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tsd4/OneDrive/cs/PhD/code/population-model/src/main/resources/valipop/planning-files/"/>
    </mc:Choice>
  </mc:AlternateContent>
  <xr:revisionPtr revIDLastSave="0" documentId="13_ncr:1_{83EC6368-9D53-CA4D-9D87-3E16841F8C9D}" xr6:coauthVersionLast="31" xr6:coauthVersionMax="31" xr10:uidLastSave="{00000000-0000-0000-0000-000000000000}"/>
  <bookViews>
    <workbookView xWindow="0" yWindow="440" windowWidth="28800" windowHeight="17560" tabRatio="500" xr2:uid="{00000000-000D-0000-FFFF-FFFF00000000}"/>
  </bookViews>
  <sheets>
    <sheet name="Sheet1" sheetId="1" r:id="rId1"/>
  </sheets>
  <definedNames>
    <definedName name="_xlnm._FilterDatabase" localSheetId="0" hidden="1">Sheet1!$A$1:$T$165</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6" i="1" l="1"/>
  <c r="Q16" i="1"/>
  <c r="Q24" i="1"/>
  <c r="Q20" i="1" l="1"/>
  <c r="Q21" i="1"/>
  <c r="Q18" i="1"/>
  <c r="Q17" i="1"/>
  <c r="Q5" i="1"/>
  <c r="Q3" i="1"/>
  <c r="C19" i="1"/>
  <c r="C20" i="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alcChain>
</file>

<file path=xl/sharedStrings.xml><?xml version="1.0" encoding="utf-8"?>
<sst xmlns="http://schemas.openxmlformats.org/spreadsheetml/2006/main" count="190" uniqueCount="123">
  <si>
    <t>Batch</t>
  </si>
  <si>
    <t>Population</t>
  </si>
  <si>
    <t>Seed size</t>
  </si>
  <si>
    <t>iw</t>
  </si>
  <si>
    <t>rf</t>
  </si>
  <si>
    <t>bf</t>
  </si>
  <si>
    <t>Identifier</t>
  </si>
  <si>
    <t>N runs</t>
  </si>
  <si>
    <t>Reason/Justification</t>
  </si>
  <si>
    <t>Follow up</t>
  </si>
  <si>
    <t>Est. mem</t>
  </si>
  <si>
    <t>Act. Mem</t>
  </si>
  <si>
    <t>Success rate</t>
  </si>
  <si>
    <t>Job ID</t>
  </si>
  <si>
    <t>Results Location</t>
  </si>
  <si>
    <t>Comments</t>
  </si>
  <si>
    <t>batch1-ja1-iw10y-rf0.5-bf2.0</t>
  </si>
  <si>
    <t>batch1-sc2.5-iw10y-rf0.5-bf0.0</t>
  </si>
  <si>
    <t>batch2-ms-ja-5m</t>
  </si>
  <si>
    <t>batch4-ms66-ja-5m</t>
  </si>
  <si>
    <t>batch5-ms66-ja-3m</t>
  </si>
  <si>
    <t>ja</t>
  </si>
  <si>
    <t>sc</t>
  </si>
  <si>
    <t>ms</t>
  </si>
  <si>
    <t>Revision</t>
  </si>
  <si>
    <t>Approx. Total Size</t>
  </si>
  <si>
    <t>Confirm that analysis passes for small populations when approach adjustments are made (iw, rf, bf)</t>
  </si>
  <si>
    <t>Check if this holds for larger population sizes - j3</t>
  </si>
  <si>
    <t>Check if performance at this size holds using old approach - j4</t>
  </si>
  <si>
    <t>Performance seems to have declined</t>
  </si>
  <si>
    <t>src/main/resources/valipop/results/batch1-ja1-iw10y-rf0.5-bf2.0</t>
  </si>
  <si>
    <t>src/main/resources/valipop/results/batch1-sc2.5-iw10y-rf0.5-bf0.0</t>
  </si>
  <si>
    <t>Check if JA populations pass at this scale</t>
  </si>
  <si>
    <t>Minima search ran out of memory</t>
  </si>
  <si>
    <t>src/main/resources/valipop/results/batch2-ms-ja-5m</t>
  </si>
  <si>
    <t>src/main/resources/valipop/results/batch4-ms66-ja-5m</t>
  </si>
  <si>
    <t>Rerun with reduced tree MIN_NODE_SIZE - j6</t>
  </si>
  <si>
    <t>Reduce population size - we're pretty near to the cusp and the MS leak is blowing it up - j7</t>
  </si>
  <si>
    <t>Status</t>
  </si>
  <si>
    <t>further</t>
  </si>
  <si>
    <t>running</t>
  </si>
  <si>
    <t>further D</t>
  </si>
  <si>
    <t>Re-confirm if sc passes in old configuration</t>
  </si>
  <si>
    <t>queue</t>
  </si>
  <si>
    <t>Check if JA passes occasionally at scale with basic setup</t>
  </si>
  <si>
    <t>Some near misses - the MS locked onto zero without exploring the wider space</t>
  </si>
  <si>
    <t>Set MS to explore wider area start bf:2.0 with step of 1.0</t>
  </si>
  <si>
    <t>src/main/resources/valipop/results/batch5-ms66-ja-3m/</t>
  </si>
  <si>
    <t>ms: init:2.0 step:1.0</t>
  </si>
  <si>
    <t>Extending bf search area for large JA populations</t>
  </si>
  <si>
    <t>batch6-ms66-init2-ja-3m</t>
  </si>
  <si>
    <t>batch6-sc2.5-iw1y-rf1.0-bf0.0</t>
  </si>
  <si>
    <t>Confirm SC populations work with basic config at v large scale</t>
  </si>
  <si>
    <t>1) Get curve of effect of bf on population size                  2) Try combination of bf and df to achieve passes without population size reduction                               3) Get curve of effect of bf and df together on population size</t>
  </si>
  <si>
    <t>df</t>
  </si>
  <si>
    <t>| -4 &gt; 4 @ 0.5</t>
  </si>
  <si>
    <t>Identify the effect of bf on population size</t>
  </si>
  <si>
    <t>Make plots</t>
  </si>
  <si>
    <t>3ea = 51</t>
  </si>
  <si>
    <t>Identify the effect of df on population size</t>
  </si>
  <si>
    <t>Exploring further ja configs at scale</t>
  </si>
  <si>
    <t>Testing for memory leak in CT code</t>
  </si>
  <si>
    <t>batch7-sc25-iw1y-rf1.0-bf0.0</t>
  </si>
  <si>
    <t>-</t>
  </si>
  <si>
    <t>src/main/resources/valipop/results/batch6-ms66-init2-ja-3m</t>
  </si>
  <si>
    <t>Calculate JA success rate at this scale</t>
  </si>
  <si>
    <t>We see the bf0.0 with iw1y and rf1.0 provide an acceptable rate of valid populations</t>
  </si>
  <si>
    <t>src/main/resources/valipop/results/batch6-sc2.5-iw1y-rf1.0-bf0.0</t>
  </si>
  <si>
    <t>success</t>
  </si>
  <si>
    <t>Each batch creates one population and fails mid way through next population at which point prints null to console... suspected out of memory issues</t>
  </si>
  <si>
    <t>Reduce to 20m and retry see j16</t>
  </si>
  <si>
    <t>7,8,9</t>
  </si>
  <si>
    <t>batch10-sc20-iw1y-rf1.0-bf0.0</t>
  </si>
  <si>
    <t>Ran out of memory again - the memory increase still seems concerning to me - also failure rate seems high, but our number of runs is too low to draw a definative conclusion</t>
  </si>
  <si>
    <t>New memory saving appraoch...</t>
  </si>
  <si>
    <t>src/main/resources/valipop/results/batch10-sc20-iw1y-rf1.0-bf0.0</t>
  </si>
  <si>
    <r>
      <rPr>
        <b/>
        <sz val="12"/>
        <color theme="1"/>
        <rFont val="Calibri"/>
        <family val="2"/>
        <scheme val="minor"/>
      </rPr>
      <t>Added GC call</t>
    </r>
    <r>
      <rPr>
        <sz val="12"/>
        <color theme="1"/>
        <rFont val="Calibri"/>
        <family val="2"/>
        <scheme val="minor"/>
      </rPr>
      <t xml:space="preserve"> - Confirm SC populations work with basic config at v large scale</t>
    </r>
  </si>
  <si>
    <t>GC call seems to have helped - but this population is at the cusp of being too big to also hold the STAT CTtree in memory</t>
  </si>
  <si>
    <t>src/main/resources/valipop/results/batch11-sc25-iw1y-rf1.0-bf0.0</t>
  </si>
  <si>
    <t>ms: init:0.0 step:1.0</t>
  </si>
  <si>
    <t>batch12-ms66-init0-jaSepAdj-3m</t>
  </si>
  <si>
    <r>
      <t xml:space="preserve">ja - </t>
    </r>
    <r>
      <rPr>
        <b/>
        <sz val="12"/>
        <color rgb="FFFF0000"/>
        <rFont val="Calibri (Body)"/>
      </rPr>
      <t>no 1855 data</t>
    </r>
  </si>
  <si>
    <r>
      <t xml:space="preserve">Found some passing setups bf4 and close on bf3, </t>
    </r>
    <r>
      <rPr>
        <b/>
        <strike/>
        <sz val="12"/>
        <color theme="1"/>
        <rFont val="Calibri (Body)"/>
      </rPr>
      <t>however population sizes are significantly reduced by the large bf</t>
    </r>
    <r>
      <rPr>
        <b/>
        <sz val="12"/>
        <color theme="1"/>
        <rFont val="Calibri"/>
        <family val="2"/>
        <scheme val="minor"/>
      </rPr>
      <t xml:space="preserve">    </t>
    </r>
    <r>
      <rPr>
        <i/>
        <sz val="12"/>
        <color theme="1"/>
        <rFont val="Calibri"/>
        <family val="2"/>
        <scheme val="minor"/>
      </rPr>
      <t xml:space="preserve">Multiple passes arroung the bf2.609 area      </t>
    </r>
    <r>
      <rPr>
        <b/>
        <i/>
        <sz val="12"/>
        <color theme="1"/>
        <rFont val="Calibri"/>
        <family val="2"/>
        <scheme val="minor"/>
      </rPr>
      <t>Total size change is due to addition of 1855 death data</t>
    </r>
  </si>
  <si>
    <t>Removed second seperation input from inputs - potentially clashing with partnering data?</t>
  </si>
  <si>
    <t>batch11-sc25-iw1y-rf1.0-bf0.0</t>
  </si>
  <si>
    <t>batch13-sc23-iw1y-rf1.0-bf0.0</t>
  </si>
  <si>
    <t>Some things produced valid populations at approx. 3.746bf.   We ended up running a lot of runs in the minima it latched onto and I'm unsure that the minima is any better than other configs - we maybe saw passes (at about 10%) in the minima because we ran 70 pops in the minima compared to 3 elsewhere</t>
  </si>
  <si>
    <t>Step accross state space and run 25 at each point (0.25bf steps?)</t>
  </si>
  <si>
    <t>batch14-sc0.1-standard-mainInfid0.03</t>
  </si>
  <si>
    <t>Check new infid approach</t>
  </si>
  <si>
    <t>src/main/resources/valipop/results/batch13-sc23-iw1y-rf1.0-bf0.0</t>
  </si>
  <si>
    <t>batch15-ja10</t>
  </si>
  <si>
    <t>One very near pass but the rest consistently produce a v/M value of between 4 and 6. Need to look at parameters for tuning.</t>
  </si>
  <si>
    <t>batch16-ja10-iw10y-rf0.5</t>
  </si>
  <si>
    <t>finished</t>
  </si>
  <si>
    <t>Consistent failures (for partnering)</t>
  </si>
  <si>
    <t>Get some more partnering data</t>
  </si>
  <si>
    <t>src/main/resources/valipop/results/batch16-ja10-iw10y-rf0.5</t>
  </si>
  <si>
    <t>batch17-ja10-bf4</t>
  </si>
  <si>
    <t>No near passes</t>
  </si>
  <si>
    <t>batch18-ja10-iw10y-rf0.5-bf4</t>
  </si>
  <si>
    <r>
      <t xml:space="preserve">Some passes - better than old approach </t>
    </r>
    <r>
      <rPr>
        <sz val="12"/>
        <color theme="1"/>
        <rFont val="Calibri (Body)"/>
      </rPr>
      <t>Fails old data was with SC inputs</t>
    </r>
  </si>
  <si>
    <t>batch19-ja1-iw10y-rf0.5-bf2.0</t>
  </si>
  <si>
    <t>batch19-ja3-iw10y-rf0.5-bf2.609</t>
  </si>
  <si>
    <t>stopped</t>
  </si>
  <si>
    <t>batch20-job7-ja3.txt</t>
  </si>
  <si>
    <t>batch20-job24-ja1</t>
  </si>
  <si>
    <t>error</t>
  </si>
  <si>
    <t>Missing input files</t>
  </si>
  <si>
    <t>Check run follow illegot changes</t>
  </si>
  <si>
    <t>batch21-job25-ja1</t>
  </si>
  <si>
    <t>batch21-job26-sc2.5</t>
  </si>
  <si>
    <t>batch22-job27-ja3-ms</t>
  </si>
  <si>
    <t>Minima found at 0.734375</t>
  </si>
  <si>
    <t>batch22-job28-sc2.5-iw</t>
  </si>
  <si>
    <t>iw has serious negative effect on sc</t>
  </si>
  <si>
    <t>4?</t>
  </si>
  <si>
    <t>batch23-job29-sc10</t>
  </si>
  <si>
    <t>Chekc sc at resonable scale following changes</t>
  </si>
  <si>
    <t>batch23-job30-ja5</t>
  </si>
  <si>
    <t>Check JA with changes - also change to T0 from this point on for JA</t>
  </si>
  <si>
    <t>batch24-job31-sc5</t>
  </si>
  <si>
    <t>batch25-job32-sc5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</si>
</sst>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font>
      <sz val="12"/>
      <color theme="1"/>
      <name val="Calibri"/>
      <family val="2"/>
      <scheme val="minor"/>
    </font>
    <font>
      <sz val="12"/>
      <color theme="1"/>
      <name val="Calibri"/>
      <family val="2"/>
      <scheme val="minor"/>
    </font>
    <font>
      <sz val="12"/>
      <color rgb="FF9C0006"/>
      <name val="Calibri"/>
      <family val="2"/>
      <scheme val="minor"/>
    </font>
    <font>
      <sz val="12"/>
      <color rgb="FF9C5700"/>
      <name val="Calibri"/>
      <family val="2"/>
      <scheme val="minor"/>
    </font>
    <font>
      <b/>
      <sz val="12"/>
      <color theme="1"/>
      <name val="Calibri"/>
      <family val="2"/>
      <scheme val="minor"/>
    </font>
    <font>
      <i/>
      <sz val="12"/>
      <color theme="1"/>
      <name val="Calibri"/>
      <family val="2"/>
      <scheme val="minor"/>
    </font>
    <font>
      <b/>
      <sz val="12"/>
      <color rgb="FFFF0000"/>
      <name val="Calibri (Body)"/>
    </font>
    <font>
      <b/>
      <strike/>
      <sz val="12"/>
      <color theme="1"/>
      <name val="Calibri (Body)"/>
    </font>
    <font>
      <b/>
      <i/>
      <sz val="12"/>
      <color theme="1"/>
      <name val="Calibri"/>
      <family val="2"/>
      <scheme val="minor"/>
    </font>
    <font>
      <strike/>
      <sz val="12"/>
      <color theme="1"/>
      <name val="Calibri (Body)"/>
    </font>
    <font>
      <strike/>
      <sz val="12"/>
      <color rgb="FFFF0000"/>
      <name val="Calibri"/>
      <family val="2"/>
      <scheme val="minor"/>
    </font>
    <font>
      <sz val="12"/>
      <color theme="1"/>
      <name val="Calibri (Body)"/>
    </font>
  </fonts>
  <fills count="11">
    <fill>
      <patternFill patternType="none"/>
    </fill>
    <fill>
      <patternFill patternType="gray125"/>
    </fill>
    <fill>
      <patternFill patternType="solid">
        <fgColor rgb="FFFFC7CE"/>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FFEB9C"/>
      </patternFill>
    </fill>
    <fill>
      <patternFill patternType="solid">
        <fgColor theme="7"/>
        <bgColor indexed="64"/>
      </patternFill>
    </fill>
    <fill>
      <patternFill patternType="solid">
        <fgColor rgb="FFFFFFCC"/>
      </patternFill>
    </fill>
    <fill>
      <patternFill patternType="solid">
        <fgColor rgb="FFFF0000"/>
        <bgColor indexed="64"/>
      </patternFill>
    </fill>
    <fill>
      <patternFill patternType="solid">
        <fgColor theme="8"/>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2" borderId="0" applyNumberFormat="0" applyBorder="0" applyAlignment="0" applyProtection="0"/>
    <xf numFmtId="0" fontId="3" fillId="6" borderId="0" applyNumberFormat="0" applyBorder="0" applyAlignment="0" applyProtection="0"/>
    <xf numFmtId="0" fontId="1" fillId="8" borderId="1" applyNumberFormat="0" applyFont="0" applyAlignment="0" applyProtection="0"/>
  </cellStyleXfs>
  <cellXfs count="27">
    <xf numFmtId="0" fontId="0" fillId="0" borderId="0" xfId="0"/>
    <xf numFmtId="0" fontId="0" fillId="0" borderId="0" xfId="0" applyAlignment="1">
      <alignment horizontal="left" vertical="top" wrapText="1"/>
    </xf>
    <xf numFmtId="0" fontId="0" fillId="0" borderId="0" xfId="0" applyAlignment="1">
      <alignment vertical="top"/>
    </xf>
    <xf numFmtId="3" fontId="0" fillId="0" borderId="0" xfId="0" applyNumberFormat="1" applyAlignment="1">
      <alignment vertical="top"/>
    </xf>
    <xf numFmtId="164" fontId="0" fillId="0" borderId="0" xfId="0" applyNumberFormat="1" applyAlignment="1">
      <alignment vertical="top"/>
    </xf>
    <xf numFmtId="0" fontId="0" fillId="3" borderId="0" xfId="0" applyFill="1" applyAlignment="1">
      <alignment vertical="top"/>
    </xf>
    <xf numFmtId="0" fontId="0" fillId="4" borderId="0" xfId="0" applyFill="1" applyAlignment="1">
      <alignment vertical="top"/>
    </xf>
    <xf numFmtId="0" fontId="2" fillId="2" borderId="0" xfId="1" applyAlignment="1">
      <alignment vertical="top"/>
    </xf>
    <xf numFmtId="0" fontId="0" fillId="5" borderId="0" xfId="0" applyFill="1" applyAlignment="1">
      <alignment vertical="top"/>
    </xf>
    <xf numFmtId="0" fontId="0" fillId="0" borderId="0" xfId="0" applyAlignment="1">
      <alignment vertical="top" wrapText="1"/>
    </xf>
    <xf numFmtId="0" fontId="0" fillId="0" borderId="0" xfId="0" applyAlignment="1">
      <alignment horizontal="left" vertical="top" wrapText="1"/>
    </xf>
    <xf numFmtId="14" fontId="0" fillId="0" borderId="0" xfId="0" applyNumberFormat="1" applyAlignment="1">
      <alignment vertical="top"/>
    </xf>
    <xf numFmtId="0" fontId="0" fillId="9" borderId="0" xfId="0" applyFill="1" applyAlignment="1">
      <alignment vertical="top"/>
    </xf>
    <xf numFmtId="0" fontId="0" fillId="0" borderId="0" xfId="0" applyAlignment="1">
      <alignment horizontal="left" vertical="top" wrapText="1"/>
    </xf>
    <xf numFmtId="0" fontId="0" fillId="7" borderId="0" xfId="0" applyFill="1" applyAlignment="1">
      <alignment vertical="top"/>
    </xf>
    <xf numFmtId="0" fontId="3" fillId="7" borderId="0" xfId="2" applyFill="1" applyBorder="1" applyAlignment="1">
      <alignment vertical="top"/>
    </xf>
    <xf numFmtId="0" fontId="0" fillId="4" borderId="1" xfId="3" applyFont="1" applyFill="1" applyBorder="1" applyAlignment="1">
      <alignment vertical="top"/>
    </xf>
    <xf numFmtId="0" fontId="0" fillId="5" borderId="0" xfId="0" applyFill="1" applyBorder="1" applyAlignment="1">
      <alignment vertical="top"/>
    </xf>
    <xf numFmtId="0" fontId="9" fillId="0" borderId="0" xfId="0" applyFont="1" applyAlignment="1">
      <alignment horizontal="left" vertical="top" wrapText="1"/>
    </xf>
    <xf numFmtId="0" fontId="10" fillId="0" borderId="0" xfId="0" applyFont="1" applyAlignment="1">
      <alignment vertical="top"/>
    </xf>
    <xf numFmtId="0" fontId="10" fillId="5" borderId="0" xfId="0" applyFont="1" applyFill="1" applyAlignment="1">
      <alignment vertical="top"/>
    </xf>
    <xf numFmtId="0" fontId="10" fillId="0" borderId="0" xfId="0" applyFont="1" applyAlignment="1">
      <alignment vertical="top" wrapText="1"/>
    </xf>
    <xf numFmtId="3" fontId="10" fillId="0" borderId="0" xfId="0" applyNumberFormat="1" applyFont="1" applyAlignment="1">
      <alignment vertical="top"/>
    </xf>
    <xf numFmtId="0" fontId="10" fillId="0" borderId="0" xfId="0" applyFont="1" applyAlignment="1">
      <alignment horizontal="left" vertical="top" wrapText="1"/>
    </xf>
    <xf numFmtId="164" fontId="10" fillId="0" borderId="0" xfId="0" applyNumberFormat="1" applyFont="1" applyAlignment="1">
      <alignment vertical="top"/>
    </xf>
    <xf numFmtId="0" fontId="0" fillId="3" borderId="0" xfId="0" applyFont="1" applyFill="1" applyAlignment="1">
      <alignment vertical="top"/>
    </xf>
    <xf numFmtId="0" fontId="0" fillId="10" borderId="0" xfId="0" applyFill="1" applyAlignment="1">
      <alignment vertical="top"/>
    </xf>
  </cellXfs>
  <cellStyles count="4">
    <cellStyle name="Bad" xfId="1" builtinId="27"/>
    <cellStyle name="Neutral" xfId="2" builtinId="28"/>
    <cellStyle name="Normal" xfId="0" builtinId="0"/>
    <cellStyle name="Note" xfId="3" builtinId="1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5"/>
  <sheetViews>
    <sheetView tabSelected="1" showRuler="0" zoomScale="130" zoomScaleNormal="130" workbookViewId="0">
      <pane ySplit="1" topLeftCell="A18" activePane="bottomLeft" state="frozen"/>
      <selection pane="bottomLeft" activeCell="H19" sqref="H19"/>
    </sheetView>
  </sheetViews>
  <sheetFormatPr baseColWidth="10" defaultRowHeight="16"/>
  <cols>
    <col min="1" max="4" width="10.83203125" style="2"/>
    <col min="5" max="5" width="34.5" style="2" bestFit="1" customWidth="1"/>
    <col min="6" max="6" width="10.83203125" style="9"/>
    <col min="7" max="7" width="10.83203125" style="3"/>
    <col min="8" max="9" width="10.83203125" style="2"/>
    <col min="10" max="11" width="12.1640625" style="2" bestFit="1" customWidth="1"/>
    <col min="12" max="12" width="10.83203125" style="2"/>
    <col min="13" max="13" width="31.6640625" style="1" customWidth="1"/>
    <col min="14" max="15" width="10.83203125" style="2"/>
    <col min="16" max="16" width="15.6640625" style="3" bestFit="1" customWidth="1"/>
    <col min="17" max="17" width="10.83203125" style="4"/>
    <col min="18" max="18" width="21.6640625" style="1" customWidth="1"/>
    <col min="19" max="19" width="21.83203125" style="1" customWidth="1"/>
    <col min="20" max="20" width="59.1640625" style="2" bestFit="1" customWidth="1"/>
    <col min="21" max="16384" width="10.83203125" style="2"/>
  </cols>
  <sheetData>
    <row r="1" spans="1:20">
      <c r="A1" s="2" t="s">
        <v>24</v>
      </c>
      <c r="B1" s="2" t="s">
        <v>38</v>
      </c>
      <c r="C1" s="2" t="s">
        <v>13</v>
      </c>
      <c r="D1" s="2" t="s">
        <v>0</v>
      </c>
      <c r="E1" s="2" t="s">
        <v>6</v>
      </c>
      <c r="F1" s="9" t="s">
        <v>1</v>
      </c>
      <c r="G1" s="3" t="s">
        <v>2</v>
      </c>
      <c r="H1" s="2" t="s">
        <v>3</v>
      </c>
      <c r="I1" s="2" t="s">
        <v>4</v>
      </c>
      <c r="J1" s="2" t="s">
        <v>5</v>
      </c>
      <c r="K1" s="2" t="s">
        <v>54</v>
      </c>
      <c r="L1" s="2" t="s">
        <v>7</v>
      </c>
      <c r="M1" s="1" t="s">
        <v>8</v>
      </c>
      <c r="N1" s="2" t="s">
        <v>10</v>
      </c>
      <c r="O1" s="2" t="s">
        <v>11</v>
      </c>
      <c r="P1" s="3" t="s">
        <v>25</v>
      </c>
      <c r="Q1" s="4" t="s">
        <v>12</v>
      </c>
      <c r="R1" s="1" t="s">
        <v>15</v>
      </c>
      <c r="S1" s="1" t="s">
        <v>9</v>
      </c>
      <c r="T1" s="2" t="s">
        <v>14</v>
      </c>
    </row>
    <row r="2" spans="1:20" ht="64">
      <c r="B2" s="2" t="s">
        <v>41</v>
      </c>
      <c r="C2" s="5">
        <v>1</v>
      </c>
      <c r="D2" s="2">
        <v>1</v>
      </c>
      <c r="E2" s="2" t="s">
        <v>16</v>
      </c>
      <c r="F2" s="9" t="s">
        <v>81</v>
      </c>
      <c r="G2" s="3">
        <v>1000000</v>
      </c>
      <c r="H2" s="2">
        <v>10</v>
      </c>
      <c r="I2" s="2">
        <v>0.5</v>
      </c>
      <c r="J2" s="2">
        <v>2</v>
      </c>
      <c r="K2" s="2">
        <v>0</v>
      </c>
      <c r="L2" s="2">
        <v>1</v>
      </c>
      <c r="M2" s="9" t="s">
        <v>26</v>
      </c>
      <c r="N2" s="2">
        <v>60</v>
      </c>
      <c r="O2" s="2">
        <v>34</v>
      </c>
      <c r="P2" s="3">
        <v>579000</v>
      </c>
      <c r="Q2" s="4">
        <v>0</v>
      </c>
      <c r="R2" s="18" t="s">
        <v>101</v>
      </c>
      <c r="S2" s="1" t="s">
        <v>27</v>
      </c>
      <c r="T2" s="2" t="s">
        <v>30</v>
      </c>
    </row>
    <row r="3" spans="1:20" ht="48">
      <c r="B3" s="2" t="s">
        <v>41</v>
      </c>
      <c r="C3" s="6">
        <v>2</v>
      </c>
      <c r="D3" s="2">
        <v>1</v>
      </c>
      <c r="E3" s="2" t="s">
        <v>17</v>
      </c>
      <c r="F3" s="9" t="s">
        <v>22</v>
      </c>
      <c r="G3" s="3">
        <v>2500000</v>
      </c>
      <c r="H3" s="2">
        <v>10</v>
      </c>
      <c r="I3" s="2">
        <v>0.5</v>
      </c>
      <c r="J3" s="2">
        <v>0</v>
      </c>
      <c r="K3" s="2">
        <v>0</v>
      </c>
      <c r="L3" s="2">
        <v>48</v>
      </c>
      <c r="M3" s="9" t="s">
        <v>26</v>
      </c>
      <c r="N3" s="2">
        <v>60</v>
      </c>
      <c r="O3" s="2">
        <v>48</v>
      </c>
      <c r="P3" s="3">
        <v>1841000</v>
      </c>
      <c r="Q3" s="4">
        <f>13/L3</f>
        <v>0.27083333333333331</v>
      </c>
      <c r="R3" s="1" t="s">
        <v>29</v>
      </c>
      <c r="S3" s="1" t="s">
        <v>28</v>
      </c>
      <c r="T3" s="2" t="s">
        <v>31</v>
      </c>
    </row>
    <row r="4" spans="1:20" ht="32">
      <c r="B4" s="2" t="s">
        <v>41</v>
      </c>
      <c r="C4" s="5">
        <v>3</v>
      </c>
      <c r="D4" s="2">
        <v>2</v>
      </c>
      <c r="E4" s="2" t="s">
        <v>18</v>
      </c>
      <c r="F4" s="9" t="s">
        <v>81</v>
      </c>
      <c r="G4" s="3">
        <v>5000000</v>
      </c>
      <c r="H4" s="2">
        <v>10</v>
      </c>
      <c r="I4" s="2">
        <v>0.5</v>
      </c>
      <c r="J4" s="2" t="s">
        <v>23</v>
      </c>
      <c r="K4" s="2">
        <v>0</v>
      </c>
      <c r="L4" s="2">
        <v>3</v>
      </c>
      <c r="M4" s="1" t="s">
        <v>32</v>
      </c>
      <c r="N4" s="2">
        <v>110</v>
      </c>
      <c r="O4" s="7">
        <v>111</v>
      </c>
      <c r="P4" s="3">
        <v>19200000</v>
      </c>
      <c r="Q4" s="4">
        <v>0</v>
      </c>
      <c r="R4" s="1" t="s">
        <v>33</v>
      </c>
      <c r="S4" s="1" t="s">
        <v>36</v>
      </c>
      <c r="T4" s="2" t="s">
        <v>34</v>
      </c>
    </row>
    <row r="5" spans="1:20" ht="64">
      <c r="B5" s="2" t="s">
        <v>68</v>
      </c>
      <c r="C5" s="16">
        <v>4</v>
      </c>
      <c r="D5" s="2">
        <v>6</v>
      </c>
      <c r="E5" s="2" t="s">
        <v>51</v>
      </c>
      <c r="F5" s="9" t="s">
        <v>22</v>
      </c>
      <c r="G5" s="3">
        <v>2500000</v>
      </c>
      <c r="H5" s="2">
        <v>1</v>
      </c>
      <c r="I5" s="2">
        <v>1</v>
      </c>
      <c r="J5" s="2">
        <v>0</v>
      </c>
      <c r="K5" s="2">
        <v>0</v>
      </c>
      <c r="L5" s="2">
        <v>25</v>
      </c>
      <c r="M5" s="1" t="s">
        <v>42</v>
      </c>
      <c r="N5" s="2">
        <v>50</v>
      </c>
      <c r="O5" s="2">
        <v>40</v>
      </c>
      <c r="P5" s="3">
        <v>1840000</v>
      </c>
      <c r="Q5" s="4">
        <f>15/L5</f>
        <v>0.6</v>
      </c>
      <c r="R5" s="1" t="s">
        <v>66</v>
      </c>
      <c r="S5" s="1" t="s">
        <v>63</v>
      </c>
      <c r="T5" s="2" t="s">
        <v>67</v>
      </c>
    </row>
    <row r="6" spans="1:20" ht="64">
      <c r="B6" s="2" t="s">
        <v>41</v>
      </c>
      <c r="C6" s="5">
        <v>5</v>
      </c>
      <c r="D6" s="2">
        <v>4</v>
      </c>
      <c r="E6" s="2" t="s">
        <v>19</v>
      </c>
      <c r="F6" s="9" t="s">
        <v>81</v>
      </c>
      <c r="G6" s="3">
        <v>5000000</v>
      </c>
      <c r="H6" s="2">
        <v>10</v>
      </c>
      <c r="I6" s="2">
        <v>0.5</v>
      </c>
      <c r="J6" s="2" t="s">
        <v>23</v>
      </c>
      <c r="K6" s="2">
        <v>0</v>
      </c>
      <c r="L6" s="2">
        <v>3</v>
      </c>
      <c r="M6" s="1" t="s">
        <v>32</v>
      </c>
      <c r="N6" s="2">
        <v>110</v>
      </c>
      <c r="O6" s="7">
        <v>111</v>
      </c>
      <c r="P6" s="3">
        <v>17600000</v>
      </c>
      <c r="Q6" s="4">
        <v>0</v>
      </c>
      <c r="R6" s="1" t="s">
        <v>33</v>
      </c>
      <c r="S6" s="1" t="s">
        <v>37</v>
      </c>
      <c r="T6" s="2" t="s">
        <v>35</v>
      </c>
    </row>
    <row r="7" spans="1:20" ht="64">
      <c r="B7" s="2" t="s">
        <v>39</v>
      </c>
      <c r="C7" s="15">
        <v>6</v>
      </c>
      <c r="D7" s="2">
        <v>5</v>
      </c>
      <c r="E7" s="2" t="s">
        <v>20</v>
      </c>
      <c r="F7" s="9" t="s">
        <v>81</v>
      </c>
      <c r="G7" s="3">
        <v>3000000</v>
      </c>
      <c r="H7" s="2">
        <v>10</v>
      </c>
      <c r="I7" s="2">
        <v>0.5</v>
      </c>
      <c r="J7" s="2" t="s">
        <v>23</v>
      </c>
      <c r="K7" s="2">
        <v>0</v>
      </c>
      <c r="L7" s="2">
        <v>24</v>
      </c>
      <c r="M7" s="1" t="s">
        <v>32</v>
      </c>
      <c r="N7" s="2">
        <v>110</v>
      </c>
      <c r="O7" s="7">
        <v>111</v>
      </c>
      <c r="P7" s="3">
        <v>10800000</v>
      </c>
      <c r="Q7" s="4">
        <v>0</v>
      </c>
      <c r="R7" s="1" t="s">
        <v>45</v>
      </c>
      <c r="S7" s="1" t="s">
        <v>46</v>
      </c>
      <c r="T7" s="2" t="s">
        <v>47</v>
      </c>
    </row>
    <row r="8" spans="1:20" ht="32">
      <c r="B8" s="2" t="s">
        <v>107</v>
      </c>
      <c r="C8" s="8">
        <v>7</v>
      </c>
      <c r="D8" s="2">
        <v>20</v>
      </c>
      <c r="E8" s="2" t="s">
        <v>105</v>
      </c>
      <c r="F8" s="9" t="s">
        <v>21</v>
      </c>
      <c r="G8" s="3">
        <v>3000000</v>
      </c>
      <c r="H8" s="2">
        <v>1</v>
      </c>
      <c r="I8" s="2">
        <v>1</v>
      </c>
      <c r="J8" s="2">
        <v>0</v>
      </c>
      <c r="K8" s="2">
        <v>0</v>
      </c>
      <c r="L8" s="2">
        <v>25</v>
      </c>
      <c r="M8" s="13" t="s">
        <v>44</v>
      </c>
      <c r="N8" s="2">
        <v>110</v>
      </c>
      <c r="Q8" s="4" t="s">
        <v>63</v>
      </c>
      <c r="R8" s="1" t="s">
        <v>108</v>
      </c>
    </row>
    <row r="9" spans="1:20" ht="160">
      <c r="B9" s="2" t="s">
        <v>39</v>
      </c>
      <c r="C9" s="6">
        <v>8</v>
      </c>
      <c r="D9" s="2">
        <v>6</v>
      </c>
      <c r="E9" s="2" t="s">
        <v>50</v>
      </c>
      <c r="F9" s="9" t="s">
        <v>21</v>
      </c>
      <c r="G9" s="3">
        <v>3000000</v>
      </c>
      <c r="H9" s="2">
        <v>10</v>
      </c>
      <c r="I9" s="2">
        <v>0.5</v>
      </c>
      <c r="J9" s="9" t="s">
        <v>48</v>
      </c>
      <c r="K9" s="9">
        <v>0</v>
      </c>
      <c r="M9" s="1" t="s">
        <v>49</v>
      </c>
      <c r="N9" s="2">
        <v>80</v>
      </c>
      <c r="O9" s="7">
        <v>75</v>
      </c>
      <c r="P9" s="3">
        <v>3100000</v>
      </c>
      <c r="Q9" s="4" t="s">
        <v>63</v>
      </c>
      <c r="R9" s="1" t="s">
        <v>82</v>
      </c>
      <c r="S9" s="18" t="s">
        <v>53</v>
      </c>
      <c r="T9" s="2" t="s">
        <v>64</v>
      </c>
    </row>
    <row r="10" spans="1:20" ht="112">
      <c r="B10" s="2" t="s">
        <v>39</v>
      </c>
      <c r="C10" s="12">
        <v>9</v>
      </c>
      <c r="D10" s="11" t="s">
        <v>71</v>
      </c>
      <c r="E10" s="2" t="s">
        <v>62</v>
      </c>
      <c r="F10" s="9" t="s">
        <v>22</v>
      </c>
      <c r="G10" s="3">
        <v>25000000</v>
      </c>
      <c r="H10" s="2">
        <v>1</v>
      </c>
      <c r="I10" s="2">
        <v>1</v>
      </c>
      <c r="J10" s="2">
        <v>0</v>
      </c>
      <c r="K10" s="2">
        <v>0</v>
      </c>
      <c r="L10" s="2">
        <v>25</v>
      </c>
      <c r="M10" s="13" t="s">
        <v>52</v>
      </c>
      <c r="N10" s="2">
        <v>120</v>
      </c>
      <c r="O10" s="7">
        <v>121</v>
      </c>
      <c r="P10" s="3">
        <v>18418193</v>
      </c>
      <c r="Q10" s="4">
        <v>1</v>
      </c>
      <c r="R10" s="1" t="s">
        <v>69</v>
      </c>
      <c r="S10" s="1" t="s">
        <v>70</v>
      </c>
    </row>
    <row r="11" spans="1:20" s="19" customFormat="1" ht="32">
      <c r="B11" s="19" t="s">
        <v>43</v>
      </c>
      <c r="C11" s="20">
        <v>10</v>
      </c>
      <c r="F11" s="21" t="s">
        <v>21</v>
      </c>
      <c r="G11" s="22">
        <v>3000000</v>
      </c>
      <c r="H11" s="19">
        <v>10</v>
      </c>
      <c r="I11" s="19">
        <v>0.5</v>
      </c>
      <c r="J11" s="19" t="s">
        <v>55</v>
      </c>
      <c r="K11" s="19">
        <v>0</v>
      </c>
      <c r="L11" s="19" t="s">
        <v>58</v>
      </c>
      <c r="M11" s="23" t="s">
        <v>56</v>
      </c>
      <c r="N11" s="19">
        <v>120</v>
      </c>
      <c r="P11" s="22"/>
      <c r="Q11" s="24"/>
      <c r="R11" s="23"/>
      <c r="S11" s="23" t="s">
        <v>57</v>
      </c>
    </row>
    <row r="12" spans="1:20" s="19" customFormat="1" ht="32">
      <c r="B12" s="19" t="s">
        <v>43</v>
      </c>
      <c r="C12" s="20">
        <v>11</v>
      </c>
      <c r="F12" s="21" t="s">
        <v>21</v>
      </c>
      <c r="G12" s="22">
        <v>3000000</v>
      </c>
      <c r="H12" s="19">
        <v>10</v>
      </c>
      <c r="I12" s="19">
        <v>0.5</v>
      </c>
      <c r="J12" s="19">
        <v>0</v>
      </c>
      <c r="K12" s="19" t="s">
        <v>55</v>
      </c>
      <c r="L12" s="19" t="s">
        <v>58</v>
      </c>
      <c r="M12" s="23" t="s">
        <v>59</v>
      </c>
      <c r="N12" s="19">
        <v>120</v>
      </c>
      <c r="P12" s="22"/>
      <c r="Q12" s="24"/>
      <c r="R12" s="23"/>
      <c r="S12" s="23"/>
    </row>
    <row r="13" spans="1:20" ht="32">
      <c r="B13" s="2" t="s">
        <v>94</v>
      </c>
      <c r="C13" s="8">
        <v>12</v>
      </c>
      <c r="D13" s="2">
        <v>16</v>
      </c>
      <c r="E13" s="2" t="s">
        <v>93</v>
      </c>
      <c r="F13" s="9" t="s">
        <v>21</v>
      </c>
      <c r="G13" s="3">
        <v>10000000</v>
      </c>
      <c r="H13" s="2">
        <v>10</v>
      </c>
      <c r="I13" s="2">
        <v>0.5</v>
      </c>
      <c r="J13" s="2">
        <v>0</v>
      </c>
      <c r="K13" s="2">
        <v>0</v>
      </c>
      <c r="L13" s="2">
        <v>8</v>
      </c>
      <c r="M13" s="9" t="s">
        <v>60</v>
      </c>
      <c r="N13" s="2">
        <v>120</v>
      </c>
      <c r="O13" s="2">
        <v>113</v>
      </c>
      <c r="P13" s="3">
        <v>16100000</v>
      </c>
      <c r="Q13" s="4">
        <v>0</v>
      </c>
      <c r="R13" s="1" t="s">
        <v>95</v>
      </c>
      <c r="S13" s="1" t="s">
        <v>96</v>
      </c>
      <c r="T13" s="2" t="s">
        <v>97</v>
      </c>
    </row>
    <row r="14" spans="1:20" ht="96">
      <c r="B14" s="2" t="s">
        <v>94</v>
      </c>
      <c r="C14" s="26">
        <v>13</v>
      </c>
      <c r="D14" s="2">
        <v>15</v>
      </c>
      <c r="E14" s="2" t="s">
        <v>91</v>
      </c>
      <c r="F14" s="9" t="s">
        <v>21</v>
      </c>
      <c r="G14" s="3">
        <v>10000000</v>
      </c>
      <c r="H14" s="2">
        <v>1</v>
      </c>
      <c r="I14" s="2">
        <v>1</v>
      </c>
      <c r="J14" s="2">
        <v>0</v>
      </c>
      <c r="K14" s="2">
        <v>0</v>
      </c>
      <c r="L14" s="2">
        <v>19</v>
      </c>
      <c r="M14" s="9" t="s">
        <v>60</v>
      </c>
      <c r="N14" s="2">
        <v>120</v>
      </c>
      <c r="O14" s="2">
        <v>118</v>
      </c>
      <c r="P14" s="3">
        <v>15700000</v>
      </c>
      <c r="Q14" s="4">
        <v>0</v>
      </c>
      <c r="R14" s="1" t="s">
        <v>92</v>
      </c>
    </row>
    <row r="15" spans="1:20">
      <c r="B15" s="2" t="s">
        <v>43</v>
      </c>
      <c r="C15" s="17">
        <v>14</v>
      </c>
      <c r="F15" s="9" t="s">
        <v>22</v>
      </c>
      <c r="G15" s="3">
        <v>2500000</v>
      </c>
      <c r="H15" s="2">
        <v>1</v>
      </c>
      <c r="I15" s="2">
        <v>1</v>
      </c>
      <c r="J15" s="2">
        <v>0</v>
      </c>
      <c r="K15" s="2">
        <v>0</v>
      </c>
      <c r="L15" s="2">
        <v>100</v>
      </c>
      <c r="M15" s="1" t="s">
        <v>61</v>
      </c>
      <c r="N15" s="2">
        <v>50</v>
      </c>
    </row>
    <row r="16" spans="1:20" ht="32">
      <c r="B16" s="2" t="s">
        <v>94</v>
      </c>
      <c r="C16" s="8">
        <v>15</v>
      </c>
      <c r="D16" s="2">
        <v>19</v>
      </c>
      <c r="E16" s="2" t="s">
        <v>103</v>
      </c>
      <c r="F16" s="9" t="s">
        <v>21</v>
      </c>
      <c r="G16" s="3">
        <v>3000000</v>
      </c>
      <c r="H16" s="2">
        <v>10</v>
      </c>
      <c r="I16" s="2">
        <v>0.5</v>
      </c>
      <c r="J16" s="2">
        <v>2.609</v>
      </c>
      <c r="K16" s="2">
        <v>0</v>
      </c>
      <c r="L16" s="2">
        <v>50</v>
      </c>
      <c r="M16" s="13" t="s">
        <v>65</v>
      </c>
      <c r="N16" s="2">
        <v>50</v>
      </c>
      <c r="O16" s="2">
        <v>42</v>
      </c>
      <c r="P16" s="3">
        <v>4500000</v>
      </c>
      <c r="Q16" s="4">
        <f>6/50</f>
        <v>0.12</v>
      </c>
    </row>
    <row r="17" spans="2:20" ht="128">
      <c r="B17" s="2" t="s">
        <v>39</v>
      </c>
      <c r="C17" s="12">
        <v>16</v>
      </c>
      <c r="D17" s="2">
        <v>10</v>
      </c>
      <c r="E17" s="2" t="s">
        <v>72</v>
      </c>
      <c r="F17" s="9" t="s">
        <v>22</v>
      </c>
      <c r="G17" s="3">
        <v>20000000</v>
      </c>
      <c r="H17" s="2">
        <v>1</v>
      </c>
      <c r="I17" s="2">
        <v>1</v>
      </c>
      <c r="J17" s="2">
        <v>0</v>
      </c>
      <c r="K17" s="2">
        <v>0</v>
      </c>
      <c r="L17" s="2">
        <v>25</v>
      </c>
      <c r="M17" s="13" t="s">
        <v>52</v>
      </c>
      <c r="N17" s="2">
        <v>120</v>
      </c>
      <c r="O17" s="7">
        <v>121</v>
      </c>
      <c r="P17" s="3">
        <v>17400000</v>
      </c>
      <c r="Q17" s="4">
        <f>1/3</f>
        <v>0.33333333333333331</v>
      </c>
      <c r="R17" s="1" t="s">
        <v>73</v>
      </c>
      <c r="S17" s="1" t="s">
        <v>74</v>
      </c>
      <c r="T17" s="2" t="s">
        <v>75</v>
      </c>
    </row>
    <row r="18" spans="2:20" ht="96">
      <c r="B18" s="2" t="s">
        <v>39</v>
      </c>
      <c r="C18" s="14">
        <v>17</v>
      </c>
      <c r="D18" s="2">
        <v>11</v>
      </c>
      <c r="E18" s="2" t="s">
        <v>84</v>
      </c>
      <c r="F18" s="9" t="s">
        <v>22</v>
      </c>
      <c r="G18" s="3">
        <v>25000000</v>
      </c>
      <c r="H18" s="2">
        <v>1</v>
      </c>
      <c r="I18" s="2">
        <v>1</v>
      </c>
      <c r="J18" s="2">
        <v>0</v>
      </c>
      <c r="K18" s="2">
        <v>0</v>
      </c>
      <c r="L18" s="2">
        <v>25</v>
      </c>
      <c r="M18" s="10" t="s">
        <v>76</v>
      </c>
      <c r="N18" s="2">
        <v>120</v>
      </c>
      <c r="O18" s="7">
        <v>121</v>
      </c>
      <c r="P18" s="3">
        <v>18400000</v>
      </c>
      <c r="Q18" s="4">
        <f>2/2</f>
        <v>1</v>
      </c>
      <c r="R18" s="1" t="s">
        <v>77</v>
      </c>
      <c r="T18" s="2" t="s">
        <v>78</v>
      </c>
    </row>
    <row r="19" spans="2:20" ht="224">
      <c r="B19" s="2" t="s">
        <v>39</v>
      </c>
      <c r="C19" s="25">
        <f t="shared" ref="C19:C50" si="0">C18+1</f>
        <v>18</v>
      </c>
      <c r="D19" s="2">
        <v>12</v>
      </c>
      <c r="E19" s="2" t="s">
        <v>80</v>
      </c>
      <c r="F19" s="9" t="s">
        <v>21</v>
      </c>
      <c r="G19" s="3">
        <v>3000000</v>
      </c>
      <c r="H19" s="2">
        <v>10</v>
      </c>
      <c r="I19" s="2">
        <v>0.5</v>
      </c>
      <c r="J19" s="9" t="s">
        <v>79</v>
      </c>
      <c r="K19" s="9">
        <v>0</v>
      </c>
      <c r="L19" s="2">
        <v>124</v>
      </c>
      <c r="M19" s="1" t="s">
        <v>83</v>
      </c>
      <c r="N19" s="2">
        <v>120</v>
      </c>
      <c r="O19" s="2">
        <v>108</v>
      </c>
      <c r="P19" s="3">
        <v>3000000</v>
      </c>
      <c r="Q19" s="4" t="s">
        <v>63</v>
      </c>
      <c r="R19" s="1" t="s">
        <v>86</v>
      </c>
      <c r="S19" s="1" t="s">
        <v>87</v>
      </c>
    </row>
    <row r="20" spans="2:20" ht="32">
      <c r="C20" s="14">
        <f t="shared" si="0"/>
        <v>19</v>
      </c>
      <c r="D20" s="2">
        <v>13</v>
      </c>
      <c r="E20" s="2" t="s">
        <v>85</v>
      </c>
      <c r="F20" s="9" t="s">
        <v>22</v>
      </c>
      <c r="G20" s="3">
        <v>23000000</v>
      </c>
      <c r="H20" s="2">
        <v>1</v>
      </c>
      <c r="I20" s="2">
        <v>1</v>
      </c>
      <c r="J20" s="2">
        <v>0</v>
      </c>
      <c r="K20" s="2">
        <v>0</v>
      </c>
      <c r="L20" s="2">
        <v>25</v>
      </c>
      <c r="M20" s="13" t="s">
        <v>52</v>
      </c>
      <c r="N20" s="2">
        <v>120</v>
      </c>
      <c r="O20" s="7">
        <v>121</v>
      </c>
      <c r="P20" s="3">
        <v>16900000</v>
      </c>
      <c r="Q20" s="4">
        <f>4/7</f>
        <v>0.5714285714285714</v>
      </c>
      <c r="T20" s="2" t="s">
        <v>90</v>
      </c>
    </row>
    <row r="21" spans="2:20">
      <c r="C21" s="14">
        <f t="shared" si="0"/>
        <v>20</v>
      </c>
      <c r="D21" s="2">
        <v>14</v>
      </c>
      <c r="E21" s="2" t="s">
        <v>88</v>
      </c>
      <c r="F21" s="9" t="s">
        <v>22</v>
      </c>
      <c r="G21" s="3">
        <v>100000</v>
      </c>
      <c r="H21" s="2">
        <v>1</v>
      </c>
      <c r="I21" s="2">
        <v>1</v>
      </c>
      <c r="J21" s="2">
        <v>0</v>
      </c>
      <c r="K21" s="2">
        <v>0</v>
      </c>
      <c r="L21" s="2">
        <v>1</v>
      </c>
      <c r="M21" s="1" t="s">
        <v>89</v>
      </c>
      <c r="N21" s="2">
        <v>8</v>
      </c>
      <c r="O21" s="2">
        <v>5</v>
      </c>
      <c r="P21" s="3">
        <v>174000</v>
      </c>
      <c r="Q21" s="4">
        <f>1/1</f>
        <v>1</v>
      </c>
    </row>
    <row r="22" spans="2:20">
      <c r="C22" s="2">
        <f t="shared" si="0"/>
        <v>21</v>
      </c>
      <c r="D22" s="2">
        <v>17</v>
      </c>
      <c r="E22" s="2" t="s">
        <v>98</v>
      </c>
      <c r="F22" s="9" t="s">
        <v>21</v>
      </c>
      <c r="G22" s="3">
        <v>10000000</v>
      </c>
      <c r="H22" s="2">
        <v>1</v>
      </c>
      <c r="I22" s="2">
        <v>1</v>
      </c>
      <c r="J22" s="2">
        <v>4</v>
      </c>
      <c r="K22" s="2">
        <v>0</v>
      </c>
      <c r="L22" s="2">
        <v>20</v>
      </c>
      <c r="M22" s="9" t="s">
        <v>60</v>
      </c>
      <c r="N22" s="2">
        <v>120</v>
      </c>
      <c r="O22" s="2">
        <v>113</v>
      </c>
      <c r="P22" s="3">
        <v>15600000</v>
      </c>
      <c r="Q22" s="4">
        <v>0</v>
      </c>
      <c r="R22" s="1" t="s">
        <v>99</v>
      </c>
    </row>
    <row r="23" spans="2:20">
      <c r="B23" s="2" t="s">
        <v>104</v>
      </c>
      <c r="C23" s="2">
        <f t="shared" si="0"/>
        <v>22</v>
      </c>
      <c r="D23" s="2">
        <v>18</v>
      </c>
      <c r="E23" s="2" t="s">
        <v>100</v>
      </c>
      <c r="F23" s="9" t="s">
        <v>21</v>
      </c>
      <c r="G23" s="3">
        <v>10000000</v>
      </c>
      <c r="H23" s="2">
        <v>10</v>
      </c>
      <c r="I23" s="2">
        <v>0.5</v>
      </c>
      <c r="J23" s="2">
        <v>4</v>
      </c>
      <c r="K23" s="2">
        <v>0</v>
      </c>
      <c r="L23" s="2">
        <v>20</v>
      </c>
      <c r="M23" s="9" t="s">
        <v>60</v>
      </c>
      <c r="N23" s="2">
        <v>120</v>
      </c>
    </row>
    <row r="24" spans="2:20" ht="48">
      <c r="B24" s="2" t="s">
        <v>94</v>
      </c>
      <c r="C24" s="2">
        <f t="shared" si="0"/>
        <v>23</v>
      </c>
      <c r="D24" s="2">
        <v>19</v>
      </c>
      <c r="E24" s="2" t="s">
        <v>102</v>
      </c>
      <c r="F24" s="9" t="s">
        <v>21</v>
      </c>
      <c r="G24" s="3">
        <v>1000000</v>
      </c>
      <c r="H24" s="2">
        <v>10</v>
      </c>
      <c r="I24" s="2">
        <v>0.5</v>
      </c>
      <c r="J24" s="2">
        <v>2</v>
      </c>
      <c r="K24" s="2">
        <v>0</v>
      </c>
      <c r="L24" s="2">
        <v>50</v>
      </c>
      <c r="M24" s="9" t="s">
        <v>26</v>
      </c>
      <c r="O24" s="2">
        <v>28</v>
      </c>
      <c r="P24" s="3">
        <v>1300000</v>
      </c>
      <c r="Q24" s="4">
        <f>30/50</f>
        <v>0.6</v>
      </c>
    </row>
    <row r="25" spans="2:20">
      <c r="B25" s="2" t="s">
        <v>107</v>
      </c>
      <c r="C25" s="2">
        <f t="shared" si="0"/>
        <v>24</v>
      </c>
      <c r="D25" s="2">
        <v>20</v>
      </c>
      <c r="E25" s="2" t="s">
        <v>106</v>
      </c>
      <c r="F25" s="9" t="s">
        <v>21</v>
      </c>
      <c r="G25" s="3">
        <v>1000000</v>
      </c>
      <c r="H25" s="2">
        <v>10</v>
      </c>
      <c r="I25" s="2">
        <v>0.5</v>
      </c>
      <c r="J25" s="2">
        <v>2</v>
      </c>
      <c r="K25" s="2">
        <v>0</v>
      </c>
      <c r="L25" s="2">
        <v>30</v>
      </c>
      <c r="M25" s="1" t="s">
        <v>109</v>
      </c>
      <c r="Q25" s="4" t="s">
        <v>63</v>
      </c>
      <c r="R25" s="1" t="s">
        <v>108</v>
      </c>
    </row>
    <row r="26" spans="2:20">
      <c r="B26" s="2" t="s">
        <v>94</v>
      </c>
      <c r="C26" s="2">
        <f t="shared" si="0"/>
        <v>25</v>
      </c>
      <c r="D26" s="2">
        <v>21</v>
      </c>
      <c r="E26" s="2" t="s">
        <v>110</v>
      </c>
      <c r="F26" s="9" t="s">
        <v>21</v>
      </c>
      <c r="G26" s="3">
        <v>1000000</v>
      </c>
      <c r="H26" s="2">
        <v>10</v>
      </c>
      <c r="I26" s="2">
        <v>0.5</v>
      </c>
      <c r="J26" s="2">
        <v>2</v>
      </c>
      <c r="K26" s="2">
        <v>0</v>
      </c>
      <c r="L26" s="2">
        <v>11</v>
      </c>
      <c r="M26" s="13" t="s">
        <v>109</v>
      </c>
      <c r="O26" s="2">
        <v>16</v>
      </c>
      <c r="P26" s="3">
        <v>1300000</v>
      </c>
      <c r="Q26" s="4">
        <f>7/11</f>
        <v>0.63636363636363635</v>
      </c>
    </row>
    <row r="27" spans="2:20">
      <c r="B27" s="2" t="s">
        <v>94</v>
      </c>
      <c r="C27" s="2">
        <f t="shared" si="0"/>
        <v>26</v>
      </c>
      <c r="D27" s="2">
        <v>21</v>
      </c>
      <c r="E27" s="2" t="s">
        <v>111</v>
      </c>
      <c r="F27" s="9" t="s">
        <v>22</v>
      </c>
      <c r="G27" s="3">
        <v>2500000</v>
      </c>
      <c r="H27" s="2">
        <v>1</v>
      </c>
      <c r="I27" s="2">
        <v>1</v>
      </c>
      <c r="J27" s="2">
        <v>0</v>
      </c>
      <c r="K27" s="2">
        <v>0</v>
      </c>
      <c r="L27" s="2">
        <v>4</v>
      </c>
      <c r="O27" s="2">
        <v>48</v>
      </c>
      <c r="P27" s="3">
        <v>4000000</v>
      </c>
      <c r="Q27" s="4">
        <v>0</v>
      </c>
    </row>
    <row r="28" spans="2:20" ht="32">
      <c r="C28" s="2">
        <f t="shared" si="0"/>
        <v>27</v>
      </c>
      <c r="D28" s="2">
        <v>22</v>
      </c>
      <c r="E28" s="2" t="s">
        <v>112</v>
      </c>
      <c r="F28" s="9" t="s">
        <v>21</v>
      </c>
      <c r="G28" s="3">
        <v>3000000</v>
      </c>
      <c r="H28" s="2">
        <v>10</v>
      </c>
      <c r="I28" s="2">
        <v>0.5</v>
      </c>
      <c r="J28" s="9" t="s">
        <v>79</v>
      </c>
      <c r="K28" s="2">
        <v>0</v>
      </c>
      <c r="L28" s="2">
        <v>75</v>
      </c>
      <c r="R28" s="1" t="s">
        <v>113</v>
      </c>
    </row>
    <row r="29" spans="2:20" ht="32">
      <c r="C29" s="2">
        <f t="shared" si="0"/>
        <v>28</v>
      </c>
      <c r="D29" s="2">
        <v>22</v>
      </c>
      <c r="E29" s="2" t="s">
        <v>114</v>
      </c>
      <c r="F29" s="9" t="s">
        <v>22</v>
      </c>
      <c r="G29" s="3">
        <v>2500000</v>
      </c>
      <c r="H29" s="2">
        <v>10</v>
      </c>
      <c r="I29" s="2">
        <v>0.5</v>
      </c>
      <c r="J29" s="2">
        <v>0</v>
      </c>
      <c r="K29" s="2">
        <v>0</v>
      </c>
      <c r="L29" s="2" t="s">
        <v>116</v>
      </c>
      <c r="Q29" s="4">
        <v>0</v>
      </c>
      <c r="R29" s="1" t="s">
        <v>115</v>
      </c>
    </row>
    <row r="30" spans="2:20" ht="32">
      <c r="B30" s="2" t="s">
        <v>40</v>
      </c>
      <c r="C30" s="2">
        <f t="shared" si="0"/>
        <v>29</v>
      </c>
      <c r="D30" s="2">
        <v>23</v>
      </c>
      <c r="E30" s="2" t="s">
        <v>117</v>
      </c>
      <c r="F30" s="9" t="s">
        <v>22</v>
      </c>
      <c r="G30" s="3">
        <v>10000000</v>
      </c>
      <c r="H30" s="2">
        <v>1</v>
      </c>
      <c r="I30" s="2">
        <v>1</v>
      </c>
      <c r="J30" s="2">
        <v>0</v>
      </c>
      <c r="K30" s="2">
        <v>0</v>
      </c>
      <c r="L30" s="2">
        <v>25</v>
      </c>
      <c r="M30" s="1" t="s">
        <v>118</v>
      </c>
      <c r="N30" s="2">
        <v>70</v>
      </c>
    </row>
    <row r="31" spans="2:20" ht="32">
      <c r="B31" s="2" t="s">
        <v>40</v>
      </c>
      <c r="C31" s="2">
        <f t="shared" si="0"/>
        <v>30</v>
      </c>
      <c r="D31" s="2">
        <v>24</v>
      </c>
      <c r="E31" s="2" t="s">
        <v>119</v>
      </c>
      <c r="F31" s="9" t="s">
        <v>21</v>
      </c>
      <c r="G31" s="3">
        <v>5000000</v>
      </c>
      <c r="H31" s="2">
        <v>10</v>
      </c>
      <c r="I31" s="2">
        <v>0.5</v>
      </c>
      <c r="J31" s="2">
        <v>2</v>
      </c>
      <c r="K31" s="2">
        <v>0</v>
      </c>
      <c r="L31" s="2">
        <v>25</v>
      </c>
      <c r="M31" s="1" t="s">
        <v>120</v>
      </c>
      <c r="N31" s="2">
        <v>70</v>
      </c>
    </row>
    <row r="32" spans="2:20">
      <c r="C32" s="2">
        <f t="shared" si="0"/>
        <v>31</v>
      </c>
      <c r="E32" s="2" t="s">
        <v>121</v>
      </c>
      <c r="F32" s="9" t="s">
        <v>22</v>
      </c>
      <c r="G32" s="3">
        <v>5000000</v>
      </c>
      <c r="H32" s="2">
        <v>1</v>
      </c>
      <c r="I32" s="2">
        <v>1</v>
      </c>
      <c r="J32" s="2">
        <v>0</v>
      </c>
      <c r="K32" s="2">
        <v>0</v>
      </c>
      <c r="L32" s="2">
        <v>25</v>
      </c>
      <c r="N32" s="2">
        <v>120</v>
      </c>
    </row>
    <row r="33" spans="3:9">
      <c r="C33" s="2">
        <f t="shared" si="0"/>
        <v>32</v>
      </c>
      <c r="E33" s="2" t="s">
        <v>122</v>
      </c>
      <c r="F33" s="9" t="s">
        <v>22</v>
      </c>
      <c r="G33" s="3">
        <v>5000000</v>
      </c>
      <c r="H33" s="2">
        <v>10</v>
      </c>
      <c r="I33" s="2">
        <v>0.5</v>
      </c>
    </row>
    <row r="34" spans="3:9">
      <c r="C34" s="2">
        <f t="shared" si="0"/>
        <v>33</v>
      </c>
    </row>
    <row r="35" spans="3:9">
      <c r="C35" s="2">
        <f t="shared" si="0"/>
        <v>34</v>
      </c>
    </row>
    <row r="36" spans="3:9">
      <c r="C36" s="2">
        <f t="shared" si="0"/>
        <v>35</v>
      </c>
    </row>
    <row r="37" spans="3:9">
      <c r="C37" s="2">
        <f t="shared" si="0"/>
        <v>36</v>
      </c>
    </row>
    <row r="38" spans="3:9">
      <c r="C38" s="2">
        <f t="shared" si="0"/>
        <v>37</v>
      </c>
    </row>
    <row r="39" spans="3:9">
      <c r="C39" s="2">
        <f t="shared" si="0"/>
        <v>38</v>
      </c>
    </row>
    <row r="40" spans="3:9">
      <c r="C40" s="2">
        <f t="shared" si="0"/>
        <v>39</v>
      </c>
    </row>
    <row r="41" spans="3:9">
      <c r="C41" s="2">
        <f t="shared" si="0"/>
        <v>40</v>
      </c>
    </row>
    <row r="42" spans="3:9">
      <c r="C42" s="2">
        <f t="shared" si="0"/>
        <v>41</v>
      </c>
    </row>
    <row r="43" spans="3:9">
      <c r="C43" s="2">
        <f t="shared" si="0"/>
        <v>42</v>
      </c>
    </row>
    <row r="44" spans="3:9">
      <c r="C44" s="2">
        <f t="shared" si="0"/>
        <v>43</v>
      </c>
    </row>
    <row r="45" spans="3:9">
      <c r="C45" s="2">
        <f t="shared" si="0"/>
        <v>44</v>
      </c>
    </row>
    <row r="46" spans="3:9">
      <c r="C46" s="2">
        <f t="shared" si="0"/>
        <v>45</v>
      </c>
    </row>
    <row r="47" spans="3:9">
      <c r="C47" s="2">
        <f t="shared" si="0"/>
        <v>46</v>
      </c>
    </row>
    <row r="48" spans="3:9">
      <c r="C48" s="2">
        <f t="shared" si="0"/>
        <v>47</v>
      </c>
    </row>
    <row r="49" spans="3:3">
      <c r="C49" s="2">
        <f t="shared" si="0"/>
        <v>48</v>
      </c>
    </row>
    <row r="50" spans="3:3">
      <c r="C50" s="2">
        <f t="shared" si="0"/>
        <v>49</v>
      </c>
    </row>
    <row r="51" spans="3:3">
      <c r="C51" s="2">
        <f t="shared" ref="C51:C82" si="1">C50+1</f>
        <v>50</v>
      </c>
    </row>
    <row r="52" spans="3:3">
      <c r="C52" s="2">
        <f t="shared" si="1"/>
        <v>51</v>
      </c>
    </row>
    <row r="53" spans="3:3">
      <c r="C53" s="2">
        <f t="shared" si="1"/>
        <v>52</v>
      </c>
    </row>
    <row r="54" spans="3:3">
      <c r="C54" s="2">
        <f t="shared" si="1"/>
        <v>53</v>
      </c>
    </row>
    <row r="55" spans="3:3">
      <c r="C55" s="2">
        <f t="shared" si="1"/>
        <v>54</v>
      </c>
    </row>
    <row r="56" spans="3:3">
      <c r="C56" s="2">
        <f t="shared" si="1"/>
        <v>55</v>
      </c>
    </row>
    <row r="57" spans="3:3">
      <c r="C57" s="2">
        <f t="shared" si="1"/>
        <v>56</v>
      </c>
    </row>
    <row r="58" spans="3:3">
      <c r="C58" s="2">
        <f t="shared" si="1"/>
        <v>57</v>
      </c>
    </row>
    <row r="59" spans="3:3">
      <c r="C59" s="2">
        <f t="shared" si="1"/>
        <v>58</v>
      </c>
    </row>
    <row r="60" spans="3:3">
      <c r="C60" s="2">
        <f t="shared" si="1"/>
        <v>59</v>
      </c>
    </row>
    <row r="61" spans="3:3">
      <c r="C61" s="2">
        <f t="shared" si="1"/>
        <v>60</v>
      </c>
    </row>
    <row r="62" spans="3:3">
      <c r="C62" s="2">
        <f t="shared" si="1"/>
        <v>61</v>
      </c>
    </row>
    <row r="63" spans="3:3">
      <c r="C63" s="2">
        <f t="shared" si="1"/>
        <v>62</v>
      </c>
    </row>
    <row r="64" spans="3:3">
      <c r="C64" s="2">
        <f t="shared" si="1"/>
        <v>63</v>
      </c>
    </row>
    <row r="65" spans="3:3">
      <c r="C65" s="2">
        <f t="shared" si="1"/>
        <v>64</v>
      </c>
    </row>
    <row r="66" spans="3:3">
      <c r="C66" s="2">
        <f t="shared" si="1"/>
        <v>65</v>
      </c>
    </row>
    <row r="67" spans="3:3">
      <c r="C67" s="2">
        <f t="shared" si="1"/>
        <v>66</v>
      </c>
    </row>
    <row r="68" spans="3:3">
      <c r="C68" s="2">
        <f t="shared" si="1"/>
        <v>67</v>
      </c>
    </row>
    <row r="69" spans="3:3">
      <c r="C69" s="2">
        <f t="shared" si="1"/>
        <v>68</v>
      </c>
    </row>
    <row r="70" spans="3:3">
      <c r="C70" s="2">
        <f t="shared" si="1"/>
        <v>69</v>
      </c>
    </row>
    <row r="71" spans="3:3">
      <c r="C71" s="2">
        <f t="shared" si="1"/>
        <v>70</v>
      </c>
    </row>
    <row r="72" spans="3:3">
      <c r="C72" s="2">
        <f t="shared" si="1"/>
        <v>71</v>
      </c>
    </row>
    <row r="73" spans="3:3">
      <c r="C73" s="2">
        <f t="shared" si="1"/>
        <v>72</v>
      </c>
    </row>
    <row r="74" spans="3:3">
      <c r="C74" s="2">
        <f t="shared" si="1"/>
        <v>73</v>
      </c>
    </row>
    <row r="75" spans="3:3">
      <c r="C75" s="2">
        <f t="shared" si="1"/>
        <v>74</v>
      </c>
    </row>
    <row r="76" spans="3:3">
      <c r="C76" s="2">
        <f t="shared" si="1"/>
        <v>75</v>
      </c>
    </row>
    <row r="77" spans="3:3">
      <c r="C77" s="2">
        <f t="shared" si="1"/>
        <v>76</v>
      </c>
    </row>
    <row r="78" spans="3:3">
      <c r="C78" s="2">
        <f t="shared" si="1"/>
        <v>77</v>
      </c>
    </row>
    <row r="79" spans="3:3">
      <c r="C79" s="2">
        <f t="shared" si="1"/>
        <v>78</v>
      </c>
    </row>
    <row r="80" spans="3:3">
      <c r="C80" s="2">
        <f t="shared" si="1"/>
        <v>79</v>
      </c>
    </row>
    <row r="81" spans="3:3">
      <c r="C81" s="2">
        <f t="shared" si="1"/>
        <v>80</v>
      </c>
    </row>
    <row r="82" spans="3:3">
      <c r="C82" s="2">
        <f t="shared" si="1"/>
        <v>81</v>
      </c>
    </row>
    <row r="83" spans="3:3">
      <c r="C83" s="2">
        <f t="shared" ref="C83:C114" si="2">C82+1</f>
        <v>82</v>
      </c>
    </row>
    <row r="84" spans="3:3">
      <c r="C84" s="2">
        <f t="shared" si="2"/>
        <v>83</v>
      </c>
    </row>
    <row r="85" spans="3:3">
      <c r="C85" s="2">
        <f t="shared" si="2"/>
        <v>84</v>
      </c>
    </row>
    <row r="86" spans="3:3">
      <c r="C86" s="2">
        <f t="shared" si="2"/>
        <v>85</v>
      </c>
    </row>
    <row r="87" spans="3:3">
      <c r="C87" s="2">
        <f t="shared" si="2"/>
        <v>86</v>
      </c>
    </row>
    <row r="88" spans="3:3">
      <c r="C88" s="2">
        <f t="shared" si="2"/>
        <v>87</v>
      </c>
    </row>
    <row r="89" spans="3:3">
      <c r="C89" s="2">
        <f t="shared" si="2"/>
        <v>88</v>
      </c>
    </row>
    <row r="90" spans="3:3">
      <c r="C90" s="2">
        <f t="shared" si="2"/>
        <v>89</v>
      </c>
    </row>
    <row r="91" spans="3:3">
      <c r="C91" s="2">
        <f t="shared" si="2"/>
        <v>90</v>
      </c>
    </row>
    <row r="92" spans="3:3">
      <c r="C92" s="2">
        <f t="shared" si="2"/>
        <v>91</v>
      </c>
    </row>
    <row r="93" spans="3:3">
      <c r="C93" s="2">
        <f t="shared" si="2"/>
        <v>92</v>
      </c>
    </row>
    <row r="94" spans="3:3">
      <c r="C94" s="2">
        <f t="shared" si="2"/>
        <v>93</v>
      </c>
    </row>
    <row r="95" spans="3:3">
      <c r="C95" s="2">
        <f t="shared" si="2"/>
        <v>94</v>
      </c>
    </row>
    <row r="96" spans="3:3">
      <c r="C96" s="2">
        <f t="shared" si="2"/>
        <v>95</v>
      </c>
    </row>
    <row r="97" spans="3:3">
      <c r="C97" s="2">
        <f t="shared" si="2"/>
        <v>96</v>
      </c>
    </row>
    <row r="98" spans="3:3">
      <c r="C98" s="2">
        <f t="shared" si="2"/>
        <v>97</v>
      </c>
    </row>
    <row r="99" spans="3:3">
      <c r="C99" s="2">
        <f t="shared" si="2"/>
        <v>98</v>
      </c>
    </row>
    <row r="100" spans="3:3">
      <c r="C100" s="2">
        <f t="shared" si="2"/>
        <v>99</v>
      </c>
    </row>
    <row r="101" spans="3:3">
      <c r="C101" s="2">
        <f t="shared" si="2"/>
        <v>100</v>
      </c>
    </row>
    <row r="102" spans="3:3">
      <c r="C102" s="2">
        <f t="shared" si="2"/>
        <v>101</v>
      </c>
    </row>
    <row r="103" spans="3:3">
      <c r="C103" s="2">
        <f t="shared" si="2"/>
        <v>102</v>
      </c>
    </row>
    <row r="104" spans="3:3">
      <c r="C104" s="2">
        <f t="shared" si="2"/>
        <v>103</v>
      </c>
    </row>
    <row r="105" spans="3:3">
      <c r="C105" s="2">
        <f t="shared" si="2"/>
        <v>104</v>
      </c>
    </row>
    <row r="106" spans="3:3">
      <c r="C106" s="2">
        <f t="shared" si="2"/>
        <v>105</v>
      </c>
    </row>
    <row r="107" spans="3:3">
      <c r="C107" s="2">
        <f t="shared" si="2"/>
        <v>106</v>
      </c>
    </row>
    <row r="108" spans="3:3">
      <c r="C108" s="2">
        <f t="shared" si="2"/>
        <v>107</v>
      </c>
    </row>
    <row r="109" spans="3:3">
      <c r="C109" s="2">
        <f t="shared" si="2"/>
        <v>108</v>
      </c>
    </row>
    <row r="110" spans="3:3">
      <c r="C110" s="2">
        <f t="shared" si="2"/>
        <v>109</v>
      </c>
    </row>
    <row r="111" spans="3:3">
      <c r="C111" s="2">
        <f t="shared" si="2"/>
        <v>110</v>
      </c>
    </row>
    <row r="112" spans="3:3">
      <c r="C112" s="2">
        <f t="shared" si="2"/>
        <v>111</v>
      </c>
    </row>
    <row r="113" spans="3:3">
      <c r="C113" s="2">
        <f t="shared" si="2"/>
        <v>112</v>
      </c>
    </row>
    <row r="114" spans="3:3">
      <c r="C114" s="2">
        <f t="shared" si="2"/>
        <v>113</v>
      </c>
    </row>
    <row r="115" spans="3:3">
      <c r="C115" s="2">
        <f t="shared" ref="C115:C146" si="3">C114+1</f>
        <v>114</v>
      </c>
    </row>
    <row r="116" spans="3:3">
      <c r="C116" s="2">
        <f t="shared" si="3"/>
        <v>115</v>
      </c>
    </row>
    <row r="117" spans="3:3">
      <c r="C117" s="2">
        <f t="shared" si="3"/>
        <v>116</v>
      </c>
    </row>
    <row r="118" spans="3:3">
      <c r="C118" s="2">
        <f t="shared" si="3"/>
        <v>117</v>
      </c>
    </row>
    <row r="119" spans="3:3">
      <c r="C119" s="2">
        <f t="shared" si="3"/>
        <v>118</v>
      </c>
    </row>
    <row r="120" spans="3:3">
      <c r="C120" s="2">
        <f t="shared" si="3"/>
        <v>119</v>
      </c>
    </row>
    <row r="121" spans="3:3">
      <c r="C121" s="2">
        <f t="shared" si="3"/>
        <v>120</v>
      </c>
    </row>
    <row r="122" spans="3:3">
      <c r="C122" s="2">
        <f t="shared" si="3"/>
        <v>121</v>
      </c>
    </row>
    <row r="123" spans="3:3">
      <c r="C123" s="2">
        <f t="shared" si="3"/>
        <v>122</v>
      </c>
    </row>
    <row r="124" spans="3:3">
      <c r="C124" s="2">
        <f t="shared" si="3"/>
        <v>123</v>
      </c>
    </row>
    <row r="125" spans="3:3">
      <c r="C125" s="2">
        <f t="shared" si="3"/>
        <v>124</v>
      </c>
    </row>
    <row r="126" spans="3:3">
      <c r="C126" s="2">
        <f t="shared" si="3"/>
        <v>125</v>
      </c>
    </row>
    <row r="127" spans="3:3">
      <c r="C127" s="2">
        <f t="shared" si="3"/>
        <v>126</v>
      </c>
    </row>
    <row r="128" spans="3:3">
      <c r="C128" s="2">
        <f t="shared" si="3"/>
        <v>127</v>
      </c>
    </row>
    <row r="129" spans="3:3">
      <c r="C129" s="2">
        <f t="shared" si="3"/>
        <v>128</v>
      </c>
    </row>
    <row r="130" spans="3:3">
      <c r="C130" s="2">
        <f t="shared" si="3"/>
        <v>129</v>
      </c>
    </row>
    <row r="131" spans="3:3">
      <c r="C131" s="2">
        <f t="shared" si="3"/>
        <v>130</v>
      </c>
    </row>
    <row r="132" spans="3:3">
      <c r="C132" s="2">
        <f t="shared" si="3"/>
        <v>131</v>
      </c>
    </row>
    <row r="133" spans="3:3">
      <c r="C133" s="2">
        <f t="shared" si="3"/>
        <v>132</v>
      </c>
    </row>
    <row r="134" spans="3:3">
      <c r="C134" s="2">
        <f t="shared" si="3"/>
        <v>133</v>
      </c>
    </row>
    <row r="135" spans="3:3">
      <c r="C135" s="2">
        <f t="shared" si="3"/>
        <v>134</v>
      </c>
    </row>
    <row r="136" spans="3:3">
      <c r="C136" s="2">
        <f t="shared" si="3"/>
        <v>135</v>
      </c>
    </row>
    <row r="137" spans="3:3">
      <c r="C137" s="2">
        <f t="shared" si="3"/>
        <v>136</v>
      </c>
    </row>
    <row r="138" spans="3:3">
      <c r="C138" s="2">
        <f t="shared" si="3"/>
        <v>137</v>
      </c>
    </row>
    <row r="139" spans="3:3">
      <c r="C139" s="2">
        <f t="shared" si="3"/>
        <v>138</v>
      </c>
    </row>
    <row r="140" spans="3:3">
      <c r="C140" s="2">
        <f t="shared" si="3"/>
        <v>139</v>
      </c>
    </row>
    <row r="141" spans="3:3">
      <c r="C141" s="2">
        <f t="shared" si="3"/>
        <v>140</v>
      </c>
    </row>
    <row r="142" spans="3:3">
      <c r="C142" s="2">
        <f t="shared" si="3"/>
        <v>141</v>
      </c>
    </row>
    <row r="143" spans="3:3">
      <c r="C143" s="2">
        <f t="shared" si="3"/>
        <v>142</v>
      </c>
    </row>
    <row r="144" spans="3:3">
      <c r="C144" s="2">
        <f t="shared" si="3"/>
        <v>143</v>
      </c>
    </row>
    <row r="145" spans="3:3">
      <c r="C145" s="2">
        <f t="shared" si="3"/>
        <v>144</v>
      </c>
    </row>
    <row r="146" spans="3:3">
      <c r="C146" s="2">
        <f t="shared" si="3"/>
        <v>145</v>
      </c>
    </row>
    <row r="147" spans="3:3">
      <c r="C147" s="2">
        <f t="shared" ref="C147:C165" si="4">C146+1</f>
        <v>146</v>
      </c>
    </row>
    <row r="148" spans="3:3">
      <c r="C148" s="2">
        <f t="shared" si="4"/>
        <v>147</v>
      </c>
    </row>
    <row r="149" spans="3:3">
      <c r="C149" s="2">
        <f t="shared" si="4"/>
        <v>148</v>
      </c>
    </row>
    <row r="150" spans="3:3">
      <c r="C150" s="2">
        <f t="shared" si="4"/>
        <v>149</v>
      </c>
    </row>
    <row r="151" spans="3:3">
      <c r="C151" s="2">
        <f t="shared" si="4"/>
        <v>150</v>
      </c>
    </row>
    <row r="152" spans="3:3">
      <c r="C152" s="2">
        <f t="shared" si="4"/>
        <v>151</v>
      </c>
    </row>
    <row r="153" spans="3:3">
      <c r="C153" s="2">
        <f t="shared" si="4"/>
        <v>152</v>
      </c>
    </row>
    <row r="154" spans="3:3">
      <c r="C154" s="2">
        <f t="shared" si="4"/>
        <v>153</v>
      </c>
    </row>
    <row r="155" spans="3:3">
      <c r="C155" s="2">
        <f t="shared" si="4"/>
        <v>154</v>
      </c>
    </row>
    <row r="156" spans="3:3">
      <c r="C156" s="2">
        <f t="shared" si="4"/>
        <v>155</v>
      </c>
    </row>
    <row r="157" spans="3:3">
      <c r="C157" s="2">
        <f t="shared" si="4"/>
        <v>156</v>
      </c>
    </row>
    <row r="158" spans="3:3">
      <c r="C158" s="2">
        <f t="shared" si="4"/>
        <v>157</v>
      </c>
    </row>
    <row r="159" spans="3:3">
      <c r="C159" s="2">
        <f t="shared" si="4"/>
        <v>158</v>
      </c>
    </row>
    <row r="160" spans="3:3">
      <c r="C160" s="2">
        <f t="shared" si="4"/>
        <v>159</v>
      </c>
    </row>
    <row r="161" spans="3:3">
      <c r="C161" s="2">
        <f t="shared" si="4"/>
        <v>160</v>
      </c>
    </row>
    <row r="162" spans="3:3">
      <c r="C162" s="2">
        <f t="shared" si="4"/>
        <v>161</v>
      </c>
    </row>
    <row r="163" spans="3:3">
      <c r="C163" s="2">
        <f t="shared" si="4"/>
        <v>162</v>
      </c>
    </row>
    <row r="164" spans="3:3">
      <c r="C164" s="2">
        <f t="shared" si="4"/>
        <v>163</v>
      </c>
    </row>
    <row r="165" spans="3:3">
      <c r="C165" s="2">
        <f t="shared" si="4"/>
        <v>164</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2018-01-18T12:05:26Z</dcterms:created>
  <dcterms:modified xsi:type="dcterms:W3CDTF">2018-04-26T17:19:59Z</dcterms:modified>
</cp:coreProperties>
</file>