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20" activeTab="3"/>
  </bookViews>
  <sheets>
    <sheet name="Data" sheetId="1" r:id="rId1"/>
    <sheet name="Statistics" sheetId="2" r:id="rId2"/>
    <sheet name="Line Charts" sheetId="3" r:id="rId3"/>
    <sheet name="Prediction" sheetId="4" r:id="rId4"/>
  </sheets>
  <definedNames>
    <definedName name="_xlnm._FilterDatabase" localSheetId="0" hidden="1">Data!$A$1:$W$187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4" l="1"/>
  <c r="C26" i="4"/>
  <c r="D48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5" i="4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T16" i="2"/>
  <c r="U16" i="2"/>
  <c r="O15" i="2"/>
  <c r="P15" i="2"/>
  <c r="Q15" i="2"/>
  <c r="R15" i="2"/>
  <c r="S15" i="2"/>
  <c r="T15" i="2"/>
  <c r="U15" i="2"/>
  <c r="D15" i="2"/>
  <c r="E15" i="2"/>
  <c r="F15" i="2"/>
  <c r="G15" i="2"/>
  <c r="H15" i="2"/>
  <c r="H16" i="2" s="1"/>
  <c r="I15" i="2"/>
  <c r="I16" i="2" s="1"/>
  <c r="J15" i="2"/>
  <c r="J16" i="2" s="1"/>
  <c r="K15" i="2"/>
  <c r="K16" i="2" s="1"/>
  <c r="L15" i="2"/>
  <c r="M15" i="2"/>
  <c r="N15" i="2"/>
  <c r="C16" i="2"/>
  <c r="D16" i="2"/>
  <c r="E16" i="2"/>
  <c r="F16" i="2"/>
  <c r="G16" i="2"/>
  <c r="L16" i="2"/>
  <c r="M16" i="2"/>
  <c r="N16" i="2"/>
  <c r="O16" i="2"/>
  <c r="P16" i="2"/>
  <c r="Q16" i="2"/>
  <c r="R16" i="2"/>
  <c r="S16" i="2"/>
  <c r="B16" i="2"/>
  <c r="L12" i="2"/>
  <c r="M12" i="2"/>
  <c r="N12" i="2"/>
  <c r="O12" i="2"/>
  <c r="P12" i="2"/>
  <c r="Q12" i="2"/>
  <c r="R12" i="2"/>
  <c r="S12" i="2"/>
  <c r="T12" i="2"/>
  <c r="U12" i="2"/>
  <c r="C12" i="2"/>
  <c r="D12" i="2"/>
  <c r="E12" i="2"/>
  <c r="F12" i="2"/>
  <c r="G12" i="2"/>
  <c r="H12" i="2"/>
  <c r="I12" i="2"/>
  <c r="J12" i="2"/>
  <c r="K12" i="2"/>
  <c r="B12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1" i="2"/>
  <c r="D11" i="2"/>
  <c r="E11" i="2"/>
  <c r="F11" i="2"/>
  <c r="B11" i="2"/>
  <c r="C15" i="2"/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</calcChain>
</file>

<file path=xl/sharedStrings.xml><?xml version="1.0" encoding="utf-8"?>
<sst xmlns="http://schemas.openxmlformats.org/spreadsheetml/2006/main" count="759" uniqueCount="435">
  <si>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</si>
  <si>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</si>
  <si>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</si>
  <si>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</si>
  <si>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</si>
  <si>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</si>
  <si>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</si>
  <si>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</si>
  <si>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</si>
  <si>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</si>
  <si>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</si>
  <si>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</si>
  <si>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</si>
  <si>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</si>
  <si>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</si>
  <si>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</si>
  <si>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</si>
  <si>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</si>
  <si>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</si>
  <si>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</si>
  <si>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</si>
  <si>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</si>
  <si>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</si>
  <si>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</si>
  <si>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</si>
  <si>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</si>
  <si>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</si>
  <si>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</si>
  <si>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</si>
  <si>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</si>
  <si>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</si>
  <si>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</si>
  <si>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</si>
  <si>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</si>
  <si>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</si>
  <si>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</si>
  <si>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</si>
  <si>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</si>
  <si>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</si>
  <si>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</si>
  <si>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</si>
  <si>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</si>
  <si>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</si>
  <si>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</si>
  <si>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</si>
  <si>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</si>
  <si>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</si>
  <si>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</si>
  <si>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</si>
  <si>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</si>
  <si>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</si>
  <si>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</si>
  <si>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</si>
  <si>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</si>
  <si>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</si>
  <si>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</si>
  <si>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</si>
  <si>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</si>
  <si>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</si>
  <si>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</si>
  <si>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</si>
  <si>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</si>
  <si>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</si>
  <si>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</si>
  <si>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</si>
  <si>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</si>
  <si>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</si>
  <si>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</si>
  <si>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</si>
  <si>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</si>
  <si>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</si>
  <si>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</si>
  <si>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</si>
  <si>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</si>
  <si>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</si>
  <si>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</si>
  <si>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</si>
  <si>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</si>
  <si>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</si>
  <si>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</si>
  <si>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</si>
  <si>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</si>
  <si>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</si>
  <si>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</si>
  <si>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</si>
  <si>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</si>
  <si>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</si>
  <si>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</si>
  <si>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</si>
  <si>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</si>
  <si>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</si>
  <si>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</si>
  <si>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</si>
  <si>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</si>
  <si>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</si>
  <si>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</si>
  <si>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</si>
  <si>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</si>
  <si>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</si>
  <si>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</si>
  <si>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</si>
  <si>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</si>
  <si>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</si>
  <si>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</si>
  <si>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</si>
  <si>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</si>
  <si>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</si>
  <si>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</si>
  <si>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</si>
  <si>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</si>
  <si>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</si>
  <si>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</si>
  <si>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</si>
  <si>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</si>
  <si>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</si>
  <si>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</si>
  <si>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</si>
  <si>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</si>
  <si>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</si>
  <si>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</si>
  <si>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</si>
  <si>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</si>
  <si>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</si>
  <si>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</si>
  <si>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</si>
  <si>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</si>
  <si>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</si>
  <si>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</si>
  <si>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</si>
  <si>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</si>
  <si>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</si>
  <si>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</si>
  <si>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</si>
  <si>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</si>
  <si>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</si>
  <si>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</si>
  <si>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</si>
  <si>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</si>
  <si>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</si>
  <si>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</si>
  <si>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</si>
  <si>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</si>
  <si>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</si>
  <si>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</si>
  <si>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</si>
  <si>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</si>
  <si>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</si>
  <si>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</si>
  <si>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</si>
  <si>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</si>
  <si>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</si>
  <si>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</si>
  <si>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</si>
  <si>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</si>
  <si>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</si>
  <si>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</si>
  <si>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</si>
  <si>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</si>
  <si>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</si>
  <si>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</si>
  <si>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</si>
  <si>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</si>
  <si>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</si>
  <si>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</si>
  <si>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</si>
  <si>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</si>
  <si>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</si>
  <si>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</si>
  <si>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</si>
  <si>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</si>
  <si>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</si>
  <si>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</si>
  <si>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</si>
  <si>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</si>
  <si>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</si>
  <si>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</si>
  <si>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</si>
  <si>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</si>
  <si>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</si>
  <si>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</si>
  <si>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</si>
  <si>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</si>
  <si>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</si>
  <si>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</si>
  <si>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</si>
  <si>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</si>
  <si>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</si>
  <si>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</si>
  <si>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</si>
  <si>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</si>
  <si>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</si>
  <si>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</si>
  <si>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</si>
  <si>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</si>
  <si>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</si>
  <si>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</si>
  <si>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</si>
  <si>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</si>
  <si>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</si>
  <si>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</si>
  <si>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</si>
  <si>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</si>
  <si>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</si>
  <si>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</si>
  <si>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</si>
  <si>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</si>
  <si>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</si>
  <si>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</si>
  <si>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</si>
  <si>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</si>
  <si>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</si>
  <si>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</si>
  <si>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</si>
  <si>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</si>
  <si>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</si>
  <si>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</si>
  <si>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</si>
  <si>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</si>
  <si>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</si>
  <si>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</si>
  <si>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</si>
  <si>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</si>
  <si>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</si>
  <si>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</si>
  <si>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</si>
  <si>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</si>
  <si>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</si>
  <si>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</si>
  <si>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</si>
  <si>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</si>
  <si>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</si>
  <si>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</si>
  <si>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</si>
  <si>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</si>
  <si>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</si>
  <si>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</si>
  <si>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</si>
  <si>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</si>
  <si>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</si>
  <si>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</si>
  <si>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</si>
  <si>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</si>
  <si>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</si>
  <si>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</si>
  <si>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</si>
  <si>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</si>
  <si>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</si>
  <si>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</si>
  <si>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</si>
  <si>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</si>
  <si>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</si>
  <si>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</si>
  <si>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</si>
  <si>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</si>
  <si>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</si>
  <si>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</si>
  <si>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</si>
  <si>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</si>
  <si>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</si>
  <si>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</si>
  <si>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</si>
  <si>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</si>
  <si>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</si>
  <si>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</si>
  <si>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</si>
  <si>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</si>
  <si>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</si>
  <si>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</si>
  <si>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</si>
  <si>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</si>
  <si>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</si>
  <si>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</si>
  <si>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</si>
  <si>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</si>
  <si>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</si>
  <si>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</si>
  <si>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</si>
  <si>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</si>
  <si>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</si>
  <si>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</si>
  <si>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</si>
  <si>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</si>
  <si>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</si>
  <si>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</si>
  <si>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</si>
  <si>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</si>
  <si>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</si>
  <si>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</si>
  <si>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</si>
  <si>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</si>
  <si>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</si>
  <si>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</si>
  <si>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</si>
  <si>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</si>
  <si>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</si>
  <si>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</si>
  <si>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</si>
  <si>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</si>
  <si>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</si>
  <si>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</si>
  <si>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</si>
  <si>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</si>
  <si>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</si>
  <si>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</si>
  <si>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</si>
  <si>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</si>
  <si>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</si>
  <si>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</si>
  <si>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</si>
  <si>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</si>
  <si>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</si>
  <si>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</si>
  <si>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</si>
  <si>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</si>
  <si>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</si>
  <si>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</si>
  <si>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</si>
  <si>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</si>
  <si>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</si>
  <si>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</si>
  <si>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</si>
  <si>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</si>
  <si>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</si>
  <si>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</si>
  <si>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</si>
  <si>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</si>
  <si>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</si>
  <si>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</si>
  <si>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</si>
  <si>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</si>
  <si>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</si>
  <si>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</si>
  <si>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</si>
  <si>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</si>
  <si>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</si>
  <si>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</si>
  <si>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</si>
  <si>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</si>
  <si>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</si>
  <si>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</si>
  <si>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</si>
  <si>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</si>
  <si>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</si>
  <si>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</si>
  <si>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</si>
  <si>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</si>
  <si>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</si>
  <si>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</si>
  <si>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</si>
  <si>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</si>
  <si>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</si>
  <si>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</si>
  <si>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</si>
  <si>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</si>
  <si>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</si>
  <si>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</si>
  <si>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</si>
  <si>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</si>
  <si>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</si>
  <si>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</si>
  <si>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</si>
  <si>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</si>
  <si>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</si>
  <si>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</si>
  <si>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</si>
  <si>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</si>
  <si>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</si>
  <si>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</si>
  <si>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</si>
  <si>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</si>
  <si>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</si>
  <si>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</si>
  <si>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</si>
  <si>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</si>
  <si>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</si>
  <si>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</si>
  <si>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</si>
  <si>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</si>
  <si>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</si>
  <si>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</si>
  <si>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</si>
  <si>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</si>
  <si>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</si>
  <si>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</si>
  <si>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</si>
  <si>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</si>
  <si>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</si>
  <si>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</si>
  <si>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</si>
  <si>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</si>
  <si>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</si>
  <si>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</si>
  <si>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</si>
  <si>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</si>
  <si>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</si>
  <si>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</si>
  <si>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</si>
  <si>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</si>
  <si>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</si>
  <si>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</si>
  <si>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</si>
  <si>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</si>
  <si>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</si>
  <si>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</si>
  <si>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</si>
  <si>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</si>
  <si>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</si>
  <si>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</si>
  <si>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</si>
  <si>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South Soudan didn't exist before 2008, thus the absence of data before this year. Otherwise we can see that although improvement has not been constant, it seems to be following a linear regression model. The last 3 years are concerning, since Tchad seems to be falling to the same level as South Sudan,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</si>
  <si>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</si>
  <si>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</si>
  <si>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</si>
  <si>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</si>
  <si>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</si>
  <si>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</si>
  <si>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</si>
  <si>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</si>
  <si>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</si>
  <si>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</si>
  <si>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</si>
  <si>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</si>
  <si>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</si>
  <si>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</si>
  <si>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</si>
  <si>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</si>
  <si>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</si>
  <si>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</si>
  <si>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</si>
  <si>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</si>
  <si>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y^</t>
  </si>
  <si>
    <t>(y-y^)^2</t>
  </si>
  <si>
    <t>The linear regression model is 93% fit, which means we can predict accurately the future with this model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</si>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</sst>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2" fontId="0" fillId="0" borderId="0" xfId="0" applyNumberFormat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2813368"/>
        <c:axId val="562813760"/>
      </c:barChart>
      <c:catAx>
        <c:axId val="56281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813760"/>
        <c:crosses val="autoZero"/>
        <c:auto val="1"/>
        <c:lblAlgn val="ctr"/>
        <c:lblOffset val="100"/>
        <c:noMultiLvlLbl val="0"/>
      </c:catAx>
      <c:valAx>
        <c:axId val="562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81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ja-JP"/>
              <a:t>Dynamics</a:t>
            </a:r>
            <a:r>
              <a:rPr lang="fr-FR" altLang="ja-JP" baseline="0"/>
              <a:t> for Eritrea and Sudan</a:t>
            </a:r>
            <a:endParaRPr lang="ja-JP" alt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Charts'!$A$3</c:f>
              <c:strCache>
                <c:ptCount val="1"/>
                <c:pt idx="0">
                  <c:v>South Sudan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Charts'!$B$2:$U$2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'Line Charts'!$B$3:$U$3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1.5</c:v>
                </c:pt>
                <c:pt idx="11">
                  <c:v>2.6897382736206099</c:v>
                </c:pt>
                <c:pt idx="12">
                  <c:v>3.1372447013854998</c:v>
                </c:pt>
                <c:pt idx="13">
                  <c:v>3.6088624000549299</c:v>
                </c:pt>
                <c:pt idx="14">
                  <c:v>4.1005725860595703</c:v>
                </c:pt>
                <c:pt idx="15">
                  <c:v>4.6083574295043901</c:v>
                </c:pt>
                <c:pt idx="16">
                  <c:v>5.1281971931457502</c:v>
                </c:pt>
                <c:pt idx="17">
                  <c:v>4.2</c:v>
                </c:pt>
                <c:pt idx="18">
                  <c:v>6.1879701614379901</c:v>
                </c:pt>
                <c:pt idx="19">
                  <c:v>6.7205352783203098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Charts'!$A$4</c:f>
              <c:strCache>
                <c:ptCount val="1"/>
                <c:pt idx="0">
                  <c:v>Chad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Charts'!$B$2:$U$2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'Line Charts'!$B$4:$U$4</c:f>
              <c:numCache>
                <c:formatCode>General</c:formatCode>
                <c:ptCount val="20"/>
                <c:pt idx="0">
                  <c:v>3.1861038208007799</c:v>
                </c:pt>
                <c:pt idx="1">
                  <c:v>3.5588824748992902</c:v>
                </c:pt>
                <c:pt idx="2">
                  <c:v>3.9233729839325</c:v>
                </c:pt>
                <c:pt idx="3">
                  <c:v>4.2783989906311</c:v>
                </c:pt>
                <c:pt idx="4">
                  <c:v>3.5</c:v>
                </c:pt>
                <c:pt idx="5">
                  <c:v>4.9555072784423801</c:v>
                </c:pt>
                <c:pt idx="6">
                  <c:v>5.2790975570678702</c:v>
                </c:pt>
                <c:pt idx="7">
                  <c:v>5.5996370315551802</c:v>
                </c:pt>
                <c:pt idx="8">
                  <c:v>5.92336130142212</c:v>
                </c:pt>
                <c:pt idx="9">
                  <c:v>6.2565073966979998</c:v>
                </c:pt>
                <c:pt idx="10">
                  <c:v>6.4</c:v>
                </c:pt>
                <c:pt idx="11">
                  <c:v>8.98</c:v>
                </c:pt>
                <c:pt idx="12">
                  <c:v>7.8592600822448704</c:v>
                </c:pt>
                <c:pt idx="13">
                  <c:v>8.1158475875854492</c:v>
                </c:pt>
                <c:pt idx="14">
                  <c:v>8.4057731628418004</c:v>
                </c:pt>
                <c:pt idx="15">
                  <c:v>7.7</c:v>
                </c:pt>
                <c:pt idx="16">
                  <c:v>9.2409553527831996</c:v>
                </c:pt>
                <c:pt idx="17">
                  <c:v>10.9</c:v>
                </c:pt>
                <c:pt idx="18">
                  <c:v>10.1215171813965</c:v>
                </c:pt>
                <c:pt idx="19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58504"/>
        <c:axId val="590460072"/>
      </c:lineChart>
      <c:catAx>
        <c:axId val="59045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ja-JP"/>
                  <a:t>Year</a:t>
                </a:r>
                <a:endParaRPr lang="ja-JP" alt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460072"/>
        <c:crosses val="autoZero"/>
        <c:auto val="1"/>
        <c:lblAlgn val="ctr"/>
        <c:lblOffset val="100"/>
        <c:noMultiLvlLbl val="0"/>
      </c:catAx>
      <c:valAx>
        <c:axId val="59046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ja-JP"/>
                  <a:t>Access to Electricity</a:t>
                </a:r>
                <a:endParaRPr lang="ja-JP" alt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45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9294739746778E-2"/>
          <c:y val="0.16708333333333336"/>
          <c:w val="0.9287507460100494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678082318918057E-2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2079764781877513E-2"/>
                  <c:y val="0.22385899679206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Prediction!$B$1:$U$1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xVal>
          <c:yVal>
            <c:numRef>
              <c:f>Prediction!$B$2:$U$2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83784"/>
        <c:axId val="591915632"/>
      </c:scatterChart>
      <c:valAx>
        <c:axId val="6047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915632"/>
        <c:crosses val="autoZero"/>
        <c:crossBetween val="midCat"/>
      </c:valAx>
      <c:valAx>
        <c:axId val="5919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78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21</xdr:row>
      <xdr:rowOff>64770</xdr:rowOff>
    </xdr:from>
    <xdr:to>
      <xdr:col>12</xdr:col>
      <xdr:colOff>518160</xdr:colOff>
      <xdr:row>36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6</xdr:row>
      <xdr:rowOff>64770</xdr:rowOff>
    </xdr:from>
    <xdr:to>
      <xdr:col>18</xdr:col>
      <xdr:colOff>441960</xdr:colOff>
      <xdr:row>21</xdr:row>
      <xdr:rowOff>64770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118110</xdr:rowOff>
    </xdr:from>
    <xdr:to>
      <xdr:col>13</xdr:col>
      <xdr:colOff>548640</xdr:colOff>
      <xdr:row>22</xdr:row>
      <xdr:rowOff>118110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7"/>
  <sheetViews>
    <sheetView workbookViewId="0">
      <selection activeCell="A4" sqref="A4:XFD4"/>
    </sheetView>
  </sheetViews>
  <sheetFormatPr defaultRowHeight="14.4" x14ac:dyDescent="0.3"/>
  <cols>
    <col min="1" max="1" width="43.6640625" customWidth="1"/>
    <col min="2" max="2" width="23.33203125" customWidth="1"/>
    <col min="3" max="3" width="32.109375" bestFit="1" customWidth="1"/>
    <col min="4" max="4" width="15.109375" bestFit="1" customWidth="1"/>
  </cols>
  <sheetData>
    <row r="1" spans="1:23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3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3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3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3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3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3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3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3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3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3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3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3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3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3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3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3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3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3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3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3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3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3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3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3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3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3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3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3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3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3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3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3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3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3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3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3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3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3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3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3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3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3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3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3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3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3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3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3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3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3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3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3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3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3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3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3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3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3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3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3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3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3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3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3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3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3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3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3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3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3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3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3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3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3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3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3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3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3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3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3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3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3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3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3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3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3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3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3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3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3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3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3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3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3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3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3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3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3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3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3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3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3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3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3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3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3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3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3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3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3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3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>
    <sortState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6" zoomScaleNormal="100" workbookViewId="0">
      <selection activeCell="C38" sqref="C38"/>
    </sheetView>
  </sheetViews>
  <sheetFormatPr defaultRowHeight="14.4" x14ac:dyDescent="0.3"/>
  <cols>
    <col min="1" max="1" width="22.44140625" customWidth="1"/>
    <col min="2" max="2" width="14.88671875" customWidth="1"/>
    <col min="3" max="3" width="17.6640625" customWidth="1"/>
  </cols>
  <sheetData>
    <row r="1" spans="1:21" ht="15" x14ac:dyDescent="0.3">
      <c r="A1" s="2" t="s">
        <v>397</v>
      </c>
    </row>
    <row r="2" spans="1:21" ht="15" x14ac:dyDescent="0.3">
      <c r="A2" s="3" t="s">
        <v>398</v>
      </c>
    </row>
    <row r="3" spans="1:21" ht="15" x14ac:dyDescent="0.3">
      <c r="A3" s="3" t="s">
        <v>399</v>
      </c>
    </row>
    <row r="4" spans="1:21" ht="15" x14ac:dyDescent="0.3">
      <c r="A4" s="3" t="s">
        <v>400</v>
      </c>
    </row>
    <row r="6" spans="1:21" x14ac:dyDescent="0.3">
      <c r="A6" s="4" t="s">
        <v>401</v>
      </c>
    </row>
    <row r="7" spans="1:21" ht="40.200000000000003" customHeight="1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ht="32.4" customHeight="1" x14ac:dyDescent="0.3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ht="30" customHeight="1" x14ac:dyDescent="0.3">
      <c r="A10" t="s">
        <v>403</v>
      </c>
    </row>
    <row r="11" spans="1:21" ht="28.8" x14ac:dyDescent="0.3">
      <c r="A11" s="5" t="s">
        <v>404</v>
      </c>
      <c r="B11">
        <f>B8</f>
        <v>79.599742287623329</v>
      </c>
      <c r="C11">
        <f t="shared" ref="C11:U11" si="0">C8</f>
        <v>79.691484702601784</v>
      </c>
      <c r="D11">
        <f t="shared" si="0"/>
        <v>79.769971356577457</v>
      </c>
      <c r="E11">
        <f t="shared" si="0"/>
        <v>80.222155088271222</v>
      </c>
      <c r="F11">
        <f t="shared" si="0"/>
        <v>80.436911820740207</v>
      </c>
      <c r="G11">
        <f t="shared" si="0"/>
        <v>80.654224205079373</v>
      </c>
      <c r="H11">
        <f t="shared" si="0"/>
        <v>81.02124630169493</v>
      </c>
      <c r="I11">
        <f t="shared" si="0"/>
        <v>80.929633634460146</v>
      </c>
      <c r="J11">
        <f t="shared" si="0"/>
        <v>81.395636930635916</v>
      </c>
      <c r="K11">
        <f t="shared" si="0"/>
        <v>81.320116309575312</v>
      </c>
      <c r="L11">
        <f t="shared" si="0"/>
        <v>81.790110782866165</v>
      </c>
      <c r="M11">
        <f t="shared" si="0"/>
        <v>82.660248636032435</v>
      </c>
      <c r="N11">
        <f t="shared" si="0"/>
        <v>83.13090113578069</v>
      </c>
      <c r="O11">
        <f t="shared" si="0"/>
        <v>83.550882478851165</v>
      </c>
      <c r="P11">
        <f t="shared" si="0"/>
        <v>84.146773017435649</v>
      </c>
      <c r="Q11">
        <f t="shared" si="0"/>
        <v>84.734677583416868</v>
      </c>
      <c r="R11">
        <f t="shared" si="0"/>
        <v>85.621580739482738</v>
      </c>
      <c r="S11">
        <f t="shared" si="0"/>
        <v>86.232456265521307</v>
      </c>
      <c r="T11">
        <f t="shared" si="0"/>
        <v>86.896488576704442</v>
      </c>
      <c r="U11">
        <f t="shared" si="0"/>
        <v>87.375514185710614</v>
      </c>
    </row>
    <row r="12" spans="1:21" ht="86.4" x14ac:dyDescent="0.3">
      <c r="A12" s="5" t="s">
        <v>405</v>
      </c>
      <c r="B12">
        <f>COUNTIF(Data!D2:D187, "&gt;"&amp;Statistics!B11)</f>
        <v>123</v>
      </c>
      <c r="C12">
        <f>COUNTIF(Data!E2:E187, "&gt;"&amp;Statistics!C11)</f>
        <v>125</v>
      </c>
      <c r="D12">
        <f>COUNTIF(Data!F2:F187, "&gt;"&amp;Statistics!D11)</f>
        <v>128</v>
      </c>
      <c r="E12">
        <f>COUNTIF(Data!G2:G187, "&gt;"&amp;Statistics!E11)</f>
        <v>127</v>
      </c>
      <c r="F12">
        <f>COUNTIF(Data!H2:H187, "&gt;"&amp;Statistics!F11)</f>
        <v>130</v>
      </c>
      <c r="G12">
        <f>COUNTIF(Data!I2:I187, "&gt;"&amp;Statistics!G11)</f>
        <v>129</v>
      </c>
      <c r="H12">
        <f>COUNTIF(Data!J2:J187, "&gt;"&amp;Statistics!H11)</f>
        <v>133</v>
      </c>
      <c r="I12">
        <f>COUNTIF(Data!K2:K187, "&gt;"&amp;Statistics!I11)</f>
        <v>132</v>
      </c>
      <c r="J12">
        <f>COUNTIF(Data!L2:L187, "&gt;"&amp;Statistics!J11)</f>
        <v>135</v>
      </c>
      <c r="K12">
        <f>COUNTIF(Data!M2:M187, "&gt;"&amp;Statistics!K11)</f>
        <v>136</v>
      </c>
      <c r="L12">
        <f>COUNTIF(Data!N2:N187, "&gt;"&amp;Statistics!L11)</f>
        <v>137</v>
      </c>
      <c r="M12">
        <f>COUNTIF(Data!O2:O187, "&gt;"&amp;Statistics!M11)</f>
        <v>137</v>
      </c>
      <c r="N12">
        <f>COUNTIF(Data!P2:P187, "&gt;"&amp;Statistics!N11)</f>
        <v>139</v>
      </c>
      <c r="O12">
        <f>COUNTIF(Data!Q2:Q187, "&gt;"&amp;Statistics!O11)</f>
        <v>139</v>
      </c>
      <c r="P12">
        <f>COUNTIF(Data!R2:R187, "&gt;"&amp;Statistics!P11)</f>
        <v>141</v>
      </c>
      <c r="Q12">
        <f>COUNTIF(Data!S2:S187, "&gt;"&amp;Statistics!Q11)</f>
        <v>142</v>
      </c>
      <c r="R12">
        <f>COUNTIF(Data!T2:T187, "&gt;"&amp;Statistics!R11)</f>
        <v>142</v>
      </c>
      <c r="S12">
        <f>COUNTIF(Data!U2:U187, "&gt;"&amp;Statistics!S11)</f>
        <v>144</v>
      </c>
      <c r="T12">
        <f>COUNTIF(Data!V2:V187, "&gt;"&amp;Statistics!T11)</f>
        <v>145</v>
      </c>
      <c r="U12">
        <f>COUNTIF(Data!W2:W187, "&gt;"&amp;Statistics!U11)</f>
        <v>145</v>
      </c>
    </row>
    <row r="13" spans="1:21" x14ac:dyDescent="0.3">
      <c r="A13" s="5"/>
    </row>
    <row r="14" spans="1:21" x14ac:dyDescent="0.3">
      <c r="A14" s="5" t="s">
        <v>403</v>
      </c>
    </row>
    <row r="15" spans="1:21" ht="28.8" x14ac:dyDescent="0.3">
      <c r="A15" s="5" t="s">
        <v>404</v>
      </c>
      <c r="B15">
        <f>B11</f>
        <v>79.599742287623329</v>
      </c>
      <c r="C15">
        <f t="shared" ref="C15:U15" si="1">C11</f>
        <v>79.691484702601784</v>
      </c>
      <c r="D15">
        <f t="shared" si="1"/>
        <v>79.769971356577457</v>
      </c>
      <c r="E15">
        <f t="shared" si="1"/>
        <v>80.222155088271222</v>
      </c>
      <c r="F15">
        <f t="shared" si="1"/>
        <v>80.436911820740207</v>
      </c>
      <c r="G15">
        <f t="shared" si="1"/>
        <v>80.654224205079373</v>
      </c>
      <c r="H15">
        <f t="shared" si="1"/>
        <v>81.02124630169493</v>
      </c>
      <c r="I15">
        <f t="shared" si="1"/>
        <v>80.929633634460146</v>
      </c>
      <c r="J15">
        <f t="shared" si="1"/>
        <v>81.395636930635916</v>
      </c>
      <c r="K15">
        <f t="shared" si="1"/>
        <v>81.320116309575312</v>
      </c>
      <c r="L15">
        <f t="shared" si="1"/>
        <v>81.790110782866165</v>
      </c>
      <c r="M15">
        <f t="shared" si="1"/>
        <v>82.660248636032435</v>
      </c>
      <c r="N15">
        <f t="shared" si="1"/>
        <v>83.13090113578069</v>
      </c>
      <c r="O15">
        <f t="shared" si="1"/>
        <v>83.550882478851165</v>
      </c>
      <c r="P15">
        <f t="shared" si="1"/>
        <v>84.146773017435649</v>
      </c>
      <c r="Q15">
        <f t="shared" si="1"/>
        <v>84.734677583416868</v>
      </c>
      <c r="R15">
        <f t="shared" si="1"/>
        <v>85.621580739482738</v>
      </c>
      <c r="S15">
        <f t="shared" si="1"/>
        <v>86.232456265521307</v>
      </c>
      <c r="T15">
        <f t="shared" si="1"/>
        <v>86.896488576704442</v>
      </c>
      <c r="U15">
        <f t="shared" si="1"/>
        <v>87.375514185710614</v>
      </c>
    </row>
    <row r="16" spans="1:21" ht="28.8" x14ac:dyDescent="0.3">
      <c r="A16" s="5" t="s">
        <v>406</v>
      </c>
      <c r="B16">
        <f>COUNTIF(Data!D2:D187, "&lt;"&amp;Statistics!B15)</f>
        <v>47</v>
      </c>
      <c r="C16">
        <f>COUNTIF(Data!E2:E187, "&lt;"&amp;Statistics!C15)</f>
        <v>48</v>
      </c>
      <c r="D16">
        <f>COUNTIF(Data!F2:F187, "&lt;"&amp;Statistics!D15)</f>
        <v>49</v>
      </c>
      <c r="E16">
        <f>COUNTIF(Data!G2:G187, "&lt;"&amp;Statistics!E15)</f>
        <v>50</v>
      </c>
      <c r="F16">
        <f>COUNTIF(Data!H2:H187, "&lt;"&amp;Statistics!F15)</f>
        <v>49</v>
      </c>
      <c r="G16">
        <f>COUNTIF(Data!I2:I187, "&lt;"&amp;Statistics!G15)</f>
        <v>51</v>
      </c>
      <c r="H16">
        <f>COUNTIF(Data!J2:J187, "&lt;"&amp;Statistics!H15)</f>
        <v>49</v>
      </c>
      <c r="I16">
        <f>COUNTIF(Data!K2:K187, "&lt;"&amp;Statistics!I15)</f>
        <v>51</v>
      </c>
      <c r="J16">
        <f>COUNTIF(Data!L2:L187, "&lt;"&amp;Statistics!J15)</f>
        <v>48</v>
      </c>
      <c r="K16">
        <f>COUNTIF(Data!M2:M187, "&lt;"&amp;Statistics!K15)</f>
        <v>49</v>
      </c>
      <c r="L16">
        <f>COUNTIF(Data!N2:N187, "&lt;"&amp;Statistics!L15)</f>
        <v>49</v>
      </c>
      <c r="M16">
        <f>COUNTIF(Data!O2:O187, "&lt;"&amp;Statistics!M15)</f>
        <v>49</v>
      </c>
      <c r="N16">
        <f>COUNTIF(Data!P2:P187, "&lt;"&amp;Statistics!N15)</f>
        <v>47</v>
      </c>
      <c r="O16">
        <f>COUNTIF(Data!Q2:Q187, "&lt;"&amp;Statistics!O15)</f>
        <v>47</v>
      </c>
      <c r="P16">
        <f>COUNTIF(Data!R2:R187, "&lt;"&amp;Statistics!P15)</f>
        <v>45</v>
      </c>
      <c r="Q16">
        <f>COUNTIF(Data!S2:S187, "&lt;"&amp;Statistics!Q15)</f>
        <v>44</v>
      </c>
      <c r="R16">
        <f>COUNTIF(Data!T2:T187, "&lt;"&amp;Statistics!R15)</f>
        <v>44</v>
      </c>
      <c r="S16">
        <f>COUNTIF(Data!U2:U187, "&lt;"&amp;Statistics!S15)</f>
        <v>42</v>
      </c>
      <c r="T16">
        <f>COUNTIF(Data!V2:V187, "&lt;"&amp;Statistics!T15)</f>
        <v>41</v>
      </c>
      <c r="U16">
        <f>COUNTIF(Data!W2:W187, "&lt;"&amp;Statistics!U15)</f>
        <v>41</v>
      </c>
    </row>
    <row r="17" spans="1:2" x14ac:dyDescent="0.3">
      <c r="A17" s="5"/>
    </row>
    <row r="18" spans="1:2" x14ac:dyDescent="0.3">
      <c r="A18" s="5" t="s">
        <v>407</v>
      </c>
    </row>
    <row r="19" spans="1:2" ht="15" x14ac:dyDescent="0.3">
      <c r="A19" s="6" t="s">
        <v>408</v>
      </c>
    </row>
    <row r="21" spans="1:2" x14ac:dyDescent="0.3">
      <c r="A21" t="s">
        <v>384</v>
      </c>
      <c r="B21" t="s">
        <v>177</v>
      </c>
    </row>
    <row r="22" spans="1:2" x14ac:dyDescent="0.3">
      <c r="A22" t="s">
        <v>146</v>
      </c>
      <c r="B22" s="7">
        <v>6.7205352783203098</v>
      </c>
    </row>
    <row r="23" spans="1:2" x14ac:dyDescent="0.3">
      <c r="A23" t="s">
        <v>331</v>
      </c>
      <c r="B23" s="7">
        <v>8.4</v>
      </c>
    </row>
    <row r="24" spans="1:2" x14ac:dyDescent="0.3">
      <c r="A24" t="s">
        <v>250</v>
      </c>
      <c r="B24" s="7">
        <v>11.0647974014282</v>
      </c>
    </row>
    <row r="25" spans="1:2" x14ac:dyDescent="0.3">
      <c r="A25" t="s">
        <v>290</v>
      </c>
      <c r="B25" s="7">
        <v>11.2</v>
      </c>
    </row>
    <row r="26" spans="1:2" x14ac:dyDescent="0.3">
      <c r="A26" t="s">
        <v>103</v>
      </c>
      <c r="B26" s="7">
        <v>14.3</v>
      </c>
    </row>
    <row r="27" spans="1:2" x14ac:dyDescent="0.3">
      <c r="A27" t="s">
        <v>70</v>
      </c>
      <c r="B27" s="7">
        <v>18.379152297973601</v>
      </c>
    </row>
    <row r="28" spans="1:2" x14ac:dyDescent="0.3">
      <c r="A28" t="s">
        <v>100</v>
      </c>
      <c r="B28" s="7">
        <v>18.774724960327099</v>
      </c>
    </row>
    <row r="29" spans="1:2" x14ac:dyDescent="0.3">
      <c r="A29" t="s">
        <v>262</v>
      </c>
      <c r="B29" s="7">
        <v>19.100000000000001</v>
      </c>
    </row>
    <row r="30" spans="1:2" x14ac:dyDescent="0.3">
      <c r="A30" t="s">
        <v>380</v>
      </c>
      <c r="B30" s="7">
        <v>22.7</v>
      </c>
    </row>
    <row r="31" spans="1:2" x14ac:dyDescent="0.3">
      <c r="A31" t="s">
        <v>220</v>
      </c>
      <c r="B31" s="7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F1" workbookViewId="0">
      <selection activeCell="W26" sqref="W26"/>
    </sheetView>
  </sheetViews>
  <sheetFormatPr defaultRowHeight="14.4" x14ac:dyDescent="0.3"/>
  <sheetData>
    <row r="1" spans="1:21" x14ac:dyDescent="0.3">
      <c r="B1" t="s">
        <v>4</v>
      </c>
      <c r="C1" t="s">
        <v>34</v>
      </c>
      <c r="D1" t="s">
        <v>59</v>
      </c>
      <c r="E1" t="s">
        <v>383</v>
      </c>
      <c r="F1" t="s">
        <v>6</v>
      </c>
      <c r="G1" t="s">
        <v>36</v>
      </c>
      <c r="H1" t="s">
        <v>372</v>
      </c>
      <c r="I1" t="s">
        <v>386</v>
      </c>
      <c r="J1" t="s">
        <v>9</v>
      </c>
      <c r="K1" t="s">
        <v>349</v>
      </c>
      <c r="L1" t="s">
        <v>230</v>
      </c>
      <c r="M1" t="s">
        <v>260</v>
      </c>
      <c r="N1" t="s">
        <v>189</v>
      </c>
      <c r="O1" t="s">
        <v>210</v>
      </c>
      <c r="P1" t="s">
        <v>233</v>
      </c>
      <c r="Q1" t="s">
        <v>263</v>
      </c>
      <c r="R1" t="s">
        <v>190</v>
      </c>
      <c r="S1" t="s">
        <v>212</v>
      </c>
      <c r="T1" t="s">
        <v>235</v>
      </c>
      <c r="U1" t="s">
        <v>177</v>
      </c>
    </row>
    <row r="2" spans="1:21" x14ac:dyDescent="0.3">
      <c r="A2" t="s">
        <v>384</v>
      </c>
      <c r="B2" t="str">
        <f>+LEFT(B1,4)</f>
        <v>2000</v>
      </c>
      <c r="C2" t="str">
        <f t="shared" ref="C2:U2" si="0">+LEFT(C1,4)</f>
        <v>2001</v>
      </c>
      <c r="D2" t="str">
        <f t="shared" si="0"/>
        <v>2002</v>
      </c>
      <c r="E2" t="str">
        <f t="shared" si="0"/>
        <v>2003</v>
      </c>
      <c r="F2" t="str">
        <f t="shared" si="0"/>
        <v>2004</v>
      </c>
      <c r="G2" t="str">
        <f t="shared" si="0"/>
        <v>2005</v>
      </c>
      <c r="H2" t="str">
        <f t="shared" si="0"/>
        <v>2006</v>
      </c>
      <c r="I2" t="str">
        <f t="shared" si="0"/>
        <v>2007</v>
      </c>
      <c r="J2" t="str">
        <f t="shared" si="0"/>
        <v>2008</v>
      </c>
      <c r="K2" t="str">
        <f t="shared" si="0"/>
        <v>2009</v>
      </c>
      <c r="L2" t="str">
        <f t="shared" si="0"/>
        <v>2010</v>
      </c>
      <c r="M2" t="str">
        <f t="shared" si="0"/>
        <v>2011</v>
      </c>
      <c r="N2" t="str">
        <f t="shared" si="0"/>
        <v>2012</v>
      </c>
      <c r="O2" t="str">
        <f t="shared" si="0"/>
        <v>2013</v>
      </c>
      <c r="P2" t="str">
        <f t="shared" si="0"/>
        <v>2014</v>
      </c>
      <c r="Q2" t="str">
        <f t="shared" si="0"/>
        <v>2015</v>
      </c>
      <c r="R2" t="str">
        <f t="shared" si="0"/>
        <v>2016</v>
      </c>
      <c r="S2" t="str">
        <f t="shared" si="0"/>
        <v>2017</v>
      </c>
      <c r="T2" t="str">
        <f t="shared" si="0"/>
        <v>2018</v>
      </c>
      <c r="U2" t="str">
        <f t="shared" si="0"/>
        <v>2019</v>
      </c>
    </row>
    <row r="3" spans="1:21" x14ac:dyDescent="0.3">
      <c r="A3" t="s">
        <v>146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>
        <v>3</v>
      </c>
      <c r="L3">
        <v>1.5</v>
      </c>
      <c r="M3">
        <v>2.6897382736206099</v>
      </c>
      <c r="N3">
        <v>3.1372447013854998</v>
      </c>
      <c r="O3">
        <v>3.6088624000549299</v>
      </c>
      <c r="P3">
        <v>4.1005725860595703</v>
      </c>
      <c r="Q3">
        <v>4.6083574295043901</v>
      </c>
      <c r="R3">
        <v>5.1281971931457502</v>
      </c>
      <c r="S3">
        <v>4.2</v>
      </c>
      <c r="T3">
        <v>6.1879701614379901</v>
      </c>
      <c r="U3">
        <v>6.7205352783203098</v>
      </c>
    </row>
    <row r="4" spans="1:21" x14ac:dyDescent="0.3">
      <c r="A4" t="s">
        <v>331</v>
      </c>
      <c r="B4">
        <v>3.1861038208007799</v>
      </c>
      <c r="C4">
        <v>3.5588824748992902</v>
      </c>
      <c r="D4">
        <v>3.9233729839325</v>
      </c>
      <c r="E4">
        <v>4.2783989906311</v>
      </c>
      <c r="F4">
        <v>3.5</v>
      </c>
      <c r="G4">
        <v>4.9555072784423801</v>
      </c>
      <c r="H4">
        <v>5.2790975570678702</v>
      </c>
      <c r="I4">
        <v>5.5996370315551802</v>
      </c>
      <c r="J4">
        <v>5.92336130142212</v>
      </c>
      <c r="K4">
        <v>6.2565073966979998</v>
      </c>
      <c r="L4">
        <v>6.4</v>
      </c>
      <c r="M4">
        <v>8.98</v>
      </c>
      <c r="N4">
        <v>7.8592600822448704</v>
      </c>
      <c r="O4">
        <v>8.1158475875854492</v>
      </c>
      <c r="P4">
        <v>8.4057731628418004</v>
      </c>
      <c r="Q4">
        <v>7.7</v>
      </c>
      <c r="R4">
        <v>9.2409553527831996</v>
      </c>
      <c r="S4">
        <v>10.9</v>
      </c>
      <c r="T4">
        <v>10.1215171813965</v>
      </c>
      <c r="U4">
        <v>8.4</v>
      </c>
    </row>
    <row r="23" spans="10:17" x14ac:dyDescent="0.3">
      <c r="J23" s="8" t="s">
        <v>409</v>
      </c>
      <c r="K23" s="8"/>
      <c r="L23" s="8"/>
      <c r="M23" s="8"/>
      <c r="N23" s="8"/>
      <c r="O23" s="8"/>
      <c r="P23" s="8"/>
      <c r="Q23" s="8"/>
    </row>
    <row r="24" spans="10:17" x14ac:dyDescent="0.3">
      <c r="J24" s="8"/>
      <c r="K24" s="8"/>
      <c r="L24" s="8"/>
      <c r="M24" s="8"/>
      <c r="N24" s="8"/>
      <c r="O24" s="8"/>
      <c r="P24" s="8"/>
      <c r="Q24" s="8"/>
    </row>
    <row r="25" spans="10:17" x14ac:dyDescent="0.3">
      <c r="J25" s="8"/>
      <c r="K25" s="8"/>
      <c r="L25" s="8"/>
      <c r="M25" s="8"/>
      <c r="N25" s="8"/>
      <c r="O25" s="8"/>
      <c r="P25" s="8"/>
      <c r="Q25" s="8"/>
    </row>
    <row r="26" spans="10:17" x14ac:dyDescent="0.3">
      <c r="J26" s="8"/>
      <c r="K26" s="8"/>
      <c r="L26" s="8"/>
      <c r="M26" s="8"/>
      <c r="N26" s="8"/>
      <c r="O26" s="8"/>
      <c r="P26" s="8"/>
      <c r="Q26" s="8"/>
    </row>
  </sheetData>
  <mergeCells count="1">
    <mergeCell ref="J23:Q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D26" sqref="D26"/>
    </sheetView>
  </sheetViews>
  <sheetFormatPr defaultRowHeight="14.4" x14ac:dyDescent="0.3"/>
  <sheetData>
    <row r="1" spans="1:21" x14ac:dyDescent="0.3">
      <c r="A1" t="s">
        <v>384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</row>
    <row r="2" spans="1:21" x14ac:dyDescent="0.3">
      <c r="A2" t="s">
        <v>250</v>
      </c>
      <c r="B2">
        <v>2.4396891593933101</v>
      </c>
      <c r="C2">
        <v>2.8013172149658199</v>
      </c>
      <c r="D2">
        <v>3.1546571254730198</v>
      </c>
      <c r="E2">
        <v>3.4985325336456299</v>
      </c>
      <c r="F2">
        <v>3.8317673206329301</v>
      </c>
      <c r="G2">
        <v>3.2073170731707301</v>
      </c>
      <c r="H2">
        <v>2.66</v>
      </c>
      <c r="I2">
        <v>4.77516794204712</v>
      </c>
      <c r="J2">
        <v>4.8</v>
      </c>
      <c r="K2">
        <v>5.4097371101379403</v>
      </c>
      <c r="L2">
        <v>5.3</v>
      </c>
      <c r="M2">
        <v>6.1069364547729501</v>
      </c>
      <c r="N2">
        <v>6.5</v>
      </c>
      <c r="O2">
        <v>6.9</v>
      </c>
      <c r="P2">
        <v>7</v>
      </c>
      <c r="Q2">
        <v>8.4030895233154297</v>
      </c>
      <c r="R2">
        <v>9.2517995834350604</v>
      </c>
      <c r="S2">
        <v>9.3000000000000007</v>
      </c>
      <c r="T2">
        <v>10.598614692688001</v>
      </c>
      <c r="U2">
        <v>11.0647974014282</v>
      </c>
    </row>
    <row r="4" spans="1:21" x14ac:dyDescent="0.3">
      <c r="C4" t="s">
        <v>430</v>
      </c>
      <c r="D4" t="s">
        <v>431</v>
      </c>
    </row>
    <row r="5" spans="1:21" x14ac:dyDescent="0.3">
      <c r="A5" t="s">
        <v>410</v>
      </c>
      <c r="B5">
        <v>2.4396891593933101</v>
      </c>
      <c r="C5">
        <f>0.4436*(A5-1999)+1.1928</f>
        <v>1.6364000000000001</v>
      </c>
      <c r="D5">
        <f>+(C5-B5)^2</f>
        <v>0.6452734735988106</v>
      </c>
    </row>
    <row r="6" spans="1:21" x14ac:dyDescent="0.3">
      <c r="A6" t="s">
        <v>411</v>
      </c>
      <c r="B6">
        <v>2.8013172149658199</v>
      </c>
      <c r="C6">
        <f t="shared" ref="C6:C26" si="0">0.4436*(A6-1999)+1.1928</f>
        <v>2.08</v>
      </c>
      <c r="D6">
        <f t="shared" ref="D6:D24" si="1">+(C6-B6)^2</f>
        <v>0.52029852460604664</v>
      </c>
    </row>
    <row r="7" spans="1:21" x14ac:dyDescent="0.3">
      <c r="A7" t="s">
        <v>412</v>
      </c>
      <c r="B7">
        <v>3.1546571254730198</v>
      </c>
      <c r="C7">
        <f t="shared" si="0"/>
        <v>2.5236000000000001</v>
      </c>
      <c r="D7">
        <f t="shared" si="1"/>
        <v>0.39823309561027059</v>
      </c>
    </row>
    <row r="8" spans="1:21" x14ac:dyDescent="0.3">
      <c r="A8" t="s">
        <v>413</v>
      </c>
      <c r="B8">
        <v>3.4985325336456299</v>
      </c>
      <c r="C8">
        <f t="shared" si="0"/>
        <v>2.9672000000000001</v>
      </c>
      <c r="D8">
        <f t="shared" si="1"/>
        <v>0.28231426131028436</v>
      </c>
    </row>
    <row r="9" spans="1:21" x14ac:dyDescent="0.3">
      <c r="A9" t="s">
        <v>414</v>
      </c>
      <c r="B9">
        <v>3.8317673206329301</v>
      </c>
      <c r="C9">
        <f t="shared" si="0"/>
        <v>3.4108000000000001</v>
      </c>
      <c r="D9">
        <f t="shared" si="1"/>
        <v>0.17721348504086815</v>
      </c>
    </row>
    <row r="10" spans="1:21" x14ac:dyDescent="0.3">
      <c r="A10" t="s">
        <v>415</v>
      </c>
      <c r="B10">
        <v>3.2073170731707301</v>
      </c>
      <c r="C10">
        <f t="shared" si="0"/>
        <v>3.8544</v>
      </c>
      <c r="D10">
        <f t="shared" si="1"/>
        <v>0.41871631419393429</v>
      </c>
    </row>
    <row r="11" spans="1:21" x14ac:dyDescent="0.3">
      <c r="A11" t="s">
        <v>416</v>
      </c>
      <c r="B11">
        <v>2.66</v>
      </c>
      <c r="C11">
        <f t="shared" si="0"/>
        <v>4.298</v>
      </c>
      <c r="D11">
        <f t="shared" si="1"/>
        <v>2.6830439999999998</v>
      </c>
    </row>
    <row r="12" spans="1:21" x14ac:dyDescent="0.3">
      <c r="A12" t="s">
        <v>417</v>
      </c>
      <c r="B12">
        <v>4.77516794204712</v>
      </c>
      <c r="C12">
        <f t="shared" si="0"/>
        <v>4.7416</v>
      </c>
      <c r="D12">
        <f t="shared" si="1"/>
        <v>1.1268067332788063E-3</v>
      </c>
    </row>
    <row r="13" spans="1:21" x14ac:dyDescent="0.3">
      <c r="A13" t="s">
        <v>418</v>
      </c>
      <c r="B13">
        <v>4.8</v>
      </c>
      <c r="C13">
        <f t="shared" si="0"/>
        <v>5.1852</v>
      </c>
      <c r="D13">
        <f t="shared" si="1"/>
        <v>0.14837904000000016</v>
      </c>
    </row>
    <row r="14" spans="1:21" x14ac:dyDescent="0.3">
      <c r="A14" t="s">
        <v>419</v>
      </c>
      <c r="B14">
        <v>5.4097371101379403</v>
      </c>
      <c r="C14">
        <f t="shared" si="0"/>
        <v>5.6288</v>
      </c>
      <c r="D14">
        <f t="shared" si="1"/>
        <v>4.7988549714716888E-2</v>
      </c>
    </row>
    <row r="15" spans="1:21" x14ac:dyDescent="0.3">
      <c r="A15" t="s">
        <v>420</v>
      </c>
      <c r="B15">
        <v>5.3</v>
      </c>
      <c r="C15">
        <f t="shared" si="0"/>
        <v>6.0724</v>
      </c>
      <c r="D15">
        <f t="shared" si="1"/>
        <v>0.59660176000000031</v>
      </c>
    </row>
    <row r="16" spans="1:21" x14ac:dyDescent="0.3">
      <c r="A16" t="s">
        <v>421</v>
      </c>
      <c r="B16">
        <v>6.1069364547729501</v>
      </c>
      <c r="C16">
        <f t="shared" si="0"/>
        <v>6.516</v>
      </c>
      <c r="D16">
        <f t="shared" si="1"/>
        <v>0.16733298403372271</v>
      </c>
    </row>
    <row r="17" spans="1:14" x14ac:dyDescent="0.3">
      <c r="A17" t="s">
        <v>422</v>
      </c>
      <c r="B17">
        <v>6.5</v>
      </c>
      <c r="C17">
        <f t="shared" si="0"/>
        <v>6.9596</v>
      </c>
      <c r="D17">
        <f t="shared" si="1"/>
        <v>0.21123216</v>
      </c>
    </row>
    <row r="18" spans="1:14" x14ac:dyDescent="0.3">
      <c r="A18" t="s">
        <v>423</v>
      </c>
      <c r="B18">
        <v>6.9</v>
      </c>
      <c r="C18">
        <f t="shared" si="0"/>
        <v>7.4032</v>
      </c>
      <c r="D18">
        <f t="shared" si="1"/>
        <v>0.25321023999999964</v>
      </c>
    </row>
    <row r="19" spans="1:14" x14ac:dyDescent="0.3">
      <c r="A19" t="s">
        <v>424</v>
      </c>
      <c r="B19">
        <v>7</v>
      </c>
      <c r="C19">
        <f t="shared" si="0"/>
        <v>7.8468</v>
      </c>
      <c r="D19">
        <f t="shared" si="1"/>
        <v>0.71707023999999997</v>
      </c>
    </row>
    <row r="20" spans="1:14" x14ac:dyDescent="0.3">
      <c r="A20" t="s">
        <v>425</v>
      </c>
      <c r="B20">
        <v>8.4030895233154297</v>
      </c>
      <c r="C20">
        <f t="shared" si="0"/>
        <v>8.2904</v>
      </c>
      <c r="D20">
        <f t="shared" si="1"/>
        <v>1.2698928665058774E-2</v>
      </c>
    </row>
    <row r="21" spans="1:14" x14ac:dyDescent="0.3">
      <c r="A21" t="s">
        <v>426</v>
      </c>
      <c r="B21">
        <v>9.2517995834350604</v>
      </c>
      <c r="C21">
        <f t="shared" si="0"/>
        <v>8.734</v>
      </c>
      <c r="D21">
        <f t="shared" si="1"/>
        <v>0.26811640860552205</v>
      </c>
    </row>
    <row r="22" spans="1:14" x14ac:dyDescent="0.3">
      <c r="A22" t="s">
        <v>427</v>
      </c>
      <c r="B22">
        <v>9.3000000000000007</v>
      </c>
      <c r="C22">
        <f t="shared" si="0"/>
        <v>9.1776</v>
      </c>
      <c r="D22">
        <f t="shared" si="1"/>
        <v>1.4981760000000179E-2</v>
      </c>
    </row>
    <row r="23" spans="1:14" x14ac:dyDescent="0.3">
      <c r="A23" t="s">
        <v>428</v>
      </c>
      <c r="B23">
        <v>10.598614692688001</v>
      </c>
      <c r="C23">
        <f t="shared" si="0"/>
        <v>9.6212</v>
      </c>
      <c r="D23">
        <f t="shared" si="1"/>
        <v>0.9553394814823789</v>
      </c>
    </row>
    <row r="24" spans="1:14" x14ac:dyDescent="0.3">
      <c r="A24" t="s">
        <v>429</v>
      </c>
      <c r="B24">
        <v>11.0647974014282</v>
      </c>
      <c r="C24">
        <f t="shared" si="0"/>
        <v>10.0648</v>
      </c>
      <c r="D24">
        <f t="shared" si="1"/>
        <v>0.99999480286315179</v>
      </c>
    </row>
    <row r="25" spans="1:14" x14ac:dyDescent="0.3">
      <c r="A25" t="s">
        <v>433</v>
      </c>
      <c r="C25">
        <f t="shared" si="0"/>
        <v>10.5084</v>
      </c>
      <c r="F25" s="9" t="s">
        <v>432</v>
      </c>
      <c r="G25" s="9"/>
      <c r="H25" s="9"/>
      <c r="I25" s="9"/>
      <c r="J25" s="9"/>
      <c r="K25" s="9"/>
      <c r="L25" s="9"/>
      <c r="M25" s="9"/>
      <c r="N25" s="9"/>
    </row>
    <row r="26" spans="1:14" x14ac:dyDescent="0.3">
      <c r="A26" t="s">
        <v>434</v>
      </c>
      <c r="C26">
        <f t="shared" si="0"/>
        <v>10.952</v>
      </c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3"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3"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3"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3">
      <c r="F30" s="9"/>
      <c r="G30" s="9"/>
      <c r="H30" s="9"/>
      <c r="I30" s="9"/>
      <c r="J30" s="9"/>
      <c r="K30" s="9"/>
      <c r="L30" s="9"/>
      <c r="M30" s="9"/>
      <c r="N30" s="9"/>
    </row>
    <row r="48" spans="4:4" x14ac:dyDescent="0.3">
      <c r="D48">
        <f>+SUM(D28:D47)</f>
        <v>0</v>
      </c>
    </row>
  </sheetData>
  <mergeCells count="1">
    <mergeCell ref="F25:N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Statistics</vt:lpstr>
      <vt:lpstr>Line Charts</vt:lpstr>
      <vt:lpstr>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2021-11-20T17:19:33Z</dcterms:created>
  <dcterms:modified xsi:type="dcterms:W3CDTF">2022-03-24T16:09:03Z</dcterms:modified>
</cp:coreProperties>
</file>