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/resources/Diots/"/>
    </mc:Choice>
  </mc:AlternateContent>
  <xr:revisionPtr revIDLastSave="4" documentId="14_{745438CF-AD58-4EA2-B28E-98123A32C6C6}" xr6:coauthVersionLast="47" xr6:coauthVersionMax="47" xr10:uidLastSave="{9A24FEA1-53C6-40B4-94B3-3C5D8ACB85FB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PAGOS!$W$1:$X$980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7" i="5" l="1"/>
  <c r="M513" i="5"/>
  <c r="M150" i="5"/>
  <c r="M203" i="5"/>
  <c r="M730" i="5"/>
  <c r="M731" i="5"/>
  <c r="M1083" i="5"/>
  <c r="M179" i="5"/>
  <c r="M339" i="5"/>
  <c r="M184" i="5"/>
  <c r="M449" i="5"/>
  <c r="M356" i="5"/>
  <c r="M484" i="5"/>
  <c r="M315" i="5"/>
  <c r="M275" i="5"/>
  <c r="M269" i="5"/>
  <c r="M438" i="5"/>
  <c r="M122" i="5"/>
  <c r="M508" i="5"/>
  <c r="M472" i="5"/>
  <c r="M351" i="5"/>
  <c r="M640" i="5"/>
  <c r="M592" i="5"/>
  <c r="M1079" i="5"/>
  <c r="M569" i="5"/>
  <c r="M336" i="5"/>
  <c r="M80" i="5"/>
  <c r="M274" i="5"/>
  <c r="M751" i="5"/>
  <c r="M746" i="5"/>
  <c r="M159" i="5"/>
  <c r="M811" i="5"/>
  <c r="M105" i="5"/>
  <c r="M154" i="5"/>
  <c r="M21" i="5"/>
  <c r="M522" i="5"/>
  <c r="M459" i="5"/>
  <c r="M420" i="5"/>
  <c r="M895" i="5"/>
  <c r="M808" i="5"/>
  <c r="M838" i="5"/>
  <c r="M95" i="5"/>
  <c r="M881" i="5"/>
  <c r="M772" i="5"/>
  <c r="M126" i="5"/>
  <c r="M230" i="5"/>
  <c r="M366" i="5"/>
  <c r="M25" i="5"/>
  <c r="M998" i="5"/>
  <c r="M330" i="5"/>
  <c r="M957" i="5"/>
  <c r="M1043" i="5"/>
  <c r="M1046" i="5"/>
  <c r="M1000" i="5"/>
  <c r="M993" i="5"/>
  <c r="M1007" i="5"/>
  <c r="M75" i="5"/>
  <c r="M600" i="5"/>
  <c r="M1082" i="5"/>
  <c r="M715" i="5"/>
  <c r="M221" i="5"/>
  <c r="M139" i="5"/>
  <c r="M99" i="5"/>
  <c r="M59" i="5"/>
  <c r="M188" i="5"/>
  <c r="M1055" i="5"/>
  <c r="M693" i="5"/>
  <c r="M703" i="5"/>
  <c r="M44" i="5"/>
  <c r="M1065" i="5"/>
  <c r="M88" i="5"/>
  <c r="M878" i="5"/>
  <c r="M674" i="5"/>
  <c r="M975" i="5"/>
  <c r="M257" i="5"/>
  <c r="M853" i="5"/>
  <c r="M532" i="5"/>
  <c r="M942" i="5"/>
  <c r="M787" i="5"/>
  <c r="M630" i="5"/>
  <c r="M631" i="5"/>
  <c r="M503" i="5"/>
  <c r="M443" i="5"/>
  <c r="M363" i="5"/>
  <c r="M371" i="5"/>
  <c r="M757" i="5"/>
  <c r="M306" i="5"/>
  <c r="M249" i="5"/>
  <c r="M995" i="5"/>
  <c r="M39" i="5"/>
  <c r="M32" i="5"/>
  <c r="M322" i="5"/>
  <c r="M771" i="5"/>
  <c r="M454" i="5"/>
  <c r="M953" i="5"/>
  <c r="M858" i="5"/>
  <c r="M854" i="5"/>
  <c r="M239" i="5"/>
  <c r="M103" i="5"/>
  <c r="M307" i="5"/>
  <c r="M316" i="5"/>
  <c r="M112" i="5"/>
  <c r="M52" i="5"/>
  <c r="M1024" i="5"/>
  <c r="M1018" i="5"/>
  <c r="M859" i="5"/>
  <c r="M125" i="5"/>
  <c r="M404" i="5"/>
  <c r="M326" i="5"/>
  <c r="M824" i="5"/>
  <c r="M476" i="5"/>
  <c r="M903" i="5"/>
  <c r="M58" i="5"/>
  <c r="M871" i="5"/>
  <c r="M66" i="5"/>
  <c r="M1078" i="5"/>
  <c r="M342" i="5"/>
  <c r="M218" i="5"/>
  <c r="M622" i="5"/>
  <c r="M820" i="5"/>
  <c r="M397" i="5"/>
  <c r="M803" i="5"/>
  <c r="M828" i="5"/>
  <c r="M293" i="5"/>
  <c r="M377" i="5"/>
  <c r="M1066" i="5"/>
  <c r="M961" i="5"/>
  <c r="M1034" i="5"/>
  <c r="M453" i="5"/>
  <c r="M689" i="5"/>
  <c r="N117" i="5"/>
  <c r="N513" i="5"/>
  <c r="N150" i="5"/>
  <c r="N203" i="5"/>
  <c r="N730" i="5"/>
  <c r="N731" i="5"/>
  <c r="N1083" i="5"/>
  <c r="N179" i="5"/>
  <c r="N339" i="5"/>
  <c r="N184" i="5"/>
  <c r="N449" i="5"/>
  <c r="N356" i="5"/>
  <c r="N484" i="5"/>
  <c r="N315" i="5"/>
  <c r="N275" i="5"/>
  <c r="N269" i="5"/>
  <c r="N438" i="5"/>
  <c r="N122" i="5"/>
  <c r="N508" i="5"/>
  <c r="N472" i="5"/>
  <c r="N351" i="5"/>
  <c r="N640" i="5"/>
  <c r="N592" i="5"/>
  <c r="N1079" i="5"/>
  <c r="N569" i="5"/>
  <c r="N336" i="5"/>
  <c r="N80" i="5"/>
  <c r="N274" i="5"/>
  <c r="N751" i="5"/>
  <c r="N746" i="5"/>
  <c r="N159" i="5"/>
  <c r="N811" i="5"/>
  <c r="N105" i="5"/>
  <c r="N154" i="5"/>
  <c r="N21" i="5"/>
  <c r="N522" i="5"/>
  <c r="N459" i="5"/>
  <c r="N420" i="5"/>
  <c r="N895" i="5"/>
  <c r="N808" i="5"/>
  <c r="N838" i="5"/>
  <c r="N95" i="5"/>
  <c r="N881" i="5"/>
  <c r="N772" i="5"/>
  <c r="N126" i="5"/>
  <c r="N230" i="5"/>
  <c r="N366" i="5"/>
  <c r="N25" i="5"/>
  <c r="N998" i="5"/>
  <c r="N330" i="5"/>
  <c r="N957" i="5"/>
  <c r="N1043" i="5"/>
  <c r="N1046" i="5"/>
  <c r="N1000" i="5"/>
  <c r="N993" i="5"/>
  <c r="N1007" i="5"/>
  <c r="N75" i="5"/>
  <c r="N600" i="5"/>
  <c r="N1082" i="5"/>
  <c r="N715" i="5"/>
  <c r="N221" i="5"/>
  <c r="N139" i="5"/>
  <c r="N99" i="5"/>
  <c r="N59" i="5"/>
  <c r="N188" i="5"/>
  <c r="N1055" i="5"/>
  <c r="N693" i="5"/>
  <c r="N703" i="5"/>
  <c r="N44" i="5"/>
  <c r="N1065" i="5"/>
  <c r="N88" i="5"/>
  <c r="N878" i="5"/>
  <c r="N674" i="5"/>
  <c r="N975" i="5"/>
  <c r="N257" i="5"/>
  <c r="N853" i="5"/>
  <c r="N532" i="5"/>
  <c r="N942" i="5"/>
  <c r="N787" i="5"/>
  <c r="N630" i="5"/>
  <c r="N631" i="5"/>
  <c r="N503" i="5"/>
  <c r="N443" i="5"/>
  <c r="N363" i="5"/>
  <c r="N371" i="5"/>
  <c r="N757" i="5"/>
  <c r="N306" i="5"/>
  <c r="N249" i="5"/>
  <c r="N995" i="5"/>
  <c r="N39" i="5"/>
  <c r="N32" i="5"/>
  <c r="N322" i="5"/>
  <c r="N771" i="5"/>
  <c r="N454" i="5"/>
  <c r="N953" i="5"/>
  <c r="N858" i="5"/>
  <c r="N854" i="5"/>
  <c r="N239" i="5"/>
  <c r="N103" i="5"/>
  <c r="N307" i="5"/>
  <c r="N316" i="5"/>
  <c r="N112" i="5"/>
  <c r="N52" i="5"/>
  <c r="N1024" i="5"/>
  <c r="N1018" i="5"/>
  <c r="N859" i="5"/>
  <c r="N125" i="5"/>
  <c r="N404" i="5"/>
  <c r="N326" i="5"/>
  <c r="N824" i="5"/>
  <c r="N476" i="5"/>
  <c r="N903" i="5"/>
  <c r="N58" i="5"/>
  <c r="N871" i="5"/>
  <c r="N66" i="5"/>
  <c r="N1078" i="5"/>
  <c r="N342" i="5"/>
  <c r="N218" i="5"/>
  <c r="N622" i="5"/>
  <c r="N820" i="5"/>
  <c r="N397" i="5"/>
  <c r="N803" i="5"/>
  <c r="N828" i="5"/>
  <c r="N293" i="5"/>
  <c r="N377" i="5"/>
  <c r="N1066" i="5"/>
  <c r="N961" i="5"/>
  <c r="N1034" i="5"/>
  <c r="N453" i="5"/>
  <c r="N689" i="5"/>
  <c r="M607" i="5"/>
  <c r="M608" i="5"/>
  <c r="M793" i="5"/>
  <c r="N607" i="5"/>
  <c r="N608" i="5"/>
  <c r="N793" i="5"/>
  <c r="M605" i="5"/>
  <c r="M389" i="5"/>
  <c r="M594" i="5"/>
  <c r="M606" i="5"/>
  <c r="N605" i="5"/>
  <c r="N389" i="5"/>
  <c r="N594" i="5"/>
  <c r="N606" i="5"/>
  <c r="M604" i="5"/>
  <c r="N604" i="5"/>
  <c r="M603" i="5"/>
  <c r="N603" i="5"/>
  <c r="M311" i="5"/>
  <c r="M209" i="5"/>
  <c r="M601" i="5"/>
  <c r="M1019" i="5"/>
  <c r="M602" i="5"/>
  <c r="M496" i="5"/>
  <c r="N311" i="5"/>
  <c r="N209" i="5"/>
  <c r="N601" i="5"/>
  <c r="N1019" i="5"/>
  <c r="N602" i="5"/>
  <c r="N496" i="5"/>
  <c r="M310" i="5"/>
  <c r="N310" i="5"/>
  <c r="M309" i="5"/>
  <c r="N309" i="5"/>
  <c r="M618" i="5"/>
  <c r="M304" i="5"/>
  <c r="M305" i="5"/>
  <c r="M308" i="5"/>
  <c r="N618" i="5"/>
  <c r="N304" i="5"/>
  <c r="N305" i="5"/>
  <c r="N308" i="5"/>
  <c r="M302" i="5"/>
  <c r="N302" i="5"/>
  <c r="M586" i="5"/>
  <c r="N586" i="5"/>
  <c r="M490" i="5"/>
  <c r="N490" i="5"/>
  <c r="M669" i="5"/>
  <c r="M464" i="5"/>
  <c r="M556" i="5"/>
  <c r="M832" i="5"/>
  <c r="M261" i="5"/>
  <c r="M332" i="5"/>
  <c r="M488" i="5"/>
  <c r="M750" i="5"/>
  <c r="M526" i="5"/>
  <c r="M822" i="5"/>
  <c r="M571" i="5"/>
  <c r="M383" i="5"/>
  <c r="M985" i="5"/>
  <c r="M519" i="5"/>
  <c r="M851" i="5"/>
  <c r="M901" i="5"/>
  <c r="M50" i="5"/>
  <c r="M843" i="5"/>
  <c r="M587" i="5"/>
  <c r="M810" i="5"/>
  <c r="M551" i="5"/>
  <c r="M648" i="5"/>
  <c r="M198" i="5"/>
  <c r="M800" i="5"/>
  <c r="M34" i="5"/>
  <c r="M429" i="5"/>
  <c r="M719" i="5"/>
  <c r="M1039" i="5"/>
  <c r="M343" i="5"/>
  <c r="M712" i="5"/>
  <c r="M408" i="5"/>
  <c r="M567" i="5"/>
  <c r="M350" i="5"/>
  <c r="M804" i="5"/>
  <c r="M168" i="5"/>
  <c r="M690" i="5"/>
  <c r="N669" i="5"/>
  <c r="N464" i="5"/>
  <c r="N556" i="5"/>
  <c r="N832" i="5"/>
  <c r="N261" i="5"/>
  <c r="N332" i="5"/>
  <c r="N488" i="5"/>
  <c r="N750" i="5"/>
  <c r="N526" i="5"/>
  <c r="N822" i="5"/>
  <c r="N571" i="5"/>
  <c r="N383" i="5"/>
  <c r="N985" i="5"/>
  <c r="N519" i="5"/>
  <c r="N851" i="5"/>
  <c r="N901" i="5"/>
  <c r="N50" i="5"/>
  <c r="N843" i="5"/>
  <c r="N587" i="5"/>
  <c r="N810" i="5"/>
  <c r="N551" i="5"/>
  <c r="N648" i="5"/>
  <c r="N198" i="5"/>
  <c r="N800" i="5"/>
  <c r="N34" i="5"/>
  <c r="N429" i="5"/>
  <c r="N719" i="5"/>
  <c r="N1039" i="5"/>
  <c r="N343" i="5"/>
  <c r="N712" i="5"/>
  <c r="N408" i="5"/>
  <c r="N567" i="5"/>
  <c r="N350" i="5"/>
  <c r="N804" i="5"/>
  <c r="N168" i="5"/>
  <c r="N690" i="5"/>
  <c r="M291" i="5"/>
  <c r="M688" i="5"/>
  <c r="N291" i="5"/>
  <c r="N688" i="5"/>
  <c r="M653" i="5"/>
  <c r="M628" i="5"/>
  <c r="M515" i="5"/>
  <c r="M53" i="5"/>
  <c r="M131" i="5"/>
  <c r="M175" i="5"/>
  <c r="N653" i="5"/>
  <c r="N628" i="5"/>
  <c r="N515" i="5"/>
  <c r="N53" i="5"/>
  <c r="N131" i="5"/>
  <c r="N175" i="5"/>
  <c r="M142" i="5"/>
  <c r="M447" i="5"/>
  <c r="M1037" i="5"/>
  <c r="M254" i="5"/>
  <c r="N142" i="5"/>
  <c r="N447" i="5"/>
  <c r="N1037" i="5"/>
  <c r="N254" i="5"/>
  <c r="M704" i="5"/>
  <c r="N704" i="5"/>
  <c r="M281" i="5"/>
  <c r="N281" i="5"/>
  <c r="M384" i="5"/>
  <c r="M955" i="5"/>
  <c r="N384" i="5"/>
  <c r="N955" i="5"/>
  <c r="M285" i="5"/>
  <c r="M680" i="5"/>
  <c r="M965" i="5"/>
  <c r="M732" i="5"/>
  <c r="N285" i="5"/>
  <c r="N680" i="5"/>
  <c r="N965" i="5"/>
  <c r="N732" i="5"/>
  <c r="M96" i="5"/>
  <c r="N96" i="5"/>
  <c r="M108" i="5"/>
  <c r="M373" i="5"/>
  <c r="N108" i="5"/>
  <c r="N373" i="5"/>
  <c r="M796" i="5"/>
  <c r="N796" i="5"/>
  <c r="M734" i="5"/>
  <c r="N734" i="5"/>
  <c r="M627" i="5"/>
  <c r="N627" i="5"/>
  <c r="M768" i="5"/>
  <c r="N768" i="5"/>
  <c r="M520" i="5"/>
  <c r="N520" i="5"/>
  <c r="M637" i="5"/>
  <c r="M869" i="5"/>
  <c r="N637" i="5"/>
  <c r="N869" i="5"/>
  <c r="M960" i="5"/>
  <c r="N960" i="5"/>
  <c r="M649" i="5"/>
  <c r="N649" i="5"/>
  <c r="M935" i="5"/>
  <c r="M255" i="5"/>
  <c r="N935" i="5"/>
  <c r="N255" i="5"/>
  <c r="M523" i="5"/>
  <c r="M634" i="5"/>
  <c r="N523" i="5"/>
  <c r="N634" i="5"/>
  <c r="M234" i="5"/>
  <c r="N234" i="5"/>
  <c r="M865" i="5"/>
  <c r="N865" i="5"/>
  <c r="M967" i="5"/>
  <c r="N967" i="5"/>
  <c r="M11" i="5"/>
  <c r="M694" i="5"/>
  <c r="M555" i="5"/>
  <c r="M487" i="5"/>
  <c r="N11" i="5"/>
  <c r="N694" i="5"/>
  <c r="N555" i="5"/>
  <c r="N487" i="5"/>
  <c r="M699" i="5"/>
  <c r="N699" i="5"/>
  <c r="M440" i="5"/>
  <c r="M850" i="5"/>
  <c r="M541" i="5"/>
  <c r="N440" i="5"/>
  <c r="N850" i="5"/>
  <c r="N541" i="5"/>
  <c r="M386" i="5"/>
  <c r="N386" i="5"/>
  <c r="M918" i="5"/>
  <c r="M894" i="5"/>
  <c r="N918" i="5"/>
  <c r="N894" i="5"/>
  <c r="M717" i="5"/>
  <c r="M504" i="5"/>
  <c r="N717" i="5"/>
  <c r="N504" i="5"/>
  <c r="W3" i="5" l="1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86" i="5"/>
  <c r="X86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0" i="5"/>
  <c r="X130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5" i="5"/>
  <c r="X165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2" i="5"/>
  <c r="X202" i="5" s="1"/>
  <c r="W203" i="5"/>
  <c r="X203" i="5" s="1"/>
  <c r="W204" i="5"/>
  <c r="X204" i="5" s="1"/>
  <c r="W205" i="5"/>
  <c r="X205" i="5" s="1"/>
  <c r="W206" i="5"/>
  <c r="X206" i="5" s="1"/>
  <c r="W207" i="5"/>
  <c r="X207" i="5" s="1"/>
  <c r="W208" i="5"/>
  <c r="X208" i="5" s="1"/>
  <c r="W209" i="5"/>
  <c r="X209" i="5" s="1"/>
  <c r="W210" i="5"/>
  <c r="X210" i="5" s="1"/>
  <c r="W211" i="5"/>
  <c r="X211" i="5" s="1"/>
  <c r="W212" i="5"/>
  <c r="X212" i="5" s="1"/>
  <c r="W213" i="5"/>
  <c r="X213" i="5" s="1"/>
  <c r="W214" i="5"/>
  <c r="X214" i="5" s="1"/>
  <c r="W215" i="5"/>
  <c r="X215" i="5" s="1"/>
  <c r="W216" i="5"/>
  <c r="X216" i="5" s="1"/>
  <c r="W217" i="5"/>
  <c r="X217" i="5" s="1"/>
  <c r="W218" i="5"/>
  <c r="X218" i="5" s="1"/>
  <c r="W219" i="5"/>
  <c r="X219" i="5" s="1"/>
  <c r="W220" i="5"/>
  <c r="X220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W233" i="5"/>
  <c r="X233" i="5" s="1"/>
  <c r="W234" i="5"/>
  <c r="X234" i="5" s="1"/>
  <c r="W235" i="5"/>
  <c r="X235" i="5" s="1"/>
  <c r="W236" i="5"/>
  <c r="X236" i="5" s="1"/>
  <c r="W237" i="5"/>
  <c r="X237" i="5" s="1"/>
  <c r="W238" i="5"/>
  <c r="X238" i="5" s="1"/>
  <c r="W239" i="5"/>
  <c r="X239" i="5" s="1"/>
  <c r="W240" i="5"/>
  <c r="X240" i="5" s="1"/>
  <c r="W241" i="5"/>
  <c r="X241" i="5" s="1"/>
  <c r="W242" i="5"/>
  <c r="X242" i="5" s="1"/>
  <c r="W243" i="5"/>
  <c r="X243" i="5" s="1"/>
  <c r="W244" i="5"/>
  <c r="X244" i="5" s="1"/>
  <c r="W245" i="5"/>
  <c r="X245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76" i="5"/>
  <c r="X276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4" i="5"/>
  <c r="X284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2" i="5"/>
  <c r="X322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W394" i="5"/>
  <c r="X394" i="5" s="1"/>
  <c r="W395" i="5"/>
  <c r="X395" i="5" s="1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29" i="5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W494" i="5"/>
  <c r="X494" i="5" s="1"/>
  <c r="W495" i="5"/>
  <c r="X495" i="5" s="1"/>
  <c r="W496" i="5"/>
  <c r="X496" i="5" s="1"/>
  <c r="W497" i="5"/>
  <c r="X497" i="5" s="1"/>
  <c r="W498" i="5"/>
  <c r="X498" i="5" s="1"/>
  <c r="W499" i="5"/>
  <c r="X499" i="5" s="1"/>
  <c r="W500" i="5"/>
  <c r="X500" i="5" s="1"/>
  <c r="W501" i="5"/>
  <c r="X501" i="5" s="1"/>
  <c r="W502" i="5"/>
  <c r="X502" i="5" s="1"/>
  <c r="W503" i="5"/>
  <c r="X503" i="5" s="1"/>
  <c r="W504" i="5"/>
  <c r="X504" i="5" s="1"/>
  <c r="W505" i="5"/>
  <c r="X505" i="5" s="1"/>
  <c r="W506" i="5"/>
  <c r="X506" i="5" s="1"/>
  <c r="W507" i="5"/>
  <c r="X507" i="5" s="1"/>
  <c r="W508" i="5"/>
  <c r="X508" i="5" s="1"/>
  <c r="W509" i="5"/>
  <c r="X509" i="5" s="1"/>
  <c r="W510" i="5"/>
  <c r="X510" i="5" s="1"/>
  <c r="W511" i="5"/>
  <c r="X511" i="5" s="1"/>
  <c r="W512" i="5"/>
  <c r="X512" i="5" s="1"/>
  <c r="W513" i="5"/>
  <c r="X513" i="5" s="1"/>
  <c r="W514" i="5"/>
  <c r="X514" i="5" s="1"/>
  <c r="W515" i="5"/>
  <c r="X515" i="5" s="1"/>
  <c r="W516" i="5"/>
  <c r="X516" i="5" s="1"/>
  <c r="W517" i="5"/>
  <c r="X517" i="5" s="1"/>
  <c r="W518" i="5"/>
  <c r="X518" i="5" s="1"/>
  <c r="W519" i="5"/>
  <c r="X519" i="5" s="1"/>
  <c r="W520" i="5"/>
  <c r="X520" i="5" s="1"/>
  <c r="W521" i="5"/>
  <c r="X521" i="5" s="1"/>
  <c r="W522" i="5"/>
  <c r="X522" i="5" s="1"/>
  <c r="W523" i="5"/>
  <c r="X523" i="5" s="1"/>
  <c r="W524" i="5"/>
  <c r="X524" i="5" s="1"/>
  <c r="W525" i="5"/>
  <c r="X525" i="5" s="1"/>
  <c r="W526" i="5"/>
  <c r="X526" i="5" s="1"/>
  <c r="W527" i="5"/>
  <c r="X527" i="5" s="1"/>
  <c r="W528" i="5"/>
  <c r="X528" i="5" s="1"/>
  <c r="W529" i="5"/>
  <c r="X529" i="5" s="1"/>
  <c r="W530" i="5"/>
  <c r="X530" i="5" s="1"/>
  <c r="W531" i="5"/>
  <c r="X531" i="5" s="1"/>
  <c r="W532" i="5"/>
  <c r="X532" i="5" s="1"/>
  <c r="W533" i="5"/>
  <c r="X533" i="5" s="1"/>
  <c r="W534" i="5"/>
  <c r="X534" i="5" s="1"/>
  <c r="W535" i="5"/>
  <c r="X535" i="5" s="1"/>
  <c r="W536" i="5"/>
  <c r="X536" i="5" s="1"/>
  <c r="W537" i="5"/>
  <c r="X537" i="5" s="1"/>
  <c r="W538" i="5"/>
  <c r="X538" i="5" s="1"/>
  <c r="W539" i="5"/>
  <c r="X539" i="5" s="1"/>
  <c r="W540" i="5"/>
  <c r="X540" i="5" s="1"/>
  <c r="W541" i="5"/>
  <c r="X541" i="5" s="1"/>
  <c r="W542" i="5"/>
  <c r="X542" i="5" s="1"/>
  <c r="W543" i="5"/>
  <c r="X543" i="5" s="1"/>
  <c r="W544" i="5"/>
  <c r="X544" i="5" s="1"/>
  <c r="W545" i="5"/>
  <c r="X545" i="5" s="1"/>
  <c r="W546" i="5"/>
  <c r="X546" i="5" s="1"/>
  <c r="W547" i="5"/>
  <c r="X547" i="5" s="1"/>
  <c r="W548" i="5"/>
  <c r="X548" i="5" s="1"/>
  <c r="W549" i="5"/>
  <c r="X549" i="5" s="1"/>
  <c r="W550" i="5"/>
  <c r="X550" i="5" s="1"/>
  <c r="W551" i="5"/>
  <c r="X551" i="5" s="1"/>
  <c r="W552" i="5"/>
  <c r="X552" i="5" s="1"/>
  <c r="W553" i="5"/>
  <c r="X553" i="5" s="1"/>
  <c r="W554" i="5"/>
  <c r="X554" i="5" s="1"/>
  <c r="W555" i="5"/>
  <c r="X555" i="5" s="1"/>
  <c r="W556" i="5"/>
  <c r="X556" i="5" s="1"/>
  <c r="W557" i="5"/>
  <c r="X557" i="5" s="1"/>
  <c r="W558" i="5"/>
  <c r="X558" i="5" s="1"/>
  <c r="W559" i="5"/>
  <c r="X559" i="5" s="1"/>
  <c r="W560" i="5"/>
  <c r="X560" i="5" s="1"/>
  <c r="W561" i="5"/>
  <c r="X561" i="5" s="1"/>
  <c r="W562" i="5"/>
  <c r="X562" i="5" s="1"/>
  <c r="W563" i="5"/>
  <c r="X563" i="5" s="1"/>
  <c r="W564" i="5"/>
  <c r="X564" i="5" s="1"/>
  <c r="W565" i="5"/>
  <c r="X565" i="5" s="1"/>
  <c r="W566" i="5"/>
  <c r="X566" i="5" s="1"/>
  <c r="W567" i="5"/>
  <c r="X567" i="5" s="1"/>
  <c r="W568" i="5"/>
  <c r="X568" i="5" s="1"/>
  <c r="W569" i="5"/>
  <c r="X569" i="5" s="1"/>
  <c r="W570" i="5"/>
  <c r="X570" i="5" s="1"/>
  <c r="W571" i="5"/>
  <c r="X571" i="5" s="1"/>
  <c r="W572" i="5"/>
  <c r="X572" i="5" s="1"/>
  <c r="W573" i="5"/>
  <c r="X573" i="5" s="1"/>
  <c r="W574" i="5"/>
  <c r="X574" i="5" s="1"/>
  <c r="W575" i="5"/>
  <c r="X575" i="5" s="1"/>
  <c r="W576" i="5"/>
  <c r="X576" i="5" s="1"/>
  <c r="W577" i="5"/>
  <c r="X577" i="5" s="1"/>
  <c r="W578" i="5"/>
  <c r="X578" i="5" s="1"/>
  <c r="W579" i="5"/>
  <c r="X579" i="5" s="1"/>
  <c r="W580" i="5"/>
  <c r="X580" i="5" s="1"/>
  <c r="W581" i="5"/>
  <c r="X581" i="5" s="1"/>
  <c r="W582" i="5"/>
  <c r="X582" i="5" s="1"/>
  <c r="W583" i="5"/>
  <c r="X583" i="5" s="1"/>
  <c r="W584" i="5"/>
  <c r="X584" i="5" s="1"/>
  <c r="W585" i="5"/>
  <c r="X585" i="5" s="1"/>
  <c r="W586" i="5"/>
  <c r="X586" i="5" s="1"/>
  <c r="W587" i="5"/>
  <c r="X587" i="5" s="1"/>
  <c r="W588" i="5"/>
  <c r="X588" i="5" s="1"/>
  <c r="W589" i="5"/>
  <c r="X589" i="5" s="1"/>
  <c r="W590" i="5"/>
  <c r="X590" i="5" s="1"/>
  <c r="W591" i="5"/>
  <c r="X591" i="5" s="1"/>
  <c r="W592" i="5"/>
  <c r="X592" i="5" s="1"/>
  <c r="W593" i="5"/>
  <c r="X593" i="5" s="1"/>
  <c r="W594" i="5"/>
  <c r="X594" i="5" s="1"/>
  <c r="W595" i="5"/>
  <c r="X595" i="5" s="1"/>
  <c r="W596" i="5"/>
  <c r="X596" i="5" s="1"/>
  <c r="W597" i="5"/>
  <c r="X597" i="5" s="1"/>
  <c r="W598" i="5"/>
  <c r="X598" i="5" s="1"/>
  <c r="W599" i="5"/>
  <c r="X599" i="5" s="1"/>
  <c r="W600" i="5"/>
  <c r="X600" i="5" s="1"/>
  <c r="W601" i="5"/>
  <c r="X601" i="5" s="1"/>
  <c r="W602" i="5"/>
  <c r="X602" i="5" s="1"/>
  <c r="W603" i="5"/>
  <c r="X603" i="5" s="1"/>
  <c r="W604" i="5"/>
  <c r="X604" i="5" s="1"/>
  <c r="W605" i="5"/>
  <c r="X605" i="5" s="1"/>
  <c r="W606" i="5"/>
  <c r="X606" i="5" s="1"/>
  <c r="W607" i="5"/>
  <c r="X607" i="5" s="1"/>
  <c r="W608" i="5"/>
  <c r="X608" i="5" s="1"/>
  <c r="W609" i="5"/>
  <c r="X609" i="5" s="1"/>
  <c r="W610" i="5"/>
  <c r="X610" i="5" s="1"/>
  <c r="W611" i="5"/>
  <c r="X611" i="5" s="1"/>
  <c r="W612" i="5"/>
  <c r="X612" i="5" s="1"/>
  <c r="W613" i="5"/>
  <c r="X613" i="5" s="1"/>
  <c r="W614" i="5"/>
  <c r="X614" i="5" s="1"/>
  <c r="W615" i="5"/>
  <c r="X615" i="5" s="1"/>
  <c r="W616" i="5"/>
  <c r="X616" i="5" s="1"/>
  <c r="W617" i="5"/>
  <c r="X617" i="5" s="1"/>
  <c r="W618" i="5"/>
  <c r="X618" i="5" s="1"/>
  <c r="W619" i="5"/>
  <c r="X619" i="5" s="1"/>
  <c r="W620" i="5"/>
  <c r="X620" i="5" s="1"/>
  <c r="W621" i="5"/>
  <c r="X621" i="5" s="1"/>
  <c r="W622" i="5"/>
  <c r="X622" i="5" s="1"/>
  <c r="W623" i="5"/>
  <c r="X623" i="5" s="1"/>
  <c r="W624" i="5"/>
  <c r="X624" i="5" s="1"/>
  <c r="W625" i="5"/>
  <c r="X625" i="5" s="1"/>
  <c r="W626" i="5"/>
  <c r="X626" i="5" s="1"/>
  <c r="W627" i="5"/>
  <c r="X627" i="5" s="1"/>
  <c r="W628" i="5"/>
  <c r="X628" i="5" s="1"/>
  <c r="W629" i="5"/>
  <c r="X629" i="5" s="1"/>
  <c r="W630" i="5"/>
  <c r="X630" i="5" s="1"/>
  <c r="W631" i="5"/>
  <c r="X631" i="5" s="1"/>
  <c r="W632" i="5"/>
  <c r="X632" i="5" s="1"/>
  <c r="W633" i="5"/>
  <c r="X633" i="5" s="1"/>
  <c r="W634" i="5"/>
  <c r="X634" i="5" s="1"/>
  <c r="W635" i="5"/>
  <c r="X635" i="5" s="1"/>
  <c r="W636" i="5"/>
  <c r="X636" i="5" s="1"/>
  <c r="W637" i="5"/>
  <c r="X637" i="5" s="1"/>
  <c r="W638" i="5"/>
  <c r="X638" i="5" s="1"/>
  <c r="W639" i="5"/>
  <c r="X639" i="5" s="1"/>
  <c r="W640" i="5"/>
  <c r="X640" i="5" s="1"/>
  <c r="W641" i="5"/>
  <c r="X641" i="5" s="1"/>
  <c r="W642" i="5"/>
  <c r="X642" i="5" s="1"/>
  <c r="W643" i="5"/>
  <c r="X643" i="5" s="1"/>
  <c r="W644" i="5"/>
  <c r="X644" i="5" s="1"/>
  <c r="W645" i="5"/>
  <c r="X645" i="5" s="1"/>
  <c r="W646" i="5"/>
  <c r="X646" i="5" s="1"/>
  <c r="W647" i="5"/>
  <c r="X647" i="5" s="1"/>
  <c r="W648" i="5"/>
  <c r="X648" i="5" s="1"/>
  <c r="W649" i="5"/>
  <c r="X649" i="5" s="1"/>
  <c r="W650" i="5"/>
  <c r="X650" i="5" s="1"/>
  <c r="W651" i="5"/>
  <c r="X651" i="5" s="1"/>
  <c r="W652" i="5"/>
  <c r="X652" i="5" s="1"/>
  <c r="W653" i="5"/>
  <c r="X653" i="5" s="1"/>
  <c r="W654" i="5"/>
  <c r="X654" i="5" s="1"/>
  <c r="W655" i="5"/>
  <c r="X655" i="5" s="1"/>
  <c r="W656" i="5"/>
  <c r="X656" i="5" s="1"/>
  <c r="W657" i="5"/>
  <c r="X657" i="5" s="1"/>
  <c r="W658" i="5"/>
  <c r="X658" i="5" s="1"/>
  <c r="W659" i="5"/>
  <c r="X659" i="5" s="1"/>
  <c r="W660" i="5"/>
  <c r="X660" i="5" s="1"/>
  <c r="W661" i="5"/>
  <c r="X661" i="5" s="1"/>
  <c r="W662" i="5"/>
  <c r="X662" i="5" s="1"/>
  <c r="W663" i="5"/>
  <c r="X663" i="5" s="1"/>
  <c r="W664" i="5"/>
  <c r="X664" i="5" s="1"/>
  <c r="W665" i="5"/>
  <c r="X665" i="5" s="1"/>
  <c r="W666" i="5"/>
  <c r="X666" i="5" s="1"/>
  <c r="W667" i="5"/>
  <c r="X667" i="5" s="1"/>
  <c r="W668" i="5"/>
  <c r="X668" i="5" s="1"/>
  <c r="W669" i="5"/>
  <c r="X669" i="5" s="1"/>
  <c r="W670" i="5"/>
  <c r="X670" i="5" s="1"/>
  <c r="W671" i="5"/>
  <c r="X671" i="5" s="1"/>
  <c r="W672" i="5"/>
  <c r="X672" i="5" s="1"/>
  <c r="W673" i="5"/>
  <c r="X673" i="5" s="1"/>
  <c r="W674" i="5"/>
  <c r="X674" i="5" s="1"/>
  <c r="W675" i="5"/>
  <c r="X675" i="5" s="1"/>
  <c r="W676" i="5"/>
  <c r="X676" i="5" s="1"/>
  <c r="W677" i="5"/>
  <c r="X677" i="5" s="1"/>
  <c r="W678" i="5"/>
  <c r="X678" i="5" s="1"/>
  <c r="W679" i="5"/>
  <c r="X679" i="5" s="1"/>
  <c r="W680" i="5"/>
  <c r="X680" i="5" s="1"/>
  <c r="W681" i="5"/>
  <c r="X681" i="5" s="1"/>
  <c r="W682" i="5"/>
  <c r="X682" i="5" s="1"/>
  <c r="W683" i="5"/>
  <c r="X683" i="5" s="1"/>
  <c r="W684" i="5"/>
  <c r="X684" i="5" s="1"/>
  <c r="W685" i="5"/>
  <c r="X685" i="5" s="1"/>
  <c r="W686" i="5"/>
  <c r="X686" i="5" s="1"/>
  <c r="W687" i="5"/>
  <c r="X687" i="5" s="1"/>
  <c r="W688" i="5"/>
  <c r="X688" i="5" s="1"/>
  <c r="W689" i="5"/>
  <c r="X689" i="5" s="1"/>
  <c r="W690" i="5"/>
  <c r="X690" i="5" s="1"/>
  <c r="W691" i="5"/>
  <c r="X691" i="5" s="1"/>
  <c r="W692" i="5"/>
  <c r="X692" i="5" s="1"/>
  <c r="W693" i="5"/>
  <c r="X693" i="5" s="1"/>
  <c r="W694" i="5"/>
  <c r="X694" i="5" s="1"/>
  <c r="W695" i="5"/>
  <c r="X695" i="5" s="1"/>
  <c r="W696" i="5"/>
  <c r="X696" i="5" s="1"/>
  <c r="W697" i="5"/>
  <c r="X697" i="5" s="1"/>
  <c r="W698" i="5"/>
  <c r="X698" i="5" s="1"/>
  <c r="W699" i="5"/>
  <c r="X699" i="5" s="1"/>
  <c r="W700" i="5"/>
  <c r="X700" i="5" s="1"/>
  <c r="W701" i="5"/>
  <c r="X701" i="5" s="1"/>
  <c r="W702" i="5"/>
  <c r="X702" i="5" s="1"/>
  <c r="W703" i="5"/>
  <c r="X703" i="5" s="1"/>
  <c r="W704" i="5"/>
  <c r="X704" i="5" s="1"/>
  <c r="W705" i="5"/>
  <c r="X705" i="5" s="1"/>
  <c r="W706" i="5"/>
  <c r="X706" i="5" s="1"/>
  <c r="W707" i="5"/>
  <c r="X707" i="5" s="1"/>
  <c r="W708" i="5"/>
  <c r="X708" i="5" s="1"/>
  <c r="W709" i="5"/>
  <c r="X709" i="5" s="1"/>
  <c r="W710" i="5"/>
  <c r="X710" i="5" s="1"/>
  <c r="W711" i="5"/>
  <c r="X711" i="5" s="1"/>
  <c r="W712" i="5"/>
  <c r="X712" i="5" s="1"/>
  <c r="W713" i="5"/>
  <c r="X713" i="5" s="1"/>
  <c r="W714" i="5"/>
  <c r="X714" i="5" s="1"/>
  <c r="W715" i="5"/>
  <c r="X715" i="5" s="1"/>
  <c r="W716" i="5"/>
  <c r="X716" i="5" s="1"/>
  <c r="W717" i="5"/>
  <c r="X717" i="5" s="1"/>
  <c r="W718" i="5"/>
  <c r="X718" i="5" s="1"/>
  <c r="W719" i="5"/>
  <c r="X719" i="5" s="1"/>
  <c r="W720" i="5"/>
  <c r="X720" i="5" s="1"/>
  <c r="W721" i="5"/>
  <c r="X721" i="5" s="1"/>
  <c r="W722" i="5"/>
  <c r="X722" i="5" s="1"/>
  <c r="W723" i="5"/>
  <c r="X723" i="5" s="1"/>
  <c r="W724" i="5"/>
  <c r="X724" i="5" s="1"/>
  <c r="W725" i="5"/>
  <c r="X725" i="5" s="1"/>
  <c r="W726" i="5"/>
  <c r="X726" i="5" s="1"/>
  <c r="W727" i="5"/>
  <c r="X727" i="5" s="1"/>
  <c r="W728" i="5"/>
  <c r="X728" i="5" s="1"/>
  <c r="W729" i="5"/>
  <c r="X729" i="5" s="1"/>
  <c r="W730" i="5"/>
  <c r="X730" i="5" s="1"/>
  <c r="W731" i="5"/>
  <c r="X731" i="5" s="1"/>
  <c r="W732" i="5"/>
  <c r="X732" i="5" s="1"/>
  <c r="W733" i="5"/>
  <c r="X733" i="5" s="1"/>
  <c r="W734" i="5"/>
  <c r="X734" i="5" s="1"/>
  <c r="W735" i="5"/>
  <c r="X735" i="5" s="1"/>
  <c r="W736" i="5"/>
  <c r="X736" i="5" s="1"/>
  <c r="W737" i="5"/>
  <c r="X737" i="5" s="1"/>
  <c r="W738" i="5"/>
  <c r="X738" i="5" s="1"/>
  <c r="W739" i="5"/>
  <c r="X739" i="5" s="1"/>
  <c r="W740" i="5"/>
  <c r="X740" i="5" s="1"/>
  <c r="W741" i="5"/>
  <c r="X741" i="5" s="1"/>
  <c r="W742" i="5"/>
  <c r="X742" i="5" s="1"/>
  <c r="W743" i="5"/>
  <c r="X743" i="5" s="1"/>
  <c r="W744" i="5"/>
  <c r="X744" i="5" s="1"/>
  <c r="W745" i="5"/>
  <c r="X745" i="5" s="1"/>
  <c r="W746" i="5"/>
  <c r="X746" i="5" s="1"/>
  <c r="W747" i="5"/>
  <c r="X747" i="5" s="1"/>
  <c r="W748" i="5"/>
  <c r="X748" i="5" s="1"/>
  <c r="W749" i="5"/>
  <c r="X749" i="5" s="1"/>
  <c r="W750" i="5"/>
  <c r="X750" i="5" s="1"/>
  <c r="W751" i="5"/>
  <c r="X751" i="5" s="1"/>
  <c r="W752" i="5"/>
  <c r="X752" i="5" s="1"/>
  <c r="W753" i="5"/>
  <c r="X753" i="5" s="1"/>
  <c r="W754" i="5"/>
  <c r="X754" i="5" s="1"/>
  <c r="W755" i="5"/>
  <c r="X755" i="5" s="1"/>
  <c r="W756" i="5"/>
  <c r="X756" i="5" s="1"/>
  <c r="W757" i="5"/>
  <c r="X757" i="5" s="1"/>
  <c r="W758" i="5"/>
  <c r="X758" i="5" s="1"/>
  <c r="W759" i="5"/>
  <c r="X759" i="5" s="1"/>
  <c r="W760" i="5"/>
  <c r="X760" i="5" s="1"/>
  <c r="W761" i="5"/>
  <c r="X761" i="5" s="1"/>
  <c r="W762" i="5"/>
  <c r="X762" i="5" s="1"/>
  <c r="W763" i="5"/>
  <c r="X763" i="5" s="1"/>
  <c r="W764" i="5"/>
  <c r="X764" i="5" s="1"/>
  <c r="W765" i="5"/>
  <c r="X765" i="5" s="1"/>
  <c r="W766" i="5"/>
  <c r="X766" i="5" s="1"/>
  <c r="W767" i="5"/>
  <c r="X767" i="5" s="1"/>
  <c r="W768" i="5"/>
  <c r="X768" i="5" s="1"/>
  <c r="W769" i="5"/>
  <c r="X769" i="5" s="1"/>
  <c r="W770" i="5"/>
  <c r="X770" i="5" s="1"/>
  <c r="W771" i="5"/>
  <c r="X771" i="5" s="1"/>
  <c r="W772" i="5"/>
  <c r="X772" i="5" s="1"/>
  <c r="W773" i="5"/>
  <c r="X773" i="5" s="1"/>
  <c r="W774" i="5"/>
  <c r="X774" i="5" s="1"/>
  <c r="W775" i="5"/>
  <c r="X775" i="5" s="1"/>
  <c r="W776" i="5"/>
  <c r="X776" i="5" s="1"/>
  <c r="W777" i="5"/>
  <c r="X777" i="5" s="1"/>
  <c r="W778" i="5"/>
  <c r="X778" i="5" s="1"/>
  <c r="W779" i="5"/>
  <c r="X779" i="5" s="1"/>
  <c r="W780" i="5"/>
  <c r="X780" i="5" s="1"/>
  <c r="W781" i="5"/>
  <c r="X781" i="5" s="1"/>
  <c r="W782" i="5"/>
  <c r="X782" i="5" s="1"/>
  <c r="W783" i="5"/>
  <c r="X783" i="5" s="1"/>
  <c r="W784" i="5"/>
  <c r="X784" i="5" s="1"/>
  <c r="W785" i="5"/>
  <c r="X785" i="5" s="1"/>
  <c r="W786" i="5"/>
  <c r="X786" i="5" s="1"/>
  <c r="W787" i="5"/>
  <c r="X787" i="5" s="1"/>
  <c r="W788" i="5"/>
  <c r="X788" i="5" s="1"/>
  <c r="W789" i="5"/>
  <c r="X789" i="5" s="1"/>
  <c r="W790" i="5"/>
  <c r="X790" i="5" s="1"/>
  <c r="W791" i="5"/>
  <c r="X791" i="5" s="1"/>
  <c r="W792" i="5"/>
  <c r="X792" i="5" s="1"/>
  <c r="W793" i="5"/>
  <c r="X793" i="5" s="1"/>
  <c r="W794" i="5"/>
  <c r="X794" i="5" s="1"/>
  <c r="W795" i="5"/>
  <c r="X795" i="5" s="1"/>
  <c r="W796" i="5"/>
  <c r="X796" i="5" s="1"/>
  <c r="W797" i="5"/>
  <c r="X797" i="5" s="1"/>
  <c r="W798" i="5"/>
  <c r="X798" i="5" s="1"/>
  <c r="W799" i="5"/>
  <c r="X799" i="5" s="1"/>
  <c r="W800" i="5"/>
  <c r="X800" i="5" s="1"/>
  <c r="W801" i="5"/>
  <c r="X801" i="5" s="1"/>
  <c r="W802" i="5"/>
  <c r="X802" i="5" s="1"/>
  <c r="W803" i="5"/>
  <c r="X803" i="5" s="1"/>
  <c r="W804" i="5"/>
  <c r="X804" i="5" s="1"/>
  <c r="W805" i="5"/>
  <c r="X805" i="5" s="1"/>
  <c r="W806" i="5"/>
  <c r="X806" i="5" s="1"/>
  <c r="W807" i="5"/>
  <c r="X807" i="5" s="1"/>
  <c r="W808" i="5"/>
  <c r="X808" i="5" s="1"/>
  <c r="W809" i="5"/>
  <c r="X809" i="5" s="1"/>
  <c r="W810" i="5"/>
  <c r="X810" i="5" s="1"/>
  <c r="W811" i="5"/>
  <c r="X811" i="5" s="1"/>
  <c r="W812" i="5"/>
  <c r="X812" i="5" s="1"/>
  <c r="W813" i="5"/>
  <c r="X813" i="5" s="1"/>
  <c r="W814" i="5"/>
  <c r="X814" i="5" s="1"/>
  <c r="W815" i="5"/>
  <c r="X815" i="5" s="1"/>
  <c r="W816" i="5"/>
  <c r="X816" i="5" s="1"/>
  <c r="W817" i="5"/>
  <c r="X817" i="5" s="1"/>
  <c r="W818" i="5"/>
  <c r="X818" i="5" s="1"/>
  <c r="W819" i="5"/>
  <c r="X819" i="5" s="1"/>
  <c r="W820" i="5"/>
  <c r="X820" i="5" s="1"/>
  <c r="W821" i="5"/>
  <c r="X821" i="5" s="1"/>
  <c r="W822" i="5"/>
  <c r="X822" i="5" s="1"/>
  <c r="W823" i="5"/>
  <c r="X823" i="5" s="1"/>
  <c r="W824" i="5"/>
  <c r="X824" i="5" s="1"/>
  <c r="W825" i="5"/>
  <c r="X825" i="5" s="1"/>
  <c r="W826" i="5"/>
  <c r="X826" i="5" s="1"/>
  <c r="W827" i="5"/>
  <c r="X827" i="5" s="1"/>
  <c r="W828" i="5"/>
  <c r="X828" i="5" s="1"/>
  <c r="W829" i="5"/>
  <c r="X829" i="5" s="1"/>
  <c r="W830" i="5"/>
  <c r="X830" i="5" s="1"/>
  <c r="W831" i="5"/>
  <c r="X831" i="5" s="1"/>
  <c r="W832" i="5"/>
  <c r="X832" i="5" s="1"/>
  <c r="W833" i="5"/>
  <c r="X833" i="5" s="1"/>
  <c r="W834" i="5"/>
  <c r="X834" i="5" s="1"/>
  <c r="W835" i="5"/>
  <c r="X835" i="5" s="1"/>
  <c r="W836" i="5"/>
  <c r="X836" i="5" s="1"/>
  <c r="W837" i="5"/>
  <c r="X837" i="5" s="1"/>
  <c r="W838" i="5"/>
  <c r="X838" i="5" s="1"/>
  <c r="W839" i="5"/>
  <c r="X839" i="5" s="1"/>
  <c r="W840" i="5"/>
  <c r="X840" i="5" s="1"/>
  <c r="W841" i="5"/>
  <c r="X841" i="5" s="1"/>
  <c r="W842" i="5"/>
  <c r="X842" i="5" s="1"/>
  <c r="W843" i="5"/>
  <c r="X843" i="5" s="1"/>
  <c r="W844" i="5"/>
  <c r="X844" i="5" s="1"/>
  <c r="W845" i="5"/>
  <c r="X845" i="5" s="1"/>
  <c r="W846" i="5"/>
  <c r="X846" i="5" s="1"/>
  <c r="W847" i="5"/>
  <c r="X847" i="5" s="1"/>
  <c r="W848" i="5"/>
  <c r="X848" i="5" s="1"/>
  <c r="W849" i="5"/>
  <c r="X849" i="5" s="1"/>
  <c r="W850" i="5"/>
  <c r="X850" i="5" s="1"/>
  <c r="W851" i="5"/>
  <c r="X851" i="5" s="1"/>
  <c r="W852" i="5"/>
  <c r="X852" i="5" s="1"/>
  <c r="W853" i="5"/>
  <c r="X853" i="5" s="1"/>
  <c r="W854" i="5"/>
  <c r="X854" i="5" s="1"/>
  <c r="W855" i="5"/>
  <c r="X855" i="5" s="1"/>
  <c r="W856" i="5"/>
  <c r="X856" i="5" s="1"/>
  <c r="W857" i="5"/>
  <c r="X857" i="5" s="1"/>
  <c r="W858" i="5"/>
  <c r="X858" i="5" s="1"/>
  <c r="W859" i="5"/>
  <c r="X859" i="5" s="1"/>
  <c r="W860" i="5"/>
  <c r="X860" i="5" s="1"/>
  <c r="W861" i="5"/>
  <c r="X861" i="5" s="1"/>
  <c r="W862" i="5"/>
  <c r="X862" i="5" s="1"/>
  <c r="W863" i="5"/>
  <c r="X863" i="5" s="1"/>
  <c r="W864" i="5"/>
  <c r="X864" i="5" s="1"/>
  <c r="W865" i="5"/>
  <c r="X865" i="5" s="1"/>
  <c r="W866" i="5"/>
  <c r="X866" i="5" s="1"/>
  <c r="W867" i="5"/>
  <c r="X867" i="5" s="1"/>
  <c r="W868" i="5"/>
  <c r="X868" i="5" s="1"/>
  <c r="W869" i="5"/>
  <c r="X869" i="5" s="1"/>
  <c r="W870" i="5"/>
  <c r="X870" i="5" s="1"/>
  <c r="W871" i="5"/>
  <c r="X871" i="5" s="1"/>
  <c r="W872" i="5"/>
  <c r="X872" i="5" s="1"/>
  <c r="W873" i="5"/>
  <c r="X873" i="5" s="1"/>
  <c r="W874" i="5"/>
  <c r="X874" i="5" s="1"/>
  <c r="W875" i="5"/>
  <c r="X875" i="5" s="1"/>
  <c r="W876" i="5"/>
  <c r="X876" i="5" s="1"/>
  <c r="W877" i="5"/>
  <c r="X877" i="5" s="1"/>
  <c r="W878" i="5"/>
  <c r="X878" i="5" s="1"/>
  <c r="W879" i="5"/>
  <c r="X879" i="5" s="1"/>
  <c r="W880" i="5"/>
  <c r="X880" i="5" s="1"/>
  <c r="W881" i="5"/>
  <c r="X881" i="5" s="1"/>
  <c r="W882" i="5"/>
  <c r="X882" i="5" s="1"/>
  <c r="W883" i="5"/>
  <c r="X883" i="5" s="1"/>
  <c r="W884" i="5"/>
  <c r="X884" i="5" s="1"/>
  <c r="W885" i="5"/>
  <c r="X885" i="5" s="1"/>
  <c r="W886" i="5"/>
  <c r="X886" i="5" s="1"/>
  <c r="W887" i="5"/>
  <c r="X887" i="5" s="1"/>
  <c r="W888" i="5"/>
  <c r="X888" i="5" s="1"/>
  <c r="W889" i="5"/>
  <c r="X889" i="5" s="1"/>
  <c r="W890" i="5"/>
  <c r="X890" i="5" s="1"/>
  <c r="W891" i="5"/>
  <c r="X891" i="5" s="1"/>
  <c r="W892" i="5"/>
  <c r="X892" i="5" s="1"/>
  <c r="W893" i="5"/>
  <c r="X893" i="5" s="1"/>
  <c r="W894" i="5"/>
  <c r="X894" i="5" s="1"/>
  <c r="W895" i="5"/>
  <c r="X895" i="5" s="1"/>
  <c r="W896" i="5"/>
  <c r="X896" i="5" s="1"/>
  <c r="W897" i="5"/>
  <c r="X897" i="5" s="1"/>
  <c r="W898" i="5"/>
  <c r="X898" i="5" s="1"/>
  <c r="W899" i="5"/>
  <c r="X899" i="5" s="1"/>
  <c r="W900" i="5"/>
  <c r="X900" i="5" s="1"/>
  <c r="W901" i="5"/>
  <c r="X901" i="5" s="1"/>
  <c r="W902" i="5"/>
  <c r="X902" i="5" s="1"/>
  <c r="W903" i="5"/>
  <c r="X903" i="5" s="1"/>
  <c r="W904" i="5"/>
  <c r="X904" i="5" s="1"/>
  <c r="W905" i="5"/>
  <c r="X905" i="5" s="1"/>
  <c r="W906" i="5"/>
  <c r="X906" i="5" s="1"/>
  <c r="W907" i="5"/>
  <c r="X907" i="5" s="1"/>
  <c r="W908" i="5"/>
  <c r="X908" i="5" s="1"/>
  <c r="W909" i="5"/>
  <c r="X909" i="5" s="1"/>
  <c r="W910" i="5"/>
  <c r="X910" i="5" s="1"/>
  <c r="W911" i="5"/>
  <c r="X911" i="5" s="1"/>
  <c r="W912" i="5"/>
  <c r="X912" i="5" s="1"/>
  <c r="W913" i="5"/>
  <c r="X913" i="5" s="1"/>
  <c r="W914" i="5"/>
  <c r="X914" i="5" s="1"/>
  <c r="W915" i="5"/>
  <c r="X915" i="5" s="1"/>
  <c r="W916" i="5"/>
  <c r="X916" i="5" s="1"/>
  <c r="W917" i="5"/>
  <c r="X917" i="5" s="1"/>
  <c r="W918" i="5"/>
  <c r="X918" i="5" s="1"/>
  <c r="W919" i="5"/>
  <c r="X919" i="5" s="1"/>
  <c r="W920" i="5"/>
  <c r="X920" i="5" s="1"/>
  <c r="W921" i="5"/>
  <c r="X921" i="5" s="1"/>
  <c r="W922" i="5"/>
  <c r="X922" i="5" s="1"/>
  <c r="W923" i="5"/>
  <c r="X923" i="5" s="1"/>
  <c r="W924" i="5"/>
  <c r="X924" i="5" s="1"/>
  <c r="W925" i="5"/>
  <c r="X925" i="5" s="1"/>
  <c r="W926" i="5"/>
  <c r="X926" i="5" s="1"/>
  <c r="W927" i="5"/>
  <c r="X927" i="5" s="1"/>
  <c r="W928" i="5"/>
  <c r="X928" i="5" s="1"/>
  <c r="W929" i="5"/>
  <c r="X929" i="5" s="1"/>
  <c r="W930" i="5"/>
  <c r="X930" i="5" s="1"/>
  <c r="W931" i="5"/>
  <c r="X931" i="5" s="1"/>
  <c r="W932" i="5"/>
  <c r="X932" i="5" s="1"/>
  <c r="W933" i="5"/>
  <c r="X933" i="5" s="1"/>
  <c r="W934" i="5"/>
  <c r="X934" i="5" s="1"/>
  <c r="W935" i="5"/>
  <c r="X935" i="5" s="1"/>
  <c r="W936" i="5"/>
  <c r="X936" i="5" s="1"/>
  <c r="W937" i="5"/>
  <c r="X937" i="5" s="1"/>
  <c r="W938" i="5"/>
  <c r="X938" i="5" s="1"/>
  <c r="W939" i="5"/>
  <c r="X939" i="5" s="1"/>
  <c r="W940" i="5"/>
  <c r="X940" i="5" s="1"/>
  <c r="W941" i="5"/>
  <c r="X941" i="5" s="1"/>
  <c r="W942" i="5"/>
  <c r="X942" i="5" s="1"/>
  <c r="W943" i="5"/>
  <c r="X943" i="5" s="1"/>
  <c r="W944" i="5"/>
  <c r="X944" i="5" s="1"/>
  <c r="W945" i="5"/>
  <c r="X945" i="5" s="1"/>
  <c r="W946" i="5"/>
  <c r="X946" i="5" s="1"/>
  <c r="W947" i="5"/>
  <c r="X947" i="5" s="1"/>
  <c r="W948" i="5"/>
  <c r="X948" i="5" s="1"/>
  <c r="W949" i="5"/>
  <c r="X949" i="5" s="1"/>
  <c r="W950" i="5"/>
  <c r="X950" i="5" s="1"/>
  <c r="W951" i="5"/>
  <c r="X951" i="5" s="1"/>
  <c r="W952" i="5"/>
  <c r="X952" i="5" s="1"/>
  <c r="W953" i="5"/>
  <c r="X953" i="5" s="1"/>
  <c r="W954" i="5"/>
  <c r="X954" i="5" s="1"/>
  <c r="W955" i="5"/>
  <c r="X955" i="5" s="1"/>
  <c r="W956" i="5"/>
  <c r="X956" i="5" s="1"/>
  <c r="W957" i="5"/>
  <c r="X957" i="5" s="1"/>
  <c r="W958" i="5"/>
  <c r="X958" i="5" s="1"/>
  <c r="W959" i="5"/>
  <c r="X959" i="5" s="1"/>
  <c r="W960" i="5"/>
  <c r="X960" i="5" s="1"/>
  <c r="W961" i="5"/>
  <c r="X961" i="5" s="1"/>
  <c r="W962" i="5"/>
  <c r="X962" i="5" s="1"/>
  <c r="W963" i="5"/>
  <c r="X963" i="5" s="1"/>
  <c r="W964" i="5"/>
  <c r="X964" i="5" s="1"/>
  <c r="W965" i="5"/>
  <c r="X965" i="5" s="1"/>
  <c r="W966" i="5"/>
  <c r="X966" i="5" s="1"/>
  <c r="W967" i="5"/>
  <c r="X967" i="5" s="1"/>
  <c r="W968" i="5"/>
  <c r="X968" i="5" s="1"/>
  <c r="W969" i="5"/>
  <c r="X969" i="5" s="1"/>
  <c r="W970" i="5"/>
  <c r="X970" i="5" s="1"/>
  <c r="W971" i="5"/>
  <c r="X971" i="5" s="1"/>
  <c r="W972" i="5"/>
  <c r="X972" i="5" s="1"/>
  <c r="W973" i="5"/>
  <c r="X973" i="5" s="1"/>
  <c r="W974" i="5"/>
  <c r="X974" i="5" s="1"/>
  <c r="W975" i="5"/>
  <c r="X975" i="5" s="1"/>
  <c r="W976" i="5"/>
  <c r="X976" i="5" s="1"/>
  <c r="W977" i="5"/>
  <c r="X977" i="5" s="1"/>
  <c r="W978" i="5"/>
  <c r="X978" i="5" s="1"/>
  <c r="W979" i="5"/>
  <c r="X979" i="5" s="1"/>
  <c r="W980" i="5"/>
  <c r="X980" i="5" s="1"/>
  <c r="W2" i="5"/>
  <c r="X2" i="5" s="1"/>
  <c r="M506" i="5" l="1"/>
  <c r="M8" i="5"/>
  <c r="M588" i="5"/>
  <c r="M19" i="5"/>
  <c r="M378" i="5"/>
  <c r="M666" i="5"/>
  <c r="M297" i="5"/>
  <c r="M208" i="5"/>
  <c r="M35" i="5"/>
  <c r="M1057" i="5"/>
  <c r="M445" i="5"/>
  <c r="M978" i="5"/>
  <c r="M1071" i="5"/>
  <c r="M672" i="5"/>
  <c r="M91" i="5"/>
  <c r="M321" i="5"/>
  <c r="M809" i="5"/>
  <c r="M134" i="5"/>
  <c r="M109" i="5"/>
  <c r="M433" i="5"/>
  <c r="M500" i="5"/>
  <c r="M767" i="5"/>
  <c r="M13" i="5"/>
  <c r="M1017" i="5"/>
  <c r="M698" i="5"/>
  <c r="M996" i="5"/>
  <c r="M156" i="5"/>
  <c r="M48" i="5"/>
  <c r="M667" i="5"/>
  <c r="M885" i="5"/>
  <c r="M779" i="5"/>
  <c r="M7" i="5"/>
  <c r="M723" i="5"/>
  <c r="M664" i="5"/>
  <c r="M665" i="5"/>
  <c r="M864" i="5"/>
  <c r="M883" i="5"/>
  <c r="M970" i="5"/>
  <c r="M219" i="5"/>
  <c r="M81" i="5"/>
  <c r="M984" i="5"/>
  <c r="M213" i="5"/>
  <c r="M1060" i="5"/>
  <c r="M115" i="5"/>
  <c r="M686" i="5"/>
  <c r="M10" i="5"/>
  <c r="M323" i="5"/>
  <c r="M393" i="5"/>
  <c r="M888" i="5"/>
  <c r="M246" i="5"/>
  <c r="M353" i="5"/>
  <c r="M933" i="5"/>
  <c r="M376" i="5"/>
  <c r="M867" i="5"/>
  <c r="M979" i="5"/>
  <c r="M890" i="5"/>
  <c r="M337" i="5"/>
  <c r="M773" i="5"/>
  <c r="M977" i="5"/>
  <c r="M1064" i="5"/>
  <c r="M616" i="5"/>
  <c r="M974" i="5"/>
  <c r="M313" i="5"/>
  <c r="M595" i="5"/>
  <c r="M93" i="5"/>
  <c r="M85" i="5"/>
  <c r="M288" i="5"/>
  <c r="M989" i="5"/>
  <c r="M766" i="5"/>
  <c r="M939" i="5"/>
  <c r="M781" i="5"/>
  <c r="M171" i="5"/>
  <c r="M278" i="5"/>
  <c r="M596" i="5"/>
  <c r="M897" i="5"/>
  <c r="M146" i="5"/>
  <c r="M12" i="5"/>
  <c r="M620" i="5"/>
  <c r="M947" i="5"/>
  <c r="M189" i="5"/>
  <c r="M912" i="5"/>
  <c r="M148" i="5"/>
  <c r="M471" i="5"/>
  <c r="M573" i="5"/>
  <c r="M597" i="5"/>
  <c r="M1070" i="5"/>
  <c r="M298" i="5"/>
  <c r="M956" i="5"/>
  <c r="M237" i="5"/>
  <c r="M485" i="5"/>
  <c r="M242" i="5"/>
  <c r="M764" i="5"/>
  <c r="M182" i="5"/>
  <c r="M60" i="5"/>
  <c r="M1012" i="5"/>
  <c r="M509" i="5"/>
  <c r="M836" i="5"/>
  <c r="M413" i="5"/>
  <c r="M228" i="5"/>
  <c r="M422" i="5"/>
  <c r="M846" i="5"/>
  <c r="M599" i="5"/>
  <c r="M941" i="5"/>
  <c r="M284" i="5"/>
  <c r="M401" i="5"/>
  <c r="M152" i="5"/>
  <c r="M516" i="5"/>
  <c r="M855" i="5"/>
  <c r="M807" i="5"/>
  <c r="M1009" i="5"/>
  <c r="M67" i="5"/>
  <c r="M927" i="5"/>
  <c r="M164" i="5"/>
  <c r="M619" i="5"/>
  <c r="M1061" i="5"/>
  <c r="M33" i="5"/>
  <c r="M763" i="5"/>
  <c r="M391" i="5"/>
  <c r="M121" i="5"/>
  <c r="M114" i="5"/>
  <c r="M928" i="5"/>
  <c r="M576" i="5"/>
  <c r="M170" i="5"/>
  <c r="M120" i="5"/>
  <c r="M355" i="5"/>
  <c r="M205" i="5"/>
  <c r="M178" i="5"/>
  <c r="M63" i="5"/>
  <c r="M930" i="5"/>
  <c r="M98" i="5"/>
  <c r="M185" i="5"/>
  <c r="M705" i="5"/>
  <c r="M517" i="5"/>
  <c r="M733" i="5"/>
  <c r="M531" i="5"/>
  <c r="M534" i="5"/>
  <c r="M405" i="5"/>
  <c r="M18" i="5"/>
  <c r="M931" i="5"/>
  <c r="M268" i="5"/>
  <c r="M553" i="5"/>
  <c r="M65" i="5"/>
  <c r="M863" i="5"/>
  <c r="M829" i="5"/>
  <c r="M644" i="5"/>
  <c r="M650" i="5"/>
  <c r="M841" i="5"/>
  <c r="M697" i="5"/>
  <c r="M369" i="5"/>
  <c r="M972" i="5"/>
  <c r="M1076" i="5"/>
  <c r="M362" i="5"/>
  <c r="M737" i="5"/>
  <c r="M938" i="5"/>
  <c r="M740" i="5"/>
  <c r="M870" i="5"/>
  <c r="M761" i="5"/>
  <c r="M430" i="5"/>
  <c r="M204" i="5"/>
  <c r="M491" i="5"/>
  <c r="M826" i="5"/>
  <c r="M536" i="5"/>
  <c r="M926" i="5"/>
  <c r="M1002" i="5"/>
  <c r="M180" i="5"/>
  <c r="M1038" i="5"/>
  <c r="M584" i="5"/>
  <c r="M29" i="5"/>
  <c r="M778" i="5"/>
  <c r="M744" i="5"/>
  <c r="M236" i="5"/>
  <c r="M1052" i="5"/>
  <c r="M905" i="5"/>
  <c r="M434" i="5"/>
  <c r="M477" i="5"/>
  <c r="M141" i="5"/>
  <c r="M57" i="5"/>
  <c r="M335" i="5"/>
  <c r="M124" i="5"/>
  <c r="M1058" i="5"/>
  <c r="M418" i="5"/>
  <c r="M662" i="5"/>
  <c r="M1050" i="5"/>
  <c r="M969" i="5"/>
  <c r="M655" i="5"/>
  <c r="M954" i="5"/>
  <c r="M682" i="5"/>
  <c r="M722" i="5"/>
  <c r="M816" i="5"/>
  <c r="M670" i="5"/>
  <c r="M533" i="5"/>
  <c r="M877" i="5"/>
  <c r="M629" i="5"/>
  <c r="M247" i="5"/>
  <c r="M160" i="5"/>
  <c r="M417" i="5"/>
  <c r="M24" i="5"/>
  <c r="M1040" i="5"/>
  <c r="M147" i="5"/>
  <c r="M123" i="5"/>
  <c r="M758" i="5"/>
  <c r="M364" i="5"/>
  <c r="M193" i="5"/>
  <c r="M265" i="5"/>
  <c r="M439" i="5"/>
  <c r="M839" i="5"/>
  <c r="M745" i="5"/>
  <c r="M299" i="5"/>
  <c r="M20" i="5"/>
  <c r="M279" i="5"/>
  <c r="M936" i="5"/>
  <c r="M457" i="5"/>
  <c r="M107" i="5"/>
  <c r="M701" i="5"/>
  <c r="M202" i="5"/>
  <c r="M1047" i="5"/>
  <c r="M749" i="5"/>
  <c r="M775" i="5"/>
  <c r="M1001" i="5"/>
  <c r="M100" i="5"/>
  <c r="M450" i="5"/>
  <c r="M799" i="5"/>
  <c r="M260" i="5"/>
  <c r="M636" i="5"/>
  <c r="M452" i="5"/>
  <c r="M987" i="5"/>
  <c r="M632" i="5"/>
  <c r="M87" i="5"/>
  <c r="M481" i="5"/>
  <c r="M494" i="5"/>
  <c r="M1011" i="5"/>
  <c r="M334" i="5"/>
  <c r="M760" i="5"/>
  <c r="M825" i="5"/>
  <c r="M258" i="5"/>
  <c r="M1030" i="5"/>
  <c r="M679" i="5"/>
  <c r="M913" i="5"/>
  <c r="M94" i="5"/>
  <c r="M395" i="5"/>
  <c r="M385" i="5"/>
  <c r="M345" i="5"/>
  <c r="M266" i="5"/>
  <c r="M777" i="5"/>
  <c r="M651" i="5"/>
  <c r="M69" i="5"/>
  <c r="M222" i="5"/>
  <c r="M426" i="5"/>
  <c r="M668" i="5"/>
  <c r="M415" i="5"/>
  <c r="M782" i="5"/>
  <c r="M1022" i="5"/>
  <c r="M898" i="5"/>
  <c r="M707" i="5"/>
  <c r="M886" i="5"/>
  <c r="M425" i="5"/>
  <c r="M872" i="5"/>
  <c r="M557" i="5"/>
  <c r="M110" i="5"/>
  <c r="M319" i="5"/>
  <c r="M333" i="5"/>
  <c r="M1069" i="5"/>
  <c r="M568" i="5"/>
  <c r="M45" i="5"/>
  <c r="M917" i="5"/>
  <c r="M932" i="5"/>
  <c r="M577" i="5"/>
  <c r="M76" i="5"/>
  <c r="M493" i="5"/>
  <c r="M578" i="5"/>
  <c r="M1021" i="5"/>
  <c r="M9" i="5"/>
  <c r="M902" i="5"/>
  <c r="M681" i="5"/>
  <c r="M5" i="5"/>
  <c r="M962" i="5"/>
  <c r="M805" i="5"/>
  <c r="M82" i="5"/>
  <c r="M507" i="5"/>
  <c r="M338" i="5"/>
  <c r="M540" i="5"/>
  <c r="M1059" i="5"/>
  <c r="M543" i="5"/>
  <c r="M884" i="5"/>
  <c r="M798" i="5"/>
  <c r="M301" i="5"/>
  <c r="M1080" i="5"/>
  <c r="M227" i="5"/>
  <c r="M111" i="5"/>
  <c r="M248" i="5"/>
  <c r="M916" i="5"/>
  <c r="M290" i="5"/>
  <c r="M462" i="5"/>
  <c r="M194" i="5"/>
  <c r="M645" i="5"/>
  <c r="M685" i="5"/>
  <c r="M14" i="5"/>
  <c r="M558" i="5"/>
  <c r="M149" i="5"/>
  <c r="M437" i="5"/>
  <c r="M461" i="5"/>
  <c r="M47" i="5"/>
  <c r="M676" i="5"/>
  <c r="M225" i="5"/>
  <c r="M678" i="5"/>
  <c r="M614" i="5"/>
  <c r="M253" i="5"/>
  <c r="M49" i="5"/>
  <c r="M814" i="5"/>
  <c r="M192" i="5"/>
  <c r="M83" i="5"/>
  <c r="M416" i="5"/>
  <c r="M374" i="5"/>
  <c r="M1033" i="5"/>
  <c r="M166" i="5"/>
  <c r="M896" i="5"/>
  <c r="M1032" i="5"/>
  <c r="M755" i="5"/>
  <c r="M478" i="5"/>
  <c r="M365" i="5"/>
  <c r="M1068" i="5"/>
  <c r="M78" i="5"/>
  <c r="M360" i="5"/>
  <c r="M660" i="5"/>
  <c r="M419" i="5"/>
  <c r="M819" i="5"/>
  <c r="M598" i="5"/>
  <c r="M882" i="5"/>
  <c r="M55" i="5"/>
  <c r="M380" i="5"/>
  <c r="M511" i="5"/>
  <c r="M900" i="5"/>
  <c r="M713" i="5"/>
  <c r="M402" i="5"/>
  <c r="M915" i="5"/>
  <c r="M510" i="5"/>
  <c r="M483" i="5"/>
  <c r="M158" i="5"/>
  <c r="M1015" i="5"/>
  <c r="M97" i="5"/>
  <c r="M130" i="5"/>
  <c r="M325" i="5"/>
  <c r="M104" i="5"/>
  <c r="M952" i="5"/>
  <c r="M1044" i="5"/>
  <c r="M394" i="5"/>
  <c r="M271" i="5"/>
  <c r="M388" i="5"/>
  <c r="M1041" i="5"/>
  <c r="M153" i="5"/>
  <c r="M950" i="5"/>
  <c r="M899" i="5"/>
  <c r="M407" i="5"/>
  <c r="M176" i="5"/>
  <c r="M30" i="5"/>
  <c r="M876" i="5"/>
  <c r="M229" i="5"/>
  <c r="M812" i="5"/>
  <c r="M270" i="5"/>
  <c r="M465" i="5"/>
  <c r="M925" i="5"/>
  <c r="M642" i="5"/>
  <c r="M349" i="5"/>
  <c r="M934" i="5"/>
  <c r="M889" i="5"/>
  <c r="M411" i="5"/>
  <c r="M210" i="5"/>
  <c r="M347" i="5"/>
  <c r="M929" i="5"/>
  <c r="M774" i="5"/>
  <c r="M716" i="5"/>
  <c r="M585" i="5"/>
  <c r="M518" i="5"/>
  <c r="M256" i="5"/>
  <c r="M489" i="5"/>
  <c r="M273" i="5"/>
  <c r="M480" i="5"/>
  <c r="M498" i="5"/>
  <c r="M245" i="5"/>
  <c r="M623" i="5"/>
  <c r="M860" i="5"/>
  <c r="M272" i="5"/>
  <c r="M908" i="5"/>
  <c r="M593" i="5"/>
  <c r="M893" i="5"/>
  <c r="M427" i="5"/>
  <c r="M988" i="5"/>
  <c r="M857" i="5"/>
  <c r="M331" i="5"/>
  <c r="M530" i="5"/>
  <c r="M910" i="5"/>
  <c r="M844" i="5"/>
  <c r="M467" i="5"/>
  <c r="M233" i="5"/>
  <c r="M348" i="5"/>
  <c r="M1067" i="5"/>
  <c r="M474" i="5"/>
  <c r="M874" i="5"/>
  <c r="M215" i="5"/>
  <c r="M410" i="5"/>
  <c r="M359" i="5"/>
  <c r="M497" i="5"/>
  <c r="M240" i="5"/>
  <c r="M692" i="5"/>
  <c r="M101" i="5"/>
  <c r="M921" i="5"/>
  <c r="M140" i="5"/>
  <c r="M169" i="5"/>
  <c r="M463" i="5"/>
  <c r="M968" i="5"/>
  <c r="M835" i="5"/>
  <c r="M1081" i="5"/>
  <c r="M946" i="5"/>
  <c r="M470" i="5"/>
  <c r="M226" i="5"/>
  <c r="M862" i="5"/>
  <c r="M22" i="5"/>
  <c r="M460" i="5"/>
  <c r="M132" i="5"/>
  <c r="M940" i="5"/>
  <c r="M709" i="5"/>
  <c r="M762" i="5"/>
  <c r="M691" i="5"/>
  <c r="M789" i="5"/>
  <c r="M849" i="5"/>
  <c r="M919" i="5"/>
  <c r="M441" i="5"/>
  <c r="M106" i="5"/>
  <c r="M633" i="5"/>
  <c r="M911" i="5"/>
  <c r="M1004" i="5"/>
  <c r="M84" i="5"/>
  <c r="M992" i="5"/>
  <c r="M26" i="5"/>
  <c r="M742" i="5"/>
  <c r="M387" i="5"/>
  <c r="M214" i="5"/>
  <c r="M167" i="5"/>
  <c r="M28" i="5"/>
  <c r="M231" i="5"/>
  <c r="M144" i="5"/>
  <c r="M64" i="5"/>
  <c r="M36" i="5"/>
  <c r="M684" i="5"/>
  <c r="M436" i="5"/>
  <c r="M196" i="5"/>
  <c r="M590" i="5"/>
  <c r="M821" i="5"/>
  <c r="M806" i="5"/>
  <c r="M329" i="5"/>
  <c r="M909" i="5"/>
  <c r="M982" i="5"/>
  <c r="M212" i="5"/>
  <c r="M981" i="5"/>
  <c r="M813" i="5"/>
  <c r="M687" i="5"/>
  <c r="M528" i="5"/>
  <c r="M352" i="5"/>
  <c r="M398" i="5"/>
  <c r="M287" i="5"/>
  <c r="M736" i="5"/>
  <c r="M173" i="5"/>
  <c r="M845" i="5"/>
  <c r="M617" i="5"/>
  <c r="M70" i="5"/>
  <c r="M842" i="5"/>
  <c r="M738" i="5"/>
  <c r="M539" i="5"/>
  <c r="M579" i="5"/>
  <c r="M482" i="5"/>
  <c r="M656" i="5"/>
  <c r="M119" i="5"/>
  <c r="M74" i="5"/>
  <c r="M206" i="5"/>
  <c r="M303" i="5"/>
  <c r="M1072" i="5"/>
  <c r="M589" i="5"/>
  <c r="M235" i="5"/>
  <c r="M1005" i="5"/>
  <c r="M501" i="5"/>
  <c r="M726" i="5"/>
  <c r="M683" i="5"/>
  <c r="M827" i="5"/>
  <c r="M971" i="5"/>
  <c r="M177" i="5"/>
  <c r="M583" i="5"/>
  <c r="M848" i="5"/>
  <c r="M165" i="5"/>
  <c r="M1051" i="5"/>
  <c r="M446" i="5"/>
  <c r="M403" i="5"/>
  <c r="M41" i="5"/>
  <c r="M710" i="5"/>
  <c r="M137" i="5"/>
  <c r="M638" i="5"/>
  <c r="M340" i="5"/>
  <c r="M432" i="5"/>
  <c r="M314" i="5"/>
  <c r="M834" i="5"/>
  <c r="M559" i="5"/>
  <c r="M729" i="5"/>
  <c r="M581" i="5"/>
  <c r="M788" i="5"/>
  <c r="M283" i="5"/>
  <c r="M724" i="5"/>
  <c r="M868" i="5"/>
  <c r="M658" i="5"/>
  <c r="M294" i="5"/>
  <c r="M780" i="5"/>
  <c r="M292" i="5"/>
  <c r="M621" i="5"/>
  <c r="M428" i="5"/>
  <c r="M113" i="5"/>
  <c r="M368" i="5"/>
  <c r="M135" i="5"/>
  <c r="M861" i="5"/>
  <c r="M444" i="5"/>
  <c r="M743" i="5"/>
  <c r="M201" i="5"/>
  <c r="M549" i="5"/>
  <c r="M546" i="5"/>
  <c r="M379" i="5"/>
  <c r="M792" i="5"/>
  <c r="M1063" i="5"/>
  <c r="M217" i="5"/>
  <c r="M624" i="5"/>
  <c r="M677" i="5"/>
  <c r="M1053" i="5"/>
  <c r="M505" i="5"/>
  <c r="M563" i="5"/>
  <c r="M1025" i="5"/>
  <c r="M564" i="5"/>
  <c r="M499" i="5"/>
  <c r="M776" i="5"/>
  <c r="M31" i="5"/>
  <c r="M856" i="5"/>
  <c r="M367" i="5"/>
  <c r="M990" i="5"/>
  <c r="M695" i="5"/>
  <c r="M392" i="5"/>
  <c r="M190" i="5"/>
  <c r="M999" i="5"/>
  <c r="M15" i="5"/>
  <c r="M561" i="5"/>
  <c r="M86" i="5"/>
  <c r="M72" i="5"/>
  <c r="M92" i="5"/>
  <c r="M17" i="5"/>
  <c r="M610" i="5"/>
  <c r="M525" i="5"/>
  <c r="M924" i="5"/>
  <c r="M770" i="5"/>
  <c r="M423" i="5"/>
  <c r="M1049" i="5"/>
  <c r="M657" i="5"/>
  <c r="M609" i="5"/>
  <c r="M145" i="5"/>
  <c r="M544" i="5"/>
  <c r="M200" i="5"/>
  <c r="M327" i="5"/>
  <c r="M116" i="5"/>
  <c r="M949" i="5"/>
  <c r="M1035" i="5"/>
  <c r="M535" i="5"/>
  <c r="M986" i="5"/>
  <c r="M818" i="5"/>
  <c r="M136" i="5"/>
  <c r="M976" i="5"/>
  <c r="M1054" i="5"/>
  <c r="M4" i="5"/>
  <c r="M358" i="5"/>
  <c r="M973" i="5"/>
  <c r="M43" i="5"/>
  <c r="M714" i="5"/>
  <c r="M312" i="5"/>
  <c r="M752" i="5"/>
  <c r="M566" i="5"/>
  <c r="M409" i="5"/>
  <c r="M241" i="5"/>
  <c r="M37" i="5"/>
  <c r="M591" i="5"/>
  <c r="M354" i="5"/>
  <c r="M224" i="5"/>
  <c r="M641" i="5"/>
  <c r="M250" i="5"/>
  <c r="M547" i="5"/>
  <c r="M790" i="5"/>
  <c r="M652" i="5"/>
  <c r="M324" i="5"/>
  <c r="M847" i="5"/>
  <c r="M300" i="5"/>
  <c r="M295" i="5"/>
  <c r="M267" i="5"/>
  <c r="M997" i="5"/>
  <c r="M831" i="5"/>
  <c r="M2" i="5"/>
  <c r="M1077" i="5"/>
  <c r="M1008" i="5"/>
  <c r="M783" i="5"/>
  <c r="M625" i="5"/>
  <c r="M68" i="5"/>
  <c r="M400" i="5"/>
  <c r="M238" i="5"/>
  <c r="M40" i="5"/>
  <c r="M3" i="5"/>
  <c r="M42" i="5"/>
  <c r="M502" i="5"/>
  <c r="M696" i="5"/>
  <c r="M341" i="5"/>
  <c r="M580" i="5"/>
  <c r="M244" i="5"/>
  <c r="M643" i="5"/>
  <c r="M455" i="5"/>
  <c r="M157" i="5"/>
  <c r="M46" i="5"/>
  <c r="M61" i="5"/>
  <c r="M357" i="5"/>
  <c r="M448" i="5"/>
  <c r="M753" i="5"/>
  <c r="M945" i="5"/>
  <c r="M784" i="5"/>
  <c r="M542" i="5"/>
  <c r="M54" i="5"/>
  <c r="M582" i="5"/>
  <c r="M959" i="5"/>
  <c r="M90" i="5"/>
  <c r="M545" i="5"/>
  <c r="M118" i="5"/>
  <c r="M958" i="5"/>
  <c r="M195" i="5"/>
  <c r="M944" i="5"/>
  <c r="M833" i="5"/>
  <c r="M162" i="5"/>
  <c r="M937" i="5"/>
  <c r="M673" i="5"/>
  <c r="M406" i="5"/>
  <c r="M431" i="5"/>
  <c r="M473" i="5"/>
  <c r="M286" i="5"/>
  <c r="M574" i="5"/>
  <c r="M79" i="5"/>
  <c r="M823" i="5"/>
  <c r="M451" i="5"/>
  <c r="M1020" i="5"/>
  <c r="M51" i="5"/>
  <c r="M727" i="5"/>
  <c r="M399" i="5"/>
  <c r="M1028" i="5"/>
  <c r="M252" i="5"/>
  <c r="M565" i="5"/>
  <c r="M527" i="5"/>
  <c r="M892" i="5"/>
  <c r="M1029" i="5"/>
  <c r="M675" i="5"/>
  <c r="M615" i="5"/>
  <c r="M852" i="5"/>
  <c r="M646" i="5"/>
  <c r="M128" i="5"/>
  <c r="M1074" i="5"/>
  <c r="M174" i="5"/>
  <c r="M442" i="5"/>
  <c r="M232" i="5"/>
  <c r="M187" i="5"/>
  <c r="M994" i="5"/>
  <c r="M277" i="5"/>
  <c r="M435" i="5"/>
  <c r="M16" i="5"/>
  <c r="M1031" i="5"/>
  <c r="M613" i="5"/>
  <c r="M948" i="5"/>
  <c r="M264" i="5"/>
  <c r="M797" i="5"/>
  <c r="M626" i="5"/>
  <c r="M282" i="5"/>
  <c r="M943" i="5"/>
  <c r="M718" i="5"/>
  <c r="M512" i="5"/>
  <c r="M23" i="5"/>
  <c r="M1027" i="5"/>
  <c r="M966" i="5"/>
  <c r="M133" i="5"/>
  <c r="M572" i="5"/>
  <c r="M548" i="5"/>
  <c r="M837" i="5"/>
  <c r="M38" i="5"/>
  <c r="M873" i="5"/>
  <c r="M951" i="5"/>
  <c r="M1062" i="5"/>
  <c r="M830" i="5"/>
  <c r="M550" i="5"/>
  <c r="M346" i="5"/>
  <c r="M381" i="5"/>
  <c r="M469" i="5"/>
  <c r="M161" i="5"/>
  <c r="M708" i="5"/>
  <c r="M475" i="5"/>
  <c r="M1075" i="5"/>
  <c r="M296" i="5"/>
  <c r="M663" i="5"/>
  <c r="M720" i="5"/>
  <c r="M570" i="5"/>
  <c r="M880" i="5"/>
  <c r="M538" i="5"/>
  <c r="M251" i="5"/>
  <c r="M412" i="5"/>
  <c r="M223" i="5"/>
  <c r="M163" i="5"/>
  <c r="M289" i="5"/>
  <c r="M735" i="5"/>
  <c r="M980" i="5"/>
  <c r="M211" i="5"/>
  <c r="M875" i="5"/>
  <c r="M891" i="5"/>
  <c r="M983" i="5"/>
  <c r="M1014" i="5"/>
  <c r="M280" i="5"/>
  <c r="M759" i="5"/>
  <c r="M344" i="5"/>
  <c r="M181" i="5"/>
  <c r="M728" i="5"/>
  <c r="M492" i="5"/>
  <c r="M765" i="5"/>
  <c r="M554" i="5"/>
  <c r="M1010" i="5"/>
  <c r="M552" i="5"/>
  <c r="M748" i="5"/>
  <c r="M456" i="5"/>
  <c r="M186" i="5"/>
  <c r="M725" i="5"/>
  <c r="M466" i="5"/>
  <c r="M199" i="5"/>
  <c r="M390" i="5"/>
  <c r="M396" i="5"/>
  <c r="M840" i="5"/>
  <c r="M612" i="5"/>
  <c r="M815" i="5"/>
  <c r="M923" i="5"/>
  <c r="M907" i="5"/>
  <c r="M155" i="5"/>
  <c r="M706" i="5"/>
  <c r="M529" i="5"/>
  <c r="M317" i="5"/>
  <c r="M220" i="5"/>
  <c r="M802" i="5"/>
  <c r="M89" i="5"/>
  <c r="M654" i="5"/>
  <c r="M1036" i="5"/>
  <c r="M382" i="5"/>
  <c r="M817" i="5"/>
  <c r="M914" i="5"/>
  <c r="M62" i="5"/>
  <c r="M151" i="5"/>
  <c r="M560" i="5"/>
  <c r="M56" i="5"/>
  <c r="M318" i="5"/>
  <c r="M647" i="5"/>
  <c r="M263" i="5"/>
  <c r="M963" i="5"/>
  <c r="M27" i="5"/>
  <c r="M71" i="5"/>
  <c r="M575" i="5"/>
  <c r="M262" i="5"/>
  <c r="M785" i="5"/>
  <c r="M904" i="5"/>
  <c r="M216" i="5"/>
  <c r="M6" i="5"/>
  <c r="M1048" i="5"/>
  <c r="M611" i="5"/>
  <c r="M370" i="5"/>
  <c r="M659" i="5"/>
  <c r="M468" i="5"/>
  <c r="M73" i="5"/>
  <c r="M1023" i="5"/>
  <c r="M562" i="5"/>
  <c r="M671" i="5"/>
  <c r="M1056" i="5"/>
  <c r="M795" i="5"/>
  <c r="M1026" i="5"/>
  <c r="M143" i="5"/>
  <c r="M259" i="5"/>
  <c r="M191" i="5"/>
  <c r="M1006" i="5"/>
  <c r="M702" i="5"/>
  <c r="M754" i="5"/>
  <c r="M1013" i="5"/>
  <c r="M77" i="5"/>
  <c r="M243" i="5"/>
  <c r="M424" i="5"/>
  <c r="M458" i="5"/>
  <c r="M801" i="5"/>
  <c r="M521" i="5"/>
  <c r="M495" i="5"/>
  <c r="M372" i="5"/>
  <c r="M183" i="5"/>
  <c r="M127" i="5"/>
  <c r="M320" i="5"/>
  <c r="M794" i="5"/>
  <c r="M138" i="5"/>
  <c r="M879" i="5"/>
  <c r="M1003" i="5"/>
  <c r="M197" i="5"/>
  <c r="M129" i="5"/>
  <c r="M524" i="5"/>
  <c r="M207" i="5"/>
  <c r="M791" i="5"/>
  <c r="M756" i="5"/>
  <c r="M361" i="5"/>
  <c r="M486" i="5"/>
  <c r="M421" i="5"/>
  <c r="M328" i="5"/>
  <c r="M1016" i="5"/>
  <c r="M991" i="5"/>
  <c r="M414" i="5"/>
  <c r="M661" i="5"/>
  <c r="M922" i="5"/>
  <c r="M906" i="5"/>
  <c r="M721" i="5"/>
  <c r="M1045" i="5"/>
  <c r="M537" i="5"/>
  <c r="M786" i="5"/>
  <c r="M920" i="5"/>
  <c r="M172" i="5"/>
  <c r="M479" i="5"/>
  <c r="M747" i="5"/>
  <c r="M514" i="5"/>
  <c r="M866" i="5"/>
  <c r="M769" i="5"/>
  <c r="M887" i="5"/>
  <c r="M1042" i="5"/>
  <c r="M635" i="5"/>
  <c r="M739" i="5"/>
  <c r="M375" i="5"/>
  <c r="M700" i="5"/>
  <c r="M639" i="5"/>
  <c r="M711" i="5"/>
  <c r="M102" i="5"/>
  <c r="M741" i="5"/>
  <c r="M964" i="5"/>
  <c r="M276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E682" i="6" s="1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897" i="5"/>
  <c r="N393" i="5"/>
  <c r="N809" i="5"/>
  <c r="N20" i="5"/>
  <c r="N146" i="5"/>
  <c r="N890" i="5"/>
  <c r="N12" i="5"/>
  <c r="N620" i="5"/>
  <c r="N947" i="5"/>
  <c r="N912" i="5"/>
  <c r="N288" i="5"/>
  <c r="N189" i="5"/>
  <c r="N148" i="5"/>
  <c r="N471" i="5"/>
  <c r="N1070" i="5"/>
  <c r="N284" i="5"/>
  <c r="N573" i="5"/>
  <c r="N597" i="5"/>
  <c r="N298" i="5"/>
  <c r="N956" i="5"/>
  <c r="N237" i="5"/>
  <c r="N485" i="5"/>
  <c r="N401" i="5"/>
  <c r="N152" i="5"/>
  <c r="N516" i="5"/>
  <c r="N242" i="5"/>
  <c r="N926" i="5"/>
  <c r="N855" i="5"/>
  <c r="N67" i="5"/>
  <c r="N764" i="5"/>
  <c r="N182" i="5"/>
  <c r="N120" i="5"/>
  <c r="N178" i="5"/>
  <c r="N63" i="5"/>
  <c r="N491" i="5"/>
  <c r="N60" i="5"/>
  <c r="N826" i="5"/>
  <c r="N1012" i="5"/>
  <c r="N509" i="5"/>
  <c r="N836" i="5"/>
  <c r="N413" i="5"/>
  <c r="N228" i="5"/>
  <c r="N202" i="5"/>
  <c r="N422" i="5"/>
  <c r="N846" i="5"/>
  <c r="N599" i="5"/>
  <c r="N941" i="5"/>
  <c r="N807" i="5"/>
  <c r="N1009" i="5"/>
  <c r="N927" i="5"/>
  <c r="N164" i="5"/>
  <c r="N619" i="5"/>
  <c r="N1061" i="5"/>
  <c r="N536" i="5"/>
  <c r="N33" i="5"/>
  <c r="N763" i="5"/>
  <c r="N391" i="5"/>
  <c r="N121" i="5"/>
  <c r="N114" i="5"/>
  <c r="N928" i="5"/>
  <c r="N576" i="5"/>
  <c r="N170" i="5"/>
  <c r="N355" i="5"/>
  <c r="N205" i="5"/>
  <c r="N930" i="5"/>
  <c r="N98" i="5"/>
  <c r="N185" i="5"/>
  <c r="N705" i="5"/>
  <c r="N517" i="5"/>
  <c r="N733" i="5"/>
  <c r="N531" i="5"/>
  <c r="N534" i="5"/>
  <c r="N405" i="5"/>
  <c r="N18" i="5"/>
  <c r="N931" i="5"/>
  <c r="N268" i="5"/>
  <c r="N553" i="5"/>
  <c r="N65" i="5"/>
  <c r="N863" i="5"/>
  <c r="N829" i="5"/>
  <c r="N644" i="5"/>
  <c r="N650" i="5"/>
  <c r="N841" i="5"/>
  <c r="N697" i="5"/>
  <c r="N369" i="5"/>
  <c r="N972" i="5"/>
  <c r="N1076" i="5"/>
  <c r="N362" i="5"/>
  <c r="N737" i="5"/>
  <c r="N938" i="5"/>
  <c r="N385" i="5"/>
  <c r="N740" i="5"/>
  <c r="N870" i="5"/>
  <c r="N761" i="5"/>
  <c r="N430" i="5"/>
  <c r="N204" i="5"/>
  <c r="N29" i="5"/>
  <c r="N1052" i="5"/>
  <c r="N1002" i="5"/>
  <c r="N905" i="5"/>
  <c r="N434" i="5"/>
  <c r="N477" i="5"/>
  <c r="N141" i="5"/>
  <c r="N57" i="5"/>
  <c r="N335" i="5"/>
  <c r="N124" i="5"/>
  <c r="N1058" i="5"/>
  <c r="N418" i="5"/>
  <c r="N662" i="5"/>
  <c r="N1050" i="5"/>
  <c r="N969" i="5"/>
  <c r="N954" i="5"/>
  <c r="N682" i="5"/>
  <c r="N722" i="5"/>
  <c r="N816" i="5"/>
  <c r="N670" i="5"/>
  <c r="N533" i="5"/>
  <c r="N877" i="5"/>
  <c r="N629" i="5"/>
  <c r="N247" i="5"/>
  <c r="N160" i="5"/>
  <c r="N417" i="5"/>
  <c r="N24" i="5"/>
  <c r="N1040" i="5"/>
  <c r="N147" i="5"/>
  <c r="N123" i="5"/>
  <c r="N758" i="5"/>
  <c r="N364" i="5"/>
  <c r="N193" i="5"/>
  <c r="N265" i="5"/>
  <c r="N439" i="5"/>
  <c r="N839" i="5"/>
  <c r="N745" i="5"/>
  <c r="N299" i="5"/>
  <c r="N1047" i="5"/>
  <c r="N749" i="5"/>
  <c r="N775" i="5"/>
  <c r="N1001" i="5"/>
  <c r="N558" i="5"/>
  <c r="N714" i="5"/>
  <c r="N100" i="5"/>
  <c r="N450" i="5"/>
  <c r="N799" i="5"/>
  <c r="N260" i="5"/>
  <c r="N636" i="5"/>
  <c r="N452" i="5"/>
  <c r="N987" i="5"/>
  <c r="N632" i="5"/>
  <c r="N87" i="5"/>
  <c r="N481" i="5"/>
  <c r="N494" i="5"/>
  <c r="N1011" i="5"/>
  <c r="N334" i="5"/>
  <c r="N760" i="5"/>
  <c r="N825" i="5"/>
  <c r="N258" i="5"/>
  <c r="N345" i="5"/>
  <c r="N266" i="5"/>
  <c r="N777" i="5"/>
  <c r="N651" i="5"/>
  <c r="N69" i="5"/>
  <c r="N222" i="5"/>
  <c r="N426" i="5"/>
  <c r="N668" i="5"/>
  <c r="N415" i="5"/>
  <c r="N782" i="5"/>
  <c r="N1022" i="5"/>
  <c r="N898" i="5"/>
  <c r="N707" i="5"/>
  <c r="N886" i="5"/>
  <c r="N425" i="5"/>
  <c r="N557" i="5"/>
  <c r="N110" i="5"/>
  <c r="N180" i="5"/>
  <c r="N1038" i="5"/>
  <c r="N584" i="5"/>
  <c r="N655" i="5"/>
  <c r="N860" i="5"/>
  <c r="N319" i="5"/>
  <c r="N333" i="5"/>
  <c r="N1069" i="5"/>
  <c r="N568" i="5"/>
  <c r="N45" i="5"/>
  <c r="N917" i="5"/>
  <c r="N932" i="5"/>
  <c r="N577" i="5"/>
  <c r="N76" i="5"/>
  <c r="N493" i="5"/>
  <c r="N578" i="5"/>
  <c r="N107" i="5"/>
  <c r="N701" i="5"/>
  <c r="N1021" i="5"/>
  <c r="N1030" i="5"/>
  <c r="N679" i="5"/>
  <c r="N9" i="5"/>
  <c r="N902" i="5"/>
  <c r="N681" i="5"/>
  <c r="N5" i="5"/>
  <c r="N962" i="5"/>
  <c r="N805" i="5"/>
  <c r="N82" i="5"/>
  <c r="N507" i="5"/>
  <c r="N338" i="5"/>
  <c r="N540" i="5"/>
  <c r="N1059" i="5"/>
  <c r="N543" i="5"/>
  <c r="N884" i="5"/>
  <c r="N798" i="5"/>
  <c r="N913" i="5"/>
  <c r="N94" i="5"/>
  <c r="N395" i="5"/>
  <c r="N872" i="5"/>
  <c r="N301" i="5"/>
  <c r="N645" i="5"/>
  <c r="N685" i="5"/>
  <c r="N14" i="5"/>
  <c r="N149" i="5"/>
  <c r="N437" i="5"/>
  <c r="N461" i="5"/>
  <c r="N47" i="5"/>
  <c r="N676" i="5"/>
  <c r="N225" i="5"/>
  <c r="N1080" i="5"/>
  <c r="N744" i="5"/>
  <c r="N778" i="5"/>
  <c r="N236" i="5"/>
  <c r="N352" i="5"/>
  <c r="N398" i="5"/>
  <c r="N678" i="5"/>
  <c r="N227" i="5"/>
  <c r="N192" i="5"/>
  <c r="N388" i="5"/>
  <c r="N153" i="5"/>
  <c r="N111" i="5"/>
  <c r="N248" i="5"/>
  <c r="N176" i="5"/>
  <c r="N916" i="5"/>
  <c r="N290" i="5"/>
  <c r="N462" i="5"/>
  <c r="N950" i="5"/>
  <c r="N30" i="5"/>
  <c r="N229" i="5"/>
  <c r="N194" i="5"/>
  <c r="N614" i="5"/>
  <c r="N457" i="5"/>
  <c r="N253" i="5"/>
  <c r="N49" i="5"/>
  <c r="N814" i="5"/>
  <c r="N273" i="5"/>
  <c r="N498" i="5"/>
  <c r="N245" i="5"/>
  <c r="N83" i="5"/>
  <c r="N416" i="5"/>
  <c r="N374" i="5"/>
  <c r="N1033" i="5"/>
  <c r="N166" i="5"/>
  <c r="N896" i="5"/>
  <c r="N1032" i="5"/>
  <c r="N623" i="5"/>
  <c r="N910" i="5"/>
  <c r="N410" i="5"/>
  <c r="N692" i="5"/>
  <c r="N101" i="5"/>
  <c r="N755" i="5"/>
  <c r="N478" i="5"/>
  <c r="N365" i="5"/>
  <c r="N1068" i="5"/>
  <c r="N921" i="5"/>
  <c r="N140" i="5"/>
  <c r="N169" i="5"/>
  <c r="N463" i="5"/>
  <c r="N78" i="5"/>
  <c r="N968" i="5"/>
  <c r="N835" i="5"/>
  <c r="N231" i="5"/>
  <c r="N360" i="5"/>
  <c r="N660" i="5"/>
  <c r="N419" i="5"/>
  <c r="N819" i="5"/>
  <c r="N598" i="5"/>
  <c r="N882" i="5"/>
  <c r="N55" i="5"/>
  <c r="N380" i="5"/>
  <c r="N511" i="5"/>
  <c r="N900" i="5"/>
  <c r="N713" i="5"/>
  <c r="N402" i="5"/>
  <c r="N915" i="5"/>
  <c r="N510" i="5"/>
  <c r="N483" i="5"/>
  <c r="N158" i="5"/>
  <c r="N1015" i="5"/>
  <c r="N97" i="5"/>
  <c r="N130" i="5"/>
  <c r="N325" i="5"/>
  <c r="N104" i="5"/>
  <c r="N329" i="5"/>
  <c r="N952" i="5"/>
  <c r="N1044" i="5"/>
  <c r="N394" i="5"/>
  <c r="N271" i="5"/>
  <c r="N909" i="5"/>
  <c r="N134" i="5"/>
  <c r="N279" i="5"/>
  <c r="N1041" i="5"/>
  <c r="N899" i="5"/>
  <c r="N982" i="5"/>
  <c r="N212" i="5"/>
  <c r="N981" i="5"/>
  <c r="N813" i="5"/>
  <c r="N407" i="5"/>
  <c r="N876" i="5"/>
  <c r="N812" i="5"/>
  <c r="N270" i="5"/>
  <c r="N465" i="5"/>
  <c r="N925" i="5"/>
  <c r="N642" i="5"/>
  <c r="N687" i="5"/>
  <c r="N528" i="5"/>
  <c r="N710" i="5"/>
  <c r="N349" i="5"/>
  <c r="N934" i="5"/>
  <c r="N889" i="5"/>
  <c r="N411" i="5"/>
  <c r="N210" i="5"/>
  <c r="N294" i="5"/>
  <c r="N347" i="5"/>
  <c r="N929" i="5"/>
  <c r="N774" i="5"/>
  <c r="N716" i="5"/>
  <c r="N585" i="5"/>
  <c r="N518" i="5"/>
  <c r="N256" i="5"/>
  <c r="N489" i="5"/>
  <c r="N272" i="5"/>
  <c r="N908" i="5"/>
  <c r="N593" i="5"/>
  <c r="N893" i="5"/>
  <c r="N427" i="5"/>
  <c r="N988" i="5"/>
  <c r="N201" i="5"/>
  <c r="N292" i="5"/>
  <c r="N444" i="5"/>
  <c r="N857" i="5"/>
  <c r="N331" i="5"/>
  <c r="N530" i="5"/>
  <c r="N844" i="5"/>
  <c r="N467" i="5"/>
  <c r="N233" i="5"/>
  <c r="N348" i="5"/>
  <c r="N1067" i="5"/>
  <c r="N474" i="5"/>
  <c r="N874" i="5"/>
  <c r="N215" i="5"/>
  <c r="N359" i="5"/>
  <c r="N497" i="5"/>
  <c r="N936" i="5"/>
  <c r="N368" i="5"/>
  <c r="N546" i="5"/>
  <c r="N113" i="5"/>
  <c r="N780" i="5"/>
  <c r="N240" i="5"/>
  <c r="N135" i="5"/>
  <c r="N379" i="5"/>
  <c r="N999" i="5"/>
  <c r="N15" i="5"/>
  <c r="N561" i="5"/>
  <c r="N1081" i="5"/>
  <c r="N946" i="5"/>
  <c r="N470" i="5"/>
  <c r="N86" i="5"/>
  <c r="N72" i="5"/>
  <c r="N17" i="5"/>
  <c r="N610" i="5"/>
  <c r="N657" i="5"/>
  <c r="N37" i="5"/>
  <c r="N591" i="5"/>
  <c r="N226" i="5"/>
  <c r="N862" i="5"/>
  <c r="N22" i="5"/>
  <c r="N460" i="5"/>
  <c r="N132" i="5"/>
  <c r="N940" i="5"/>
  <c r="N709" i="5"/>
  <c r="N40" i="5"/>
  <c r="N3" i="5"/>
  <c r="N42" i="5"/>
  <c r="N502" i="5"/>
  <c r="N696" i="5"/>
  <c r="N61" i="5"/>
  <c r="N762" i="5"/>
  <c r="N480" i="5"/>
  <c r="N691" i="5"/>
  <c r="N789" i="5"/>
  <c r="N849" i="5"/>
  <c r="N919" i="5"/>
  <c r="N441" i="5"/>
  <c r="N106" i="5"/>
  <c r="N633" i="5"/>
  <c r="N911" i="5"/>
  <c r="N1004" i="5"/>
  <c r="N84" i="5"/>
  <c r="N992" i="5"/>
  <c r="N26" i="5"/>
  <c r="N742" i="5"/>
  <c r="N387" i="5"/>
  <c r="N214" i="5"/>
  <c r="N167" i="5"/>
  <c r="N28" i="5"/>
  <c r="N937" i="5"/>
  <c r="N673" i="5"/>
  <c r="N144" i="5"/>
  <c r="N91" i="5"/>
  <c r="N321" i="5"/>
  <c r="N406" i="5"/>
  <c r="N64" i="5"/>
  <c r="N36" i="5"/>
  <c r="N684" i="5"/>
  <c r="N436" i="5"/>
  <c r="N196" i="5"/>
  <c r="N590" i="5"/>
  <c r="N821" i="5"/>
  <c r="N806" i="5"/>
  <c r="N287" i="5"/>
  <c r="N473" i="5"/>
  <c r="N736" i="5"/>
  <c r="N173" i="5"/>
  <c r="N845" i="5"/>
  <c r="N617" i="5"/>
  <c r="N70" i="5"/>
  <c r="N842" i="5"/>
  <c r="N738" i="5"/>
  <c r="N539" i="5"/>
  <c r="N579" i="5"/>
  <c r="N482" i="5"/>
  <c r="N656" i="5"/>
  <c r="N119" i="5"/>
  <c r="N74" i="5"/>
  <c r="N206" i="5"/>
  <c r="N303" i="5"/>
  <c r="N1072" i="5"/>
  <c r="N589" i="5"/>
  <c r="N235" i="5"/>
  <c r="N1005" i="5"/>
  <c r="N501" i="5"/>
  <c r="N726" i="5"/>
  <c r="N683" i="5"/>
  <c r="N827" i="5"/>
  <c r="N971" i="5"/>
  <c r="N177" i="5"/>
  <c r="N583" i="5"/>
  <c r="N848" i="5"/>
  <c r="N574" i="5"/>
  <c r="N399" i="5"/>
  <c r="N165" i="5"/>
  <c r="N1051" i="5"/>
  <c r="N446" i="5"/>
  <c r="N403" i="5"/>
  <c r="N41" i="5"/>
  <c r="N1028" i="5"/>
  <c r="N252" i="5"/>
  <c r="N527" i="5"/>
  <c r="N137" i="5"/>
  <c r="N638" i="5"/>
  <c r="N340" i="5"/>
  <c r="N432" i="5"/>
  <c r="N314" i="5"/>
  <c r="N834" i="5"/>
  <c r="N559" i="5"/>
  <c r="N729" i="5"/>
  <c r="N581" i="5"/>
  <c r="N788" i="5"/>
  <c r="N283" i="5"/>
  <c r="N724" i="5"/>
  <c r="N646" i="5"/>
  <c r="N128" i="5"/>
  <c r="N868" i="5"/>
  <c r="N658" i="5"/>
  <c r="N1074" i="5"/>
  <c r="N861" i="5"/>
  <c r="N743" i="5"/>
  <c r="N549" i="5"/>
  <c r="N428" i="5"/>
  <c r="N792" i="5"/>
  <c r="N1063" i="5"/>
  <c r="N217" i="5"/>
  <c r="N624" i="5"/>
  <c r="N677" i="5"/>
  <c r="N1053" i="5"/>
  <c r="N505" i="5"/>
  <c r="N563" i="5"/>
  <c r="N1025" i="5"/>
  <c r="N564" i="5"/>
  <c r="N499" i="5"/>
  <c r="N776" i="5"/>
  <c r="N31" i="5"/>
  <c r="N856" i="5"/>
  <c r="N367" i="5"/>
  <c r="N990" i="5"/>
  <c r="N695" i="5"/>
  <c r="N392" i="5"/>
  <c r="N190" i="5"/>
  <c r="N92" i="5"/>
  <c r="N525" i="5"/>
  <c r="N924" i="5"/>
  <c r="N770" i="5"/>
  <c r="N423" i="5"/>
  <c r="N1049" i="5"/>
  <c r="N609" i="5"/>
  <c r="N145" i="5"/>
  <c r="N544" i="5"/>
  <c r="N200" i="5"/>
  <c r="N327" i="5"/>
  <c r="N116" i="5"/>
  <c r="N621" i="5"/>
  <c r="N949" i="5"/>
  <c r="N1035" i="5"/>
  <c r="N535" i="5"/>
  <c r="N986" i="5"/>
  <c r="N818" i="5"/>
  <c r="N852" i="5"/>
  <c r="N136" i="5"/>
  <c r="N976" i="5"/>
  <c r="N1054" i="5"/>
  <c r="N277" i="5"/>
  <c r="N16" i="5"/>
  <c r="N4" i="5"/>
  <c r="N358" i="5"/>
  <c r="N973" i="5"/>
  <c r="N43" i="5"/>
  <c r="N312" i="5"/>
  <c r="N752" i="5"/>
  <c r="N566" i="5"/>
  <c r="N409" i="5"/>
  <c r="N241" i="5"/>
  <c r="N354" i="5"/>
  <c r="N224" i="5"/>
  <c r="N1031" i="5"/>
  <c r="N948" i="5"/>
  <c r="N641" i="5"/>
  <c r="N250" i="5"/>
  <c r="N547" i="5"/>
  <c r="N652" i="5"/>
  <c r="N324" i="5"/>
  <c r="N847" i="5"/>
  <c r="N300" i="5"/>
  <c r="N295" i="5"/>
  <c r="N267" i="5"/>
  <c r="N997" i="5"/>
  <c r="N831" i="5"/>
  <c r="N2" i="5"/>
  <c r="N1077" i="5"/>
  <c r="N1008" i="5"/>
  <c r="N783" i="5"/>
  <c r="N625" i="5"/>
  <c r="N68" i="5"/>
  <c r="N400" i="5"/>
  <c r="N238" i="5"/>
  <c r="N341" i="5"/>
  <c r="N580" i="5"/>
  <c r="N244" i="5"/>
  <c r="N264" i="5"/>
  <c r="N643" i="5"/>
  <c r="N455" i="5"/>
  <c r="N157" i="5"/>
  <c r="N46" i="5"/>
  <c r="N357" i="5"/>
  <c r="N448" i="5"/>
  <c r="N797" i="5"/>
  <c r="N753" i="5"/>
  <c r="N945" i="5"/>
  <c r="N790" i="5"/>
  <c r="N784" i="5"/>
  <c r="N542" i="5"/>
  <c r="N54" i="5"/>
  <c r="N582" i="5"/>
  <c r="N959" i="5"/>
  <c r="N90" i="5"/>
  <c r="N545" i="5"/>
  <c r="N118" i="5"/>
  <c r="N958" i="5"/>
  <c r="N195" i="5"/>
  <c r="N944" i="5"/>
  <c r="N833" i="5"/>
  <c r="N162" i="5"/>
  <c r="N943" i="5"/>
  <c r="N512" i="5"/>
  <c r="N23" i="5"/>
  <c r="N431" i="5"/>
  <c r="N286" i="5"/>
  <c r="N79" i="5"/>
  <c r="N823" i="5"/>
  <c r="N451" i="5"/>
  <c r="N1020" i="5"/>
  <c r="N51" i="5"/>
  <c r="N727" i="5"/>
  <c r="N133" i="5"/>
  <c r="N565" i="5"/>
  <c r="N675" i="5"/>
  <c r="N892" i="5"/>
  <c r="N615" i="5"/>
  <c r="N966" i="5"/>
  <c r="N1029" i="5"/>
  <c r="N174" i="5"/>
  <c r="N548" i="5"/>
  <c r="N442" i="5"/>
  <c r="N837" i="5"/>
  <c r="N830" i="5"/>
  <c r="N550" i="5"/>
  <c r="N469" i="5"/>
  <c r="N232" i="5"/>
  <c r="N187" i="5"/>
  <c r="N994" i="5"/>
  <c r="N435" i="5"/>
  <c r="N613" i="5"/>
  <c r="N626" i="5"/>
  <c r="N282" i="5"/>
  <c r="N718" i="5"/>
  <c r="N1027" i="5"/>
  <c r="N572" i="5"/>
  <c r="N38" i="5"/>
  <c r="N873" i="5"/>
  <c r="N951" i="5"/>
  <c r="N1062" i="5"/>
  <c r="N346" i="5"/>
  <c r="N381" i="5"/>
  <c r="N161" i="5"/>
  <c r="N672" i="5"/>
  <c r="N1056" i="5"/>
  <c r="N795" i="5"/>
  <c r="N1026" i="5"/>
  <c r="N143" i="5"/>
  <c r="N259" i="5"/>
  <c r="N191" i="5"/>
  <c r="N1006" i="5"/>
  <c r="N702" i="5"/>
  <c r="N754" i="5"/>
  <c r="N1013" i="5"/>
  <c r="N77" i="5"/>
  <c r="N243" i="5"/>
  <c r="N424" i="5"/>
  <c r="N458" i="5"/>
  <c r="N801" i="5"/>
  <c r="N521" i="5"/>
  <c r="N495" i="5"/>
  <c r="N372" i="5"/>
  <c r="N183" i="5"/>
  <c r="N127" i="5"/>
  <c r="N320" i="5"/>
  <c r="N794" i="5"/>
  <c r="N138" i="5"/>
  <c r="N879" i="5"/>
  <c r="N1003" i="5"/>
  <c r="N197" i="5"/>
  <c r="N129" i="5"/>
  <c r="N524" i="5"/>
  <c r="N207" i="5"/>
  <c r="N791" i="5"/>
  <c r="N756" i="5"/>
  <c r="N361" i="5"/>
  <c r="N486" i="5"/>
  <c r="N421" i="5"/>
  <c r="N328" i="5"/>
  <c r="N1016" i="5"/>
  <c r="N991" i="5"/>
  <c r="N414" i="5"/>
  <c r="N661" i="5"/>
  <c r="N922" i="5"/>
  <c r="N906" i="5"/>
  <c r="N721" i="5"/>
  <c r="N1045" i="5"/>
  <c r="N537" i="5"/>
  <c r="N786" i="5"/>
  <c r="N920" i="5"/>
  <c r="N172" i="5"/>
  <c r="N479" i="5"/>
  <c r="N747" i="5"/>
  <c r="N514" i="5"/>
  <c r="N866" i="5"/>
  <c r="N769" i="5"/>
  <c r="N887" i="5"/>
  <c r="N1042" i="5"/>
  <c r="N635" i="5"/>
  <c r="N739" i="5"/>
  <c r="N375" i="5"/>
  <c r="N700" i="5"/>
  <c r="N639" i="5"/>
  <c r="N711" i="5"/>
  <c r="N102" i="5"/>
  <c r="N741" i="5"/>
  <c r="N964" i="5"/>
  <c r="N276" i="5"/>
  <c r="E790" i="6" l="1"/>
  <c r="E130" i="6"/>
  <c r="E3085" i="6"/>
  <c r="K3085" i="6" s="1"/>
  <c r="R3085" i="6" s="1"/>
  <c r="E674" i="6"/>
  <c r="K674" i="6" s="1"/>
  <c r="R674" i="6" s="1"/>
  <c r="E474" i="6"/>
  <c r="K474" i="6" s="1"/>
  <c r="R474" i="6" s="1"/>
  <c r="E2779" i="6"/>
  <c r="K2779" i="6" s="1"/>
  <c r="R2779" i="6" s="1"/>
  <c r="E775" i="6"/>
  <c r="K775" i="6" s="1"/>
  <c r="R775" i="6" s="1"/>
  <c r="E1423" i="6"/>
  <c r="K1423" i="6" s="1"/>
  <c r="R1423" i="6" s="1"/>
  <c r="E1987" i="6"/>
  <c r="K1987" i="6" s="1"/>
  <c r="R1987" i="6" s="1"/>
  <c r="E1230" i="6"/>
  <c r="K1230" i="6" s="1"/>
  <c r="R1230" i="6" s="1"/>
  <c r="E2766" i="6"/>
  <c r="K2766" i="6" s="1"/>
  <c r="R2766" i="6" s="1"/>
  <c r="E2458" i="6"/>
  <c r="K2458" i="6" s="1"/>
  <c r="R2458" i="6" s="1"/>
  <c r="E2698" i="6"/>
  <c r="K2698" i="6" s="1"/>
  <c r="R2698" i="6" s="1"/>
  <c r="E3082" i="6"/>
  <c r="K3082" i="6" s="1"/>
  <c r="R3082" i="6" s="1"/>
  <c r="E2054" i="6"/>
  <c r="K2054" i="6" s="1"/>
  <c r="R2054" i="6" s="1"/>
  <c r="E2370" i="6"/>
  <c r="K2370" i="6" s="1"/>
  <c r="R2370" i="6" s="1"/>
  <c r="E1422" i="6"/>
  <c r="K1422" i="6" s="1"/>
  <c r="R1422" i="6" s="1"/>
  <c r="E2160" i="6"/>
  <c r="K2160" i="6" s="1"/>
  <c r="R2160" i="6" s="1"/>
  <c r="E339" i="6"/>
  <c r="K339" i="6" s="1"/>
  <c r="R339" i="6" s="1"/>
  <c r="E2444" i="6"/>
  <c r="K2444" i="6" s="1"/>
  <c r="R2444" i="6" s="1"/>
  <c r="E756" i="6"/>
  <c r="K756" i="6" s="1"/>
  <c r="R756" i="6" s="1"/>
  <c r="E3083" i="6"/>
  <c r="K3083" i="6" s="1"/>
  <c r="R3083" i="6" s="1"/>
  <c r="E976" i="6"/>
  <c r="K976" i="6" s="1"/>
  <c r="R976" i="6" s="1"/>
  <c r="E1127" i="6"/>
  <c r="K1127" i="6" s="1"/>
  <c r="R1127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K690" i="6" s="1"/>
  <c r="R690" i="6" s="1"/>
  <c r="E340" i="6"/>
  <c r="K340" i="6" s="1"/>
  <c r="R340" i="6" s="1"/>
  <c r="E39" i="6"/>
  <c r="K39" i="6" s="1"/>
  <c r="R39" i="6" s="1"/>
  <c r="E408" i="6"/>
  <c r="K408" i="6" s="1"/>
  <c r="R408" i="6" s="1"/>
  <c r="E1636" i="6"/>
  <c r="K1636" i="6" s="1"/>
  <c r="R1636" i="6" s="1"/>
  <c r="E2560" i="6"/>
  <c r="K2560" i="6" s="1"/>
  <c r="R2560" i="6" s="1"/>
  <c r="E3084" i="6"/>
  <c r="K3084" i="6" s="1"/>
  <c r="R3084" i="6" s="1"/>
  <c r="J3" i="6"/>
  <c r="P3" i="6" s="1"/>
  <c r="E300" i="6"/>
  <c r="K300" i="6" s="1"/>
  <c r="R300" i="6" s="1"/>
  <c r="E594" i="6"/>
  <c r="K594" i="6" s="1"/>
  <c r="R594" i="6" s="1"/>
  <c r="E2438" i="6"/>
  <c r="K2438" i="6" s="1"/>
  <c r="R2438" i="6" s="1"/>
  <c r="E742" i="6"/>
  <c r="K742" i="6" s="1"/>
  <c r="R742" i="6" s="1"/>
  <c r="E1866" i="6"/>
  <c r="K1866" i="6" s="1"/>
  <c r="R1866" i="6" s="1"/>
  <c r="E477" i="6"/>
  <c r="K477" i="6" s="1"/>
  <c r="R477" i="6" s="1"/>
  <c r="E418" i="6"/>
  <c r="K418" i="6" s="1"/>
  <c r="R418" i="6" s="1"/>
  <c r="E27" i="6"/>
  <c r="K27" i="6" s="1"/>
  <c r="R27" i="6" s="1"/>
  <c r="E7" i="6"/>
  <c r="K7" i="6" s="1"/>
  <c r="R7" i="6" s="1"/>
  <c r="E2997" i="6"/>
  <c r="K2997" i="6" s="1"/>
  <c r="R2997" i="6" s="1"/>
  <c r="E2581" i="6"/>
  <c r="K2581" i="6" s="1"/>
  <c r="R2581" i="6" s="1"/>
  <c r="E757" i="6"/>
  <c r="K757" i="6" s="1"/>
  <c r="R757" i="6" s="1"/>
  <c r="E805" i="6"/>
  <c r="K805" i="6" s="1"/>
  <c r="R805" i="6" s="1"/>
  <c r="E969" i="6"/>
  <c r="K969" i="6" s="1"/>
  <c r="R969" i="6" s="1"/>
  <c r="E993" i="6"/>
  <c r="K993" i="6" s="1"/>
  <c r="R993" i="6" s="1"/>
  <c r="E141" i="6"/>
  <c r="K141" i="6" s="1"/>
  <c r="R141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186" i="6"/>
  <c r="K186" i="6" s="1"/>
  <c r="R186" i="6" s="1"/>
  <c r="E627" i="6"/>
  <c r="K627" i="6" s="1"/>
  <c r="R627" i="6" s="1"/>
  <c r="E2243" i="6"/>
  <c r="K2243" i="6" s="1"/>
  <c r="R2243" i="6" s="1"/>
  <c r="E2768" i="6"/>
  <c r="K2768" i="6" s="1"/>
  <c r="R2768" i="6" s="1"/>
  <c r="E2559" i="6"/>
  <c r="K2559" i="6" s="1"/>
  <c r="R2559" i="6" s="1"/>
  <c r="E741" i="6"/>
  <c r="K741" i="6" s="1"/>
  <c r="R741" i="6" s="1"/>
  <c r="E1449" i="6"/>
  <c r="K1449" i="6" s="1"/>
  <c r="R1449" i="6" s="1"/>
  <c r="E1383" i="6"/>
  <c r="K1383" i="6" s="1"/>
  <c r="R1383" i="6" s="1"/>
  <c r="E492" i="6"/>
  <c r="K492" i="6" s="1"/>
  <c r="R492" i="6" s="1"/>
  <c r="E1034" i="6"/>
  <c r="K1034" i="6" s="1"/>
  <c r="R1034" i="6" s="1"/>
  <c r="E1185" i="6"/>
  <c r="K1185" i="6" s="1"/>
  <c r="R1185" i="6" s="1"/>
  <c r="E1301" i="6"/>
  <c r="K1301" i="6" s="1"/>
  <c r="R1301" i="6" s="1"/>
  <c r="E1262" i="6"/>
  <c r="K1262" i="6" s="1"/>
  <c r="R1262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996" i="6"/>
  <c r="K996" i="6" s="1"/>
  <c r="R996" i="6" s="1"/>
  <c r="E2584" i="6"/>
  <c r="K2584" i="6" s="1"/>
  <c r="R2584" i="6" s="1"/>
  <c r="E986" i="6"/>
  <c r="K986" i="6" s="1"/>
  <c r="R986" i="6" s="1"/>
  <c r="E59" i="6"/>
  <c r="K59" i="6" s="1"/>
  <c r="R59" i="6" s="1"/>
  <c r="E1022" i="6"/>
  <c r="K1022" i="6" s="1"/>
  <c r="R1022" i="6" s="1"/>
  <c r="E2099" i="6"/>
  <c r="K2099" i="6" s="1"/>
  <c r="R2099" i="6" s="1"/>
  <c r="E1304" i="6"/>
  <c r="K1304" i="6" s="1"/>
  <c r="R1304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I3121" i="6"/>
  <c r="O3121" i="6" s="1"/>
  <c r="F3121" i="6"/>
  <c r="L3121" i="6" s="1"/>
  <c r="J3121" i="6"/>
  <c r="P3121" i="6" s="1"/>
  <c r="H3117" i="6"/>
  <c r="N3117" i="6" s="1"/>
  <c r="E3117" i="6"/>
  <c r="K3117" i="6" s="1"/>
  <c r="R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I3113" i="6"/>
  <c r="O3113" i="6" s="1"/>
  <c r="F3113" i="6"/>
  <c r="L3113" i="6" s="1"/>
  <c r="J3113" i="6"/>
  <c r="P3113" i="6" s="1"/>
  <c r="H3109" i="6"/>
  <c r="N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E3065" i="6"/>
  <c r="K3065" i="6" s="1"/>
  <c r="R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E3184" i="6"/>
  <c r="K3184" i="6" s="1"/>
  <c r="R3184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E3172" i="6"/>
  <c r="K3172" i="6" s="1"/>
  <c r="R3172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E3152" i="6"/>
  <c r="K3152" i="6" s="1"/>
  <c r="R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H3128" i="6"/>
  <c r="N3128" i="6" s="1"/>
  <c r="F3124" i="6"/>
  <c r="L3124" i="6" s="1"/>
  <c r="J3124" i="6"/>
  <c r="P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E3052" i="6"/>
  <c r="K3052" i="6" s="1"/>
  <c r="R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F1296" i="6"/>
  <c r="L1296" i="6" s="1"/>
  <c r="J1296" i="6"/>
  <c r="P1296" i="6" s="1"/>
  <c r="I1296" i="6"/>
  <c r="O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E1236" i="6"/>
  <c r="K1236" i="6" s="1"/>
  <c r="R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E3167" i="6"/>
  <c r="K3167" i="6" s="1"/>
  <c r="R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E3051" i="6"/>
  <c r="K3051" i="6" s="1"/>
  <c r="R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E187" i="6"/>
  <c r="K187" i="6" s="1"/>
  <c r="R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E3174" i="6"/>
  <c r="K3174" i="6" s="1"/>
  <c r="R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E3170" i="6"/>
  <c r="K3170" i="6" s="1"/>
  <c r="R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E3070" i="6"/>
  <c r="K3070" i="6" s="1"/>
  <c r="R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E2146" i="6"/>
  <c r="K2146" i="6" s="1"/>
  <c r="R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I750" i="6"/>
  <c r="O750" i="6" s="1"/>
  <c r="F750" i="6"/>
  <c r="L750" i="6" s="1"/>
  <c r="J750" i="6"/>
  <c r="P750" i="6" s="1"/>
  <c r="G750" i="6"/>
  <c r="M750" i="6" s="1"/>
  <c r="H746" i="6"/>
  <c r="N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E166" i="6"/>
  <c r="K166" i="6" s="1"/>
  <c r="R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3073" i="6"/>
  <c r="M3073" i="6" s="1"/>
  <c r="E815" i="6"/>
  <c r="K815" i="6" s="1"/>
  <c r="R815" i="6" s="1"/>
  <c r="E471" i="6"/>
  <c r="K471" i="6" s="1"/>
  <c r="R471" i="6" s="1"/>
  <c r="E893" i="6"/>
  <c r="K893" i="6" s="1"/>
  <c r="R893" i="6" s="1"/>
  <c r="E357" i="6"/>
  <c r="K357" i="6" s="1"/>
  <c r="R357" i="6" s="1"/>
  <c r="E91" i="6"/>
  <c r="K91" i="6" s="1"/>
  <c r="R91" i="6" s="1"/>
  <c r="E489" i="6"/>
  <c r="K489" i="6" s="1"/>
  <c r="R489" i="6" s="1"/>
  <c r="E2591" i="6"/>
  <c r="K2591" i="6" s="1"/>
  <c r="R2591" i="6" s="1"/>
  <c r="E2972" i="6"/>
  <c r="K2972" i="6" s="1"/>
  <c r="R2972" i="6" s="1"/>
  <c r="E190" i="6"/>
  <c r="K190" i="6" s="1"/>
  <c r="R190" i="6" s="1"/>
  <c r="G2591" i="6"/>
  <c r="M2591" i="6" s="1"/>
  <c r="E810" i="6"/>
  <c r="K810" i="6" s="1"/>
  <c r="R810" i="6" s="1"/>
  <c r="E2464" i="6"/>
  <c r="K2464" i="6" s="1"/>
  <c r="R2464" i="6" s="1"/>
  <c r="E1489" i="6"/>
  <c r="K1489" i="6" s="1"/>
  <c r="R1489" i="6" s="1"/>
  <c r="E301" i="6"/>
  <c r="K301" i="6" s="1"/>
  <c r="R301" i="6" s="1"/>
  <c r="E2508" i="6"/>
  <c r="K2508" i="6" s="1"/>
  <c r="R2508" i="6" s="1"/>
  <c r="E932" i="6"/>
  <c r="K932" i="6" s="1"/>
  <c r="R932" i="6" s="1"/>
  <c r="E1089" i="6"/>
  <c r="K1089" i="6" s="1"/>
  <c r="R1089" i="6" s="1"/>
  <c r="E1204" i="6"/>
  <c r="K1204" i="6" s="1"/>
  <c r="R1204" i="6" s="1"/>
  <c r="E311" i="6"/>
  <c r="K311" i="6" s="1"/>
  <c r="R311" i="6" s="1"/>
  <c r="E2328" i="6"/>
  <c r="K2328" i="6" s="1"/>
  <c r="R2328" i="6" s="1"/>
  <c r="E2046" i="6"/>
  <c r="K2046" i="6" s="1"/>
  <c r="R2046" i="6" s="1"/>
  <c r="E3023" i="6"/>
  <c r="K3023" i="6" s="1"/>
  <c r="R3023" i="6" s="1"/>
  <c r="E1397" i="6"/>
  <c r="K1397" i="6" s="1"/>
  <c r="R1397" i="6" s="1"/>
  <c r="E2849" i="6"/>
  <c r="K2849" i="6" s="1"/>
  <c r="R2849" i="6" s="1"/>
  <c r="E648" i="6"/>
  <c r="K648" i="6" s="1"/>
  <c r="R648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K1302" i="6"/>
  <c r="R1302" i="6" s="1"/>
  <c r="K790" i="6"/>
  <c r="R790" i="6" s="1"/>
  <c r="K682" i="6"/>
  <c r="R682" i="6" s="1"/>
  <c r="K130" i="6"/>
  <c r="R130" i="6" s="1"/>
  <c r="I3" i="7"/>
  <c r="I4" i="7"/>
  <c r="I5" i="7"/>
  <c r="I6" i="7"/>
  <c r="I7" i="7"/>
  <c r="I8" i="7"/>
  <c r="I9" i="7"/>
  <c r="I10" i="7"/>
  <c r="I11" i="7"/>
  <c r="H3" i="7"/>
  <c r="H4" i="7"/>
  <c r="H5" i="7"/>
  <c r="H6" i="7"/>
  <c r="H7" i="7"/>
  <c r="H8" i="7"/>
  <c r="H9" i="7"/>
  <c r="H10" i="7"/>
  <c r="H11" i="7"/>
  <c r="F3" i="7"/>
  <c r="F4" i="7"/>
  <c r="F5" i="7"/>
  <c r="F6" i="7"/>
  <c r="F7" i="7"/>
  <c r="F8" i="7"/>
  <c r="F9" i="7"/>
  <c r="F10" i="7"/>
  <c r="F11" i="7"/>
  <c r="M1073" i="5" l="1"/>
  <c r="N163" i="5"/>
  <c r="N663" i="5"/>
  <c r="N552" i="5"/>
  <c r="E2716" i="6" s="1"/>
  <c r="K2716" i="6" s="1"/>
  <c r="R2716" i="6" s="1"/>
  <c r="N759" i="5"/>
  <c r="E2332" i="6" s="1"/>
  <c r="K2332" i="6" s="1"/>
  <c r="R2332" i="6" s="1"/>
  <c r="N27" i="5"/>
  <c r="N1073" i="5"/>
  <c r="E1640" i="6" s="1"/>
  <c r="K1640" i="6" s="1"/>
  <c r="R1640" i="6" s="1"/>
  <c r="N318" i="5"/>
  <c r="E904" i="6" s="1"/>
  <c r="K904" i="6" s="1"/>
  <c r="R904" i="6" s="1"/>
  <c r="N529" i="5"/>
  <c r="E1213" i="6" s="1"/>
  <c r="K1213" i="6" s="1"/>
  <c r="R1213" i="6" s="1"/>
  <c r="N1014" i="5"/>
  <c r="E2502" i="6" s="1"/>
  <c r="K2502" i="6" s="1"/>
  <c r="R2502" i="6" s="1"/>
  <c r="N89" i="5"/>
  <c r="N974" i="5"/>
  <c r="E2619" i="6" s="1"/>
  <c r="K2619" i="6" s="1"/>
  <c r="R2619" i="6" s="1"/>
  <c r="N506" i="5"/>
  <c r="N8" i="5"/>
  <c r="N211" i="5"/>
  <c r="E723" i="6" s="1"/>
  <c r="K723" i="6" s="1"/>
  <c r="R723" i="6" s="1"/>
  <c r="N875" i="5"/>
  <c r="N56" i="5"/>
  <c r="N280" i="5"/>
  <c r="N654" i="5"/>
  <c r="N396" i="5"/>
  <c r="N412" i="5"/>
  <c r="N748" i="5"/>
  <c r="E1296" i="6" s="1"/>
  <c r="K1296" i="6" s="1"/>
  <c r="R1296" i="6" s="1"/>
  <c r="N475" i="5"/>
  <c r="E2141" i="6" s="1"/>
  <c r="K2141" i="6" s="1"/>
  <c r="R2141" i="6" s="1"/>
  <c r="N289" i="5"/>
  <c r="E746" i="6" s="1"/>
  <c r="K746" i="6" s="1"/>
  <c r="R746" i="6" s="1"/>
  <c r="N317" i="5"/>
  <c r="N647" i="5"/>
  <c r="N923" i="5"/>
  <c r="N765" i="5"/>
  <c r="E697" i="6" s="1"/>
  <c r="K697" i="6" s="1"/>
  <c r="R697" i="6" s="1"/>
  <c r="N1036" i="5"/>
  <c r="N983" i="5"/>
  <c r="E204" i="6" s="1"/>
  <c r="K204" i="6" s="1"/>
  <c r="R204" i="6" s="1"/>
  <c r="N728" i="5"/>
  <c r="N1010" i="5"/>
  <c r="E2807" i="6" s="1"/>
  <c r="K2807" i="6" s="1"/>
  <c r="R2807" i="6" s="1"/>
  <c r="N73" i="5"/>
  <c r="N840" i="5"/>
  <c r="N720" i="5"/>
  <c r="N725" i="5"/>
  <c r="E740" i="6" s="1"/>
  <c r="K740" i="6" s="1"/>
  <c r="R740" i="6" s="1"/>
  <c r="N186" i="5"/>
  <c r="E978" i="6" s="1"/>
  <c r="K978" i="6" s="1"/>
  <c r="R978" i="6" s="1"/>
  <c r="N263" i="5"/>
  <c r="E2605" i="6" s="1"/>
  <c r="K2605" i="6" s="1"/>
  <c r="R2605" i="6" s="1"/>
  <c r="N313" i="5"/>
  <c r="E3149" i="6" s="1"/>
  <c r="K3149" i="6" s="1"/>
  <c r="R3149" i="6" s="1"/>
  <c r="N62" i="5"/>
  <c r="N907" i="5"/>
  <c r="E2101" i="6" s="1"/>
  <c r="K2101" i="6" s="1"/>
  <c r="R2101" i="6" s="1"/>
  <c r="N155" i="5"/>
  <c r="E351" i="6"/>
  <c r="K351" i="6" s="1"/>
  <c r="R351" i="6" s="1"/>
  <c r="N456" i="5"/>
  <c r="E1099" i="6" s="1"/>
  <c r="K1099" i="6" s="1"/>
  <c r="R1099" i="6" s="1"/>
  <c r="E3100" i="6" l="1"/>
  <c r="K3100" i="6" s="1"/>
  <c r="R3100" i="6" s="1"/>
  <c r="E2038" i="6"/>
  <c r="K2038" i="6" s="1"/>
  <c r="R2038" i="6" s="1"/>
  <c r="G105" i="6"/>
  <c r="M105" i="6" s="1"/>
  <c r="G494" i="6"/>
  <c r="M494" i="6" s="1"/>
  <c r="E2055" i="6"/>
  <c r="K2055" i="6" s="1"/>
  <c r="R2055" i="6" s="1"/>
  <c r="E2745" i="6"/>
  <c r="K2745" i="6" s="1"/>
  <c r="R2745" i="6" s="1"/>
  <c r="E722" i="6"/>
  <c r="K722" i="6" s="1"/>
  <c r="R722" i="6" s="1"/>
  <c r="E3155" i="6"/>
  <c r="K3155" i="6" s="1"/>
  <c r="R3155" i="6" s="1"/>
  <c r="E2413" i="6"/>
  <c r="K2413" i="6" s="1"/>
  <c r="R2413" i="6" s="1"/>
  <c r="E363" i="6"/>
  <c r="K363" i="6" s="1"/>
  <c r="R363" i="6" s="1"/>
  <c r="E2374" i="6"/>
  <c r="K2374" i="6" s="1"/>
  <c r="R2374" i="6" s="1"/>
  <c r="G1773" i="6"/>
  <c r="M1773" i="6" s="1"/>
  <c r="G1640" i="6"/>
  <c r="M1640" i="6" s="1"/>
  <c r="E207" i="6"/>
  <c r="K207" i="6" s="1"/>
  <c r="R207" i="6" s="1"/>
  <c r="E2526" i="6"/>
  <c r="K2526" i="6" s="1"/>
  <c r="R2526" i="6" s="1"/>
  <c r="E967" i="6"/>
  <c r="K967" i="6" s="1"/>
  <c r="R967" i="6" s="1"/>
  <c r="E3135" i="6"/>
  <c r="K3135" i="6" s="1"/>
  <c r="R3135" i="6" s="1"/>
  <c r="E203" i="6"/>
  <c r="K203" i="6" s="1"/>
  <c r="R203" i="6" s="1"/>
  <c r="E258" i="6"/>
  <c r="K258" i="6" s="1"/>
  <c r="R258" i="6" s="1"/>
  <c r="E901" i="6"/>
  <c r="K901" i="6" s="1"/>
  <c r="R901" i="6" s="1"/>
  <c r="G2994" i="6"/>
  <c r="M2994" i="6" s="1"/>
  <c r="G3064" i="6"/>
  <c r="M3064" i="6" s="1"/>
  <c r="E750" i="6"/>
  <c r="K750" i="6" s="1"/>
  <c r="R750" i="6" s="1"/>
  <c r="E2529" i="6"/>
  <c r="K2529" i="6" s="1"/>
  <c r="R2529" i="6" s="1"/>
  <c r="E1504" i="6"/>
  <c r="K1504" i="6" s="1"/>
  <c r="R1504" i="6" s="1"/>
  <c r="E1284" i="6"/>
  <c r="K1284" i="6" s="1"/>
  <c r="R1284" i="6" s="1"/>
  <c r="E1931" i="6"/>
  <c r="K1931" i="6" s="1"/>
  <c r="R1931" i="6" s="1"/>
  <c r="E3114" i="6"/>
  <c r="K3114" i="6" s="1"/>
  <c r="R3114" i="6" s="1"/>
  <c r="E1029" i="6"/>
  <c r="K1029" i="6" s="1"/>
  <c r="R1029" i="6" s="1"/>
  <c r="E64" i="6"/>
  <c r="K64" i="6" s="1"/>
  <c r="R64" i="6" s="1"/>
  <c r="E3038" i="6"/>
  <c r="K3038" i="6" s="1"/>
  <c r="R3038" i="6" s="1"/>
  <c r="E2795" i="6"/>
  <c r="K2795" i="6" s="1"/>
  <c r="R2795" i="6" s="1"/>
  <c r="E3066" i="6"/>
  <c r="K3066" i="6" s="1"/>
  <c r="R3066" i="6" s="1"/>
  <c r="E772" i="6"/>
  <c r="K772" i="6" s="1"/>
  <c r="R772" i="6" s="1"/>
  <c r="E1938" i="6"/>
  <c r="K1938" i="6" s="1"/>
  <c r="R1938" i="6" s="1"/>
  <c r="E2366" i="6"/>
  <c r="K2366" i="6" s="1"/>
  <c r="R2366" i="6" s="1"/>
  <c r="E2011" i="6"/>
  <c r="K2011" i="6" s="1"/>
  <c r="R2011" i="6" s="1"/>
  <c r="E927" i="6"/>
  <c r="K927" i="6" s="1"/>
  <c r="R927" i="6" s="1"/>
  <c r="E1999" i="6"/>
  <c r="K1999" i="6" s="1"/>
  <c r="R1999" i="6" s="1"/>
  <c r="E2985" i="6"/>
  <c r="K2985" i="6" s="1"/>
  <c r="R2985" i="6" s="1"/>
  <c r="E1632" i="6"/>
  <c r="K1632" i="6" s="1"/>
  <c r="R1632" i="6" s="1"/>
  <c r="E172" i="6"/>
  <c r="K172" i="6" s="1"/>
  <c r="R172" i="6" s="1"/>
  <c r="E380" i="6"/>
  <c r="K380" i="6" s="1"/>
  <c r="R380" i="6" s="1"/>
  <c r="E1685" i="6"/>
  <c r="K1685" i="6" s="1"/>
  <c r="R1685" i="6" s="1"/>
  <c r="E853" i="6"/>
  <c r="K853" i="6" s="1"/>
  <c r="R853" i="6" s="1"/>
  <c r="E871" i="6"/>
  <c r="K871" i="6" s="1"/>
  <c r="R871" i="6" s="1"/>
  <c r="E2838" i="6"/>
  <c r="K2838" i="6" s="1"/>
  <c r="R2838" i="6" s="1"/>
  <c r="E2635" i="6"/>
  <c r="K2635" i="6" s="1"/>
  <c r="R2635" i="6" s="1"/>
  <c r="E3063" i="6"/>
  <c r="K3063" i="6" s="1"/>
  <c r="R3063" i="6" s="1"/>
  <c r="E111" i="6"/>
  <c r="K111" i="6" s="1"/>
  <c r="R111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N466" i="5"/>
  <c r="N71" i="5"/>
  <c r="N575" i="5"/>
  <c r="N989" i="5"/>
  <c r="N278" i="5"/>
  <c r="N781" i="5"/>
  <c r="N382" i="5"/>
  <c r="E1071" i="6" s="1"/>
  <c r="K1071" i="6" s="1"/>
  <c r="R1071" i="6" s="1"/>
  <c r="N891" i="5"/>
  <c r="E391" i="6" s="1"/>
  <c r="K391" i="6" s="1"/>
  <c r="R391" i="6" s="1"/>
  <c r="N151" i="5"/>
  <c r="N199" i="5"/>
  <c r="N735" i="5"/>
  <c r="N223" i="5"/>
  <c r="N262" i="5"/>
  <c r="N785" i="5"/>
  <c r="E3113" i="6" s="1"/>
  <c r="K3113" i="6" s="1"/>
  <c r="R3113" i="6" s="1"/>
  <c r="N904" i="5"/>
  <c r="E2539" i="6" s="1"/>
  <c r="K2539" i="6" s="1"/>
  <c r="R2539" i="6" s="1"/>
  <c r="N216" i="5"/>
  <c r="E869" i="6" s="1"/>
  <c r="K869" i="6" s="1"/>
  <c r="R869" i="6" s="1"/>
  <c r="E1994" i="6"/>
  <c r="K1994" i="6" s="1"/>
  <c r="R1994" i="6" s="1"/>
  <c r="N6" i="5"/>
  <c r="N220" i="5"/>
  <c r="N595" i="5"/>
  <c r="N181" i="5"/>
  <c r="N19" i="5"/>
  <c r="N612" i="5"/>
  <c r="E1092" i="6" s="1"/>
  <c r="K1092" i="6" s="1"/>
  <c r="R1092" i="6" s="1"/>
  <c r="N588" i="5"/>
  <c r="E2998" i="6" s="1"/>
  <c r="K2998" i="6" s="1"/>
  <c r="R2998" i="6" s="1"/>
  <c r="N538" i="5"/>
  <c r="E3106" i="6" s="1"/>
  <c r="K3106" i="6" s="1"/>
  <c r="R3106" i="6" s="1"/>
  <c r="N963" i="5"/>
  <c r="N1075" i="5"/>
  <c r="N1048" i="5"/>
  <c r="E2732" i="6" s="1"/>
  <c r="K2732" i="6" s="1"/>
  <c r="R2732" i="6" s="1"/>
  <c r="N611" i="5"/>
  <c r="N596" i="5"/>
  <c r="N939" i="5"/>
  <c r="E2996" i="6" s="1"/>
  <c r="K2996" i="6" s="1"/>
  <c r="R2996" i="6" s="1"/>
  <c r="N93" i="5"/>
  <c r="E3008" i="6"/>
  <c r="K3008" i="6" s="1"/>
  <c r="R3008" i="6" s="1"/>
  <c r="N560" i="5"/>
  <c r="N802" i="5"/>
  <c r="N171" i="5"/>
  <c r="E1702" i="6" s="1"/>
  <c r="K1702" i="6" s="1"/>
  <c r="R1702" i="6" s="1"/>
  <c r="N390" i="5"/>
  <c r="E3127" i="6" s="1"/>
  <c r="K3127" i="6" s="1"/>
  <c r="R3127" i="6" s="1"/>
  <c r="N817" i="5"/>
  <c r="N706" i="5"/>
  <c r="E577" i="6" s="1"/>
  <c r="K577" i="6" s="1"/>
  <c r="R577" i="6" s="1"/>
  <c r="N296" i="5"/>
  <c r="E3109" i="6"/>
  <c r="K3109" i="6" s="1"/>
  <c r="R3109" i="6" s="1"/>
  <c r="N344" i="5"/>
  <c r="E510" i="6" s="1"/>
  <c r="K510" i="6" s="1"/>
  <c r="R510" i="6" s="1"/>
  <c r="N570" i="5"/>
  <c r="E325" i="6" s="1"/>
  <c r="K325" i="6" s="1"/>
  <c r="R325" i="6" s="1"/>
  <c r="N880" i="5"/>
  <c r="E2823" i="6" s="1"/>
  <c r="K2823" i="6" s="1"/>
  <c r="R2823" i="6" s="1"/>
  <c r="N815" i="5"/>
  <c r="E693" i="6" s="1"/>
  <c r="K693" i="6" s="1"/>
  <c r="R693" i="6" s="1"/>
  <c r="N492" i="5"/>
  <c r="N554" i="5"/>
  <c r="N980" i="5"/>
  <c r="N914" i="5"/>
  <c r="E859" i="6" s="1"/>
  <c r="K859" i="6" s="1"/>
  <c r="R859" i="6" s="1"/>
  <c r="N659" i="5"/>
  <c r="E2547" i="6" s="1"/>
  <c r="K2547" i="6" s="1"/>
  <c r="R2547" i="6" s="1"/>
  <c r="N468" i="5"/>
  <c r="E2931" i="6"/>
  <c r="K2931" i="6" s="1"/>
  <c r="R2931" i="6" s="1"/>
  <c r="N251" i="5"/>
  <c r="N1057" i="5"/>
  <c r="E3116" i="6" s="1"/>
  <c r="K3116" i="6" s="1"/>
  <c r="R3116" i="6" s="1"/>
  <c r="N378" i="5"/>
  <c r="N370" i="5"/>
  <c r="E1558" i="6" s="1"/>
  <c r="K1558" i="6" s="1"/>
  <c r="R1558" i="6" s="1"/>
  <c r="N766" i="5"/>
  <c r="E2981" i="6" s="1"/>
  <c r="K2981" i="6" s="1"/>
  <c r="R2981" i="6" s="1"/>
  <c r="N445" i="5"/>
  <c r="E1098" i="6" s="1"/>
  <c r="K1098" i="6" s="1"/>
  <c r="R1098" i="6" s="1"/>
  <c r="N666" i="5"/>
  <c r="N978" i="5"/>
  <c r="E331" i="6"/>
  <c r="K331" i="6" s="1"/>
  <c r="R331" i="6" s="1"/>
  <c r="N1071" i="5"/>
  <c r="N297" i="5"/>
  <c r="E836" i="6" s="1"/>
  <c r="K836" i="6" s="1"/>
  <c r="R836" i="6" s="1"/>
  <c r="N708" i="5"/>
  <c r="N208" i="5"/>
  <c r="E2423" i="6" s="1"/>
  <c r="K2423" i="6" s="1"/>
  <c r="R2423" i="6" s="1"/>
  <c r="N35" i="5"/>
  <c r="N1023" i="5"/>
  <c r="E495" i="6" s="1"/>
  <c r="K495" i="6" s="1"/>
  <c r="R495" i="6" s="1"/>
  <c r="N562" i="5"/>
  <c r="E2781" i="6" s="1"/>
  <c r="K2781" i="6" s="1"/>
  <c r="R2781" i="6" s="1"/>
  <c r="N671" i="5"/>
  <c r="E889" i="6" s="1"/>
  <c r="K889" i="6" s="1"/>
  <c r="R889" i="6" s="1"/>
  <c r="N109" i="5"/>
  <c r="E29" i="6" s="1"/>
  <c r="K29" i="6" s="1"/>
  <c r="R29" i="6" s="1"/>
  <c r="N433" i="5"/>
  <c r="N500" i="5"/>
  <c r="N767" i="5"/>
  <c r="E135" i="6" s="1"/>
  <c r="K135" i="6" s="1"/>
  <c r="R135" i="6" s="1"/>
  <c r="N13" i="5"/>
  <c r="N1017" i="5"/>
  <c r="E1840" i="6" s="1"/>
  <c r="K1840" i="6" s="1"/>
  <c r="R1840" i="6" s="1"/>
  <c r="N996" i="5"/>
  <c r="N156" i="5"/>
  <c r="N48" i="5"/>
  <c r="N667" i="5"/>
  <c r="E2224" i="6" s="1"/>
  <c r="K2224" i="6" s="1"/>
  <c r="R2224" i="6" s="1"/>
  <c r="N885" i="5"/>
  <c r="N779" i="5"/>
  <c r="N7" i="5"/>
  <c r="N664" i="5"/>
  <c r="N665" i="5"/>
  <c r="N864" i="5"/>
  <c r="N883" i="5"/>
  <c r="E1300" i="6" s="1"/>
  <c r="K1300" i="6" s="1"/>
  <c r="R1300" i="6" s="1"/>
  <c r="N970" i="5"/>
  <c r="N219" i="5"/>
  <c r="E839" i="6" s="1"/>
  <c r="K839" i="6" s="1"/>
  <c r="R839" i="6" s="1"/>
  <c r="N81" i="5"/>
  <c r="E1170" i="6" s="1"/>
  <c r="K1170" i="6" s="1"/>
  <c r="R1170" i="6" s="1"/>
  <c r="N984" i="5"/>
  <c r="E3142" i="6" s="1"/>
  <c r="K3142" i="6" s="1"/>
  <c r="R3142" i="6" s="1"/>
  <c r="N213" i="5"/>
  <c r="N1060" i="5"/>
  <c r="E3128" i="6" s="1"/>
  <c r="K3128" i="6" s="1"/>
  <c r="R3128" i="6" s="1"/>
  <c r="N115" i="5"/>
  <c r="E482" i="6" s="1"/>
  <c r="K482" i="6" s="1"/>
  <c r="R482" i="6" s="1"/>
  <c r="N686" i="5"/>
  <c r="N10" i="5"/>
  <c r="E2989" i="6" s="1"/>
  <c r="K2989" i="6" s="1"/>
  <c r="R2989" i="6" s="1"/>
  <c r="N323" i="5"/>
  <c r="E440" i="6" s="1"/>
  <c r="K440" i="6" s="1"/>
  <c r="R440" i="6" s="1"/>
  <c r="N888" i="5"/>
  <c r="N698" i="5"/>
  <c r="E2234" i="6" s="1"/>
  <c r="K2234" i="6" s="1"/>
  <c r="R2234" i="6" s="1"/>
  <c r="N246" i="5"/>
  <c r="N723" i="5"/>
  <c r="N353" i="5"/>
  <c r="E367" i="6" s="1"/>
  <c r="K367" i="6" s="1"/>
  <c r="R367" i="6" s="1"/>
  <c r="N933" i="5"/>
  <c r="E3057" i="6" s="1"/>
  <c r="K3057" i="6" s="1"/>
  <c r="R3057" i="6" s="1"/>
  <c r="N376" i="5"/>
  <c r="E3027" i="6" s="1"/>
  <c r="K3027" i="6" s="1"/>
  <c r="R3027" i="6" s="1"/>
  <c r="N867" i="5"/>
  <c r="E832" i="6" s="1"/>
  <c r="K832" i="6" s="1"/>
  <c r="R832" i="6" s="1"/>
  <c r="N979" i="5"/>
  <c r="N337" i="5"/>
  <c r="N773" i="5"/>
  <c r="E1277" i="6" s="1"/>
  <c r="K1277" i="6" s="1"/>
  <c r="R1277" i="6" s="1"/>
  <c r="N977" i="5"/>
  <c r="N1064" i="5"/>
  <c r="E758" i="6" s="1"/>
  <c r="K758" i="6" s="1"/>
  <c r="R758" i="6" s="1"/>
  <c r="N616" i="5"/>
  <c r="N85" i="5"/>
  <c r="E17" i="6" l="1"/>
  <c r="K17" i="6" s="1"/>
  <c r="R17" i="6" s="1"/>
  <c r="E3042" i="6"/>
  <c r="K3042" i="6" s="1"/>
  <c r="R3042" i="6" s="1"/>
  <c r="E513" i="6"/>
  <c r="K513" i="6" s="1"/>
  <c r="R513" i="6" s="1"/>
  <c r="E1027" i="6"/>
  <c r="K1027" i="6" s="1"/>
  <c r="R1027" i="6" s="1"/>
  <c r="E2678" i="6"/>
  <c r="K2678" i="6" s="1"/>
  <c r="R2678" i="6" s="1"/>
  <c r="E3111" i="6"/>
  <c r="K3111" i="6" s="1"/>
  <c r="R3111" i="6" s="1"/>
  <c r="E1605" i="6"/>
  <c r="K1605" i="6" s="1"/>
  <c r="R1605" i="6" s="1"/>
  <c r="E46" i="6"/>
  <c r="K46" i="6" s="1"/>
  <c r="R46" i="6" s="1"/>
  <c r="E1970" i="6"/>
  <c r="K1970" i="6" s="1"/>
  <c r="R1970" i="6" s="1"/>
  <c r="E647" i="6"/>
  <c r="K647" i="6" s="1"/>
  <c r="R647" i="6" s="1"/>
  <c r="E3074" i="6"/>
  <c r="K3074" i="6" s="1"/>
  <c r="R3074" i="6" s="1"/>
  <c r="E1032" i="6"/>
  <c r="K1032" i="6" s="1"/>
  <c r="R1032" i="6" s="1"/>
  <c r="E499" i="6"/>
  <c r="K499" i="6" s="1"/>
  <c r="R499" i="6" s="1"/>
  <c r="E1114" i="6"/>
  <c r="K1114" i="6" s="1"/>
  <c r="R1114" i="6" s="1"/>
  <c r="E371" i="6"/>
  <c r="K371" i="6" s="1"/>
  <c r="R371" i="6" s="1"/>
  <c r="E1768" i="6"/>
  <c r="K1768" i="6" s="1"/>
  <c r="R1768" i="6" s="1"/>
  <c r="E1215" i="6"/>
  <c r="K1215" i="6" s="1"/>
  <c r="R1215" i="6" s="1"/>
  <c r="E2672" i="6"/>
  <c r="K2672" i="6" s="1"/>
  <c r="R2672" i="6" s="1"/>
  <c r="E1180" i="6"/>
  <c r="K1180" i="6" s="1"/>
  <c r="R1180" i="6" s="1"/>
  <c r="E3138" i="6"/>
  <c r="K3138" i="6" s="1"/>
  <c r="R3138" i="6" s="1"/>
  <c r="E907" i="6"/>
  <c r="K907" i="6" s="1"/>
  <c r="R907" i="6" s="1"/>
  <c r="E1327" i="6"/>
  <c r="K1327" i="6" s="1"/>
  <c r="R1327" i="6" s="1"/>
  <c r="E2945" i="6"/>
  <c r="K2945" i="6" s="1"/>
  <c r="R2945" i="6" s="1"/>
  <c r="E592" i="6"/>
  <c r="K592" i="6" s="1"/>
  <c r="R592" i="6" s="1"/>
  <c r="E2792" i="6"/>
  <c r="K2792" i="6" s="1"/>
  <c r="R2792" i="6" s="1"/>
  <c r="E2252" i="6"/>
  <c r="K2252" i="6" s="1"/>
  <c r="R2252" i="6" s="1"/>
  <c r="E304" i="6"/>
  <c r="K304" i="6" s="1"/>
  <c r="R304" i="6" s="1"/>
  <c r="E2824" i="6"/>
  <c r="K2824" i="6" s="1"/>
  <c r="R2824" i="6" s="1"/>
  <c r="E2958" i="6"/>
  <c r="K2958" i="6" s="1"/>
  <c r="R2958" i="6" s="1"/>
  <c r="E606" i="6"/>
  <c r="K606" i="6" s="1"/>
  <c r="R606" i="6" s="1"/>
  <c r="E2929" i="6"/>
  <c r="K2929" i="6" s="1"/>
  <c r="R2929" i="6" s="1"/>
  <c r="E3007" i="6"/>
  <c r="K3007" i="6" s="1"/>
  <c r="R3007" i="6" s="1"/>
  <c r="E2080" i="6"/>
  <c r="K2080" i="6" s="1"/>
  <c r="R2080" i="6" s="1"/>
  <c r="E1138" i="6"/>
  <c r="K1138" i="6" s="1"/>
  <c r="R1138" i="6" s="1"/>
  <c r="E864" i="6"/>
  <c r="K864" i="6" s="1"/>
  <c r="R864" i="6" s="1"/>
  <c r="E527" i="6"/>
  <c r="K527" i="6" s="1"/>
  <c r="R527" i="6" s="1"/>
  <c r="E880" i="6"/>
  <c r="K880" i="6" s="1"/>
  <c r="R880" i="6" s="1"/>
  <c r="E2812" i="6"/>
  <c r="K2812" i="6" s="1"/>
  <c r="R2812" i="6" s="1"/>
  <c r="E2885" i="6"/>
  <c r="K2885" i="6" s="1"/>
  <c r="R2885" i="6" s="1"/>
  <c r="E3137" i="6"/>
  <c r="K3137" i="6" s="1"/>
  <c r="R3137" i="6" s="1"/>
  <c r="E2471" i="6"/>
  <c r="K2471" i="6" s="1"/>
  <c r="R2471" i="6" s="1"/>
  <c r="E1195" i="6"/>
  <c r="K1195" i="6" s="1"/>
  <c r="R1195" i="6" s="1"/>
  <c r="E573" i="6"/>
  <c r="K573" i="6" s="1"/>
  <c r="R573" i="6" s="1"/>
  <c r="E1754" i="6"/>
  <c r="K1754" i="6" s="1"/>
  <c r="R1754" i="6" s="1"/>
  <c r="E716" i="6"/>
  <c r="K716" i="6" s="1"/>
  <c r="R716" i="6" s="1"/>
  <c r="E346" i="6"/>
  <c r="K346" i="6" s="1"/>
  <c r="R346" i="6" s="1"/>
  <c r="E3121" i="6"/>
  <c r="K3121" i="6" s="1"/>
  <c r="R3121" i="6" s="1"/>
  <c r="E999" i="6"/>
  <c r="K999" i="6" s="1"/>
  <c r="R999" i="6" s="1"/>
  <c r="E923" i="6"/>
  <c r="K923" i="6" s="1"/>
  <c r="R923" i="6" s="1"/>
  <c r="E2250" i="6"/>
  <c r="K2250" i="6" s="1"/>
  <c r="R2250" i="6" s="1"/>
  <c r="E1880" i="6"/>
  <c r="K1880" i="6" s="1"/>
  <c r="R1880" i="6" s="1"/>
  <c r="E180" i="6"/>
  <c r="K180" i="6" s="1"/>
  <c r="R180" i="6" s="1"/>
  <c r="E1045" i="6"/>
  <c r="K1045" i="6" s="1"/>
  <c r="R1045" i="6" s="1"/>
  <c r="E196" i="6"/>
  <c r="K196" i="6" s="1"/>
  <c r="R196" i="6" s="1"/>
  <c r="E2992" i="6"/>
  <c r="K2992" i="6" s="1"/>
  <c r="R2992" i="6" s="1"/>
  <c r="E1788" i="6"/>
  <c r="K1788" i="6" s="1"/>
  <c r="R1788" i="6" s="1"/>
  <c r="E1951" i="6"/>
  <c r="K1951" i="6" s="1"/>
  <c r="R1951" i="6" s="1"/>
  <c r="E2174" i="6"/>
  <c r="K2174" i="6" s="1"/>
  <c r="R2174" i="6" s="1"/>
  <c r="E2501" i="6"/>
  <c r="K2501" i="6" s="1"/>
  <c r="R2501" i="6" s="1"/>
  <c r="E6" i="6"/>
  <c r="K6" i="6" s="1"/>
  <c r="R6" i="6" s="1"/>
  <c r="E1189" i="6"/>
  <c r="K1189" i="6" s="1"/>
  <c r="R1189" i="6" s="1"/>
  <c r="E3124" i="6"/>
  <c r="K3124" i="6" s="1"/>
  <c r="R3124" i="6" s="1"/>
  <c r="E3006" i="6"/>
  <c r="K3006" i="6" s="1"/>
  <c r="R3006" i="6" s="1"/>
  <c r="E2744" i="6"/>
  <c r="K2744" i="6" s="1"/>
  <c r="R2744" i="6" s="1"/>
  <c r="E3081" i="6"/>
  <c r="K3081" i="6" s="1"/>
  <c r="R3081" i="6" s="1"/>
  <c r="E3144" i="6"/>
  <c r="K3144" i="6" s="1"/>
  <c r="R3144" i="6" s="1"/>
  <c r="E728" i="6"/>
  <c r="K728" i="6" s="1"/>
  <c r="R728" i="6" s="1"/>
  <c r="E3012" i="6"/>
  <c r="K3012" i="6" s="1"/>
  <c r="R3012" i="6" s="1"/>
  <c r="E551" i="6"/>
  <c r="K551" i="6" s="1"/>
  <c r="R551" i="6" s="1"/>
  <c r="E1416" i="6"/>
  <c r="K1416" i="6" s="1"/>
  <c r="R1416" i="6" s="1"/>
  <c r="E1436" i="6"/>
  <c r="K1436" i="6" s="1"/>
  <c r="R1436" i="6" s="1"/>
  <c r="E1104" i="6"/>
  <c r="K1104" i="6" s="1"/>
  <c r="R1104" i="6" s="1"/>
  <c r="E94" i="6"/>
  <c r="K94" i="6" s="1"/>
  <c r="R94" i="6" s="1"/>
  <c r="E787" i="6"/>
  <c r="K787" i="6" s="1"/>
  <c r="R787" i="6" s="1"/>
  <c r="E580" i="6"/>
  <c r="K580" i="6" s="1"/>
  <c r="R580" i="6" s="1"/>
  <c r="E2837" i="6"/>
  <c r="K2837" i="6" s="1"/>
  <c r="R2837" i="6" s="1"/>
  <c r="E2262" i="6"/>
  <c r="K2262" i="6" s="1"/>
  <c r="R2262" i="6" s="1"/>
  <c r="E704" i="6"/>
  <c r="K704" i="6" s="1"/>
  <c r="R704" i="6" s="1"/>
  <c r="E2893" i="6"/>
  <c r="K2893" i="6" s="1"/>
  <c r="R2893" i="6" s="1"/>
  <c r="E3119" i="6"/>
  <c r="K3119" i="6" s="1"/>
  <c r="R3119" i="6" s="1"/>
  <c r="E1785" i="6"/>
  <c r="K1785" i="6" s="1"/>
  <c r="R1785" i="6" s="1"/>
  <c r="E3134" i="6"/>
  <c r="K3134" i="6" s="1"/>
  <c r="R3134" i="6" s="1"/>
  <c r="E2585" i="6"/>
  <c r="K2585" i="6" s="1"/>
  <c r="R2585" i="6" s="1"/>
  <c r="E624" i="6"/>
  <c r="K624" i="6" s="1"/>
  <c r="R624" i="6" s="1"/>
  <c r="E754" i="6"/>
  <c r="K754" i="6" s="1"/>
  <c r="R754" i="6" s="1"/>
  <c r="E1141" i="6"/>
  <c r="K1141" i="6" s="1"/>
  <c r="R1141" i="6" s="1"/>
  <c r="E941" i="6"/>
  <c r="K941" i="6" s="1"/>
  <c r="R941" i="6" s="1"/>
  <c r="E822" i="6"/>
  <c r="K822" i="6" s="1"/>
  <c r="R822" i="6" s="1"/>
  <c r="E2489" i="6"/>
  <c r="K2489" i="6" s="1"/>
  <c r="R2489" i="6" s="1"/>
  <c r="E1435" i="6"/>
  <c r="K1435" i="6" s="1"/>
  <c r="R1435" i="6" s="1"/>
  <c r="E2144" i="6"/>
  <c r="K2144" i="6" s="1"/>
  <c r="R2144" i="6" s="1"/>
  <c r="E2758" i="6"/>
  <c r="K2758" i="6" s="1"/>
  <c r="R2758" i="6" s="1"/>
  <c r="E1606" i="6"/>
  <c r="K1606" i="6" s="1"/>
  <c r="R1606" i="6" s="1"/>
  <c r="E2830" i="6"/>
  <c r="K2830" i="6" s="1"/>
  <c r="R2830" i="6" s="1"/>
  <c r="E3016" i="6"/>
  <c r="K3016" i="6" s="1"/>
  <c r="R3016" i="6" s="1"/>
  <c r="E576" i="6"/>
  <c r="K576" i="6" s="1"/>
  <c r="R576" i="6" s="1"/>
  <c r="E2506" i="6"/>
  <c r="K2506" i="6" s="1"/>
  <c r="R2506" i="6" s="1"/>
  <c r="E2906" i="6"/>
  <c r="K2906" i="6" s="1"/>
  <c r="R2906" i="6" s="1"/>
  <c r="E1545" i="6"/>
  <c r="K1545" i="6" s="1"/>
  <c r="R1545" i="6" s="1"/>
  <c r="E589" i="6"/>
  <c r="K589" i="6" s="1"/>
  <c r="R589" i="6" s="1"/>
  <c r="E1961" i="6"/>
  <c r="K1961" i="6" s="1"/>
  <c r="R1961" i="6" s="1"/>
  <c r="E3122" i="6"/>
  <c r="K3122" i="6" s="1"/>
  <c r="R3122" i="6" s="1"/>
  <c r="E2868" i="6"/>
  <c r="K2868" i="6" s="1"/>
  <c r="R2868" i="6" s="1"/>
  <c r="E786" i="6"/>
  <c r="K786" i="6" s="1"/>
  <c r="R786" i="6" s="1"/>
  <c r="E2100" i="6"/>
  <c r="K2100" i="6" s="1"/>
  <c r="R2100" i="6" s="1"/>
  <c r="E2984" i="6"/>
  <c r="K2984" i="6" s="1"/>
  <c r="R2984" i="6" s="1"/>
  <c r="E2169" i="6"/>
  <c r="K2169" i="6" s="1"/>
  <c r="R2169" i="6" s="1"/>
  <c r="E2076" i="6"/>
  <c r="K2076" i="6" s="1"/>
  <c r="R2076" i="6" s="1"/>
  <c r="E971" i="6"/>
  <c r="K971" i="6" s="1"/>
  <c r="R971" i="6" s="1"/>
  <c r="E715" i="6"/>
  <c r="K715" i="6" s="1"/>
  <c r="R715" i="6" s="1"/>
  <c r="E2275" i="6"/>
  <c r="K2275" i="6" s="1"/>
  <c r="R2275" i="6" s="1"/>
  <c r="E641" i="6"/>
  <c r="K641" i="6" s="1"/>
  <c r="R641" i="6" s="1"/>
  <c r="E319" i="6"/>
  <c r="K319" i="6" s="1"/>
  <c r="R319" i="6" s="1"/>
  <c r="E1381" i="6"/>
  <c r="K1381" i="6" s="1"/>
  <c r="R1381" i="6" s="1"/>
  <c r="E989" i="6"/>
  <c r="K989" i="6" s="1"/>
  <c r="R989" i="6" s="1"/>
  <c r="E188" i="6"/>
  <c r="K188" i="6" s="1"/>
  <c r="R188" i="6" s="1"/>
  <c r="E2465" i="6"/>
  <c r="K2465" i="6" s="1"/>
  <c r="R2465" i="6" s="1"/>
  <c r="E2459" i="6"/>
  <c r="K2459" i="6" s="1"/>
  <c r="R2459" i="6" s="1"/>
  <c r="E2377" i="6"/>
  <c r="K2377" i="6" s="1"/>
  <c r="R2377" i="6" s="1"/>
  <c r="E2466" i="6"/>
  <c r="K2466" i="6" s="1"/>
  <c r="R2466" i="6" s="1"/>
  <c r="E856" i="6"/>
  <c r="K856" i="6" s="1"/>
  <c r="R856" i="6" s="1"/>
  <c r="E2618" i="6"/>
  <c r="K2618" i="6" s="1"/>
  <c r="R2618" i="6" s="1"/>
  <c r="E114" i="6"/>
  <c r="K114" i="6" s="1"/>
  <c r="R114" i="6" s="1"/>
  <c r="E3044" i="6"/>
  <c r="K3044" i="6" s="1"/>
  <c r="R3044" i="6" s="1"/>
  <c r="E2588" i="6"/>
  <c r="K2588" i="6" s="1"/>
  <c r="R2588" i="6" s="1"/>
  <c r="E1868" i="6"/>
  <c r="K1868" i="6" s="1"/>
  <c r="R1868" i="6" s="1"/>
  <c r="E1156" i="6"/>
  <c r="K1156" i="6" s="1"/>
  <c r="R1156" i="6" s="1"/>
  <c r="E3048" i="6"/>
  <c r="K3048" i="6" s="1"/>
  <c r="R3048" i="6" s="1"/>
  <c r="E2663" i="6"/>
  <c r="K2663" i="6" s="1"/>
  <c r="R2663" i="6" s="1"/>
  <c r="E1346" i="6"/>
  <c r="K1346" i="6" s="1"/>
  <c r="R1346" i="6" s="1"/>
  <c r="E65" i="6"/>
  <c r="K65" i="6" s="1"/>
  <c r="R65" i="6" s="1"/>
  <c r="E630" i="6"/>
  <c r="K630" i="6" s="1"/>
  <c r="R630" i="6" s="1"/>
  <c r="E1010" i="6"/>
  <c r="K1010" i="6" s="1"/>
  <c r="R1010" i="6" s="1"/>
  <c r="E3000" i="6"/>
  <c r="K3000" i="6" s="1"/>
  <c r="R3000" i="6" s="1"/>
  <c r="E724" i="6"/>
  <c r="K724" i="6" s="1"/>
  <c r="R724" i="6" s="1"/>
  <c r="E3058" i="6"/>
  <c r="K3058" i="6" s="1"/>
  <c r="R3058" i="6" s="1"/>
  <c r="E1731" i="6"/>
  <c r="K1731" i="6" s="1"/>
  <c r="R1731" i="6" s="1"/>
  <c r="E896" i="6"/>
  <c r="K896" i="6" s="1"/>
  <c r="R896" i="6" s="1"/>
  <c r="E3108" i="6"/>
  <c r="K3108" i="6" s="1"/>
  <c r="R3108" i="6" s="1"/>
  <c r="E1187" i="6"/>
  <c r="K1187" i="6" s="1"/>
  <c r="R1187" i="6" s="1"/>
  <c r="E5" i="6"/>
  <c r="K5" i="6" s="1"/>
  <c r="R5" i="6" s="1"/>
  <c r="E1649" i="6"/>
  <c r="K1649" i="6" s="1"/>
  <c r="R1649" i="6" s="1"/>
  <c r="E2887" i="6"/>
  <c r="K2887" i="6" s="1"/>
  <c r="R2887" i="6" s="1"/>
  <c r="E2908" i="6"/>
  <c r="K2908" i="6" s="1"/>
  <c r="R2908" i="6" s="1"/>
  <c r="E3035" i="6"/>
  <c r="K3035" i="6" s="1"/>
  <c r="R3035" i="6" s="1"/>
  <c r="E1341" i="6"/>
  <c r="K1341" i="6" s="1"/>
  <c r="R1341" i="6" s="1"/>
  <c r="E1073" i="6"/>
  <c r="K1073" i="6" s="1"/>
  <c r="R1073" i="6" s="1"/>
  <c r="E156" i="6"/>
  <c r="K156" i="6" s="1"/>
  <c r="R156" i="6" s="1"/>
  <c r="E1442" i="6"/>
  <c r="K1442" i="6" s="1"/>
  <c r="R1442" i="6" s="1"/>
  <c r="E1498" i="6"/>
  <c r="K1498" i="6" s="1"/>
  <c r="R1498" i="6" s="1"/>
  <c r="E1087" i="6"/>
  <c r="K1087" i="6" s="1"/>
  <c r="R1087" i="6" s="1"/>
  <c r="E480" i="6"/>
  <c r="K480" i="6" s="1"/>
  <c r="R480" i="6" s="1"/>
  <c r="E1895" i="6"/>
  <c r="K1895" i="6" s="1"/>
  <c r="R1895" i="6" s="1"/>
  <c r="E806" i="6"/>
  <c r="K806" i="6" s="1"/>
  <c r="R806" i="6" s="1"/>
  <c r="E917" i="6"/>
  <c r="K917" i="6" s="1"/>
  <c r="R917" i="6" s="1"/>
  <c r="E2622" i="6"/>
  <c r="K2622" i="6" s="1"/>
  <c r="R2622" i="6" s="1"/>
  <c r="E1002" i="6"/>
  <c r="K1002" i="6" s="1"/>
  <c r="R1002" i="6" s="1"/>
  <c r="E34" i="6"/>
  <c r="K34" i="6" s="1"/>
  <c r="R34" i="6" s="1"/>
  <c r="E1305" i="6"/>
  <c r="K1305" i="6" s="1"/>
  <c r="R1305" i="6" s="1"/>
  <c r="E2888" i="6"/>
  <c r="K2888" i="6" s="1"/>
  <c r="R2888" i="6" s="1"/>
  <c r="E1364" i="6"/>
  <c r="K1364" i="6" s="1"/>
  <c r="R1364" i="6" s="1"/>
  <c r="E2922" i="6"/>
  <c r="K2922" i="6" s="1"/>
  <c r="R2922" i="6" s="1"/>
  <c r="E1792" i="6"/>
  <c r="K1792" i="6" s="1"/>
  <c r="R1792" i="6" s="1"/>
  <c r="E3047" i="6"/>
  <c r="K3047" i="6" s="1"/>
  <c r="R3047" i="6" s="1"/>
  <c r="E435" i="6"/>
  <c r="K435" i="6" s="1"/>
  <c r="R435" i="6" s="1"/>
  <c r="E2957" i="6"/>
  <c r="K2957" i="6" s="1"/>
  <c r="R2957" i="6" s="1"/>
  <c r="E3055" i="6"/>
  <c r="K3055" i="6" s="1"/>
  <c r="R3055" i="6" s="1"/>
  <c r="E1773" i="6"/>
  <c r="K1773" i="6" s="1"/>
  <c r="R1773" i="6" s="1"/>
  <c r="E68" i="6"/>
  <c r="K68" i="6" s="1"/>
  <c r="R68" i="6" s="1"/>
  <c r="E500" i="6"/>
  <c r="K500" i="6" s="1"/>
  <c r="R500" i="6" s="1"/>
  <c r="E2014" i="6"/>
  <c r="K2014" i="6" s="1"/>
  <c r="R2014" i="6" s="1"/>
  <c r="E2442" i="6"/>
  <c r="K2442" i="6" s="1"/>
  <c r="R2442" i="6" s="1"/>
  <c r="E829" i="6"/>
  <c r="K829" i="6" s="1"/>
  <c r="R829" i="6" s="1"/>
  <c r="E1900" i="6"/>
  <c r="K1900" i="6" s="1"/>
  <c r="R1900" i="6" s="1"/>
  <c r="E422" i="6"/>
  <c r="K422" i="6" s="1"/>
  <c r="R422" i="6" s="1"/>
  <c r="E182" i="6"/>
  <c r="K182" i="6" s="1"/>
  <c r="R182" i="6" s="1"/>
  <c r="E797" i="6"/>
  <c r="K797" i="6" s="1"/>
  <c r="R797" i="6" s="1"/>
  <c r="E605" i="6"/>
  <c r="K605" i="6" s="1"/>
  <c r="R605" i="6" s="1"/>
  <c r="E2844" i="6"/>
  <c r="K2844" i="6" s="1"/>
  <c r="R2844" i="6" s="1"/>
  <c r="E2733" i="6"/>
  <c r="K2733" i="6" s="1"/>
  <c r="R2733" i="6" s="1"/>
  <c r="E3107" i="6"/>
  <c r="K3107" i="6" s="1"/>
  <c r="R3107" i="6" s="1"/>
  <c r="E2575" i="6"/>
  <c r="K2575" i="6" s="1"/>
  <c r="R2575" i="6" s="1"/>
  <c r="E2564" i="6"/>
  <c r="K2564" i="6" s="1"/>
  <c r="R2564" i="6" s="1"/>
  <c r="E1780" i="6"/>
  <c r="K1780" i="6" s="1"/>
  <c r="R1780" i="6" s="1"/>
  <c r="E1511" i="6"/>
  <c r="K1511" i="6" s="1"/>
  <c r="R1511" i="6" s="1"/>
  <c r="E2365" i="6"/>
  <c r="K2365" i="6" s="1"/>
  <c r="R2365" i="6" s="1"/>
  <c r="E2346" i="6"/>
  <c r="K2346" i="6" s="1"/>
  <c r="R2346" i="6" s="1"/>
  <c r="E419" i="6"/>
  <c r="K419" i="6" s="1"/>
  <c r="R419" i="6" s="1"/>
  <c r="E1494" i="6"/>
  <c r="K1494" i="6" s="1"/>
  <c r="R1494" i="6" s="1"/>
  <c r="E1024" i="6"/>
  <c r="K1024" i="6" s="1"/>
  <c r="R1024" i="6" s="1"/>
  <c r="E2890" i="6"/>
  <c r="K2890" i="6" s="1"/>
  <c r="R2890" i="6" s="1"/>
  <c r="E2353" i="6"/>
  <c r="K2353" i="6" s="1"/>
  <c r="R2353" i="6" s="1"/>
  <c r="E490" i="6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2" i="7"/>
  <c r="C12" i="7" l="1"/>
  <c r="B12" i="7"/>
  <c r="F12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<sst xmlns="http://schemas.openxmlformats.org/spreadsheetml/2006/main" count="5641" uniqueCount="2007">
  <si>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</si>
  <si>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</si>
  <si>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</si>
  <si>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</si>
  <si>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</si>
  <si>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</si>
  <si>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</si>
  <si>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</si>
  <si>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</si>
  <si>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</si>
  <si>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</si>
  <si>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</si>
  <si>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</si>
  <si>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</si>
  <si>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</si>
  <si>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</si>
  <si>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</si>
  <si>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</si>
  <si>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</si>
  <si>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</si>
  <si>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</si>
  <si>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</si>
  <si>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</si>
  <si>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</si>
  <si>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</si>
  <si>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</si>
  <si>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</si>
  <si>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</si>
  <si>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</si>
  <si>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</si>
  <si>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</si>
  <si>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</si>
  <si>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</si>
  <si>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</si>
  <si>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C</t>
  </si>
  <si>
    <t>COMPRA</t>
  </si>
  <si>
    <t>210-2985</t>
  </si>
  <si>
    <t>210-2990</t>
  </si>
  <si>
    <t>210-2991</t>
  </si>
  <si>
    <t>210-3061</t>
  </si>
  <si>
    <t>RAMOS PORTILLO MOISES</t>
  </si>
  <si>
    <t>FRIGORIFICOS EL MANANTIAL SA DE CV</t>
  </si>
  <si>
    <t>ORVA CITRUS SA DE CV</t>
  </si>
  <si>
    <t>COMERCIALIZADORA AGRICOLA HERNANDEZ LOPEZ SPR DE RL DE CV</t>
  </si>
  <si>
    <t>GRUPO MERCANTIL CEREZA SA DE CV</t>
  </si>
  <si>
    <t>210-3093</t>
  </si>
  <si>
    <t>CFE SUMINISTRADOR DE SERVICIOS BASICOS</t>
  </si>
  <si>
    <t>210-0491</t>
  </si>
  <si>
    <t>G</t>
  </si>
  <si>
    <t>GASTO</t>
  </si>
  <si>
    <t>SAN JOSE DE GRACIA</t>
  </si>
  <si>
    <t>AGUILILLAS</t>
  </si>
  <si>
    <t>I</t>
  </si>
  <si>
    <t>INVERSION</t>
  </si>
  <si>
    <t>DISTRIBUIDORA DE PAN EL PANQUE SA DE CV</t>
  </si>
  <si>
    <t>210-2885</t>
  </si>
  <si>
    <t>VARIAS</t>
  </si>
  <si>
    <t>COMERCIALIZADORA PEPSICO MEXICO S DE RL DE CV</t>
  </si>
  <si>
    <t>210-2285</t>
  </si>
  <si>
    <t>SISTEMA DE PREPAGO ELECTRONICO S DE RL DE CV</t>
  </si>
  <si>
    <t>210-1116</t>
  </si>
  <si>
    <t>PLASTICOS ESPECIALIZADOS DE MONTERREY SA DE CV</t>
  </si>
  <si>
    <t>210-1707</t>
  </si>
  <si>
    <t>HERNANDEZ LOZA JUAN CARLOS</t>
  </si>
  <si>
    <t>210-0177</t>
  </si>
  <si>
    <t>CERVEZAS CUAUHTEMOC MOCTEZUMA SA DE CV</t>
  </si>
  <si>
    <t>210-0713</t>
  </si>
  <si>
    <t>BIMBO SA DE CV</t>
  </si>
  <si>
    <t>210-0166</t>
  </si>
  <si>
    <t>BARCEL SA DE CV</t>
  </si>
  <si>
    <t>210-0165</t>
  </si>
  <si>
    <t>PRODUCTOS RICOLINO SAPI DE CV</t>
  </si>
  <si>
    <t>210-1111</t>
  </si>
  <si>
    <t>TAXES AND FINANCES PLANNERS SC</t>
  </si>
  <si>
    <t>210-3041</t>
  </si>
  <si>
    <t>H</t>
  </si>
  <si>
    <t>HONORARIOS</t>
  </si>
  <si>
    <t>EDENRED MEXICO SA DE CV</t>
  </si>
  <si>
    <t>210-0551</t>
  </si>
  <si>
    <t>PHILIP MORRIS MEXICO SA DE CV</t>
  </si>
  <si>
    <t>210-0486</t>
  </si>
  <si>
    <t>BEBIDAS PURIFICADAS S DE RL DE CV</t>
  </si>
  <si>
    <t>210-2521</t>
  </si>
  <si>
    <t>LABORATORIOS LE ROY SA DE CV</t>
  </si>
  <si>
    <t>210-0118</t>
  </si>
  <si>
    <t>BRITISH AMERICAN TOBACCO MEXICO COMERCIAL SA DE CV</t>
  </si>
  <si>
    <t>210-2098</t>
  </si>
  <si>
    <t>GUTIERREZ HERNANDEZ ELEONORA</t>
  </si>
  <si>
    <t>210-1201</t>
  </si>
  <si>
    <t>DISTRIBUIDORA DE ACEROS GONZALEZ GALLO SA DE CV</t>
  </si>
  <si>
    <t>210-0561</t>
  </si>
  <si>
    <t>TRUPER SA DE CV</t>
  </si>
  <si>
    <t>210-2912</t>
  </si>
  <si>
    <t>PRODUCTOS ALIMENTICIOS LA MODERNA SA DE CV</t>
  </si>
  <si>
    <t>210-0812</t>
  </si>
  <si>
    <t>GRUPO INDUSTRIAL VIDA SA DE CV</t>
  </si>
  <si>
    <t>210-2141</t>
  </si>
  <si>
    <t>LOZANO MARTINEZ GUSTAVO</t>
  </si>
  <si>
    <t>210-2171</t>
  </si>
  <si>
    <t>ABARROTERA DEL DUERO SA DE CV</t>
  </si>
  <si>
    <t>210-0006</t>
  </si>
  <si>
    <t>3M MEXICO SA DE CV</t>
  </si>
  <si>
    <t>210-0755</t>
  </si>
  <si>
    <t>MONDELEZ MEXICO S DE RL DE CV</t>
  </si>
  <si>
    <t>210-1029</t>
  </si>
  <si>
    <t>AGUA Y SANEAMIENTO DEL MUNICIPIO DE TEPATITLAN</t>
  </si>
  <si>
    <t>210-2350</t>
  </si>
  <si>
    <t>DRES. VAZQUEZ-GUERRERO NUTRICION CRITICA</t>
  </si>
  <si>
    <t>210-3074</t>
  </si>
  <si>
    <t>DIFARMER SA DE CV</t>
  </si>
  <si>
    <t>210-0031</t>
  </si>
  <si>
    <t>210-0102</t>
  </si>
  <si>
    <t>GRUPO SOYANATURA SA DE CV</t>
  </si>
  <si>
    <t>210-1935</t>
  </si>
  <si>
    <t>DISTRIBUIDORA HUGO'S SA DE CV</t>
  </si>
  <si>
    <t>210-0111</t>
  </si>
  <si>
    <t>DETALLE Y DISTRIBUCIONES SA DE CV</t>
  </si>
  <si>
    <t>210-1361</t>
  </si>
  <si>
    <t>GONZALEZ GARCIA JOSE RUBEN</t>
  </si>
  <si>
    <t>210-0387</t>
  </si>
  <si>
    <t>PRODUCTOS EL GRAN CHAPARRAL SA DE CV</t>
  </si>
  <si>
    <t>210-2771</t>
  </si>
  <si>
    <t>DULCERIA DE LOS ALTOS SA DE CV</t>
  </si>
  <si>
    <t>210-1843</t>
  </si>
  <si>
    <t>FIERRO Y LAMINA DE LOS ALTOS SA DE CV</t>
  </si>
  <si>
    <t>210-0666</t>
  </si>
  <si>
    <t>GONZALEZ CASTELLANOS ANA ROSA</t>
  </si>
  <si>
    <t>210-2374</t>
  </si>
  <si>
    <t>BOLSAS PLASTICAS DE LOS ALTOS SA DE CV</t>
  </si>
  <si>
    <t>210-2704</t>
  </si>
  <si>
    <t>RODRIGUEZ DISTRIBUCIONES SA DE CV</t>
  </si>
  <si>
    <t>210-1112</t>
  </si>
  <si>
    <t>F-1</t>
  </si>
  <si>
    <t>ABASTECEDORA DE PRODUCTOS NATURALES SA DE CV</t>
  </si>
  <si>
    <t>210-2660</t>
  </si>
  <si>
    <t>DISTRIBUIDOR DE FARMACIAS Y HOSPITALES SA DE CV</t>
  </si>
  <si>
    <t>210-2418</t>
  </si>
  <si>
    <t>DISTRIBUIDORA QUIRURGICA NACIONAL SA DE CV</t>
  </si>
  <si>
    <t>210-2462</t>
  </si>
  <si>
    <t>MEDITEC FARMA SA DE CV</t>
  </si>
  <si>
    <t>210-1070</t>
  </si>
  <si>
    <t>DEMA HEALTH SA DE CV</t>
  </si>
  <si>
    <t>210-0474</t>
  </si>
  <si>
    <t>210-0130</t>
  </si>
  <si>
    <t>COMERCIAL GFC SA DE CV</t>
  </si>
  <si>
    <t>210-0467</t>
  </si>
  <si>
    <t>CASTELLANOS OROZCO JESUS HUMBERTO</t>
  </si>
  <si>
    <t>210-0153</t>
  </si>
  <si>
    <t>SANCHEZ LARA CELIA</t>
  </si>
  <si>
    <t>210-1761</t>
  </si>
  <si>
    <t>IMPULSORA SAHUAYO SA DE CV</t>
  </si>
  <si>
    <t>210-2785</t>
  </si>
  <si>
    <t>ARELLANO VERA DAVID PAULINO</t>
  </si>
  <si>
    <t>210-1274</t>
  </si>
  <si>
    <t>EMPACADORA SAN MARCOS SA DE CV</t>
  </si>
  <si>
    <t>210-1789</t>
  </si>
  <si>
    <t>COMERCIALIZADORA ELORO SA</t>
  </si>
  <si>
    <t>210-1555</t>
  </si>
  <si>
    <t>ALIMENTOS SELLO ROJO SA DE CV</t>
  </si>
  <si>
    <t>210-0635</t>
  </si>
  <si>
    <t>BARBOZA NAVARRO JAIME</t>
  </si>
  <si>
    <t>210-3001</t>
  </si>
  <si>
    <t>NAVARRO SANCHEZ AURELIO</t>
  </si>
  <si>
    <t>210-0507</t>
  </si>
  <si>
    <t>EL FOGON DE VEVITA SA DE CV</t>
  </si>
  <si>
    <t>210-3026</t>
  </si>
  <si>
    <t>GOMEZ GONZALEZ IGNACIO</t>
  </si>
  <si>
    <t>210-0606</t>
  </si>
  <si>
    <t>ACEITES GRASAS Y DERIVADOS SA DE CV</t>
  </si>
  <si>
    <t>210-0014</t>
  </si>
  <si>
    <t>LOPEZ SOSA JORGE</t>
  </si>
  <si>
    <t>210-0200</t>
  </si>
  <si>
    <t>PEREZ LOPEZ JULIO CESAR</t>
  </si>
  <si>
    <t>210-2835</t>
  </si>
  <si>
    <t>SOMAKI DE MEXICO SA DE CV</t>
  </si>
  <si>
    <t>210-1491</t>
  </si>
  <si>
    <t>PONCE GOMEZ ELVIA MONTSERRAT</t>
  </si>
  <si>
    <t>210-2899</t>
  </si>
  <si>
    <t>PRODUCTOS NATY SA DE CV</t>
  </si>
  <si>
    <t>210-0496</t>
  </si>
  <si>
    <t>ALCALA AMEZCUA JAIME</t>
  </si>
  <si>
    <t>210-1936</t>
  </si>
  <si>
    <t>REYES MARTINEZ LICTOR ERNESTO</t>
  </si>
  <si>
    <t>210-0448</t>
  </si>
  <si>
    <t>ACEVES CASILLAS WALDO</t>
  </si>
  <si>
    <t>210-1121</t>
  </si>
  <si>
    <t>GOMEZ CASTELLANOS FERNANDO</t>
  </si>
  <si>
    <t>210-0416</t>
  </si>
  <si>
    <t>BLACK ICE SAS DE CV</t>
  </si>
  <si>
    <t>210-1135</t>
  </si>
  <si>
    <t>EMBUTIDOS SUPREMOS SA DE CV</t>
  </si>
  <si>
    <t>210-2097</t>
  </si>
  <si>
    <t>MIRAHER ALIMENTOS S DE RL DE CV</t>
  </si>
  <si>
    <t>210-3085</t>
  </si>
  <si>
    <t>ROMO ARANDA MANUEL GUILLERMO</t>
  </si>
  <si>
    <t>210-0487</t>
  </si>
  <si>
    <t>INULINA Y MIEL DE AGAVE SA DE CV</t>
  </si>
  <si>
    <t>210-1765</t>
  </si>
  <si>
    <t>CUETARA DISTRIBUCION SA DE CV</t>
  </si>
  <si>
    <t>210-0043</t>
  </si>
  <si>
    <t>DISTRIBUCIONES MERGOM SA DE CV</t>
  </si>
  <si>
    <t>210-0432</t>
  </si>
  <si>
    <t>SIGMA ALIMENTOS COMERCIAL SA DE CV</t>
  </si>
  <si>
    <t>210-0816</t>
  </si>
  <si>
    <t>DESARROLLO DE PRODUCTOS ALIMENTICIOS LA INTEGRAL SA DE CV</t>
  </si>
  <si>
    <t>210-1638</t>
  </si>
  <si>
    <t>PRODUCTOS DE TRIGO MIRANDA S DE RL DE CV</t>
  </si>
  <si>
    <t>210-2531</t>
  </si>
  <si>
    <t>MENDOZA DEL TORO GEBER JOEL</t>
  </si>
  <si>
    <t>210-1302</t>
  </si>
  <si>
    <t>MARTIN MARTIN AURELIO</t>
  </si>
  <si>
    <t>210-2468</t>
  </si>
  <si>
    <t>ULTRA SOYA SA DE CV</t>
  </si>
  <si>
    <t>210-1958</t>
  </si>
  <si>
    <t>GONZALEZ DELGADO OCTAVIO</t>
  </si>
  <si>
    <t>210-1874</t>
  </si>
  <si>
    <t>EYPRO SA DE CV</t>
  </si>
  <si>
    <t>210-2410</t>
  </si>
  <si>
    <t>TORRES ORTIZ FERNANDO</t>
  </si>
  <si>
    <t>210-2420</t>
  </si>
  <si>
    <t>GRUPO MEDIC SHARK SA DE CV</t>
  </si>
  <si>
    <t>210-2456</t>
  </si>
  <si>
    <t>PRODUCTOS DE CONSUMO Z SA DE CV</t>
  </si>
  <si>
    <t>210-1770</t>
  </si>
  <si>
    <t>EMBUTIDOS CORONA SA DE CV</t>
  </si>
  <si>
    <t>210-1894</t>
  </si>
  <si>
    <t>DISTRIBUIDORA ARCA CONTINENTAL S DE RL DE CV</t>
  </si>
  <si>
    <t>210-2433</t>
  </si>
  <si>
    <t>ORTIZ ARIAS FABIOLA</t>
  </si>
  <si>
    <t>210-0625</t>
  </si>
  <si>
    <t>FABRICA DE JABON LA CORONA SA DE CV</t>
  </si>
  <si>
    <t>210-0002</t>
  </si>
  <si>
    <t>ABARROTERA GLOVIGU SA DE CV</t>
  </si>
  <si>
    <t>210-0751</t>
  </si>
  <si>
    <t>PRODUCTOS DE GRAN CONSUMO SA DE CV</t>
  </si>
  <si>
    <t>210-2231</t>
  </si>
  <si>
    <t>PALMEX ALIMENTOS S DE RL DE CV</t>
  </si>
  <si>
    <t>210-1785</t>
  </si>
  <si>
    <t>ALTA FIBRA SA DE CV</t>
  </si>
  <si>
    <t>210-1378</t>
  </si>
  <si>
    <t>GRUPO BOTANERO ALTEÑO SA DE CV</t>
  </si>
  <si>
    <t>210-0938</t>
  </si>
  <si>
    <t>GAMEZ GIRON HECTOR DANIEL</t>
  </si>
  <si>
    <t>210-1646</t>
  </si>
  <si>
    <t>GAMEZ GIRON LUIS EDUARDO</t>
  </si>
  <si>
    <t>210-1139</t>
  </si>
  <si>
    <t>DIMCE FARMACEUTICA SA DE CV</t>
  </si>
  <si>
    <t>210-0914</t>
  </si>
  <si>
    <t>PASTOR DE LOS ALTOS SA DE CV</t>
  </si>
  <si>
    <t>210-2860</t>
  </si>
  <si>
    <t>PETROTEP SA DE CV</t>
  </si>
  <si>
    <t>210-0786</t>
  </si>
  <si>
    <t>CON ALIMENTOS SA DE CV</t>
  </si>
  <si>
    <t>210-0331</t>
  </si>
  <si>
    <t>PRIETO ROMO ALBERTO</t>
  </si>
  <si>
    <t>210-2461</t>
  </si>
  <si>
    <t>LOZANO RAMIREZ ERIKA EVA</t>
  </si>
  <si>
    <t>210-2362</t>
  </si>
  <si>
    <t>DISTRIBUCIONES NUTRICIONALES S DE RL DE CV</t>
  </si>
  <si>
    <t>210-0783</t>
  </si>
  <si>
    <t>COMERCIAL DE ABARROTERAS GDL SA DE CV</t>
  </si>
  <si>
    <t>210-1620</t>
  </si>
  <si>
    <t>ACOSTA MARTINEZ ALEJANDRO</t>
  </si>
  <si>
    <t>210-2978</t>
  </si>
  <si>
    <t>VEGA DE LEON JOSE</t>
  </si>
  <si>
    <t>210-0210</t>
  </si>
  <si>
    <t>EMBOTELLADORA AGA SA DE CV</t>
  </si>
  <si>
    <t>210-1629</t>
  </si>
  <si>
    <t>PANIFICADORA LA ALTEÑA SA DE CV</t>
  </si>
  <si>
    <t>210-2789</t>
  </si>
  <si>
    <t>BECERRA GOMEZ RAFAEL</t>
  </si>
  <si>
    <t>210-1699</t>
  </si>
  <si>
    <t>RAMIREZ GUTIERREZ MARIA TERESA</t>
  </si>
  <si>
    <t>210-1042</t>
  </si>
  <si>
    <t>FRANCO GONZALEZ DANIEL</t>
  </si>
  <si>
    <t>210-2615</t>
  </si>
  <si>
    <t>GRUPO INDUSTRIAL Y COMERCIAL NAVARRO SA DE CV</t>
  </si>
  <si>
    <t>210-2119</t>
  </si>
  <si>
    <t>PREMEZCLAS Y VITAMINAS TEPA SA DE CV</t>
  </si>
  <si>
    <t>210-0929</t>
  </si>
  <si>
    <t>LARA MEDRANO JOSE CARLOS</t>
  </si>
  <si>
    <t>210-2602</t>
  </si>
  <si>
    <t>GARCIA OROZCO MARIA ELENA</t>
  </si>
  <si>
    <t>210-2585</t>
  </si>
  <si>
    <t>LOZA GOMEZ FRANCISCO ASCENCION</t>
  </si>
  <si>
    <t>210-2669</t>
  </si>
  <si>
    <t>CASTELLANOS FLORES CELESTINO</t>
  </si>
  <si>
    <t>210-2993</t>
  </si>
  <si>
    <t>F-2</t>
  </si>
  <si>
    <t>CENTRAL DE PISOS TEPA SA DE CV</t>
  </si>
  <si>
    <t>210-1138</t>
  </si>
  <si>
    <t>BARBA OROZCO MARIA DE LOURDES</t>
  </si>
  <si>
    <t>210-0570</t>
  </si>
  <si>
    <t>UNIFERRE DE LOS ALTOS SA DE CV</t>
  </si>
  <si>
    <t>210-2478</t>
  </si>
  <si>
    <t>GAS BUTEP SA DE CV</t>
  </si>
  <si>
    <t>210-0784</t>
  </si>
  <si>
    <t>EMPACADORA DE CARNES FRIAS EL TORITO MEXICANO SA DE CV</t>
  </si>
  <si>
    <t>210-2526</t>
  </si>
  <si>
    <t>TOSTADAS GUADALUPE SA DE CV</t>
  </si>
  <si>
    <t>210-1343</t>
  </si>
  <si>
    <t>DEZVET S DE RL DE CV</t>
  </si>
  <si>
    <t>210-1282</t>
  </si>
  <si>
    <t>POSTA EL CUATRO SA DE CV</t>
  </si>
  <si>
    <t>210-2472</t>
  </si>
  <si>
    <t>PLASCENCIA FERNANDEZ EDUARDO NAZARIO</t>
  </si>
  <si>
    <t>210-2043</t>
  </si>
  <si>
    <t>FRAUSTO SALCEDO MONICA</t>
  </si>
  <si>
    <t>210-0904</t>
  </si>
  <si>
    <t>PHARMA AMIGO SA DE CV</t>
  </si>
  <si>
    <t>210-0853</t>
  </si>
  <si>
    <t>VAZQUEZ SANCHEZ RODRIGO</t>
  </si>
  <si>
    <t>210-0610</t>
  </si>
  <si>
    <t>PULSES DEL BAJIO SA DE CV</t>
  </si>
  <si>
    <t>210-3033</t>
  </si>
  <si>
    <t>COMPAÑÍA HARINERA DEL PARAYAS SA DE CV</t>
  </si>
  <si>
    <t>210-2699</t>
  </si>
  <si>
    <t>LOZA SANCHEZ GILBERTO</t>
  </si>
  <si>
    <t>210-2809</t>
  </si>
  <si>
    <t>PRODUCTORES DE LECHE DE ACATIC SCL</t>
  </si>
  <si>
    <t>210-2011</t>
  </si>
  <si>
    <t>COMERCIALIZADORA DE LACTEOS Y DERIVADOS SA DE CV</t>
  </si>
  <si>
    <t>210-1495</t>
  </si>
  <si>
    <t>ELIAS CASTELLANOS ALDO</t>
  </si>
  <si>
    <t>210-2325</t>
  </si>
  <si>
    <t>GARCIA PEREZ SANDRA SUSANA</t>
  </si>
  <si>
    <t>210-0621</t>
  </si>
  <si>
    <t>ZAVALA MEJIA CESAR</t>
  </si>
  <si>
    <t>210-2887</t>
  </si>
  <si>
    <t>PLASTICOS DENYS SA DE CV</t>
  </si>
  <si>
    <t>210-0861</t>
  </si>
  <si>
    <t>DE LA TORRE CARRANZA GUSTAVO</t>
  </si>
  <si>
    <t>210-1338</t>
  </si>
  <si>
    <t>MARTIN GONZALEZ CRISTINO</t>
  </si>
  <si>
    <t>210-0737</t>
  </si>
  <si>
    <t>MARTIN GONZALEZ EDUARDO</t>
  </si>
  <si>
    <t>210-0739</t>
  </si>
  <si>
    <t>MARTIN GONZALEZ CAROLINA</t>
  </si>
  <si>
    <t>210-0996</t>
  </si>
  <si>
    <t>MARTIN GONZALEZ EMMANUEL</t>
  </si>
  <si>
    <t>210-0738</t>
  </si>
  <si>
    <t>MARTIN GONZALEZ ABRAHAM</t>
  </si>
  <si>
    <t>210-3059</t>
  </si>
  <si>
    <t>GONZALEZ GONZALEZ ALFONSO</t>
  </si>
  <si>
    <t>210-2625</t>
  </si>
  <si>
    <t>ESTACION SERVICIO EL TRAPICHE</t>
  </si>
  <si>
    <t>210-1433</t>
  </si>
  <si>
    <t>GUTIERREZ MARTIN EZEQUIEL</t>
  </si>
  <si>
    <t>210-0638</t>
  </si>
  <si>
    <t>VELADORA MEXICO SA DE CV</t>
  </si>
  <si>
    <t>210-0094</t>
  </si>
  <si>
    <t>TORRES JACOBO SAMUEL</t>
  </si>
  <si>
    <t>210-2501</t>
  </si>
  <si>
    <t>ALCANTAR NAVARRO ALVARO NOEL</t>
  </si>
  <si>
    <t>210-1297</t>
  </si>
  <si>
    <t>INDUSTRIALIZADORA OLEOFINOS SA DE CV</t>
  </si>
  <si>
    <t>210-1603</t>
  </si>
  <si>
    <t>JIMENEZ JIMENEZ ARMANDO</t>
  </si>
  <si>
    <t>210-0794</t>
  </si>
  <si>
    <t>SALAZAR COMPARAN ISRAEL</t>
  </si>
  <si>
    <t>210-2156</t>
  </si>
  <si>
    <t>CUSTOMER INSIGHT ACI SAS</t>
  </si>
  <si>
    <t>210-2969</t>
  </si>
  <si>
    <t>SAL PACIFICO SA DE CV</t>
  </si>
  <si>
    <t>210-0644</t>
  </si>
  <si>
    <t>JAUREGUI GARCIA LUIS ALBERTO</t>
  </si>
  <si>
    <t>210-3021</t>
  </si>
  <si>
    <t>QUINTANA ASTORGA LOURDES MARIA</t>
  </si>
  <si>
    <t>210-1298</t>
  </si>
  <si>
    <t>GARCIA PLASCENCIA TERESA</t>
  </si>
  <si>
    <t>210-2730</t>
  </si>
  <si>
    <t>CC</t>
  </si>
  <si>
    <t>COMPRACAJA</t>
  </si>
  <si>
    <t>OROZCO SANCHEZ PAOLA</t>
  </si>
  <si>
    <t>210-0826</t>
  </si>
  <si>
    <t>CARLOS NAFARRATE SA DE CV</t>
  </si>
  <si>
    <t>210-1777</t>
  </si>
  <si>
    <t>HUERTA RIVERA GABRIEL</t>
  </si>
  <si>
    <t>210-2343</t>
  </si>
  <si>
    <t>RED DE CARRETERAS DE OCCIDENTE SAB DE CV</t>
  </si>
  <si>
    <t>210-1728</t>
  </si>
  <si>
    <t>GC</t>
  </si>
  <si>
    <t>GASTOCAJA</t>
  </si>
  <si>
    <t>CALDERON ANGUIANO JULIETA</t>
  </si>
  <si>
    <t>210-0065</t>
  </si>
  <si>
    <t>CORAL GONZALEZ CYNTHIA NAYELI</t>
  </si>
  <si>
    <t>210-2873</t>
  </si>
  <si>
    <t>BERNAL VIZCARRA PEDRO</t>
  </si>
  <si>
    <t>210-0877</t>
  </si>
  <si>
    <t>RIZO NAVARRO DIEGO ALAN</t>
  </si>
  <si>
    <t>210-1406</t>
  </si>
  <si>
    <t>IÑIGUEZ ALVAREZ JAIME</t>
  </si>
  <si>
    <t>210-0573</t>
  </si>
  <si>
    <t>GRUPO MULTIHOME SA DE CV</t>
  </si>
  <si>
    <t>210-2069</t>
  </si>
  <si>
    <t>SOLORZANO RODRIGUEZ ANA MARIA</t>
  </si>
  <si>
    <t>210-1170</t>
  </si>
  <si>
    <t>ENERGETICOS TEPAK SA DE CV</t>
  </si>
  <si>
    <t>210-0468</t>
  </si>
  <si>
    <t>FARMACIAS BENAVIDES SAB DE CV</t>
  </si>
  <si>
    <t>210-1897</t>
  </si>
  <si>
    <t>SILVA GARCIA MARCO ANTONIO</t>
  </si>
  <si>
    <t>210-0179</t>
  </si>
  <si>
    <t>MENDOZA MACEDO ROSARIO</t>
  </si>
  <si>
    <t>210-2792</t>
  </si>
  <si>
    <t>UNIVERSAL WIPES SA DE CV</t>
  </si>
  <si>
    <t>210-1991</t>
  </si>
  <si>
    <t>MARTIN ROMERO CRISTINO</t>
  </si>
  <si>
    <t>210-2572</t>
  </si>
  <si>
    <t>A</t>
  </si>
  <si>
    <t>ARRENDAMIENTO</t>
  </si>
  <si>
    <t>GONZALEZ RAMIREZ HERMELINDA</t>
  </si>
  <si>
    <t>210-1446</t>
  </si>
  <si>
    <t>F-3</t>
  </si>
  <si>
    <t>COSPOR DISTRIBUCIONES SA DE CV</t>
  </si>
  <si>
    <t>210-0627</t>
  </si>
  <si>
    <t>SERVICIO ACATIC SA DE CV</t>
  </si>
  <si>
    <t>210-2221</t>
  </si>
  <si>
    <t>ALIMENTOS BOLONIA SA DE CV</t>
  </si>
  <si>
    <t>210-1184</t>
  </si>
  <si>
    <t>ALVARADO DE LA TORRE ISMAEL</t>
  </si>
  <si>
    <t>210-2556</t>
  </si>
  <si>
    <t>PADILLA RIOS MARIA IRMA ANGELICA</t>
  </si>
  <si>
    <t>210-0807</t>
  </si>
  <si>
    <t>GO TO MARKET FUND SA DE CV</t>
  </si>
  <si>
    <t>210-2821</t>
  </si>
  <si>
    <t>ESTACION DE SERVICIO LA MANGA SA DE CV</t>
  </si>
  <si>
    <t>210-2077</t>
  </si>
  <si>
    <t>MIL ENVASES SA DE CV</t>
  </si>
  <si>
    <t>210-2073</t>
  </si>
  <si>
    <t>CRUZ MERCADO ARACELI</t>
  </si>
  <si>
    <t>210-2729</t>
  </si>
  <si>
    <t>DISTRIBUIDORA COMERCIAL CBC DEL NOROESTE SA DE CV</t>
  </si>
  <si>
    <t>210-1782</t>
  </si>
  <si>
    <t>SALUD INTEGRAL DE LOS ALTOS AC</t>
  </si>
  <si>
    <t>210-2813</t>
  </si>
  <si>
    <t>DN</t>
  </si>
  <si>
    <t>DONATIVO</t>
  </si>
  <si>
    <t>ESQUIVIAS PEREZ FRANCISCO</t>
  </si>
  <si>
    <t>210-2272</t>
  </si>
  <si>
    <t>OPERADORA DE PROGRAMAS DE ABASTO MULTIPLE SA DE CV</t>
  </si>
  <si>
    <t>210-0297</t>
  </si>
  <si>
    <t>SALAZAR LOPEZ JOSHUA ISRAEL</t>
  </si>
  <si>
    <t>210-0602</t>
  </si>
  <si>
    <t>FIGUEROA MORALES PATRICIA ELIZABETH</t>
  </si>
  <si>
    <t>210-1967</t>
  </si>
  <si>
    <t>TOSTADO HERNANDEZ YAIR</t>
  </si>
  <si>
    <t>210-0803</t>
  </si>
  <si>
    <t>ALMACEN DON K SA DE CV</t>
  </si>
  <si>
    <t>210-1182</t>
  </si>
  <si>
    <t>PENILLA RIZO JOSE GUADALUPE</t>
  </si>
  <si>
    <t>210-1486</t>
  </si>
  <si>
    <t>FABRICA DE DULCES LA PROVIDENCIA SA DE CV</t>
  </si>
  <si>
    <t>210-1259</t>
  </si>
  <si>
    <t>MAGDALENO YAÑEZ OSCAR EDUARDO</t>
  </si>
  <si>
    <t>210-3095</t>
  </si>
  <si>
    <t>ALDRETE IBARRA SALVADOR</t>
  </si>
  <si>
    <t>210-1031</t>
  </si>
  <si>
    <t>SUEDAN LOZANO VICTOR DAVID</t>
  </si>
  <si>
    <t>210-2247</t>
  </si>
  <si>
    <t>INGREDIENTES ALIMENTICIOS DE OCCIDENTE SA DE CV</t>
  </si>
  <si>
    <t>210-2973</t>
  </si>
  <si>
    <t>FARMACOS NACIONALES SA DE CV</t>
  </si>
  <si>
    <t>210-0995</t>
  </si>
  <si>
    <t>NADRO SAPI DE CV</t>
  </si>
  <si>
    <t>210-0024</t>
  </si>
  <si>
    <t>CASA MARZAM SA DE CV</t>
  </si>
  <si>
    <t>210-0004</t>
  </si>
  <si>
    <t>TARJETA</t>
  </si>
  <si>
    <t>210-0497</t>
  </si>
  <si>
    <t>c</t>
  </si>
  <si>
    <t>TELEFONOS DE MEXICO SAB DE CV</t>
  </si>
  <si>
    <t>210-0548</t>
  </si>
  <si>
    <t>COLOSIO</t>
  </si>
  <si>
    <t>SERVICIO NORAMA SA DE CV</t>
  </si>
  <si>
    <t>210-2955</t>
  </si>
  <si>
    <t>F-4</t>
  </si>
  <si>
    <t>US COTTON MEXICO S DE RL DE CV</t>
  </si>
  <si>
    <t>210-2756</t>
  </si>
  <si>
    <t>ECOWIPES SA DE CV</t>
  </si>
  <si>
    <t>210-0577</t>
  </si>
  <si>
    <t>VIQUEZ MIRANDA ALFONSO</t>
  </si>
  <si>
    <t>210-0589</t>
  </si>
  <si>
    <t>CARDENAS DAVALOS ALBERTO</t>
  </si>
  <si>
    <t>210-0603</t>
  </si>
  <si>
    <t>CORPORACION OPERADORA DE REPRESENTACIONES Y NEGOCIOS SA DE CV</t>
  </si>
  <si>
    <t>210-0661</t>
  </si>
  <si>
    <t>DIAZ MEZA MARIA GUADALUPE</t>
  </si>
  <si>
    <t>210-0829</t>
  </si>
  <si>
    <t>COMERCIALIZADORA DE ADORNOS SA DE CV</t>
  </si>
  <si>
    <t>210-1067</t>
  </si>
  <si>
    <t>SILVA RIVERA EFREN</t>
  </si>
  <si>
    <t>210-1192</t>
  </si>
  <si>
    <t>DUADIN S DE RL DE CV</t>
  </si>
  <si>
    <t>210-2421</t>
  </si>
  <si>
    <t>SUPERMEX Y DISTRIBUCIONES S DE RL DE CV</t>
  </si>
  <si>
    <t>210-2856</t>
  </si>
  <si>
    <t>DAVILA GUADALUPE MA GABRIELA</t>
  </si>
  <si>
    <t>210-3024</t>
  </si>
  <si>
    <t>GARCIA DOMINGUEZ RAUL</t>
  </si>
  <si>
    <t>210-3110</t>
  </si>
  <si>
    <t>INTEC MEDIOS DE PAGO SA DE CV</t>
  </si>
  <si>
    <t>210-3114</t>
  </si>
  <si>
    <t>LOZANO HERNANDEZ LORENA</t>
  </si>
  <si>
    <t>210-3118</t>
  </si>
  <si>
    <t>INDUSTRIAS H24 SA DE CV</t>
  </si>
  <si>
    <t>210-1019</t>
  </si>
  <si>
    <t>CONCRETOS LANZADOS CONSTRUCCIONES SA DE CV</t>
  </si>
  <si>
    <t>210-0952</t>
  </si>
  <si>
    <t>PASTEURIZADORA AGUASCALIENTES SA DE CV</t>
  </si>
  <si>
    <t>210-1071</t>
  </si>
  <si>
    <t>MUÑOZ MARTIN CARLOS ALBERTO</t>
  </si>
  <si>
    <t>210-1268</t>
  </si>
  <si>
    <t>ABAF SA DE CV</t>
  </si>
  <si>
    <t>210-2995</t>
  </si>
  <si>
    <t>ALCAZAR RODRIGUEZ JOEL ALEJANDRO</t>
  </si>
  <si>
    <t>210-3004</t>
  </si>
  <si>
    <t>BIOFACTOR SA DE CV</t>
  </si>
  <si>
    <t>210-1212</t>
  </si>
  <si>
    <t>COMERCIALIZADORA DEL PACIFICO DE ARTICULOS MEDICOS SA DE CV</t>
  </si>
  <si>
    <t>210-2659</t>
  </si>
  <si>
    <t>DE LA FUENTE SALAZAR GUILLERMO</t>
  </si>
  <si>
    <t>210-2329</t>
  </si>
  <si>
    <t>DISTRIBUCIONES MDMX GDL SA DE CV</t>
  </si>
  <si>
    <t>210-3119</t>
  </si>
  <si>
    <t>EMPACADORA THERBAL SA DE CV</t>
  </si>
  <si>
    <t>210-1026</t>
  </si>
  <si>
    <t>FRACA SA DE CV</t>
  </si>
  <si>
    <t>210-1671</t>
  </si>
  <si>
    <t>GONZALEZ GARCIA EDUARDO ALBERTO</t>
  </si>
  <si>
    <t>210-0752</t>
  </si>
  <si>
    <t>GRUPO AGC INTERNACIONAL SA DE CV</t>
  </si>
  <si>
    <t>210-3121</t>
  </si>
  <si>
    <t>LOZA IBARRA SALVADOR</t>
  </si>
  <si>
    <t>210-3013</t>
  </si>
  <si>
    <t>MACROPRES SA DE CV</t>
  </si>
  <si>
    <t>210-2138</t>
  </si>
  <si>
    <t>MARTIARENA ROJAS MAURICIO RAFAEL</t>
  </si>
  <si>
    <t>210-0036</t>
  </si>
  <si>
    <t>MAXIVA SA DE CV</t>
  </si>
  <si>
    <t>210-1871</t>
  </si>
  <si>
    <t>NAVARRO PLASCENCIA JORGE ALBERTO</t>
  </si>
  <si>
    <t>210-0492</t>
  </si>
  <si>
    <t>PRODUCTOS LA COLINA SA DE CV</t>
  </si>
  <si>
    <t>210-3008</t>
  </si>
  <si>
    <t>ROSALES ROJAS DOLORES MAGDALENA</t>
  </si>
  <si>
    <t>210-2713</t>
  </si>
  <si>
    <t>RUAN PARTIDA RAUL</t>
  </si>
  <si>
    <t>210-2561</t>
  </si>
  <si>
    <t>GS</t>
  </si>
  <si>
    <t>GESTORIA</t>
  </si>
  <si>
    <t>SABORMEX SAPI DE CV</t>
  </si>
  <si>
    <t>210-0193</t>
  </si>
  <si>
    <t>VILLA GARCIA AGUILAR JOSUE</t>
  </si>
  <si>
    <t>210-1044</t>
  </si>
  <si>
    <t>HERNANDEZ ROCHA HECTOR DAVID</t>
  </si>
  <si>
    <t>210-2954</t>
  </si>
  <si>
    <t>COEDITEP GRUPO CONSTRUCTOR SA DE CV</t>
  </si>
  <si>
    <t>210-0326</t>
  </si>
  <si>
    <t>NAVARRO OROZCO MANUEL</t>
  </si>
  <si>
    <t>210-0201</t>
  </si>
  <si>
    <t>DISTRIBUIDORA DE CONSUMIBLES MEDICOS CR SA DE CV</t>
  </si>
  <si>
    <t>210-0890</t>
  </si>
  <si>
    <t>VILLALOBOS ALTAMIRANO SILVIA EDITH</t>
  </si>
  <si>
    <t>210-2970</t>
  </si>
  <si>
    <t>DE LA PEÑA GARIBALDI HECTOR ROBERTO</t>
  </si>
  <si>
    <t>210-0966</t>
  </si>
  <si>
    <t>PRO SKIN G S DE RL DE CV</t>
  </si>
  <si>
    <t>210-0337</t>
  </si>
  <si>
    <t>CAFE EL MARINO DE JALISCO SA DE CV</t>
  </si>
  <si>
    <t>210-0437</t>
  </si>
  <si>
    <t>ACEVES ESQUIVIAS MARIA ELENA</t>
  </si>
  <si>
    <t>210-3009</t>
  </si>
  <si>
    <t>SEMILLAS Y CEREALES SAN JUANICO SA DE CV</t>
  </si>
  <si>
    <t>210-0574</t>
  </si>
  <si>
    <t>OCAMI COMERCIALIZACION SA DE CV</t>
  </si>
  <si>
    <t>210-1095</t>
  </si>
  <si>
    <t>FARMACIA TEPA SA DE CV</t>
  </si>
  <si>
    <t>210-2568</t>
  </si>
  <si>
    <t>MULTISERVICIOS 2001 SA DE CV</t>
  </si>
  <si>
    <t>210-0091</t>
  </si>
  <si>
    <t>AVANTE GLOBAL TRADE SA DE CV</t>
  </si>
  <si>
    <t>210-1439</t>
  </si>
  <si>
    <t>RENTERIA ORTIZ GERARDO</t>
  </si>
  <si>
    <t>210-2363</t>
  </si>
  <si>
    <t>GONZALEZ GONZALEZ AMELIA</t>
  </si>
  <si>
    <t>210-0645</t>
  </si>
  <si>
    <t>LOPEZ BECERRA JORGE LUIS</t>
  </si>
  <si>
    <t>210-3125</t>
  </si>
  <si>
    <t>LUPERCIO BECERRA MARTIN EDMUNDO</t>
  </si>
  <si>
    <t>210-3130</t>
  </si>
  <si>
    <t>GALVAN MARTINEZ REGINALDO</t>
  </si>
  <si>
    <t>210-0787</t>
  </si>
  <si>
    <t>ROMERO FALCONI EFREN TERCERO</t>
  </si>
  <si>
    <t>210-0343</t>
  </si>
  <si>
    <t>CORONA ALTEÑA SA DE CV</t>
  </si>
  <si>
    <t>210-0184</t>
  </si>
  <si>
    <t>F-5</t>
  </si>
  <si>
    <t>F-295</t>
  </si>
  <si>
    <t>FIBRAS FIX SA DE CV</t>
  </si>
  <si>
    <t>210-2486</t>
  </si>
  <si>
    <t>VERA HERNANDEZ RAMON</t>
  </si>
  <si>
    <t>210-0759</t>
  </si>
  <si>
    <t>COSTCO DE MEXICO SA DE CV</t>
  </si>
  <si>
    <t>210-1837</t>
  </si>
  <si>
    <t>ANDAMIOS Y EQUIPOS AMARILLOS SA DE CV</t>
  </si>
  <si>
    <t>210-2987</t>
  </si>
  <si>
    <t>F-39</t>
  </si>
  <si>
    <t>OCHOA HERNANDEZ FERNANDO</t>
  </si>
  <si>
    <t>210-3097</t>
  </si>
  <si>
    <t>DE LA TORRE NAVARRO EVANGELINA</t>
  </si>
  <si>
    <t>210-3116</t>
  </si>
  <si>
    <t>RAMIREZ ZEPEDA FRANEA LIZETH</t>
  </si>
  <si>
    <t>210-1372</t>
  </si>
  <si>
    <t>GARCIA MOLINA JOSE MANUEL</t>
  </si>
  <si>
    <t>210-1081</t>
  </si>
  <si>
    <t>MS PRO COSMETICOS SA DE CV</t>
  </si>
  <si>
    <t>210-2917</t>
  </si>
  <si>
    <t>ROMYC INDUSTRIAL SA DE CV</t>
  </si>
  <si>
    <t>210-1877</t>
  </si>
  <si>
    <t>BENITEZ SALAZAR MARIA LUISA</t>
  </si>
  <si>
    <t>210-3134</t>
  </si>
  <si>
    <t>CASILLAS NAVARRO ALEJANDRA</t>
  </si>
  <si>
    <t>210-2512</t>
  </si>
  <si>
    <t>GARCIA MACIAS BLANCA ESTELA</t>
  </si>
  <si>
    <t>210-0419</t>
  </si>
  <si>
    <t>DICOMEDIC SA DE CV</t>
  </si>
  <si>
    <t>210-0873</t>
  </si>
  <si>
    <t>DIMUFLO SA DE CV</t>
  </si>
  <si>
    <t>210-1892</t>
  </si>
  <si>
    <t>MARTINEZ HERNANDEZ DIANA IZARETH</t>
  </si>
  <si>
    <t>210-2942</t>
  </si>
  <si>
    <t>ALMACEN DE DROGAS LA PAZ SA DE CV</t>
  </si>
  <si>
    <t>210-0185</t>
  </si>
  <si>
    <t>F-6</t>
  </si>
  <si>
    <t>F-382</t>
  </si>
  <si>
    <t>PROMAQUILA DE COCULA SA DE CV</t>
  </si>
  <si>
    <t>210-1426</t>
  </si>
  <si>
    <t>F-331</t>
  </si>
  <si>
    <t>F-20</t>
  </si>
  <si>
    <t>LOPEZ NAVARRO LETICIA IDALID</t>
  </si>
  <si>
    <t>210-2544</t>
  </si>
  <si>
    <t>FERTIFARMA SA DE CV</t>
  </si>
  <si>
    <t>210-0368</t>
  </si>
  <si>
    <t>GONZALEZ OROZCO TOMAS</t>
  </si>
  <si>
    <t>210-1153</t>
  </si>
  <si>
    <t>DISTRIBUIDORA PEBE SA DE CV</t>
  </si>
  <si>
    <t>210-2035</t>
  </si>
  <si>
    <t>RUIZ HERNANDEZ ITZAYANA</t>
  </si>
  <si>
    <t>210-0348</t>
  </si>
  <si>
    <t>LOPEZ GARCIA MARTIN ALBERTO</t>
  </si>
  <si>
    <t>210-1501</t>
  </si>
  <si>
    <t>F-58</t>
  </si>
  <si>
    <t>NAVARRO GONZALEZ PAZ ANGELICA</t>
  </si>
  <si>
    <t>210-2798</t>
  </si>
  <si>
    <t>RADIOMOVIL DIPSA SA DE CV</t>
  </si>
  <si>
    <t>210-0975</t>
  </si>
  <si>
    <t>MEDICAL GUMA SA DE CV</t>
  </si>
  <si>
    <t>210-1316</t>
  </si>
  <si>
    <t>KPS COMERCIALIZADORA SA DE CV</t>
  </si>
  <si>
    <t>210-1089</t>
  </si>
  <si>
    <t>F-28</t>
  </si>
  <si>
    <t>TRANSPORTES RUTA OCCIDENTE SA DE CV</t>
  </si>
  <si>
    <t>210-2906</t>
  </si>
  <si>
    <t>F-2056</t>
  </si>
  <si>
    <t>SANTA BARBARA 1222</t>
  </si>
  <si>
    <t>F-1206</t>
  </si>
  <si>
    <t>CASTRO LOPEZ JOSE PEDRO</t>
  </si>
  <si>
    <t>210-3098</t>
  </si>
  <si>
    <t>PROVEEDORA FARMACEUTICA RASE</t>
  </si>
  <si>
    <t>210-3135</t>
  </si>
  <si>
    <t>ARANA PEREZ LIZETTE PATRICIA</t>
  </si>
  <si>
    <t>210-3148</t>
  </si>
  <si>
    <t>GUTIERREZ CORTES JOSE GUADALUPE</t>
  </si>
  <si>
    <t>210-2259</t>
  </si>
  <si>
    <t>F-359</t>
  </si>
  <si>
    <t>F-8</t>
  </si>
  <si>
    <t>F-378</t>
  </si>
  <si>
    <t>DEGASA SA DE CV</t>
  </si>
  <si>
    <t>210-0720</t>
  </si>
  <si>
    <t>PRODUCTOS UVAVIÑA SA DE CV</t>
  </si>
  <si>
    <t>210-0893</t>
  </si>
  <si>
    <t>ROMO CORNEJO MAYRA LIZETH</t>
  </si>
  <si>
    <t>210-0524</t>
  </si>
  <si>
    <t>ROMO CORNEJO OMAR ALEJANDRO</t>
  </si>
  <si>
    <t>210-2613</t>
  </si>
  <si>
    <t>F-114</t>
  </si>
  <si>
    <t>LBM COMERCIALIZADORA SA DE CV</t>
  </si>
  <si>
    <t>210-2499</t>
  </si>
  <si>
    <t>CENTRO DE ABASTO Y DISTRIBUCION ESPECIALIZADA S DE RL DE CV</t>
  </si>
  <si>
    <t>210-1468</t>
  </si>
  <si>
    <t>F-209</t>
  </si>
  <si>
    <t>VAZQUEZ VEGA HUMBERTO</t>
  </si>
  <si>
    <t>210-1546</t>
  </si>
  <si>
    <t>NATURISTAS ZILOE SA DE CV</t>
  </si>
  <si>
    <t>210-2897</t>
  </si>
  <si>
    <t>LABORATORIOS CLINIC SA DE CV</t>
  </si>
  <si>
    <t>210-2765</t>
  </si>
  <si>
    <t>F-38</t>
  </si>
  <si>
    <t>GONZALEZ ALATORRE ALBERTO</t>
  </si>
  <si>
    <t>210-2972</t>
  </si>
  <si>
    <t>BARBA MARTIN RAMON ADRIAN</t>
  </si>
  <si>
    <t>210-1186</t>
  </si>
  <si>
    <t>F-30</t>
  </si>
  <si>
    <t>HARINERA DE MAIZ DE JALISCO SA DE CV</t>
  </si>
  <si>
    <t>210-1600</t>
  </si>
  <si>
    <t>GONZALEZ ACEVES ANA LORENA</t>
  </si>
  <si>
    <t>210-3060</t>
  </si>
  <si>
    <t>PRODUCTOS ALIMENTICIOS LA GUADALUPANA SA DE CV</t>
  </si>
  <si>
    <t>210-0322</t>
  </si>
  <si>
    <t>PRODUCTOS ALIMENTICIOS LA MANZANA SRL DE CV</t>
  </si>
  <si>
    <t>210-3113</t>
  </si>
  <si>
    <t>F-59</t>
  </si>
  <si>
    <t>18 TRUCKING SA DE CV</t>
  </si>
  <si>
    <t>210-1177</t>
  </si>
  <si>
    <t>LOPEZ GOMEZ MARIA DEL CARMEN</t>
  </si>
  <si>
    <t>210-2215</t>
  </si>
  <si>
    <t>F-534</t>
  </si>
  <si>
    <t>F-576</t>
  </si>
  <si>
    <t>ASCENCIO LOPEZ MARIA LORENA</t>
  </si>
  <si>
    <t>210-0769</t>
  </si>
  <si>
    <t>REYES ESPINOZA OLIVIA</t>
  </si>
  <si>
    <t>210-1154</t>
  </si>
  <si>
    <t>OFERTAS Y COMERCIALIZACION SA DE CV</t>
  </si>
  <si>
    <t>210-1350</t>
  </si>
  <si>
    <t>MARTINEZ CARRANZA ALEJANDRA NOEMI</t>
  </si>
  <si>
    <t>210-0417</t>
  </si>
  <si>
    <t>TOKA INTERNACIONAL SAPI DE CV</t>
  </si>
  <si>
    <t>210-1068</t>
  </si>
  <si>
    <t>F-10787</t>
  </si>
  <si>
    <t>LOZANO GALLEGOS YANIRA DEL CARMEN</t>
  </si>
  <si>
    <t>210-2865</t>
  </si>
  <si>
    <t>F-1789</t>
  </si>
  <si>
    <t>ESPECIAS Y CONDIMENTOS DE MEXICO SA DE CV</t>
  </si>
  <si>
    <t>210-2994</t>
  </si>
  <si>
    <t>F-7</t>
  </si>
  <si>
    <t>F-471</t>
  </si>
  <si>
    <t>FRANCO CASILLAS ALVARO ENRIQUE</t>
  </si>
  <si>
    <t>210-1682</t>
  </si>
  <si>
    <t>FARMACIA GUADALAJARA SA DE CV</t>
  </si>
  <si>
    <t>210-2778</t>
  </si>
  <si>
    <t>F-23</t>
  </si>
  <si>
    <t>DISTRIBUIDORA COMERCIAL CIPREZO SA DE CV</t>
  </si>
  <si>
    <t>210-2842</t>
  </si>
  <si>
    <t>NUÑO DIAZ CHRISTIAN ALFONSO</t>
  </si>
  <si>
    <t>210-3044</t>
  </si>
  <si>
    <t>F-213</t>
  </si>
  <si>
    <t>ALCEDA SA DE CV</t>
  </si>
  <si>
    <t>210-1293</t>
  </si>
  <si>
    <t>F-134</t>
  </si>
  <si>
    <t>RUIZ SANCHEZ CECILIA</t>
  </si>
  <si>
    <t>210-0999</t>
  </si>
  <si>
    <t>F-24</t>
  </si>
  <si>
    <t>F-71398</t>
  </si>
  <si>
    <t>F-71399</t>
  </si>
  <si>
    <t>F-9856</t>
  </si>
  <si>
    <t>F-71400</t>
  </si>
  <si>
    <t>F-71244</t>
  </si>
  <si>
    <t>F-71506</t>
  </si>
  <si>
    <t>F-9857</t>
  </si>
  <si>
    <t>HOJAS LA MEXICANA</t>
  </si>
  <si>
    <t>210-3070</t>
  </si>
  <si>
    <t>F-8515</t>
  </si>
  <si>
    <t>F-16579</t>
  </si>
  <si>
    <t>F-50834</t>
  </si>
  <si>
    <t>F-2071</t>
  </si>
  <si>
    <t>F-9869</t>
  </si>
  <si>
    <t>F-50864</t>
  </si>
  <si>
    <t>F-2077</t>
  </si>
  <si>
    <t>F-71657</t>
  </si>
  <si>
    <t>F-71508</t>
  </si>
  <si>
    <t>F-2080</t>
  </si>
  <si>
    <t>F-50888</t>
  </si>
  <si>
    <t>F-9886</t>
  </si>
  <si>
    <t>F-16618</t>
  </si>
  <si>
    <t>F-71507</t>
  </si>
  <si>
    <t>F-2089</t>
  </si>
  <si>
    <t>F-50914</t>
  </si>
  <si>
    <t>F-50948</t>
  </si>
  <si>
    <t>F-2100</t>
  </si>
  <si>
    <t>F-71764</t>
  </si>
  <si>
    <t>F-9916</t>
  </si>
  <si>
    <t>F-2108</t>
  </si>
  <si>
    <t>F-71763</t>
  </si>
  <si>
    <t>F-50974</t>
  </si>
  <si>
    <t>F-71762</t>
  </si>
  <si>
    <t>F-16650</t>
  </si>
  <si>
    <t>F-2112</t>
  </si>
  <si>
    <t>F-51007</t>
  </si>
  <si>
    <t>F-71007</t>
  </si>
  <si>
    <t>F-2116</t>
  </si>
  <si>
    <t>F-51028</t>
  </si>
  <si>
    <t>F-71656</t>
  </si>
  <si>
    <t>F-51049</t>
  </si>
  <si>
    <t>F-2122</t>
  </si>
  <si>
    <t>F-16678</t>
  </si>
  <si>
    <t>F-51083</t>
  </si>
  <si>
    <t>F-9998</t>
  </si>
  <si>
    <t>F-2126</t>
  </si>
  <si>
    <t>F-51126</t>
  </si>
  <si>
    <t>F-2131</t>
  </si>
  <si>
    <t>F-2135</t>
  </si>
  <si>
    <t>F-51152</t>
  </si>
  <si>
    <t>TRANSF2109</t>
  </si>
  <si>
    <t>TRANSF2124</t>
  </si>
  <si>
    <t>TRANSF2125</t>
  </si>
  <si>
    <t>TRANSF2126</t>
  </si>
  <si>
    <t>TRANSF2127</t>
  </si>
  <si>
    <t>TRANSF2128</t>
  </si>
  <si>
    <t>TRANSF2129</t>
  </si>
  <si>
    <t>TRANSF2130</t>
  </si>
  <si>
    <t>TRANSF2131</t>
  </si>
  <si>
    <t>TRANSF2133</t>
  </si>
  <si>
    <t>TRANSF2134</t>
  </si>
  <si>
    <t>TRANSF2135</t>
  </si>
  <si>
    <t>TRANSF2136</t>
  </si>
  <si>
    <t>TRANSF2137</t>
  </si>
  <si>
    <t>TRANSF2138</t>
  </si>
  <si>
    <t>MAPELO</t>
  </si>
  <si>
    <t>JARDINES</t>
  </si>
  <si>
    <t>COLONIA</t>
  </si>
  <si>
    <t>SANTA BARBARA 1226</t>
  </si>
  <si>
    <t>ACATIC</t>
  </si>
  <si>
    <t>BODEGA 1570</t>
  </si>
  <si>
    <t>BODEGA 1570 A</t>
  </si>
  <si>
    <t>GLEZ GALLO 93</t>
  </si>
  <si>
    <t>16 DE SEPT 115A</t>
  </si>
  <si>
    <t>YAHUALICA</t>
  </si>
  <si>
    <t>TRANSF0960</t>
  </si>
  <si>
    <t>TRANSF1035</t>
  </si>
  <si>
    <t>TRANSF1032</t>
  </si>
  <si>
    <t>TRANSF0957</t>
  </si>
  <si>
    <t>TRANSF0931</t>
  </si>
  <si>
    <t>TRANSF0975</t>
  </si>
  <si>
    <t>TRANSF0983</t>
  </si>
  <si>
    <t>TRANSF0924</t>
  </si>
  <si>
    <t>TRANSF0944</t>
  </si>
  <si>
    <t>TRANSF0973</t>
  </si>
  <si>
    <t>TRANSF0999</t>
  </si>
  <si>
    <t>TRANSF1031</t>
  </si>
  <si>
    <t>TRANSF0913</t>
  </si>
  <si>
    <t>TRANSF0958</t>
  </si>
  <si>
    <t>TRANSF0980</t>
  </si>
  <si>
    <t>TRANSF1021</t>
  </si>
  <si>
    <t>TRANSF0911</t>
  </si>
  <si>
    <t>TRANSF0923</t>
  </si>
  <si>
    <t>TRANSF0943</t>
  </si>
  <si>
    <t>TRANSF0972</t>
  </si>
  <si>
    <t>TRANSF0998</t>
  </si>
  <si>
    <t>TRANSF1025</t>
  </si>
  <si>
    <t>TRANSF1027</t>
  </si>
  <si>
    <t>TRANSF0928</t>
  </si>
  <si>
    <t>TRANSF0994</t>
  </si>
  <si>
    <t>TRANSF1033</t>
  </si>
  <si>
    <t>TRANSF0927</t>
  </si>
  <si>
    <t>TRANSF0916</t>
  </si>
  <si>
    <t>TRANSF0934</t>
  </si>
  <si>
    <t>TRANSF0949</t>
  </si>
  <si>
    <t>TRANSF0977</t>
  </si>
  <si>
    <t>TRANSF0991</t>
  </si>
  <si>
    <t>TRANSF1008</t>
  </si>
  <si>
    <t>TRANSF1026</t>
  </si>
  <si>
    <t>TRANSF0961</t>
  </si>
  <si>
    <t>TRANSF0950</t>
  </si>
  <si>
    <t>TRANSF0971</t>
  </si>
  <si>
    <t>TRANSF1011</t>
  </si>
  <si>
    <t>TRANSF0948</t>
  </si>
  <si>
    <t>TRANSF0964</t>
  </si>
  <si>
    <t>TRANSF1016</t>
  </si>
  <si>
    <t>TRANSF1024</t>
  </si>
  <si>
    <t>TRANSF0992</t>
  </si>
  <si>
    <t>TRANSF0982</t>
  </si>
  <si>
    <t>TRANSF0954</t>
  </si>
  <si>
    <t>TRANSF0941</t>
  </si>
  <si>
    <t>TRANSF0935</t>
  </si>
  <si>
    <t>TRANSF0946</t>
  </si>
  <si>
    <t>TRANSF0987</t>
  </si>
  <si>
    <t>TRANSF1029</t>
  </si>
  <si>
    <t>TRANSF0995</t>
  </si>
  <si>
    <t>TRANSF0952</t>
  </si>
  <si>
    <t>TRANSF1009</t>
  </si>
  <si>
    <t>TRANSF1012</t>
  </si>
  <si>
    <t>TRANSF0970</t>
  </si>
  <si>
    <t>TRANSF0955</t>
  </si>
  <si>
    <t>TRANSF0962</t>
  </si>
  <si>
    <t>TRANSF0993</t>
  </si>
  <si>
    <t>TRANSF1034</t>
  </si>
  <si>
    <t>TRANSF1004</t>
  </si>
  <si>
    <t>TRANSF1019</t>
  </si>
  <si>
    <t>TRANSF0940</t>
  </si>
  <si>
    <t>TRANSF0959</t>
  </si>
  <si>
    <t>TRANSF0910</t>
  </si>
  <si>
    <t>TRANSF0967</t>
  </si>
  <si>
    <t>TRANSF1001</t>
  </si>
  <si>
    <t>TRANSF0989</t>
  </si>
  <si>
    <t>TRANSF0968</t>
  </si>
  <si>
    <t>TRANSF0918</t>
  </si>
  <si>
    <t>TRANSF0939</t>
  </si>
  <si>
    <t>TRANSF0953</t>
  </si>
  <si>
    <t>TRANSF0976</t>
  </si>
  <si>
    <t>TRANSF0986</t>
  </si>
  <si>
    <t>TRANSF1013</t>
  </si>
  <si>
    <t>TRANSF0997</t>
  </si>
  <si>
    <t>TRANSF0956</t>
  </si>
  <si>
    <t>TRANSF0926</t>
  </si>
  <si>
    <t>TRANSF0996</t>
  </si>
  <si>
    <t>TRANSF0936</t>
  </si>
  <si>
    <t>TRANSF1005</t>
  </si>
  <si>
    <t>TRANSF0929</t>
  </si>
  <si>
    <t>TRANSF0985</t>
  </si>
  <si>
    <t>TRANSF1036</t>
  </si>
  <si>
    <t>TRANSF0922</t>
  </si>
  <si>
    <t>TRANSF0933</t>
  </si>
  <si>
    <t>TRANSF0963</t>
  </si>
  <si>
    <t>TRANSF0979</t>
  </si>
  <si>
    <t>TRANSF0988</t>
  </si>
  <si>
    <t>TRANSF1006</t>
  </si>
  <si>
    <t>TRANSF1010</t>
  </si>
  <si>
    <t>TRANSF0917</t>
  </si>
  <si>
    <t>TRANSF0969</t>
  </si>
  <si>
    <t>TRANSF1015</t>
  </si>
  <si>
    <t>TRANSF0945</t>
  </si>
  <si>
    <t>TRANSF0974</t>
  </si>
  <si>
    <t>TRANSF1000</t>
  </si>
  <si>
    <t>TRANSF1028</t>
  </si>
  <si>
    <t>TRANSF1014</t>
  </si>
  <si>
    <t>TRANSF0990</t>
  </si>
  <si>
    <t>TRANSF0919</t>
  </si>
  <si>
    <t>TRANSF0937</t>
  </si>
  <si>
    <t>TRANSF0914</t>
  </si>
  <si>
    <t>TRANSF0925</t>
  </si>
  <si>
    <t>TRANSF0984</t>
  </si>
  <si>
    <t>TRANSF1030</t>
  </si>
  <si>
    <t>TRANSF0920</t>
  </si>
  <si>
    <t>TRANSF0965</t>
  </si>
  <si>
    <t>TRANSF1002</t>
  </si>
  <si>
    <t>TRANSF0930</t>
  </si>
  <si>
    <t>TRANSF0947</t>
  </si>
  <si>
    <t>TRANSF0912</t>
  </si>
  <si>
    <t>TRANSF0932</t>
  </si>
  <si>
    <t>TRANSF1020</t>
  </si>
  <si>
    <t>TRANSF0915</t>
  </si>
  <si>
    <t>TRANSF0938</t>
  </si>
  <si>
    <t>TRANSF1022</t>
  </si>
  <si>
    <t>TRANSF1007</t>
  </si>
  <si>
    <t>TRANSF1017</t>
  </si>
  <si>
    <t>F-970772</t>
  </si>
  <si>
    <t>F-3542</t>
  </si>
  <si>
    <t>ABASTECEDORA DE LAMINAS DE OCCIDENTE SA DE CV</t>
  </si>
  <si>
    <t>210-3131</t>
  </si>
  <si>
    <t>F-41966</t>
  </si>
  <si>
    <t>F-5686</t>
  </si>
  <si>
    <t>F-2107</t>
  </si>
  <si>
    <t>F-2121-2119-2120</t>
  </si>
  <si>
    <t>F-30121228-30121231</t>
  </si>
  <si>
    <t>F-129162</t>
  </si>
  <si>
    <t>F-129594</t>
  </si>
  <si>
    <t>F-130138</t>
  </si>
  <si>
    <t>F-19741</t>
  </si>
  <si>
    <t>F-99160712-99160715-99160719-</t>
  </si>
  <si>
    <t>F-99315580</t>
  </si>
  <si>
    <t>F-99473461-99473478-99473480-99473481-99473497</t>
  </si>
  <si>
    <t>F-99785836-99785841-99785850-</t>
  </si>
  <si>
    <t>F-99928674-99928687</t>
  </si>
  <si>
    <t>F-100092815-100092817</t>
  </si>
  <si>
    <t>F-100261723-100261727</t>
  </si>
  <si>
    <t>F-1433</t>
  </si>
  <si>
    <t>F-9126080308</t>
  </si>
  <si>
    <t>F-9126080419</t>
  </si>
  <si>
    <t>F-9126080619</t>
  </si>
  <si>
    <t>F-7164</t>
  </si>
  <si>
    <t>F-2582569</t>
  </si>
  <si>
    <t>DE LA TORRE AGUIRRE JUAN MANUEL</t>
  </si>
  <si>
    <t>210-3084</t>
  </si>
  <si>
    <t>F-2723</t>
  </si>
  <si>
    <t>F-2 PAGO TOTAL</t>
  </si>
  <si>
    <t>DULMAR DISTRIBUCIONES SA DE CV</t>
  </si>
  <si>
    <t>210-2157</t>
  </si>
  <si>
    <t>F-2975-2976</t>
  </si>
  <si>
    <t>F-6583975 VALES DE DESPENSA</t>
  </si>
  <si>
    <t>ESCOTO GONZALEZ FELIPE</t>
  </si>
  <si>
    <t>210-0572</t>
  </si>
  <si>
    <t>F-294</t>
  </si>
  <si>
    <t>GARCIA IÑIGUEZ HILDA</t>
  </si>
  <si>
    <t>210-3162</t>
  </si>
  <si>
    <t>F-107</t>
  </si>
  <si>
    <t>F-212739</t>
  </si>
  <si>
    <t>F-13829</t>
  </si>
  <si>
    <t>F-13843</t>
  </si>
  <si>
    <t>F-13884</t>
  </si>
  <si>
    <t>F-13897-13924</t>
  </si>
  <si>
    <t>HERNANDEZ RAMIREZ FELIPE ADOLFO</t>
  </si>
  <si>
    <t>210-3160</t>
  </si>
  <si>
    <t>F-2617</t>
  </si>
  <si>
    <t>F-140266  NC-15792</t>
  </si>
  <si>
    <t>F-3310</t>
  </si>
  <si>
    <t>F-696</t>
  </si>
  <si>
    <t>F-692</t>
  </si>
  <si>
    <t>MARTINEZ GOMEZ GUILLERMO</t>
  </si>
  <si>
    <t>210-1021</t>
  </si>
  <si>
    <t>F-815</t>
  </si>
  <si>
    <t>F-3652440</t>
  </si>
  <si>
    <t>F-3044</t>
  </si>
  <si>
    <t>F-3066</t>
  </si>
  <si>
    <t>F-3072</t>
  </si>
  <si>
    <t>F-3085</t>
  </si>
  <si>
    <t>F-3089</t>
  </si>
  <si>
    <t>NAVARRO ESTRADA ALBERTO</t>
  </si>
  <si>
    <t>210-3163</t>
  </si>
  <si>
    <t>F-68</t>
  </si>
  <si>
    <t>NAVI PLASTIC SA DE CV</t>
  </si>
  <si>
    <t>210-1129</t>
  </si>
  <si>
    <t>F-268855</t>
  </si>
  <si>
    <t>F-473961</t>
  </si>
  <si>
    <t>F-503</t>
  </si>
  <si>
    <t>F-528</t>
  </si>
  <si>
    <t>F-431608</t>
  </si>
  <si>
    <t>F-431928</t>
  </si>
  <si>
    <t>F-56651.</t>
  </si>
  <si>
    <t>F-230552-230553-230554-230555-230557-8915-1931-</t>
  </si>
  <si>
    <t>F-231078-231079-231080-231081-231082-231083</t>
  </si>
  <si>
    <t>F-231568-231569-231570-231571-231572</t>
  </si>
  <si>
    <t>F-406809</t>
  </si>
  <si>
    <t>RAMIREZ DURAN DANIELA SOLEDAD</t>
  </si>
  <si>
    <t>210-3140</t>
  </si>
  <si>
    <t>F-1251</t>
  </si>
  <si>
    <t>F-361</t>
  </si>
  <si>
    <t>SC JOHNSON S DE RL DE CV</t>
  </si>
  <si>
    <t>210-2439</t>
  </si>
  <si>
    <t>F-468697</t>
  </si>
  <si>
    <t>F-413</t>
  </si>
  <si>
    <t>F-435</t>
  </si>
  <si>
    <t>F-461</t>
  </si>
  <si>
    <t>F-141441</t>
  </si>
  <si>
    <t>F-141960</t>
  </si>
  <si>
    <t>F-142361</t>
  </si>
  <si>
    <t>F-8822</t>
  </si>
  <si>
    <t>TERMICAST SA DE CV</t>
  </si>
  <si>
    <t>210-2846</t>
  </si>
  <si>
    <t>F-281385</t>
  </si>
  <si>
    <t>TORRES CARRANZA CARLOS</t>
  </si>
  <si>
    <t>210-0977</t>
  </si>
  <si>
    <t>F-1255</t>
  </si>
  <si>
    <t>F-1263</t>
  </si>
  <si>
    <t>F-9409 ABONO</t>
  </si>
  <si>
    <t>F-113672911</t>
  </si>
  <si>
    <t>F-113745691</t>
  </si>
  <si>
    <t>F-1138815749</t>
  </si>
  <si>
    <t>F-141824</t>
  </si>
  <si>
    <t>VAZQUEZ SANCHEZ JUAN PABLO</t>
  </si>
  <si>
    <t>210-3165</t>
  </si>
  <si>
    <t>F-10408097-10407956-10408161-10408138-</t>
  </si>
  <si>
    <t>F-46067-46443</t>
  </si>
  <si>
    <t>F-47518-47517</t>
  </si>
  <si>
    <t>F-47628-47929--PAGO TOTAL F-36042</t>
  </si>
  <si>
    <t>F-76933-46948</t>
  </si>
  <si>
    <t>F-8018-8019-8020-8021</t>
  </si>
  <si>
    <t>F-8022-8023-8044-8045</t>
  </si>
  <si>
    <t>ABONO F-31897</t>
  </si>
  <si>
    <t>F-14201</t>
  </si>
  <si>
    <t>F-40795</t>
  </si>
  <si>
    <t>F-5563</t>
  </si>
  <si>
    <t>F-5564</t>
  </si>
  <si>
    <t>F-538</t>
  </si>
  <si>
    <t>F-77575-77428-77325</t>
  </si>
  <si>
    <t>F-77239-77112</t>
  </si>
  <si>
    <t>F-10489</t>
  </si>
  <si>
    <t>F-689</t>
  </si>
  <si>
    <t>OSTY BRAND SA DE CV</t>
  </si>
  <si>
    <t>210-3011</t>
  </si>
  <si>
    <t>F-681745</t>
  </si>
  <si>
    <t>RAMOS RIVAS J. SANTOS</t>
  </si>
  <si>
    <t>210-0856</t>
  </si>
  <si>
    <t>F-2750</t>
  </si>
  <si>
    <t>F-394119-394120-394121-394122</t>
  </si>
  <si>
    <t>F-13586</t>
  </si>
  <si>
    <t>VOGLIA DE MEXICO SA DE CV</t>
  </si>
  <si>
    <t>210-0477</t>
  </si>
  <si>
    <t>F-55734</t>
  </si>
  <si>
    <t>HORVATH CALDERON JUAN CARLOS</t>
  </si>
  <si>
    <t>210-0964</t>
  </si>
  <si>
    <t>F-154</t>
  </si>
  <si>
    <t>F-106453</t>
  </si>
  <si>
    <t>F-91428142</t>
  </si>
  <si>
    <t>OROZCO BARBA MARIO ALBERTO</t>
  </si>
  <si>
    <t>210-0405</t>
  </si>
  <si>
    <t>F-69</t>
  </si>
  <si>
    <t>F-725748</t>
  </si>
  <si>
    <t>F-727808-727833</t>
  </si>
  <si>
    <t>F-22729690-22729691-22729997-22729999-22730000-22730001-2730003-22730006-22730007-22730009-22730010-22730013-</t>
  </si>
  <si>
    <t>F-22729996-22729998-22730004-22730008-22730011-22730012-22730014-</t>
  </si>
  <si>
    <t>F-11428-11421-11422-11423</t>
  </si>
  <si>
    <t>F-229810-</t>
  </si>
  <si>
    <t>F-229809-229807-229808</t>
  </si>
  <si>
    <t>F-684</t>
  </si>
  <si>
    <t>SOMAR ROLF SA DE CV</t>
  </si>
  <si>
    <t>210-2928</t>
  </si>
  <si>
    <t>F-120</t>
  </si>
  <si>
    <t>F-41333</t>
  </si>
  <si>
    <t>F-365</t>
  </si>
  <si>
    <t>F-10409158-10409135-10409175-10409164</t>
  </si>
  <si>
    <t>MUEBLERIA LAS COLONIAS S DE RL DE CV</t>
  </si>
  <si>
    <t>210-0062</t>
  </si>
  <si>
    <t>F-33598</t>
  </si>
  <si>
    <t>F-36478-36482-36479-36480-36481</t>
  </si>
  <si>
    <t>COMPAÑIA LA CENTRAL SA DE CV</t>
  </si>
  <si>
    <t>210-0321</t>
  </si>
  <si>
    <t>F-2010587-2010588-2010590</t>
  </si>
  <si>
    <t>F-13075-13074</t>
  </si>
  <si>
    <t>PORCINADOS CAFETIÑO SA DE CV</t>
  </si>
  <si>
    <t>210-3054</t>
  </si>
  <si>
    <t>F-9408</t>
  </si>
  <si>
    <t>F-58487305</t>
  </si>
  <si>
    <t>F-3124383</t>
  </si>
  <si>
    <t>F-1414</t>
  </si>
  <si>
    <t>F-3000454743</t>
  </si>
  <si>
    <t>SALSA MAGA SA DE CV</t>
  </si>
  <si>
    <t>210-0026</t>
  </si>
  <si>
    <t>F-7536</t>
  </si>
  <si>
    <t>F-625</t>
  </si>
  <si>
    <t>CHOCOLATERA DE NAYARIT SA DE CV</t>
  </si>
  <si>
    <t>210-2166</t>
  </si>
  <si>
    <t>F-19154</t>
  </si>
  <si>
    <t>ABONO F-1479</t>
  </si>
  <si>
    <t>F-20296</t>
  </si>
  <si>
    <t>CONNECT ENLACE NUTRICIONAL SA DE CV</t>
  </si>
  <si>
    <t>210-1178</t>
  </si>
  <si>
    <t>F-4054</t>
  </si>
  <si>
    <t>DINARA SA DE CV</t>
  </si>
  <si>
    <t>210-0479</t>
  </si>
  <si>
    <t>F-4748</t>
  </si>
  <si>
    <t>F-12464</t>
  </si>
  <si>
    <t>F-90612077-90614970</t>
  </si>
  <si>
    <t>F-8575</t>
  </si>
  <si>
    <t>F-4514</t>
  </si>
  <si>
    <t>F-25005</t>
  </si>
  <si>
    <t>F-5475571032</t>
  </si>
  <si>
    <t>RODRIGUEZ VILLALVAZO GUILLERMO</t>
  </si>
  <si>
    <t>210-0819</t>
  </si>
  <si>
    <t>F-88</t>
  </si>
  <si>
    <t>F-77637-77840</t>
  </si>
  <si>
    <t>F-77922-77796</t>
  </si>
  <si>
    <t>F-369</t>
  </si>
  <si>
    <t>F-25023</t>
  </si>
  <si>
    <t>F-705</t>
  </si>
  <si>
    <t>PHARMADAN S DE RL DE CV</t>
  </si>
  <si>
    <t>210-1096</t>
  </si>
  <si>
    <t>F-6339</t>
  </si>
  <si>
    <t>F-2010589</t>
  </si>
  <si>
    <t>TECNOLOGIA FARMACEUTICA SA DE CV</t>
  </si>
  <si>
    <t>210-2088</t>
  </si>
  <si>
    <t>F-79635</t>
  </si>
  <si>
    <t>F-703</t>
  </si>
  <si>
    <t>F-106524</t>
  </si>
  <si>
    <t>DISTRIBUIDORA FARMACEUTICA ARPE SA DE CV</t>
  </si>
  <si>
    <t>210-2997</t>
  </si>
  <si>
    <t>F-1065</t>
  </si>
  <si>
    <t>F-20747</t>
  </si>
  <si>
    <t>PROYECCION COMERCIAL GRALVOS SA DE CV</t>
  </si>
  <si>
    <t>210-3149</t>
  </si>
  <si>
    <t>F-1343</t>
  </si>
  <si>
    <t>F-12225</t>
  </si>
  <si>
    <t>PROCOPLA SA DE CV</t>
  </si>
  <si>
    <t>210-1380</t>
  </si>
  <si>
    <t>F-6426</t>
  </si>
  <si>
    <t>F-14036</t>
  </si>
  <si>
    <t>F-3864080</t>
  </si>
  <si>
    <t>GRUPO VARLOM SA DE CV</t>
  </si>
  <si>
    <t>210-1365</t>
  </si>
  <si>
    <t>F-12567</t>
  </si>
  <si>
    <t>F-2037 SUST F-2027</t>
  </si>
  <si>
    <t>F-48591-48611-48725</t>
  </si>
  <si>
    <t>F-49412-49679-49701-49710-49730-49736</t>
  </si>
  <si>
    <t>F-50637-50647-50747-</t>
  </si>
  <si>
    <t>F-7894-7903-7907-7908-7917-7919</t>
  </si>
  <si>
    <t>F-7927-7929-7935-7945-7951-7943</t>
  </si>
  <si>
    <t>F-49989</t>
  </si>
  <si>
    <t>TOLEDO LIMON MARCELA EDUWIGES</t>
  </si>
  <si>
    <t>210-1928</t>
  </si>
  <si>
    <t>F-32023</t>
  </si>
  <si>
    <t>F-540</t>
  </si>
  <si>
    <t>F-3254</t>
  </si>
  <si>
    <t>F-42785</t>
  </si>
  <si>
    <t>F-4794</t>
  </si>
  <si>
    <t>F-7465</t>
  </si>
  <si>
    <t>F-230749-230750-</t>
  </si>
  <si>
    <t>F-22771012-22771015-2271017-22774213-22771013</t>
  </si>
  <si>
    <t>F-22771014-22771016-22771018-22771020-22774214-22774216-22774219-22774217-22774215-22774220-22774218-22771019-</t>
  </si>
  <si>
    <t>F-230747-230748-230746-</t>
  </si>
  <si>
    <t>ESTRADA GONZALEZ GUILLERMO</t>
  </si>
  <si>
    <t>210-0586</t>
  </si>
  <si>
    <t>F-214</t>
  </si>
  <si>
    <t>F-407-426-427-408-466</t>
  </si>
  <si>
    <t>F-549</t>
  </si>
  <si>
    <t>ESTRADA MORALES ELVIS</t>
  </si>
  <si>
    <t>210-0728</t>
  </si>
  <si>
    <t>F-1125-1113</t>
  </si>
  <si>
    <t>F-16797</t>
  </si>
  <si>
    <t xml:space="preserve">F-50 </t>
  </si>
  <si>
    <t>F-10854</t>
  </si>
  <si>
    <t>F-1579</t>
  </si>
  <si>
    <t>F-862</t>
  </si>
  <si>
    <t>F-17164</t>
  </si>
  <si>
    <t>F-9312</t>
  </si>
  <si>
    <t>F-1110</t>
  </si>
  <si>
    <t>F-38752028</t>
  </si>
  <si>
    <t>F-89</t>
  </si>
  <si>
    <t>F-42867</t>
  </si>
  <si>
    <t>F-7158</t>
  </si>
  <si>
    <t>BAEZ GONZALEZ RIGOBERTO</t>
  </si>
  <si>
    <t>210-3020</t>
  </si>
  <si>
    <t>F-311</t>
  </si>
  <si>
    <t>F O FARMACEUTICOS SA DE CV</t>
  </si>
  <si>
    <t>210-2989</t>
  </si>
  <si>
    <t>F-11370</t>
  </si>
  <si>
    <t>F-723</t>
  </si>
  <si>
    <t>FARMACEUTICA GARBY SA DE CV</t>
  </si>
  <si>
    <t>210-0288</t>
  </si>
  <si>
    <t>F-11176</t>
  </si>
  <si>
    <t>F-91436339-</t>
  </si>
  <si>
    <t>LEAÑEZ DE DI VITO MARIA CAROLINA</t>
  </si>
  <si>
    <t>210-2977</t>
  </si>
  <si>
    <t>F-7467</t>
  </si>
  <si>
    <t>F-27332-27333</t>
  </si>
  <si>
    <t>RT COSMETICOS SA DE CV</t>
  </si>
  <si>
    <t>210-0859</t>
  </si>
  <si>
    <t>F-344</t>
  </si>
  <si>
    <t>F-95142</t>
  </si>
  <si>
    <t>F-10796</t>
  </si>
  <si>
    <t>PRODUCTOS GIZEH SA DE CV</t>
  </si>
  <si>
    <t>210-1227</t>
  </si>
  <si>
    <t>F-49965</t>
  </si>
  <si>
    <t>F-16919-16944-16945-16980-16981</t>
  </si>
  <si>
    <t>F-17114-17130-17135-17137-17156</t>
  </si>
  <si>
    <t>F-17199-17223-17224-17230-17232-</t>
  </si>
  <si>
    <t>F-17249-17250-17268-</t>
  </si>
  <si>
    <t>F-209462</t>
  </si>
  <si>
    <t>HUERTA VALLARTA RENE</t>
  </si>
  <si>
    <t>210-2244</t>
  </si>
  <si>
    <t>F-1198</t>
  </si>
  <si>
    <t>GRUPO CRENEG SA DE CV</t>
  </si>
  <si>
    <t>210-0891</t>
  </si>
  <si>
    <t>F-706</t>
  </si>
  <si>
    <t>ABARROTES RAUL SA DE CV</t>
  </si>
  <si>
    <t>210-0377</t>
  </si>
  <si>
    <t>F-1214566</t>
  </si>
  <si>
    <t>F-7982</t>
  </si>
  <si>
    <t>F-999</t>
  </si>
  <si>
    <t>F-5588</t>
  </si>
  <si>
    <t>F-5616</t>
  </si>
  <si>
    <t>F-1926</t>
  </si>
  <si>
    <t>ORTEGA LLANAS JOSE MANUEL</t>
  </si>
  <si>
    <t>210-0836</t>
  </si>
  <si>
    <t>F-42</t>
  </si>
  <si>
    <t>F-37694</t>
  </si>
  <si>
    <t>F-3300563726</t>
  </si>
  <si>
    <t>F-1794</t>
  </si>
  <si>
    <t>F-62410</t>
  </si>
  <si>
    <t>F-7521-7522</t>
  </si>
  <si>
    <t>F-4396</t>
  </si>
  <si>
    <t>COMERCIALIZADORA MEDICA GV SA DE CV</t>
  </si>
  <si>
    <t>210-3000</t>
  </si>
  <si>
    <t>F-2096-2097</t>
  </si>
  <si>
    <t>F-38741</t>
  </si>
  <si>
    <t>F-72500-72501</t>
  </si>
  <si>
    <t>F-730279-730309</t>
  </si>
  <si>
    <t>F-730200-730307-730335</t>
  </si>
  <si>
    <t>F-8274855274</t>
  </si>
  <si>
    <t>F-147</t>
  </si>
  <si>
    <t>F-35721-35711-35722</t>
  </si>
  <si>
    <t>GONZALEZ ACEVES CESAR CRISTOBAL</t>
  </si>
  <si>
    <t>210-0108</t>
  </si>
  <si>
    <t>F-779-713-13269-13117</t>
  </si>
  <si>
    <t>F-78116-78066</t>
  </si>
  <si>
    <t>F-78194</t>
  </si>
  <si>
    <t>F-78291-78475-78520-78433</t>
  </si>
  <si>
    <t>F-20827</t>
  </si>
  <si>
    <t>CEJA DIAZ RAISA NAILEA</t>
  </si>
  <si>
    <t>210-2741</t>
  </si>
  <si>
    <t>F-3339</t>
  </si>
  <si>
    <t>F-2010970</t>
  </si>
  <si>
    <t>FABRICAS SELECTAS SA DE CV</t>
  </si>
  <si>
    <t>210-0510</t>
  </si>
  <si>
    <t>F-3221089</t>
  </si>
  <si>
    <t>F-2672</t>
  </si>
  <si>
    <t>F-9943</t>
  </si>
  <si>
    <t>LEVIC SA DE CV</t>
  </si>
  <si>
    <t>210-2498</t>
  </si>
  <si>
    <t>F9003495101-9003494189</t>
  </si>
  <si>
    <t>F-106593-106594</t>
  </si>
  <si>
    <t>F-686689-686611-686675</t>
  </si>
  <si>
    <t>F-27672</t>
  </si>
  <si>
    <t>F-9317</t>
  </si>
  <si>
    <t>F-562</t>
  </si>
  <si>
    <t>GUEVARA BERAUD NANCY ELIZABETH</t>
  </si>
  <si>
    <t>210-2536</t>
  </si>
  <si>
    <t>F-1053-1054-1055-1056-1057-1058</t>
  </si>
  <si>
    <t>HUERTA MARTIN JOSE TRINIDAD</t>
  </si>
  <si>
    <t>210-0251</t>
  </si>
  <si>
    <t>F</t>
  </si>
  <si>
    <t>FLETES</t>
  </si>
  <si>
    <t>F-1697</t>
  </si>
  <si>
    <t>F-5477032136</t>
  </si>
  <si>
    <t>F-126</t>
  </si>
  <si>
    <t>F-160</t>
  </si>
  <si>
    <t>F-16 AGOSTO</t>
  </si>
  <si>
    <t>F-687760-62988-587185-688390</t>
  </si>
  <si>
    <t>F-91444567</t>
  </si>
  <si>
    <t>F-91426383</t>
  </si>
  <si>
    <t>F-95462-95463</t>
  </si>
  <si>
    <t>F-87669</t>
  </si>
  <si>
    <t>F-95141</t>
  </si>
  <si>
    <t>F-399</t>
  </si>
  <si>
    <t>F-400</t>
  </si>
  <si>
    <t>F-10410019-10410059-10410030</t>
  </si>
  <si>
    <t>F-13704-13698-13699-13700</t>
  </si>
  <si>
    <t>F-12930-12913-12891-12890-12883-12880</t>
  </si>
  <si>
    <t>F-235</t>
  </si>
  <si>
    <t>F-156077</t>
  </si>
  <si>
    <t>F-231160-231161-231162-231159</t>
  </si>
  <si>
    <t>F-13009185-13009186-13009187-13009184-13009188-</t>
  </si>
  <si>
    <t>F-2010971-2010974-2010988-2010989</t>
  </si>
  <si>
    <t>F-639074</t>
  </si>
  <si>
    <t>F-640878</t>
  </si>
  <si>
    <t>F-2805-2806-2807-2808</t>
  </si>
  <si>
    <t>F-72805168-416025091-376013686-34006120-58901268-345015313-34006115-40607208-71704664-71704665-631015321-15323-15324</t>
  </si>
  <si>
    <t>PRECIADO FREGOSO GENARO</t>
  </si>
  <si>
    <t>210-2250</t>
  </si>
  <si>
    <t>F-12508</t>
  </si>
  <si>
    <t>CAMARENA AUTOMOTRIZ DE OCCIDENTE SA DE CV</t>
  </si>
  <si>
    <t>210-2143</t>
  </si>
  <si>
    <t>F-23062</t>
  </si>
  <si>
    <t>AGROSALIX SA DE CV</t>
  </si>
  <si>
    <t>210-3108</t>
  </si>
  <si>
    <t>METCO SA DE CV</t>
  </si>
  <si>
    <t>210-0833</t>
  </si>
  <si>
    <t>F-22498</t>
  </si>
  <si>
    <t>F-9006201472</t>
  </si>
  <si>
    <t>VASQUEZ HUESO CARINA</t>
  </si>
  <si>
    <t>210-0400</t>
  </si>
  <si>
    <t>F-33780</t>
  </si>
  <si>
    <t>F-56627-56569-56807-56502</t>
  </si>
  <si>
    <t>LIZARDE Y COMPAÑÍA SA DE CV</t>
  </si>
  <si>
    <t>210-2820</t>
  </si>
  <si>
    <t>F-9485-9493-9532-9558-9563-9598-9600-9615-9664-9668-9698-9725-9734-9750-9776-9785-9827-9844-9865-9891-9901-9918-9934-9960-10008-10022</t>
  </si>
  <si>
    <t>F-169290259</t>
  </si>
  <si>
    <t>F-61</t>
  </si>
  <si>
    <t>F-863</t>
  </si>
  <si>
    <t>F-1207</t>
  </si>
  <si>
    <t>TELYCOM SA DE CV</t>
  </si>
  <si>
    <t>210-0591</t>
  </si>
  <si>
    <t>F-966</t>
  </si>
  <si>
    <t>F-42563</t>
  </si>
  <si>
    <t>F-2268</t>
  </si>
  <si>
    <t>F-4563</t>
  </si>
  <si>
    <t>F-5620-5625</t>
  </si>
  <si>
    <t>F-392</t>
  </si>
  <si>
    <t>F-209814</t>
  </si>
  <si>
    <t>WALLSLUB S DE RL DE CV</t>
  </si>
  <si>
    <t>210-3091</t>
  </si>
  <si>
    <t>F-14327</t>
  </si>
  <si>
    <t>GONZALEZ CASTELLANOS MARIA GUADALUPE</t>
  </si>
  <si>
    <t>210-0901</t>
  </si>
  <si>
    <t xml:space="preserve">F-37 </t>
  </si>
  <si>
    <t>PANDURO RIVERA ALEJANDRO</t>
  </si>
  <si>
    <t>210-2441</t>
  </si>
  <si>
    <t>F-19</t>
  </si>
  <si>
    <t>F-1584</t>
  </si>
  <si>
    <t>F-17218</t>
  </si>
  <si>
    <t>F-9350</t>
  </si>
  <si>
    <t>F-1668</t>
  </si>
  <si>
    <t>F-106679</t>
  </si>
  <si>
    <t>F-779-783</t>
  </si>
  <si>
    <t>F-761-763</t>
  </si>
  <si>
    <t>F-2818</t>
  </si>
  <si>
    <t>F-689988</t>
  </si>
  <si>
    <t>F-5455</t>
  </si>
  <si>
    <t>F-368</t>
  </si>
  <si>
    <t>F-25226</t>
  </si>
  <si>
    <t>F-10061-10074</t>
  </si>
  <si>
    <t>F-47984</t>
  </si>
  <si>
    <t>F-7454</t>
  </si>
  <si>
    <t>F-41555</t>
  </si>
  <si>
    <t>F-21871-21966</t>
  </si>
  <si>
    <t>F-974</t>
  </si>
  <si>
    <t>F-131467</t>
  </si>
  <si>
    <t>F-49289</t>
  </si>
  <si>
    <t>F-10411427</t>
  </si>
  <si>
    <t>F-10412172-10413063-1041305110412946</t>
  </si>
  <si>
    <t>F-10410896-10412267</t>
  </si>
  <si>
    <t>F-10411555-10411489</t>
  </si>
  <si>
    <t>F-96040</t>
  </si>
  <si>
    <t>F-96039-96041-96042</t>
  </si>
  <si>
    <t>F-51</t>
  </si>
  <si>
    <t>F-474-473</t>
  </si>
  <si>
    <t>F-5478558328</t>
  </si>
  <si>
    <t>F-20623</t>
  </si>
  <si>
    <t>F-528-609-603</t>
  </si>
  <si>
    <t>F-215</t>
  </si>
  <si>
    <t>F-1297826-589850-68312-67566</t>
  </si>
  <si>
    <t>F-3443</t>
  </si>
  <si>
    <t>F-1800</t>
  </si>
  <si>
    <t>F-11107</t>
  </si>
  <si>
    <t>PRODUCTOS DE TRIGO SA DE CV</t>
  </si>
  <si>
    <t>210-3032</t>
  </si>
  <si>
    <t>F-112849</t>
  </si>
  <si>
    <t>F-26662</t>
  </si>
  <si>
    <t>F-17732</t>
  </si>
  <si>
    <t>F-211183-211185</t>
  </si>
  <si>
    <t>F-3124450-3124449*</t>
  </si>
  <si>
    <t>F-11108</t>
  </si>
  <si>
    <t>F-3238</t>
  </si>
  <si>
    <t>F-9</t>
  </si>
  <si>
    <t>F-22349</t>
  </si>
  <si>
    <t>F-792</t>
  </si>
  <si>
    <t>CAFE LA FLOR DE LOS ALTOS SA DE CV</t>
  </si>
  <si>
    <t>210-1024</t>
  </si>
  <si>
    <t>F-65</t>
  </si>
  <si>
    <t xml:space="preserve">F-479 </t>
  </si>
  <si>
    <t>F-78545</t>
  </si>
  <si>
    <t>F-78861</t>
  </si>
  <si>
    <t>F-953657-953659-953658-</t>
  </si>
  <si>
    <t xml:space="preserve">F-376 </t>
  </si>
  <si>
    <t>F-8655</t>
  </si>
  <si>
    <t>F-1756-1759-1755-1757-1758</t>
  </si>
  <si>
    <t>F-600014710</t>
  </si>
  <si>
    <t>F-2011333-2011335-2011336</t>
  </si>
  <si>
    <t>F-19279</t>
  </si>
  <si>
    <t>COMERCIALIZADORA SARAMEL SA DE CV</t>
  </si>
  <si>
    <t>210-1086</t>
  </si>
  <si>
    <t>F-51922-51923</t>
  </si>
  <si>
    <t>ABSORBENT COTTON SA DE CV</t>
  </si>
  <si>
    <t>210-0061</t>
  </si>
  <si>
    <t>F-8443</t>
  </si>
  <si>
    <t>F-3124539</t>
  </si>
  <si>
    <t>SAINZ ROMO JORGE</t>
  </si>
  <si>
    <t>210-0394</t>
  </si>
  <si>
    <t>F-636</t>
  </si>
  <si>
    <t>F-343917</t>
  </si>
  <si>
    <t>F-26159494</t>
  </si>
  <si>
    <t>F-8274857952-8274857953</t>
  </si>
  <si>
    <t>F-796 4/6</t>
  </si>
  <si>
    <t>F-59854-59855</t>
  </si>
  <si>
    <t>F-35240</t>
  </si>
  <si>
    <t>F-16827</t>
  </si>
  <si>
    <t>F-67</t>
  </si>
  <si>
    <t>F-3230</t>
  </si>
  <si>
    <t>F-25131</t>
  </si>
  <si>
    <t>F-74101-74078</t>
  </si>
  <si>
    <t>F-5555</t>
  </si>
  <si>
    <t>F-301839</t>
  </si>
  <si>
    <t>F-1908-1909-1946-1961-1962</t>
  </si>
  <si>
    <t>SECRETARIA DE PLANEACION ADMINISTRACION Y FINANZAS</t>
  </si>
  <si>
    <t>210-0192</t>
  </si>
  <si>
    <t>F-89021812410110</t>
  </si>
  <si>
    <t>F-11455968</t>
  </si>
  <si>
    <t>PURIFICADORA DE AGUA DE VALLE DE GUADALUPE SA DE CV</t>
  </si>
  <si>
    <t>210-0454</t>
  </si>
  <si>
    <t>F-1215</t>
  </si>
  <si>
    <t>NAVARRO NERI FRANCISCO</t>
  </si>
  <si>
    <t>210-0687</t>
  </si>
  <si>
    <t>F-4843</t>
  </si>
  <si>
    <t>F-19456</t>
  </si>
  <si>
    <t>F-82501-820503-82504-82616-82617-</t>
  </si>
  <si>
    <t>F-569</t>
  </si>
  <si>
    <t>DAILYDERM SA DE CV</t>
  </si>
  <si>
    <t>210-1984</t>
  </si>
  <si>
    <t>F-20428</t>
  </si>
  <si>
    <t>F-8613-8614-8615-8616-8667-8669-8706-8707-8708-8709-8710</t>
  </si>
  <si>
    <t>ARREOLA JAUREGUI JOSE MANUEL</t>
  </si>
  <si>
    <t>210-2763</t>
  </si>
  <si>
    <t>F-987599037</t>
  </si>
  <si>
    <t>SOLUCIONES INTEGRALES BTL SA DE CV</t>
  </si>
  <si>
    <t>210-2826</t>
  </si>
  <si>
    <t>F-183</t>
  </si>
  <si>
    <t>F-35789-35790-35799-35780</t>
  </si>
  <si>
    <t>F-6905-6590-6592-6696-6701-6737-6832</t>
  </si>
  <si>
    <t>F-14236-14237-</t>
  </si>
  <si>
    <t>F-1844</t>
  </si>
  <si>
    <t>F-48526-48401</t>
  </si>
  <si>
    <t>F-65109-65202</t>
  </si>
  <si>
    <t>F-78764</t>
  </si>
  <si>
    <t>F-543</t>
  </si>
  <si>
    <t>F-11765</t>
  </si>
  <si>
    <t>F-10875</t>
  </si>
  <si>
    <t>F-6648 JUNIO</t>
  </si>
  <si>
    <t>F-3870</t>
  </si>
  <si>
    <t>F-1564</t>
  </si>
  <si>
    <t>F-68 AGOSTO</t>
  </si>
  <si>
    <t>F-25136</t>
  </si>
  <si>
    <t xml:space="preserve">F-2805 </t>
  </si>
  <si>
    <t>AGUILAR MUNGUIA J. JESUS</t>
  </si>
  <si>
    <t>210-1419</t>
  </si>
  <si>
    <t xml:space="preserve">F-1267 </t>
  </si>
  <si>
    <t>F-1631</t>
  </si>
  <si>
    <t>F-693538</t>
  </si>
  <si>
    <t>F-811</t>
  </si>
  <si>
    <t>F-6121-25134-1144-13690-31718-31716-31717-31757-31777-31776-5665-5666-56675668-5669</t>
  </si>
  <si>
    <t>F-4844</t>
  </si>
  <si>
    <t>F-7487</t>
  </si>
  <si>
    <t>F-6372</t>
  </si>
  <si>
    <t>F-2011332</t>
  </si>
  <si>
    <t>F-41703</t>
  </si>
  <si>
    <t>F-6836</t>
  </si>
  <si>
    <t>F-753-788</t>
  </si>
  <si>
    <t>BRITO OCAMPO RAMIRO</t>
  </si>
  <si>
    <t>210-0843</t>
  </si>
  <si>
    <t>F-12903</t>
  </si>
  <si>
    <t>F-4543</t>
  </si>
  <si>
    <t>ALATORRE SERVIN ESTEBAN</t>
  </si>
  <si>
    <t>210-3037</t>
  </si>
  <si>
    <t>F-161</t>
  </si>
  <si>
    <t>F-6315-6259-6261-6173-6171-6093-6392-6461</t>
  </si>
  <si>
    <t>F-33268-228-20185-236-20233-32343-245-20289-</t>
  </si>
  <si>
    <t>F-297</t>
  </si>
  <si>
    <t>F-14193-14192</t>
  </si>
  <si>
    <t>F-3444</t>
  </si>
  <si>
    <t>F-17801</t>
  </si>
  <si>
    <t>F-156</t>
  </si>
  <si>
    <t>F-78796</t>
  </si>
  <si>
    <t>F-50305</t>
  </si>
  <si>
    <t>F-12046873</t>
  </si>
  <si>
    <t>F-12046871-12046872-12046874-12046875-12046876-</t>
  </si>
  <si>
    <t>F-12045888</t>
  </si>
  <si>
    <t>F-12045890-12045890-12045889-12045891-12045892-</t>
  </si>
  <si>
    <t>F-12048208-12048209-12048211-12048213-</t>
  </si>
  <si>
    <t>F-12048210-12048212-12048214-</t>
  </si>
  <si>
    <t>F-22806185</t>
  </si>
  <si>
    <t>F-22816278-22816277</t>
  </si>
  <si>
    <t>F-22816279</t>
  </si>
  <si>
    <t>F-22813953-22813954-22813956-22813957-22813958-2213959-22813963-22813966-22813968</t>
  </si>
  <si>
    <t>F-22813951-22813960-22813961-22813962-22813964-22813965-22813967</t>
  </si>
  <si>
    <t>F-22816276</t>
  </si>
  <si>
    <t>F-96446</t>
  </si>
  <si>
    <t>F-96445-96447-96448-</t>
  </si>
  <si>
    <t>F-96910-96912-96913-</t>
  </si>
  <si>
    <t>F-6919</t>
  </si>
  <si>
    <t>GUTIERREZ REYES ANDREA LIZBETH</t>
  </si>
  <si>
    <t>210-1075</t>
  </si>
  <si>
    <t>F-305</t>
  </si>
  <si>
    <t>F-1904</t>
  </si>
  <si>
    <t>F-33965</t>
  </si>
  <si>
    <t>F-4198</t>
  </si>
  <si>
    <t>F-56874-56960-56908-57011-57151</t>
  </si>
  <si>
    <t>F-169351264</t>
  </si>
  <si>
    <t>F-5644</t>
  </si>
  <si>
    <t>F-5578-5579</t>
  </si>
  <si>
    <t>SI VALE MEXICO SA DE CV PRESTACIONES UNIVERSALES</t>
  </si>
  <si>
    <t>210-1542</t>
  </si>
  <si>
    <t>F-141000296417</t>
  </si>
  <si>
    <t>F-4589-4588</t>
  </si>
  <si>
    <t>F-545</t>
  </si>
  <si>
    <t>F-7547</t>
  </si>
  <si>
    <t>F-366</t>
  </si>
  <si>
    <t>F-11846</t>
  </si>
  <si>
    <t xml:space="preserve">F-690 </t>
  </si>
  <si>
    <t>F-7543</t>
  </si>
  <si>
    <t>F-7523</t>
  </si>
  <si>
    <t>F-91452881-91452882</t>
  </si>
  <si>
    <t>F-7995-7997-8008-8012-8014-8027-8028</t>
  </si>
  <si>
    <t>F-7963-7964-7965-7967-7975-7984-7985-7986-7991</t>
  </si>
  <si>
    <t>DISTRIBUCIONES MONARK SA DE CV</t>
  </si>
  <si>
    <t>210-0255</t>
  </si>
  <si>
    <t>F-31337-31338-31339-31340-31341-31342-</t>
  </si>
  <si>
    <t>F-31333-31334-31335-31336-</t>
  </si>
  <si>
    <t>F-975</t>
  </si>
  <si>
    <t>F-979</t>
  </si>
  <si>
    <t>F-95433</t>
  </si>
  <si>
    <t>F-8062-8063-8078</t>
  </si>
  <si>
    <t>F-8180-8181-8182-8183-8185</t>
  </si>
  <si>
    <t>F-3871775-3871864-3865474-3866294-3866557</t>
  </si>
  <si>
    <t>F-127</t>
  </si>
  <si>
    <t>F-109</t>
  </si>
  <si>
    <t>F-1750</t>
  </si>
  <si>
    <t>F-11966-11954</t>
  </si>
  <si>
    <t>F-12071</t>
  </si>
  <si>
    <t>F-87944-87943</t>
  </si>
  <si>
    <t>PRODUCTOS CHATA SA DE CV</t>
  </si>
  <si>
    <t>210-0360</t>
  </si>
  <si>
    <t>F-1493821</t>
  </si>
  <si>
    <t>F-3308</t>
  </si>
  <si>
    <t>F-8626</t>
  </si>
  <si>
    <t>F-3776</t>
  </si>
  <si>
    <t>F-776</t>
  </si>
  <si>
    <t>F-4580</t>
  </si>
  <si>
    <t>F-1356</t>
  </si>
  <si>
    <t>F-1039</t>
  </si>
  <si>
    <t>F-955789</t>
  </si>
  <si>
    <t>F-955771-955772-955773-955774</t>
  </si>
  <si>
    <t>F-3000456101-3000456128</t>
  </si>
  <si>
    <t>F-1429</t>
  </si>
  <si>
    <t xml:space="preserve">F-300 </t>
  </si>
  <si>
    <t>F-4000133396</t>
  </si>
  <si>
    <t>F-8669</t>
  </si>
  <si>
    <t>F-35946-</t>
  </si>
  <si>
    <t>F-4558</t>
  </si>
  <si>
    <t>F-100018647</t>
  </si>
  <si>
    <t>F-3124652</t>
  </si>
  <si>
    <t xml:space="preserve">F-157 </t>
  </si>
  <si>
    <t>F-164</t>
  </si>
  <si>
    <t>F-91460105-91455440</t>
  </si>
  <si>
    <t>GRUPO IMPORTADOR DE PAÑAL MERVER SA DE CV</t>
  </si>
  <si>
    <t>210-2523</t>
  </si>
  <si>
    <t>F-2011746-2011747-2011749-2011748</t>
  </si>
  <si>
    <t>F-735528-735553-735580-735618-</t>
  </si>
  <si>
    <t>F-732868-732895</t>
  </si>
  <si>
    <t>F-732837-732858-732880-732908-73299</t>
  </si>
  <si>
    <t>F-110632</t>
  </si>
  <si>
    <t>F-110637</t>
  </si>
  <si>
    <t>F-551</t>
  </si>
  <si>
    <t>VAZQUEZ RAMIREZ LUIS FERNANDO</t>
  </si>
  <si>
    <t>210-3027</t>
  </si>
  <si>
    <t>F-44</t>
  </si>
  <si>
    <t>F-1588</t>
  </si>
  <si>
    <t>F-16854</t>
  </si>
  <si>
    <t>F-80</t>
  </si>
  <si>
    <t>F-148</t>
  </si>
  <si>
    <t>F-17261</t>
  </si>
  <si>
    <t>F-864</t>
  </si>
  <si>
    <t>F-66273-66266-66250-66243-66229</t>
  </si>
  <si>
    <t>F-9381</t>
  </si>
  <si>
    <t>MORA GARCIA YOLANDA</t>
  </si>
  <si>
    <t>210-2919</t>
  </si>
  <si>
    <t>F-574 SUST 568</t>
  </si>
  <si>
    <t>F-216</t>
  </si>
  <si>
    <t>F-1690</t>
  </si>
  <si>
    <t>F-4467</t>
  </si>
  <si>
    <t>F-924</t>
  </si>
  <si>
    <t>F-1370</t>
  </si>
  <si>
    <t>F-5480014544</t>
  </si>
  <si>
    <t>F-3664</t>
  </si>
  <si>
    <t>F-70</t>
  </si>
  <si>
    <t>F-6318</t>
  </si>
  <si>
    <t>F-5595</t>
  </si>
  <si>
    <t>F-395</t>
  </si>
  <si>
    <t>F-209962-209963-210160</t>
  </si>
  <si>
    <t>F-65176-65174-65170-65167-65163-65162-</t>
  </si>
  <si>
    <t>F-1990-1991-1992</t>
  </si>
  <si>
    <t>F-82805-82806-82807-82808-82809-82811-82812</t>
  </si>
  <si>
    <t>NOVAMEDICAL SA DE CV</t>
  </si>
  <si>
    <t>210-1921</t>
  </si>
  <si>
    <t>F-44252</t>
  </si>
  <si>
    <t>F-355-356</t>
  </si>
  <si>
    <t>F-7230-7232</t>
  </si>
  <si>
    <t>F-78947</t>
  </si>
  <si>
    <t>F-30471</t>
  </si>
  <si>
    <t>F-6450</t>
  </si>
  <si>
    <t>F-106680</t>
  </si>
  <si>
    <t>F-106773</t>
  </si>
  <si>
    <t xml:space="preserve">F-809 </t>
  </si>
  <si>
    <t>F-6412</t>
  </si>
  <si>
    <t>F-88070</t>
  </si>
  <si>
    <t>F-27429-27435</t>
  </si>
  <si>
    <t>F-27510-27512</t>
  </si>
  <si>
    <t>F-96911-96914</t>
  </si>
  <si>
    <t>F-97369-</t>
  </si>
  <si>
    <t>F-97368-97370-97371-</t>
  </si>
  <si>
    <t>F-97776</t>
  </si>
  <si>
    <t>F-97778-97777-97775-</t>
  </si>
  <si>
    <t>F-157097</t>
  </si>
  <si>
    <t>F-1919</t>
  </si>
  <si>
    <t>F-9006205770-9006205771</t>
  </si>
  <si>
    <t>F-43000433</t>
  </si>
  <si>
    <t>F-25</t>
  </si>
  <si>
    <t>F-4985</t>
  </si>
  <si>
    <t>F-4986</t>
  </si>
  <si>
    <t>F-261-270-281-32552-265-32471-298</t>
  </si>
  <si>
    <t>F-7258-7182-7140-7074-7080-7060-7030</t>
  </si>
  <si>
    <t>F-12448</t>
  </si>
  <si>
    <t>F-65259</t>
  </si>
  <si>
    <t>F-14296-14297</t>
  </si>
  <si>
    <t>F-35849-35854</t>
  </si>
  <si>
    <t>F-29619</t>
  </si>
  <si>
    <t>F-1209</t>
  </si>
  <si>
    <t>F-3213</t>
  </si>
  <si>
    <t>F-11349</t>
  </si>
  <si>
    <t xml:space="preserve">F-564 </t>
  </si>
  <si>
    <t>F-218</t>
  </si>
  <si>
    <t>F-1214</t>
  </si>
  <si>
    <t>F-25181</t>
  </si>
  <si>
    <t>F-1301260</t>
  </si>
  <si>
    <t>F4049</t>
  </si>
  <si>
    <t>F-1060</t>
  </si>
  <si>
    <t xml:space="preserve">F-92 </t>
  </si>
  <si>
    <t xml:space="preserve">F-53 </t>
  </si>
  <si>
    <t>F-12 AGOSTO</t>
  </si>
  <si>
    <t>F-69-70-71</t>
  </si>
  <si>
    <t>ANTARES TEXTIL SA DE CV</t>
  </si>
  <si>
    <t>210-0298</t>
  </si>
  <si>
    <t>F-568</t>
  </si>
  <si>
    <t>F-52768-52951-52959</t>
  </si>
  <si>
    <t>F-80256</t>
  </si>
  <si>
    <t>F-3445</t>
  </si>
  <si>
    <t>F-22850202-22850204-22850205-22850207-22850208-22850209-22850210-22850211-22854224</t>
  </si>
  <si>
    <t>F-22850203-22850206-22854222-22854223</t>
  </si>
  <si>
    <t>F-232106</t>
  </si>
  <si>
    <t>F-232105-232107-232104</t>
  </si>
  <si>
    <t>F-2850</t>
  </si>
  <si>
    <t>F-44603</t>
  </si>
  <si>
    <t>F-34011</t>
  </si>
  <si>
    <t>F-1946</t>
  </si>
  <si>
    <t>RAMIREZ GARCIA MIGUEL ANGEL</t>
  </si>
  <si>
    <t>210-0719</t>
  </si>
  <si>
    <t>F-11203</t>
  </si>
  <si>
    <t>F-50385</t>
  </si>
  <si>
    <t>F-8118</t>
  </si>
  <si>
    <t>SERNA DE SANTOS LUIS GERARDO</t>
  </si>
  <si>
    <t>210-3058</t>
  </si>
  <si>
    <t>F-17864</t>
  </si>
  <si>
    <t>F-12066-</t>
  </si>
  <si>
    <t>F-12168-12167-12170</t>
  </si>
  <si>
    <t>F-1365-1364 SUST F-1359-1360</t>
  </si>
  <si>
    <t>F-691-668-749</t>
  </si>
  <si>
    <t>F-23149</t>
  </si>
  <si>
    <t>F-34133</t>
  </si>
  <si>
    <t>F-4234</t>
  </si>
  <si>
    <t>F-5081</t>
  </si>
  <si>
    <t>F-169411817</t>
  </si>
  <si>
    <t>F-17926-18084-18158-18198-18204-18242-18158-</t>
  </si>
  <si>
    <t>F-8274852618-8274852617</t>
  </si>
  <si>
    <t>F-57191-57486-57445-57352-57234-</t>
  </si>
  <si>
    <t>GOMEZ RAMOS FERNANDO</t>
  </si>
  <si>
    <t>210-0415</t>
  </si>
  <si>
    <t>F-44705</t>
  </si>
  <si>
    <t>F-1158</t>
  </si>
  <si>
    <t>F-3252</t>
  </si>
  <si>
    <t>F-16880</t>
  </si>
  <si>
    <t>F-1593</t>
  </si>
  <si>
    <t>F-102</t>
  </si>
  <si>
    <t>JIMENEZ OROZCO RAFAEL</t>
  </si>
  <si>
    <t>210-0701</t>
  </si>
  <si>
    <t>F-83</t>
  </si>
  <si>
    <t>F-17299</t>
  </si>
  <si>
    <t xml:space="preserve">F-865 </t>
  </si>
  <si>
    <t>F-5613</t>
  </si>
  <si>
    <t>F-5481409165</t>
  </si>
  <si>
    <t>F-62</t>
  </si>
  <si>
    <t>F-65275</t>
  </si>
  <si>
    <t>F-312-311-310</t>
  </si>
  <si>
    <t>F-210263-210309-210483-210510</t>
  </si>
  <si>
    <t>F-351-352</t>
  </si>
  <si>
    <t>F-48725-48603-48868</t>
  </si>
  <si>
    <t>F-1675</t>
  </si>
  <si>
    <t>F-4863</t>
  </si>
  <si>
    <t>F-26</t>
  </si>
  <si>
    <t>F-374</t>
  </si>
  <si>
    <t>F-149</t>
  </si>
  <si>
    <t>F-7558251</t>
  </si>
  <si>
    <t>F-10379</t>
  </si>
  <si>
    <t>F-41785</t>
  </si>
  <si>
    <t>F-11187-11202</t>
  </si>
  <si>
    <t>F-80270</t>
  </si>
  <si>
    <t>F-1268</t>
  </si>
  <si>
    <t>F-1692</t>
  </si>
  <si>
    <t>F-4884-4866</t>
  </si>
  <si>
    <t>F-4885</t>
  </si>
  <si>
    <t>F-1401-1400</t>
  </si>
  <si>
    <t>F-738163-738193-738197-738245-738290-738431</t>
  </si>
  <si>
    <t>F-773793</t>
  </si>
  <si>
    <t>F-773828-773815</t>
  </si>
  <si>
    <t>F-957833</t>
  </si>
  <si>
    <t>F-957803-957802-957801</t>
  </si>
  <si>
    <t>F-36883-36884-36885-36886-36887-</t>
  </si>
  <si>
    <t>F1220979</t>
  </si>
  <si>
    <t>RIVERA RUIZ OSCAR ULISES</t>
  </si>
  <si>
    <t>210-0754</t>
  </si>
  <si>
    <t>F-245</t>
  </si>
  <si>
    <t>F-1258</t>
  </si>
  <si>
    <t>F-1825</t>
  </si>
  <si>
    <t>F-32</t>
  </si>
  <si>
    <t>F-62599-62600</t>
  </si>
  <si>
    <t>F-11957</t>
  </si>
  <si>
    <t>F-12067</t>
  </si>
  <si>
    <t>F-12289-12297-12290</t>
  </si>
  <si>
    <t>F-814-815</t>
  </si>
  <si>
    <t>F-11427</t>
  </si>
  <si>
    <t>F-7502</t>
  </si>
  <si>
    <t>F-3104</t>
  </si>
  <si>
    <t>F-217</t>
  </si>
  <si>
    <t>F-13569</t>
  </si>
  <si>
    <t>F-3259</t>
  </si>
  <si>
    <t>F-563</t>
  </si>
  <si>
    <t>F-2308336</t>
  </si>
  <si>
    <t>F-302976-302974</t>
  </si>
  <si>
    <t>F-2011</t>
  </si>
  <si>
    <t>F-82940-82941-82942-82943-82947</t>
  </si>
  <si>
    <t>F-285</t>
  </si>
  <si>
    <t>F-11528242-11528260-11528284-11528308</t>
  </si>
  <si>
    <t>MUNICIPIO DE ZAPOTLANEJO JALISCO</t>
  </si>
  <si>
    <t>210-1324</t>
  </si>
  <si>
    <t>F-26223</t>
  </si>
  <si>
    <t>ISAAC GONZALEZ ALEJANDRO</t>
  </si>
  <si>
    <t>210-3071</t>
  </si>
  <si>
    <t>F-1105</t>
  </si>
  <si>
    <t>F-79073</t>
  </si>
  <si>
    <t>F-19508-19547</t>
  </si>
  <si>
    <t>F-25222</t>
  </si>
  <si>
    <t>F-13169</t>
  </si>
  <si>
    <t>F-6695 JULIO</t>
  </si>
  <si>
    <t>F-77084</t>
  </si>
  <si>
    <t>F-4643</t>
  </si>
  <si>
    <t>F-51087</t>
  </si>
  <si>
    <t>F-35910</t>
  </si>
  <si>
    <t>F-65314</t>
  </si>
  <si>
    <t>F-14369-14368</t>
  </si>
  <si>
    <t>F-223</t>
  </si>
  <si>
    <t>F-150</t>
  </si>
  <si>
    <t>F-773862-773863</t>
  </si>
  <si>
    <t>F-773896-773898-773901-773902</t>
  </si>
  <si>
    <t>PAGO TOTAL F-231159</t>
  </si>
  <si>
    <t>F-7555-7373-7413-7417</t>
  </si>
  <si>
    <t>F-11259</t>
  </si>
  <si>
    <t>ROMO SAINZ LAURA PATRICIA</t>
  </si>
  <si>
    <t>210-0232</t>
  </si>
  <si>
    <t>F-5666-5687</t>
  </si>
  <si>
    <t>F-7517</t>
  </si>
  <si>
    <t>F-20738-20740</t>
  </si>
  <si>
    <t>F-773966-773970</t>
  </si>
  <si>
    <t>F-1595</t>
  </si>
  <si>
    <t>F-7932</t>
  </si>
  <si>
    <t>F-22911899</t>
  </si>
  <si>
    <t>F-22892297-22892298-22892299-22892300-22892301-22892302-22892308</t>
  </si>
  <si>
    <t>F-22892303-22892304-22892305-22892306-22892307-</t>
  </si>
  <si>
    <t>F-640-641</t>
  </si>
  <si>
    <t>F-11258</t>
  </si>
  <si>
    <t>F-27023</t>
  </si>
  <si>
    <t>HERNANDEZ GUTIERREZ GABRIELA JOSELINE</t>
  </si>
  <si>
    <t>210-0911</t>
  </si>
  <si>
    <t>F-644</t>
  </si>
  <si>
    <t>F-93378</t>
  </si>
  <si>
    <t>LACTOCONDENSED</t>
  </si>
  <si>
    <t>210-3153</t>
  </si>
  <si>
    <t>F-4-6</t>
  </si>
  <si>
    <t>F-12564</t>
  </si>
  <si>
    <t>F-34319</t>
  </si>
  <si>
    <t>F-57555-57604-57726-57782-57685</t>
  </si>
  <si>
    <t>F-169471710</t>
  </si>
  <si>
    <t>F-3796</t>
  </si>
  <si>
    <t>F-774012-774015</t>
  </si>
  <si>
    <t>F-8274859543</t>
  </si>
  <si>
    <t>F-774060-774062</t>
  </si>
  <si>
    <t>F-20734</t>
  </si>
  <si>
    <t>F-7501</t>
  </si>
  <si>
    <t>F-391781</t>
  </si>
  <si>
    <t>ONTIVEROS ZUÑIGA RODRIGO EDUARDO</t>
  </si>
  <si>
    <t>210-3137</t>
  </si>
  <si>
    <t>F-52-75</t>
  </si>
  <si>
    <t>F-3446</t>
  </si>
  <si>
    <t>F-12785</t>
  </si>
  <si>
    <t>F-4277</t>
  </si>
  <si>
    <t>CRUZ GONZALEZ LUIS RODRIGO</t>
  </si>
  <si>
    <t>210-2241</t>
  </si>
  <si>
    <t>F-4591</t>
  </si>
  <si>
    <t>F-2304</t>
  </si>
  <si>
    <t>OREGEL MARTINEZ MARIA LILIANA</t>
  </si>
  <si>
    <t>210-2376</t>
  </si>
  <si>
    <t>F-25894</t>
  </si>
  <si>
    <t>F-3879</t>
  </si>
  <si>
    <t>F-403</t>
  </si>
  <si>
    <t>F-110672</t>
  </si>
  <si>
    <t>F-42176-42177</t>
  </si>
  <si>
    <t>F-7561-7562</t>
  </si>
  <si>
    <t>F-1066</t>
  </si>
  <si>
    <t>F-22599</t>
  </si>
  <si>
    <t>F-9006214711</t>
  </si>
  <si>
    <t>F-831</t>
  </si>
  <si>
    <t>F-3105</t>
  </si>
  <si>
    <t>F-774097-774106</t>
  </si>
  <si>
    <t>F-24058</t>
  </si>
  <si>
    <t>F-4674</t>
  </si>
  <si>
    <t xml:space="preserve">F-40 </t>
  </si>
  <si>
    <t>F-11341</t>
  </si>
  <si>
    <t>F-959699-959697-959700-959696-959698-</t>
  </si>
  <si>
    <t>F-52</t>
  </si>
  <si>
    <t>F-8586</t>
  </si>
  <si>
    <t>F-774121-774136-774139</t>
  </si>
  <si>
    <t>F-774157-774159-774161-774163</t>
  </si>
  <si>
    <t>F-3881</t>
  </si>
  <si>
    <t>F-7902-7965-7664-7788-7785-7782-7851</t>
  </si>
  <si>
    <t>F-49046-48979</t>
  </si>
  <si>
    <t>F-480-478-479-483-482-481-</t>
  </si>
  <si>
    <t>F-1937</t>
  </si>
  <si>
    <t>F-3447</t>
  </si>
  <si>
    <t>GRUPO VENTA INTERNACIONAL SA DE CV</t>
  </si>
  <si>
    <t>210-2529</t>
  </si>
  <si>
    <t>F-723314</t>
  </si>
  <si>
    <t>F-12579</t>
  </si>
  <si>
    <t>F-34473</t>
  </si>
  <si>
    <t>F-5249</t>
  </si>
  <si>
    <t>F-57812-57989-57900-58088-58117</t>
  </si>
  <si>
    <t>F-10053-10078-10113-10138-10181-10187-10235-10239-10256-10277-10309-10316-10342-10350</t>
  </si>
  <si>
    <t>F-903-871-827</t>
  </si>
  <si>
    <t>F-169532747</t>
  </si>
  <si>
    <t>F-7548</t>
  </si>
  <si>
    <t>OPERADORA COMERCIAL ANJOMA S DE RL DE CV</t>
  </si>
  <si>
    <t>210-0790</t>
  </si>
  <si>
    <t>F-19656-19655</t>
  </si>
  <si>
    <t>F-60405767-5766-5765-5764-366032032-32018</t>
  </si>
  <si>
    <t>F-989</t>
  </si>
  <si>
    <t>F-3467</t>
  </si>
  <si>
    <t>F-37757</t>
  </si>
  <si>
    <t>F-2027</t>
  </si>
  <si>
    <t>VARIAS AGOSTO</t>
  </si>
  <si>
    <t>F-83073-83074</t>
  </si>
  <si>
    <t>F-20560-20561</t>
  </si>
  <si>
    <t>F-8800-8817-8818-8819-8820-8821-8822-8823-8824-8825-8826-8827-8828-8829-8830-8831-8832-8859-8860-8861-8862-</t>
  </si>
  <si>
    <t>F-3168</t>
  </si>
  <si>
    <t>F-26-27</t>
  </si>
  <si>
    <t>F-12759</t>
  </si>
  <si>
    <t>F-5763</t>
  </si>
  <si>
    <t>F-1286</t>
  </si>
  <si>
    <t>F-19596</t>
  </si>
  <si>
    <t>F-11597838-11597898-11597923-11597956-</t>
  </si>
  <si>
    <t>REEMBOLSO</t>
  </si>
  <si>
    <t>F-472912</t>
  </si>
  <si>
    <t>F-592246</t>
  </si>
  <si>
    <t>F-2577570</t>
  </si>
  <si>
    <t>F-2582697</t>
  </si>
  <si>
    <t>F-2576465</t>
  </si>
  <si>
    <t>F-474708</t>
  </si>
  <si>
    <t>F-592308</t>
  </si>
  <si>
    <t>F-402817</t>
  </si>
  <si>
    <t>F-591602</t>
  </si>
  <si>
    <t>F-591601</t>
  </si>
  <si>
    <t>F-430763</t>
  </si>
  <si>
    <t>F-3690 6764</t>
  </si>
  <si>
    <t>F-587589</t>
  </si>
  <si>
    <t>F-2568530</t>
  </si>
  <si>
    <t>F-475385</t>
  </si>
  <si>
    <t>F-430762</t>
  </si>
  <si>
    <t>F-473887</t>
  </si>
  <si>
    <t>F-589561</t>
  </si>
  <si>
    <t>F-430764</t>
  </si>
  <si>
    <t>F-591603</t>
  </si>
  <si>
    <t>F-592284</t>
  </si>
  <si>
    <t>F-473725</t>
  </si>
  <si>
    <t>F-589854</t>
  </si>
  <si>
    <t>F-472549</t>
  </si>
  <si>
    <t>F-590105</t>
  </si>
  <si>
    <t>F-474645</t>
  </si>
  <si>
    <t>F-589853</t>
  </si>
  <si>
    <t>F-590104</t>
  </si>
  <si>
    <t>F-474523</t>
  </si>
  <si>
    <t>F-589299</t>
  </si>
  <si>
    <t>F-474041</t>
  </si>
  <si>
    <t>F-589297</t>
  </si>
  <si>
    <t>F-474522</t>
  </si>
  <si>
    <t>F-473073</t>
  </si>
  <si>
    <t>F-473885</t>
  </si>
  <si>
    <t>F-589856</t>
  </si>
  <si>
    <t>F-472704</t>
  </si>
  <si>
    <t>F-472010</t>
  </si>
  <si>
    <t>F-589593</t>
  </si>
  <si>
    <t>F-472703</t>
  </si>
  <si>
    <t>F-589298</t>
  </si>
  <si>
    <t>F-589855</t>
  </si>
  <si>
    <t>F-474644</t>
  </si>
  <si>
    <t>F-589300</t>
  </si>
  <si>
    <t>F-473726</t>
  </si>
  <si>
    <t>F-590327</t>
  </si>
  <si>
    <t>F-589301</t>
  </si>
  <si>
    <t>F-42964</t>
  </si>
  <si>
    <t>FFS1512071T1</t>
  </si>
  <si>
    <t>PME811211B20</t>
  </si>
  <si>
    <t>AEC810901298</t>
  </si>
  <si>
    <t>NPA0803124V6</t>
  </si>
  <si>
    <t>EEL181001JF4</t>
  </si>
  <si>
    <t>BMN930209927</t>
  </si>
  <si>
    <t>BBA830831LJ2</t>
  </si>
  <si>
    <t>ASE930924SS7</t>
  </si>
  <si>
    <t>F-01488452-01488457-01488464</t>
  </si>
  <si>
    <t>F-01487779-01487785</t>
  </si>
  <si>
    <t>F-01491336-01491337-01491338-01491339-01491340-01491341-01491342-01491343-01491344-01491345</t>
  </si>
  <si>
    <t>F-01491661-01491663-01491664-01491665-01491666-01491667</t>
  </si>
  <si>
    <t>F-01491660-01491662-01491668-01491669</t>
  </si>
  <si>
    <t>F-01493899-01493901-01493905-01493910-01493911</t>
  </si>
  <si>
    <t>F-01493900-01493902-01493903-01493904-01493906-01493907-01493908-01493909-01493898</t>
  </si>
  <si>
    <t>F-01494840-01494845-01494847-01494848-01494849-01494853</t>
  </si>
  <si>
    <t>F-01496395-01496396</t>
  </si>
  <si>
    <t>F-01496993-01496986-01496991</t>
  </si>
  <si>
    <t>F-01499053-01499055</t>
  </si>
  <si>
    <t>F-01499740-01499746</t>
  </si>
  <si>
    <t>F-01500270-01500273-01500274-01500275-01500276-01500277</t>
  </si>
  <si>
    <t>F-01502687-01502691-01502695-01502697-01502698</t>
  </si>
  <si>
    <t>F-01491670</t>
  </si>
  <si>
    <t>F-01496392-01496393-01496394-01496397</t>
  </si>
  <si>
    <t>F-01496389-01496388</t>
  </si>
  <si>
    <t>F-01494841-01494839-01494842-01494843-01494844-01494846-01494850-01494851-01494852</t>
  </si>
  <si>
    <t>F-01496987-01496988-01496989-01496990-01496992-01496994-01496995</t>
  </si>
  <si>
    <t>F-01499051-01499052-01499054-01499056-01499057-01499058-01499059-01499060</t>
  </si>
  <si>
    <t>F-01499735-01499736-01499737-01499738-01499739-01499741-01499742-01499743-01499744-01499745-01499747-01499748</t>
  </si>
  <si>
    <t>F-01499050</t>
  </si>
  <si>
    <t>F-01500269</t>
  </si>
  <si>
    <t>F-01496390-01496391</t>
  </si>
  <si>
    <t>F-01500271-01500272</t>
  </si>
  <si>
    <t>F-01502684-01502685-01502686-01502688-01502689-01502690-01502692-01502693-01502694-01502696</t>
  </si>
  <si>
    <t>DESARROLLO COMERCIAL ABARROTERO</t>
  </si>
  <si>
    <t>NUEVA WAL MART DE MEXICO</t>
  </si>
  <si>
    <t>F-589857</t>
  </si>
  <si>
    <t>REPRESENTACIONES J.M.P.</t>
  </si>
  <si>
    <t>F-94825-94826-94819</t>
  </si>
  <si>
    <t>F-94823-94824</t>
  </si>
  <si>
    <t>F-95121-95122</t>
  </si>
  <si>
    <t>F-95434</t>
  </si>
  <si>
    <t>F-87945-87948-87955-87956</t>
  </si>
  <si>
    <t>F-80258-80259-80257</t>
  </si>
  <si>
    <t>F-95121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</si>
</sst>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43" fontId="20" fillId="7" borderId="1" xfId="3" applyNumberFormat="1" applyFont="1" applyFill="1" applyBorder="1" applyAlignment="1">
      <alignment horizontal="center"/>
    </xf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16" fontId="3" fillId="0" borderId="7" xfId="3" applyNumberFormat="1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43" fontId="22" fillId="7" borderId="1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16" fillId="7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43" fontId="3" fillId="7" borderId="1" xfId="3" applyNumberFormat="1" applyFont="1" applyFill="1" applyBorder="1" applyAlignment="1">
      <alignment horizontal="center"/>
    </xf>
    <xf numFmtId="0" fontId="3" fillId="0" borderId="7" xfId="3" applyNumberFormat="1" applyFont="1" applyFill="1" applyBorder="1" applyAlignment="1">
      <alignment vertical="center"/>
    </xf>
    <xf numFmtId="44" fontId="24" fillId="0" borderId="1" xfId="12" applyFont="1" applyBorder="1" applyAlignment="1">
      <alignment horizontal="right" vertical="top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43" fontId="3" fillId="7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44" fontId="24" fillId="0" borderId="1" xfId="13" applyFont="1" applyBorder="1" applyAlignment="1">
      <alignment horizontal="right" vertical="top"/>
    </xf>
    <xf numFmtId="49" fontId="23" fillId="0" borderId="1" xfId="6" applyNumberFormat="1" applyFont="1" applyBorder="1" applyAlignment="1">
      <alignment horizontal="left" vertical="top"/>
    </xf>
    <xf numFmtId="44" fontId="25" fillId="0" borderId="1" xfId="14" applyFont="1" applyBorder="1" applyAlignment="1">
      <alignment horizontal="right" vertical="top"/>
    </xf>
    <xf numFmtId="4" fontId="26" fillId="0" borderId="1" xfId="6" applyNumberFormat="1" applyFont="1" applyBorder="1" applyAlignment="1">
      <alignment horizontal="right" vertical="top"/>
    </xf>
  </cellXfs>
  <cellStyles count="16">
    <cellStyle name="40% - Énfasis4" xfId="2" builtinId="43"/>
    <cellStyle name="Énfasis6" xfId="3" builtinId="49"/>
    <cellStyle name="Millares" xfId="1" builtinId="3"/>
    <cellStyle name="Moneda" xfId="4" builtinId="4"/>
    <cellStyle name="Moneda 10" xfId="15" xr:uid="{00000000-0005-0000-0000-000004000000}"/>
    <cellStyle name="Moneda 2" xfId="7" xr:uid="{00000000-0005-0000-0000-000005000000}"/>
    <cellStyle name="Moneda 3" xfId="8" xr:uid="{00000000-0005-0000-0000-000006000000}"/>
    <cellStyle name="Moneda 4" xfId="9" xr:uid="{00000000-0005-0000-0000-000007000000}"/>
    <cellStyle name="Moneda 5" xfId="10" xr:uid="{00000000-0005-0000-0000-000008000000}"/>
    <cellStyle name="Moneda 6" xfId="11" xr:uid="{00000000-0005-0000-0000-000009000000}"/>
    <cellStyle name="Moneda 7" xfId="12" xr:uid="{00000000-0005-0000-0000-00000A000000}"/>
    <cellStyle name="Moneda 8" xfId="13" xr:uid="{00000000-0005-0000-0000-00000B000000}"/>
    <cellStyle name="Moneda 9" xfId="14" xr:uid="{00000000-0005-0000-0000-00000C000000}"/>
    <cellStyle name="Normal" xfId="0" builtinId="0"/>
    <cellStyle name="Normal 2" xfId="5" xr:uid="{00000000-0005-0000-0000-00000E000000}"/>
    <cellStyle name="Normal 3" xfId="6" xr:uid="{00000000-0005-0000-0000-00000F000000}"/>
  </cellStyles>
  <dxfs count="49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896</xdr:row>
      <xdr:rowOff>0</xdr:rowOff>
    </xdr:from>
    <xdr:to>
      <xdr:col>18</xdr:col>
      <xdr:colOff>733425</xdr:colOff>
      <xdr:row>897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896</xdr:row>
      <xdr:rowOff>0</xdr:rowOff>
    </xdr:from>
    <xdr:to>
      <xdr:col>19</xdr:col>
      <xdr:colOff>590550</xdr:colOff>
      <xdr:row>897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896</xdr:row>
      <xdr:rowOff>0</xdr:rowOff>
    </xdr:from>
    <xdr:to>
      <xdr:col>20</xdr:col>
      <xdr:colOff>398797</xdr:colOff>
      <xdr:row>897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304800</xdr:colOff>
      <xdr:row>116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299581</xdr:colOff>
      <xdr:row>116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304800</xdr:colOff>
      <xdr:row>116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B3206" t="str">
            <v>210-3204</v>
          </cell>
        </row>
        <row r="3207">
          <cell r="B3207" t="str">
            <v>210-3205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U1083" totalsRowShown="0" headerRowDxfId="48" dataDxfId="46" headerRowBorderDxfId="47" tableBorderDxfId="45" totalsRowBorderDxfId="44" headerRowCellStyle="40% - Énfasis4" dataCellStyle="Énfasis6">
  <autoFilter ref="A1:U1083" xr:uid="{00000000-0009-0000-0100-000005000000}"/>
  <sortState xmlns:xlrd2="http://schemas.microsoft.com/office/spreadsheetml/2017/richdata2" ref="A71:U1063">
    <sortCondition ref="Q1:Q1156"/>
  </sortState>
  <tableColumns count="21">
    <tableColumn id="1" xr3:uid="{00000000-0010-0000-0000-000001000000}" name="PAGO" dataDxfId="43" dataCellStyle="Énfasis6"/>
    <tableColumn id="17" xr3:uid="{00000000-0010-0000-0000-000011000000}" name="Poliza" dataDxfId="42" dataCellStyle="Énfasis6"/>
    <tableColumn id="2" xr3:uid="{00000000-0010-0000-0000-000002000000}" name="ELAB" dataDxfId="41" dataCellStyle="Énfasis6"/>
    <tableColumn id="3" xr3:uid="{00000000-0010-0000-0000-000003000000}" name="TASA EX." dataDxfId="40" dataCellStyle="Énfasis6"/>
    <tableColumn id="16" xr3:uid="{00000000-0010-0000-0000-000010000000}" name="TASA 0%" dataDxfId="39" dataCellStyle="Énfasis6"/>
    <tableColumn id="13" xr3:uid="{00000000-0010-0000-0000-00000D000000}" name="TASA 16%" dataDxfId="38" dataCellStyle="Énfasis6"/>
    <tableColumn id="20" xr3:uid="{00000000-0010-0000-0000-000014000000}" name="IVA RET." dataDxfId="37" dataCellStyle="Énfasis6"/>
    <tableColumn id="18" xr3:uid="{00000000-0010-0000-0000-000012000000}" name="ISR RET." dataDxfId="36" dataCellStyle="Énfasis6"/>
    <tableColumn id="4" xr3:uid="{00000000-0010-0000-0000-000004000000}" name="IEPS 6%" dataDxfId="35" dataCellStyle="Énfasis6"/>
    <tableColumn id="5" xr3:uid="{00000000-0010-0000-0000-000005000000}" name="IEPS 8 %" dataDxfId="34" dataCellStyle="Énfasis6"/>
    <tableColumn id="6" xr3:uid="{00000000-0010-0000-0000-000006000000}" name="IVA" dataDxfId="33" dataCellStyle="Énfasis6"/>
    <tableColumn id="7" xr3:uid="{00000000-0010-0000-0000-000007000000}" name="TOTAL" dataDxfId="32" dataCellStyle="Énfasis6"/>
    <tableColumn id="19" xr3:uid="{00000000-0010-0000-0000-000013000000}" name="EXENTO " dataDxfId="31" dataCellStyle="Énfasis6">
      <calculatedColumnFormula>Tabla16[[#This Row],[TASA EX.]]+Tabla16[[#This Row],[IEPS 8 %]]</calculatedColumnFormula>
    </tableColumn>
    <tableColumn id="22" xr3:uid="{00000000-0010-0000-0000-000016000000}" name="TASA 16" dataDxfId="30" dataCellStyle="Énfasis6">
      <calculatedColumnFormula>Tabla16[[#This Row],[TASA 16%]]+Tabla16[[#This Row],[IEPS 6%]]</calculatedColumnFormula>
    </tableColumn>
    <tableColumn id="8" xr3:uid="{00000000-0010-0000-0000-000008000000}" name="COBRO" dataDxfId="29" dataCellStyle="Énfasis6"/>
    <tableColumn id="9" xr3:uid="{00000000-0010-0000-0000-000009000000}" name="NOM. DE PROVEEDOR" dataDxfId="28" dataCellStyle="Énfasis6"/>
    <tableColumn id="10" xr3:uid="{00000000-0010-0000-0000-00000A000000}" name="NUM" dataDxfId="27" dataCellStyle="Énfasis6"/>
    <tableColumn id="11" xr3:uid="{00000000-0010-0000-0000-00000B000000}" name="MARCA" dataDxfId="26" dataCellStyle="Énfasis6"/>
    <tableColumn id="12" xr3:uid="{00000000-0010-0000-0000-00000C000000}" name="REBAJAS" dataDxfId="25" dataCellStyle="Énfasis6"/>
    <tableColumn id="14" xr3:uid="{00000000-0010-0000-0000-00000E000000}" name="TIPO DE PAGO" dataDxfId="24" dataCellStyle="Énfasis6"/>
    <tableColumn id="15" xr3:uid="{00000000-0010-0000-0000-00000F000000}" name="FACTURAS" dataDxfId="23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207" totalsRowShown="0" headerRowDxfId="22" headerRowBorderDxfId="21" tableBorderDxfId="20" headerRowCellStyle="40% - Énfasis4"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19">
      <calculatedColumnFormula>'[1]210 Y RFC'!A3</calculatedColumnFormula>
    </tableColumn>
    <tableColumn id="2" xr3:uid="{00000000-0010-0000-0100-000002000000}" name="CODIGO" dataDxfId="18">
      <calculatedColumnFormula>'[1]210 Y RFC'!B3</calculatedColumnFormula>
    </tableColumn>
    <tableColumn id="3" xr3:uid="{00000000-0010-0000-0100-000003000000}" name="PROVEEDOR" dataDxfId="17">
      <calculatedColumnFormula>'[1]210 Y RFC'!C3</calculatedColumnFormula>
    </tableColumn>
    <tableColumn id="4" xr3:uid="{00000000-0010-0000-0100-000004000000}" name="TASA 16%" dataDxfId="16">
      <calculatedColumnFormula>SUMIFS(Tabla16[TASA 16],Tabla16[NUM],Tabla1[[#This Row],[CODIGO]])</calculatedColumnFormula>
    </tableColumn>
    <tableColumn id="5" xr3:uid="{00000000-0010-0000-0100-000005000000}" name="TASA 0%" dataDxfId="15">
      <calculatedColumnFormula>SUMIFS(Tabla16[TASA 0%],Tabla16[NUM],Tabla1[[#This Row],[CODIGO]])</calculatedColumnFormula>
    </tableColumn>
    <tableColumn id="6" xr3:uid="{00000000-0010-0000-0100-000006000000}" name="TASA EXE." dataDxfId="14">
      <calculatedColumnFormula>SUMIFS(Tabla16[[EXENTO ]],Tabla16[NUM],Tabla1[[#This Row],[CODIGO]])</calculatedColumnFormula>
    </tableColumn>
    <tableColumn id="7" xr3:uid="{00000000-0010-0000-0100-000007000000}" name="IVA" dataDxfId="13">
      <calculatedColumnFormula>SUMIFS(Tabla16[IVA],Tabla16[NUM],Tabla1[[#This Row],[CODIGO]])</calculatedColumnFormula>
    </tableColumn>
    <tableColumn id="8" xr3:uid="{00000000-0010-0000-0100-000008000000}" name="ISR RET" dataDxfId="12">
      <calculatedColumnFormula>SUMIFS(Tabla16[ISR RET.],Tabla16[NUM],Tabla1[[#This Row],[CODIGO]])</calculatedColumnFormula>
    </tableColumn>
    <tableColumn id="9" xr3:uid="{00000000-0010-0000-0100-000009000000}" name="IVA RET" dataDxfId="11">
      <calculatedColumnFormula>SUMIFS(Tabla16[IVA RET.],Tabla16[NUM],Tabla1[[#This Row],[CODIGO]])</calculatedColumnFormula>
    </tableColumn>
    <tableColumn id="10" xr3:uid="{00000000-0010-0000-0100-00000A000000}" name="TASA 16" dataDxfId="10">
      <calculatedColumnFormula>FIXED(Tabla1[[#This Row],[TASA 16%]],0)</calculatedColumnFormula>
    </tableColumn>
    <tableColumn id="11" xr3:uid="{00000000-0010-0000-0100-00000B000000}" name="TASA 0" dataDxfId="9">
      <calculatedColumnFormula>FIXED(Tabla1[[#This Row],[TASA 0%]],0)</calculatedColumnFormula>
    </tableColumn>
    <tableColumn id="12" xr3:uid="{00000000-0010-0000-0100-00000C000000}" name="TASA EXE" dataDxfId="8">
      <calculatedColumnFormula>FIXED(Tabla1[[#This Row],[TASA EXE.]],0)</calculatedColumnFormula>
    </tableColumn>
    <tableColumn id="13" xr3:uid="{00000000-0010-0000-0100-00000D000000}" name="IVA'" dataDxfId="7">
      <calculatedColumnFormula>FIXED(Tabla1[[#This Row],[IVA]],0)</calculatedColumnFormula>
    </tableColumn>
    <tableColumn id="14" xr3:uid="{00000000-0010-0000-0100-00000E000000}" name="ISR RET'" dataDxfId="6">
      <calculatedColumnFormula>FIXED(Tabla1[[#This Row],[ISR RET]],0)</calculatedColumnFormula>
    </tableColumn>
    <tableColumn id="15" xr3:uid="{00000000-0010-0000-0100-00000F000000}" name="IVA RET'" dataDxfId="5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160"/>
  <sheetViews>
    <sheetView tabSelected="1" topLeftCell="I1" zoomScale="80" zoomScaleNormal="80" workbookViewId="0">
      <pane ySplit="1" topLeftCell="A1133" activePane="bottomLeft" state="frozen"/>
      <selection activeCell="C17" sqref="C17"/>
      <selection pane="bottomLeft" activeCell="M1144" sqref="M1144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</row>
    <row r="2" spans="1:24" x14ac:dyDescent="0.25">
      <c r="A2" s="64">
        <v>587</v>
      </c>
      <c r="B2" s="72">
        <v>5054</v>
      </c>
      <c r="C2" s="10">
        <v>45164</v>
      </c>
      <c r="D2" s="67"/>
      <c r="E2" s="67">
        <v>4170</v>
      </c>
      <c r="F2" s="67">
        <v>0</v>
      </c>
      <c r="G2" s="68"/>
      <c r="H2" s="68"/>
      <c r="I2" s="84"/>
      <c r="J2" s="67"/>
      <c r="K2" s="67"/>
      <c r="L2" s="67">
        <v>4170</v>
      </c>
      <c r="M2" s="61">
        <f>Tabla16[[#This Row],[TASA EX.]]+Tabla16[[#This Row],[IEPS 8 %]]</f>
        <v>0</v>
      </c>
      <c r="N2" s="69">
        <f>Tabla16[[#This Row],[TASA 16%]]+Tabla16[[#This Row],[IEPS 6%]]</f>
        <v>0</v>
      </c>
      <c r="O2" s="36">
        <v>45174</v>
      </c>
      <c r="P2" s="66" t="s">
        <v>44</v>
      </c>
      <c r="Q2" s="70" t="s">
        <v>45</v>
      </c>
      <c r="R2" s="65" t="s">
        <v>34</v>
      </c>
      <c r="S2" s="67"/>
      <c r="T2" s="71" t="s">
        <v>35</v>
      </c>
      <c r="U2" s="66" t="s">
        <v>753</v>
      </c>
      <c r="W2" s="75">
        <f>(Tabla16[[#This Row],[TASA 16%]]+Tabla16[[#This Row],[IEPS 6%]])*0.16</f>
        <v>0</v>
      </c>
      <c r="X2" s="75">
        <f>W2-Tabla16[[#This Row],[IVA]]</f>
        <v>0</v>
      </c>
    </row>
    <row r="3" spans="1:24" x14ac:dyDescent="0.25">
      <c r="A3" s="64">
        <v>589</v>
      </c>
      <c r="B3" s="72">
        <v>5056</v>
      </c>
      <c r="C3" s="10">
        <v>45167</v>
      </c>
      <c r="D3" s="67"/>
      <c r="E3" s="67">
        <v>7390</v>
      </c>
      <c r="F3" s="67">
        <v>0</v>
      </c>
      <c r="G3" s="68"/>
      <c r="H3" s="68"/>
      <c r="I3" s="84"/>
      <c r="J3" s="67"/>
      <c r="K3" s="67"/>
      <c r="L3" s="67">
        <v>7390</v>
      </c>
      <c r="M3" s="61">
        <f>Tabla16[[#This Row],[TASA EX.]]+Tabla16[[#This Row],[IEPS 8 %]]</f>
        <v>0</v>
      </c>
      <c r="N3" s="69">
        <f>Tabla16[[#This Row],[TASA 16%]]+Tabla16[[#This Row],[IEPS 6%]]</f>
        <v>0</v>
      </c>
      <c r="O3" s="36">
        <v>45174</v>
      </c>
      <c r="P3" s="66" t="s">
        <v>44</v>
      </c>
      <c r="Q3" s="70" t="s">
        <v>45</v>
      </c>
      <c r="R3" s="65" t="s">
        <v>34</v>
      </c>
      <c r="S3" s="67"/>
      <c r="T3" s="71" t="s">
        <v>35</v>
      </c>
      <c r="U3" s="66" t="s">
        <v>754</v>
      </c>
      <c r="W3" s="75">
        <f>(Tabla16[[#This Row],[TASA 16%]]+Tabla16[[#This Row],[IEPS 6%]])*0.16</f>
        <v>0</v>
      </c>
      <c r="X3" s="75">
        <f>W3-Tabla16[[#This Row],[IVA]]</f>
        <v>0</v>
      </c>
    </row>
    <row r="4" spans="1:24" x14ac:dyDescent="0.25">
      <c r="A4" s="64">
        <v>591</v>
      </c>
      <c r="B4" s="72">
        <v>5058</v>
      </c>
      <c r="C4" s="10">
        <v>45167</v>
      </c>
      <c r="D4" s="67"/>
      <c r="E4" s="67">
        <v>2040</v>
      </c>
      <c r="F4" s="67">
        <v>0</v>
      </c>
      <c r="G4" s="68"/>
      <c r="H4" s="68"/>
      <c r="I4" s="84"/>
      <c r="J4" s="67"/>
      <c r="K4" s="67"/>
      <c r="L4" s="67">
        <v>2040</v>
      </c>
      <c r="M4" s="61">
        <f>Tabla16[[#This Row],[TASA EX.]]+Tabla16[[#This Row],[IEPS 8 %]]</f>
        <v>0</v>
      </c>
      <c r="N4" s="69">
        <f>Tabla16[[#This Row],[TASA 16%]]+Tabla16[[#This Row],[IEPS 6%]]</f>
        <v>0</v>
      </c>
      <c r="O4" s="36">
        <v>45170</v>
      </c>
      <c r="P4" s="66" t="s">
        <v>42</v>
      </c>
      <c r="Q4" s="70" t="s">
        <v>36</v>
      </c>
      <c r="R4" s="65" t="s">
        <v>34</v>
      </c>
      <c r="S4" s="67"/>
      <c r="T4" s="71" t="s">
        <v>35</v>
      </c>
      <c r="U4" s="66" t="s">
        <v>755</v>
      </c>
      <c r="W4" s="75">
        <f>(Tabla16[[#This Row],[TASA 16%]]+Tabla16[[#This Row],[IEPS 6%]])*0.16</f>
        <v>0</v>
      </c>
      <c r="X4" s="75">
        <f>W4-Tabla16[[#This Row],[IVA]]</f>
        <v>0</v>
      </c>
    </row>
    <row r="5" spans="1:24" x14ac:dyDescent="0.25">
      <c r="A5" s="64">
        <v>592</v>
      </c>
      <c r="B5" s="72">
        <v>5059</v>
      </c>
      <c r="C5" s="10">
        <v>45167</v>
      </c>
      <c r="D5" s="67"/>
      <c r="E5" s="67">
        <v>1160</v>
      </c>
      <c r="F5" s="67">
        <v>0</v>
      </c>
      <c r="G5" s="68"/>
      <c r="H5" s="68"/>
      <c r="I5" s="84"/>
      <c r="J5" s="67"/>
      <c r="K5" s="67"/>
      <c r="L5" s="67">
        <v>1160</v>
      </c>
      <c r="M5" s="61">
        <f>Tabla16[[#This Row],[TASA EX.]]+Tabla16[[#This Row],[IEPS 8 %]]</f>
        <v>0</v>
      </c>
      <c r="N5" s="69">
        <f>Tabla16[[#This Row],[TASA 16%]]+Tabla16[[#This Row],[IEPS 6%]]</f>
        <v>0</v>
      </c>
      <c r="O5" s="36">
        <v>45174</v>
      </c>
      <c r="P5" s="66" t="s">
        <v>44</v>
      </c>
      <c r="Q5" s="70" t="s">
        <v>45</v>
      </c>
      <c r="R5" s="65" t="s">
        <v>34</v>
      </c>
      <c r="S5" s="67"/>
      <c r="T5" s="71" t="s">
        <v>35</v>
      </c>
      <c r="U5" s="66" t="s">
        <v>756</v>
      </c>
      <c r="W5" s="75">
        <f>(Tabla16[[#This Row],[TASA 16%]]+Tabla16[[#This Row],[IEPS 6%]])*0.16</f>
        <v>0</v>
      </c>
      <c r="X5" s="75">
        <f>W5-Tabla16[[#This Row],[IVA]]</f>
        <v>0</v>
      </c>
    </row>
    <row r="6" spans="1:24" x14ac:dyDescent="0.25">
      <c r="A6" s="39">
        <v>594</v>
      </c>
      <c r="B6" s="73">
        <v>5061</v>
      </c>
      <c r="C6" s="10">
        <v>45169</v>
      </c>
      <c r="D6" s="11"/>
      <c r="E6" s="11">
        <v>5540</v>
      </c>
      <c r="F6" s="11">
        <v>0</v>
      </c>
      <c r="G6" s="24"/>
      <c r="H6" s="24"/>
      <c r="I6" s="110"/>
      <c r="J6" s="11"/>
      <c r="K6" s="11"/>
      <c r="L6" s="11">
        <v>5540</v>
      </c>
      <c r="M6" s="61">
        <f>Tabla16[[#This Row],[TASA EX.]]+Tabla16[[#This Row],[IEPS 8 %]]</f>
        <v>0</v>
      </c>
      <c r="N6" s="62">
        <f>Tabla16[[#This Row],[TASA 16%]]+Tabla16[[#This Row],[IEPS 6%]]</f>
        <v>0</v>
      </c>
      <c r="O6" s="36">
        <v>45184</v>
      </c>
      <c r="P6" s="12" t="s">
        <v>44</v>
      </c>
      <c r="Q6" s="37" t="s">
        <v>45</v>
      </c>
      <c r="R6" s="9" t="s">
        <v>34</v>
      </c>
      <c r="S6" s="11"/>
      <c r="T6" s="13" t="s">
        <v>35</v>
      </c>
      <c r="U6" s="12" t="s">
        <v>757</v>
      </c>
      <c r="W6" s="75">
        <f>(Tabla16[[#This Row],[TASA 16%]]+Tabla16[[#This Row],[IEPS 6%]])*0.16</f>
        <v>0</v>
      </c>
      <c r="X6" s="75">
        <f>W6-Tabla16[[#This Row],[IVA]]</f>
        <v>0</v>
      </c>
    </row>
    <row r="7" spans="1:24" x14ac:dyDescent="0.25">
      <c r="A7" s="39">
        <v>595</v>
      </c>
      <c r="B7" s="73">
        <v>5062</v>
      </c>
      <c r="C7" s="10">
        <v>45169</v>
      </c>
      <c r="D7" s="11"/>
      <c r="E7" s="11">
        <v>5120</v>
      </c>
      <c r="F7" s="11">
        <v>0</v>
      </c>
      <c r="G7" s="24"/>
      <c r="H7" s="24"/>
      <c r="I7" s="110"/>
      <c r="J7" s="11"/>
      <c r="K7" s="11"/>
      <c r="L7" s="11">
        <v>5120</v>
      </c>
      <c r="M7" s="61">
        <f>Tabla16[[#This Row],[TASA EX.]]+Tabla16[[#This Row],[IEPS 8 %]]</f>
        <v>0</v>
      </c>
      <c r="N7" s="62">
        <f>Tabla16[[#This Row],[TASA 16%]]+Tabla16[[#This Row],[IEPS 6%]]</f>
        <v>0</v>
      </c>
      <c r="O7" s="36">
        <v>45181</v>
      </c>
      <c r="P7" s="12" t="s">
        <v>44</v>
      </c>
      <c r="Q7" s="37" t="s">
        <v>45</v>
      </c>
      <c r="R7" s="9" t="s">
        <v>34</v>
      </c>
      <c r="S7" s="11"/>
      <c r="T7" s="13" t="s">
        <v>35</v>
      </c>
      <c r="U7" s="12" t="s">
        <v>758</v>
      </c>
      <c r="W7" s="75">
        <f>(Tabla16[[#This Row],[TASA 16%]]+Tabla16[[#This Row],[IEPS 6%]])*0.16</f>
        <v>0</v>
      </c>
      <c r="X7" s="75">
        <f>W7-Tabla16[[#This Row],[IVA]]</f>
        <v>0</v>
      </c>
    </row>
    <row r="8" spans="1:24" x14ac:dyDescent="0.25">
      <c r="A8" s="39">
        <v>596</v>
      </c>
      <c r="B8" s="73">
        <v>5063</v>
      </c>
      <c r="C8" s="10">
        <v>45169</v>
      </c>
      <c r="D8" s="11"/>
      <c r="E8" s="11">
        <v>1908</v>
      </c>
      <c r="F8" s="11">
        <v>0</v>
      </c>
      <c r="G8" s="24"/>
      <c r="H8" s="24"/>
      <c r="I8" s="110"/>
      <c r="J8" s="11"/>
      <c r="K8" s="11"/>
      <c r="L8" s="11">
        <v>1908</v>
      </c>
      <c r="M8" s="61">
        <f>Tabla16[[#This Row],[TASA EX.]]+Tabla16[[#This Row],[IEPS 8 %]]</f>
        <v>0</v>
      </c>
      <c r="N8" s="61">
        <f>Tabla16[[#This Row],[TASA 16%]]+Tabla16[[#This Row],[IEPS 6%]]</f>
        <v>0</v>
      </c>
      <c r="O8" s="36">
        <v>45170</v>
      </c>
      <c r="P8" s="58" t="s">
        <v>42</v>
      </c>
      <c r="Q8" s="53" t="s">
        <v>36</v>
      </c>
      <c r="R8" s="49" t="s">
        <v>34</v>
      </c>
      <c r="S8" s="59"/>
      <c r="T8" s="54" t="s">
        <v>35</v>
      </c>
      <c r="U8" s="114" t="s">
        <v>759</v>
      </c>
      <c r="W8" s="75">
        <f>(Tabla16[[#This Row],[TASA 16%]]+Tabla16[[#This Row],[IEPS 6%]])*0.16</f>
        <v>0</v>
      </c>
      <c r="X8" s="75">
        <f>W8-Tabla16[[#This Row],[IVA]]</f>
        <v>0</v>
      </c>
    </row>
    <row r="9" spans="1:24" x14ac:dyDescent="0.25">
      <c r="A9" s="64">
        <v>598</v>
      </c>
      <c r="B9" s="72">
        <v>5065</v>
      </c>
      <c r="C9" s="10">
        <v>45169</v>
      </c>
      <c r="D9" s="67"/>
      <c r="E9" s="67">
        <v>4000</v>
      </c>
      <c r="F9" s="67">
        <v>0</v>
      </c>
      <c r="G9" s="68"/>
      <c r="H9" s="68"/>
      <c r="I9" s="84"/>
      <c r="J9" s="67"/>
      <c r="K9" s="67"/>
      <c r="L9" s="67">
        <v>4000</v>
      </c>
      <c r="M9" s="61">
        <f>Tabla16[[#This Row],[TASA EX.]]+Tabla16[[#This Row],[IEPS 8 %]]</f>
        <v>0</v>
      </c>
      <c r="N9" s="69">
        <f>Tabla16[[#This Row],[TASA 16%]]+Tabla16[[#This Row],[IEPS 6%]]</f>
        <v>0</v>
      </c>
      <c r="O9" s="36">
        <v>45170</v>
      </c>
      <c r="P9" s="66" t="s">
        <v>760</v>
      </c>
      <c r="Q9" s="70" t="s">
        <v>761</v>
      </c>
      <c r="R9" s="65" t="s">
        <v>34</v>
      </c>
      <c r="S9" s="67"/>
      <c r="T9" s="71" t="s">
        <v>35</v>
      </c>
      <c r="U9" s="66" t="s">
        <v>762</v>
      </c>
      <c r="W9" s="75">
        <f>(Tabla16[[#This Row],[TASA 16%]]+Tabla16[[#This Row],[IEPS 6%]])*0.16</f>
        <v>0</v>
      </c>
      <c r="X9" s="75">
        <f>W9-Tabla16[[#This Row],[IVA]]</f>
        <v>0</v>
      </c>
    </row>
    <row r="10" spans="1:24" x14ac:dyDescent="0.25">
      <c r="A10" s="39">
        <v>599</v>
      </c>
      <c r="B10" s="73">
        <v>5001</v>
      </c>
      <c r="C10" s="10">
        <v>45171</v>
      </c>
      <c r="D10" s="11"/>
      <c r="E10" s="11">
        <v>4320</v>
      </c>
      <c r="F10" s="11">
        <v>0</v>
      </c>
      <c r="G10" s="24"/>
      <c r="H10" s="24"/>
      <c r="I10" s="110"/>
      <c r="J10" s="11"/>
      <c r="K10" s="11"/>
      <c r="L10" s="11">
        <v>4320</v>
      </c>
      <c r="M10" s="61">
        <f>Tabla16[[#This Row],[TASA EX.]]+Tabla16[[#This Row],[IEPS 8 %]]</f>
        <v>0</v>
      </c>
      <c r="N10" s="62">
        <f>Tabla16[[#This Row],[TASA 16%]]+Tabla16[[#This Row],[IEPS 6%]]</f>
        <v>0</v>
      </c>
      <c r="O10" s="36">
        <v>45175</v>
      </c>
      <c r="P10" s="12" t="s">
        <v>40</v>
      </c>
      <c r="Q10" s="37" t="s">
        <v>38</v>
      </c>
      <c r="R10" s="9" t="s">
        <v>34</v>
      </c>
      <c r="S10" s="11"/>
      <c r="T10" s="13" t="s">
        <v>35</v>
      </c>
      <c r="U10" s="12" t="s">
        <v>763</v>
      </c>
      <c r="W10" s="75">
        <f>(Tabla16[[#This Row],[TASA 16%]]+Tabla16[[#This Row],[IEPS 6%]])*0.16</f>
        <v>0</v>
      </c>
      <c r="X10" s="75">
        <f>W10-Tabla16[[#This Row],[IVA]]</f>
        <v>0</v>
      </c>
    </row>
    <row r="11" spans="1:24" x14ac:dyDescent="0.25">
      <c r="A11" s="76">
        <v>601</v>
      </c>
      <c r="B11" s="109">
        <v>5003</v>
      </c>
      <c r="C11" s="10">
        <v>45171</v>
      </c>
      <c r="D11" s="79"/>
      <c r="E11" s="79">
        <v>3940</v>
      </c>
      <c r="F11" s="79">
        <v>0</v>
      </c>
      <c r="G11" s="80"/>
      <c r="H11" s="80"/>
      <c r="I11" s="111"/>
      <c r="J11" s="79"/>
      <c r="K11" s="79"/>
      <c r="L11" s="79">
        <v>3940</v>
      </c>
      <c r="M11" s="81">
        <f>Tabla16[[#This Row],[TASA EX.]]+Tabla16[[#This Row],[IEPS 8 %]]</f>
        <v>0</v>
      </c>
      <c r="N11" s="81">
        <f>Tabla16[[#This Row],[TASA 16%]]+Tabla16[[#This Row],[IEPS 6%]]</f>
        <v>0</v>
      </c>
      <c r="O11" s="36">
        <v>45174</v>
      </c>
      <c r="P11" s="78" t="s">
        <v>41</v>
      </c>
      <c r="Q11" s="82" t="s">
        <v>39</v>
      </c>
      <c r="R11" s="77" t="s">
        <v>34</v>
      </c>
      <c r="S11" s="79"/>
      <c r="T11" s="83" t="s">
        <v>35</v>
      </c>
      <c r="U11" s="78" t="s">
        <v>764</v>
      </c>
      <c r="W11" s="75">
        <f>(Tabla16[[#This Row],[TASA 16%]]+Tabla16[[#This Row],[IEPS 6%]])*0.16</f>
        <v>0</v>
      </c>
      <c r="X11" s="75">
        <f>W11-Tabla16[[#This Row],[IVA]]</f>
        <v>0</v>
      </c>
    </row>
    <row r="12" spans="1:24" x14ac:dyDescent="0.25">
      <c r="A12" s="64">
        <v>602</v>
      </c>
      <c r="B12" s="72">
        <v>5004</v>
      </c>
      <c r="C12" s="10">
        <v>45171</v>
      </c>
      <c r="D12" s="67"/>
      <c r="E12" s="67">
        <v>8179</v>
      </c>
      <c r="F12" s="67">
        <v>0</v>
      </c>
      <c r="G12" s="68"/>
      <c r="H12" s="68"/>
      <c r="I12" s="67"/>
      <c r="J12" s="67"/>
      <c r="K12" s="67"/>
      <c r="L12" s="67">
        <v>8179</v>
      </c>
      <c r="M12" s="61">
        <f>Tabla16[[#This Row],[TASA EX.]]+Tabla16[[#This Row],[IEPS 8 %]]</f>
        <v>0</v>
      </c>
      <c r="N12" s="69">
        <f>Tabla16[[#This Row],[TASA 16%]]+Tabla16[[#This Row],[IEPS 6%]]</f>
        <v>0</v>
      </c>
      <c r="O12" s="36">
        <v>45174</v>
      </c>
      <c r="P12" s="66" t="s">
        <v>43</v>
      </c>
      <c r="Q12" s="70" t="s">
        <v>37</v>
      </c>
      <c r="R12" s="65" t="s">
        <v>34</v>
      </c>
      <c r="S12" s="67"/>
      <c r="T12" s="71" t="s">
        <v>35</v>
      </c>
      <c r="U12" s="66" t="s">
        <v>765</v>
      </c>
      <c r="W12" s="75">
        <f>(Tabla16[[#This Row],[TASA 16%]]+Tabla16[[#This Row],[IEPS 6%]])*0.16</f>
        <v>0</v>
      </c>
      <c r="X12" s="75">
        <f>W12-Tabla16[[#This Row],[IVA]]</f>
        <v>0</v>
      </c>
    </row>
    <row r="13" spans="1:24" x14ac:dyDescent="0.25">
      <c r="A13" s="39">
        <v>603</v>
      </c>
      <c r="B13" s="73">
        <v>5005</v>
      </c>
      <c r="C13" s="10">
        <v>45171</v>
      </c>
      <c r="D13" s="11"/>
      <c r="E13" s="11">
        <v>1626</v>
      </c>
      <c r="F13" s="11">
        <v>0</v>
      </c>
      <c r="G13" s="24"/>
      <c r="H13" s="24"/>
      <c r="I13" s="11"/>
      <c r="J13" s="11"/>
      <c r="K13" s="11"/>
      <c r="L13" s="11">
        <v>1626</v>
      </c>
      <c r="M13" s="61">
        <f>Tabla16[[#This Row],[TASA EX.]]+Tabla16[[#This Row],[IEPS 8 %]]</f>
        <v>0</v>
      </c>
      <c r="N13" s="62">
        <f>Tabla16[[#This Row],[TASA 16%]]+Tabla16[[#This Row],[IEPS 6%]]</f>
        <v>0</v>
      </c>
      <c r="O13" s="36">
        <v>45174</v>
      </c>
      <c r="P13" s="12" t="s">
        <v>42</v>
      </c>
      <c r="Q13" s="37" t="s">
        <v>36</v>
      </c>
      <c r="R13" s="9" t="s">
        <v>34</v>
      </c>
      <c r="S13" s="11"/>
      <c r="T13" s="13" t="s">
        <v>35</v>
      </c>
      <c r="U13" s="12" t="s">
        <v>766</v>
      </c>
      <c r="W13" s="75">
        <f>(Tabla16[[#This Row],[TASA 16%]]+Tabla16[[#This Row],[IEPS 6%]])*0.16</f>
        <v>0</v>
      </c>
      <c r="X13" s="75">
        <f>W13-Tabla16[[#This Row],[IVA]]</f>
        <v>0</v>
      </c>
    </row>
    <row r="14" spans="1:24" x14ac:dyDescent="0.25">
      <c r="A14" s="64">
        <v>604</v>
      </c>
      <c r="B14" s="72">
        <v>5006</v>
      </c>
      <c r="C14" s="10">
        <v>45174</v>
      </c>
      <c r="D14" s="67"/>
      <c r="E14" s="67">
        <v>3100</v>
      </c>
      <c r="F14" s="67">
        <v>0</v>
      </c>
      <c r="G14" s="68"/>
      <c r="H14" s="68"/>
      <c r="I14" s="67"/>
      <c r="J14" s="67"/>
      <c r="K14" s="67"/>
      <c r="L14" s="67">
        <v>3100</v>
      </c>
      <c r="M14" s="61">
        <f>Tabla16[[#This Row],[TASA EX.]]+Tabla16[[#This Row],[IEPS 8 %]]</f>
        <v>0</v>
      </c>
      <c r="N14" s="69">
        <f>Tabla16[[#This Row],[TASA 16%]]+Tabla16[[#This Row],[IEPS 6%]]</f>
        <v>0</v>
      </c>
      <c r="O14" s="36">
        <v>45176</v>
      </c>
      <c r="P14" s="66" t="s">
        <v>41</v>
      </c>
      <c r="Q14" s="70" t="s">
        <v>39</v>
      </c>
      <c r="R14" s="65" t="s">
        <v>34</v>
      </c>
      <c r="S14" s="67"/>
      <c r="T14" s="71" t="s">
        <v>35</v>
      </c>
      <c r="U14" s="66" t="s">
        <v>767</v>
      </c>
      <c r="W14" s="75">
        <f>(Tabla16[[#This Row],[TASA 16%]]+Tabla16[[#This Row],[IEPS 6%]])*0.16</f>
        <v>0</v>
      </c>
      <c r="X14" s="75">
        <f>W14-Tabla16[[#This Row],[IVA]]</f>
        <v>0</v>
      </c>
    </row>
    <row r="15" spans="1:24" x14ac:dyDescent="0.25">
      <c r="A15" s="64">
        <v>605</v>
      </c>
      <c r="B15" s="72">
        <v>5007</v>
      </c>
      <c r="C15" s="10">
        <v>45174</v>
      </c>
      <c r="D15" s="67"/>
      <c r="E15" s="67">
        <v>15074.5</v>
      </c>
      <c r="F15" s="67">
        <v>0</v>
      </c>
      <c r="G15" s="68"/>
      <c r="H15" s="68"/>
      <c r="I15" s="67"/>
      <c r="J15" s="67"/>
      <c r="K15" s="67"/>
      <c r="L15" s="67">
        <v>15074.5</v>
      </c>
      <c r="M15" s="61">
        <f>Tabla16[[#This Row],[TASA EX.]]+Tabla16[[#This Row],[IEPS 8 %]]</f>
        <v>0</v>
      </c>
      <c r="N15" s="69">
        <f>Tabla16[[#This Row],[TASA 16%]]+Tabla16[[#This Row],[IEPS 6%]]</f>
        <v>0</v>
      </c>
      <c r="O15" s="36">
        <v>45174</v>
      </c>
      <c r="P15" s="66" t="s">
        <v>43</v>
      </c>
      <c r="Q15" s="70" t="s">
        <v>37</v>
      </c>
      <c r="R15" s="65" t="s">
        <v>34</v>
      </c>
      <c r="S15" s="67"/>
      <c r="T15" s="71" t="s">
        <v>35</v>
      </c>
      <c r="U15" s="66" t="s">
        <v>768</v>
      </c>
      <c r="W15" s="75">
        <f>(Tabla16[[#This Row],[TASA 16%]]+Tabla16[[#This Row],[IEPS 6%]])*0.16</f>
        <v>0</v>
      </c>
      <c r="X15" s="75">
        <f>W15-Tabla16[[#This Row],[IVA]]</f>
        <v>0</v>
      </c>
    </row>
    <row r="16" spans="1:24" x14ac:dyDescent="0.25">
      <c r="A16" s="64">
        <v>606</v>
      </c>
      <c r="B16" s="65">
        <v>5008</v>
      </c>
      <c r="C16" s="10">
        <v>45174</v>
      </c>
      <c r="D16" s="67"/>
      <c r="E16" s="67">
        <v>5940</v>
      </c>
      <c r="F16" s="67">
        <v>0</v>
      </c>
      <c r="G16" s="68"/>
      <c r="H16" s="68"/>
      <c r="I16" s="67"/>
      <c r="J16" s="67"/>
      <c r="K16" s="67"/>
      <c r="L16" s="67">
        <v>5940</v>
      </c>
      <c r="M16" s="61">
        <f>Tabla16[[#This Row],[TASA EX.]]+Tabla16[[#This Row],[IEPS 8 %]]</f>
        <v>0</v>
      </c>
      <c r="N16" s="69">
        <f>Tabla16[[#This Row],[TASA 16%]]+Tabla16[[#This Row],[IEPS 6%]]</f>
        <v>0</v>
      </c>
      <c r="O16" s="36">
        <v>45189</v>
      </c>
      <c r="P16" s="66" t="s">
        <v>44</v>
      </c>
      <c r="Q16" s="70" t="s">
        <v>45</v>
      </c>
      <c r="R16" s="65" t="s">
        <v>34</v>
      </c>
      <c r="S16" s="67"/>
      <c r="T16" s="71" t="s">
        <v>35</v>
      </c>
      <c r="U16" s="66" t="s">
        <v>769</v>
      </c>
      <c r="W16" s="75">
        <f>(Tabla16[[#This Row],[TASA 16%]]+Tabla16[[#This Row],[IEPS 6%]])*0.16</f>
        <v>0</v>
      </c>
      <c r="X16" s="75">
        <f>W16-Tabla16[[#This Row],[IVA]]</f>
        <v>0</v>
      </c>
    </row>
    <row r="17" spans="1:24" x14ac:dyDescent="0.25">
      <c r="A17" s="64">
        <v>607</v>
      </c>
      <c r="B17" s="65">
        <v>5009</v>
      </c>
      <c r="C17" s="10">
        <v>45176</v>
      </c>
      <c r="D17" s="67"/>
      <c r="E17" s="67">
        <v>6970</v>
      </c>
      <c r="F17" s="67">
        <v>0</v>
      </c>
      <c r="G17" s="68"/>
      <c r="H17" s="68"/>
      <c r="I17" s="67"/>
      <c r="J17" s="67"/>
      <c r="K17" s="67"/>
      <c r="L17" s="67">
        <v>6970</v>
      </c>
      <c r="M17" s="61">
        <f>Tabla16[[#This Row],[TASA EX.]]+Tabla16[[#This Row],[IEPS 8 %]]</f>
        <v>0</v>
      </c>
      <c r="N17" s="69">
        <f>Tabla16[[#This Row],[TASA 16%]]+Tabla16[[#This Row],[IEPS 6%]]</f>
        <v>0</v>
      </c>
      <c r="O17" s="36">
        <v>45181</v>
      </c>
      <c r="P17" s="66" t="s">
        <v>44</v>
      </c>
      <c r="Q17" s="70" t="s">
        <v>45</v>
      </c>
      <c r="R17" s="65" t="s">
        <v>34</v>
      </c>
      <c r="S17" s="67"/>
      <c r="T17" s="71" t="s">
        <v>35</v>
      </c>
      <c r="U17" s="66" t="s">
        <v>770</v>
      </c>
      <c r="W17" s="75">
        <f>(Tabla16[[#This Row],[TASA 16%]]+Tabla16[[#This Row],[IEPS 6%]])*0.16</f>
        <v>0</v>
      </c>
      <c r="X17" s="75">
        <f>W17-Tabla16[[#This Row],[IVA]]</f>
        <v>0</v>
      </c>
    </row>
    <row r="18" spans="1:24" x14ac:dyDescent="0.25">
      <c r="A18" s="64">
        <v>608</v>
      </c>
      <c r="B18" s="65">
        <v>5010</v>
      </c>
      <c r="C18" s="10">
        <v>45176</v>
      </c>
      <c r="D18" s="67"/>
      <c r="E18" s="67">
        <v>8148</v>
      </c>
      <c r="F18" s="67">
        <v>0</v>
      </c>
      <c r="G18" s="68"/>
      <c r="H18" s="68"/>
      <c r="I18" s="67"/>
      <c r="J18" s="67"/>
      <c r="K18" s="67"/>
      <c r="L18" s="67">
        <v>8148</v>
      </c>
      <c r="M18" s="61">
        <f>Tabla16[[#This Row],[TASA EX.]]+Tabla16[[#This Row],[IEPS 8 %]]</f>
        <v>0</v>
      </c>
      <c r="N18" s="69">
        <f>Tabla16[[#This Row],[TASA 16%]]+Tabla16[[#This Row],[IEPS 6%]]</f>
        <v>0</v>
      </c>
      <c r="O18" s="36">
        <v>45176</v>
      </c>
      <c r="P18" s="66" t="s">
        <v>43</v>
      </c>
      <c r="Q18" s="70" t="s">
        <v>37</v>
      </c>
      <c r="R18" s="65" t="s">
        <v>34</v>
      </c>
      <c r="S18" s="67"/>
      <c r="T18" s="71" t="s">
        <v>35</v>
      </c>
      <c r="U18" s="66" t="s">
        <v>771</v>
      </c>
      <c r="W18" s="75">
        <f>(Tabla16[[#This Row],[TASA 16%]]+Tabla16[[#This Row],[IEPS 6%]])*0.16</f>
        <v>0</v>
      </c>
      <c r="X18" s="75">
        <f>W18-Tabla16[[#This Row],[IVA]]</f>
        <v>0</v>
      </c>
    </row>
    <row r="19" spans="1:24" x14ac:dyDescent="0.25">
      <c r="A19" s="39">
        <v>609</v>
      </c>
      <c r="B19" s="9">
        <v>5011</v>
      </c>
      <c r="C19" s="10">
        <v>45176</v>
      </c>
      <c r="D19" s="11"/>
      <c r="E19" s="11">
        <v>3280</v>
      </c>
      <c r="F19" s="11">
        <v>0</v>
      </c>
      <c r="G19" s="24"/>
      <c r="H19" s="24"/>
      <c r="I19" s="11"/>
      <c r="J19" s="11"/>
      <c r="K19" s="11"/>
      <c r="L19" s="11">
        <v>3280</v>
      </c>
      <c r="M19" s="61">
        <f>Tabla16[[#This Row],[TASA EX.]]+Tabla16[[#This Row],[IEPS 8 %]]</f>
        <v>0</v>
      </c>
      <c r="N19" s="62">
        <f>Tabla16[[#This Row],[TASA 16%]]+Tabla16[[#This Row],[IEPS 6%]]</f>
        <v>0</v>
      </c>
      <c r="O19" s="36">
        <v>45177</v>
      </c>
      <c r="P19" s="12" t="s">
        <v>41</v>
      </c>
      <c r="Q19" s="37" t="s">
        <v>39</v>
      </c>
      <c r="R19" s="9" t="s">
        <v>34</v>
      </c>
      <c r="S19" s="11"/>
      <c r="T19" s="13" t="s">
        <v>35</v>
      </c>
      <c r="U19" s="12" t="s">
        <v>772</v>
      </c>
      <c r="W19" s="75">
        <f>(Tabla16[[#This Row],[TASA 16%]]+Tabla16[[#This Row],[IEPS 6%]])*0.16</f>
        <v>0</v>
      </c>
      <c r="X19" s="75">
        <f>W19-Tabla16[[#This Row],[IVA]]</f>
        <v>0</v>
      </c>
    </row>
    <row r="20" spans="1:24" x14ac:dyDescent="0.25">
      <c r="A20" s="64">
        <v>610</v>
      </c>
      <c r="B20" s="65">
        <v>5012</v>
      </c>
      <c r="C20" s="10">
        <v>45176</v>
      </c>
      <c r="D20" s="67"/>
      <c r="E20" s="67">
        <v>1568</v>
      </c>
      <c r="F20" s="67">
        <v>0</v>
      </c>
      <c r="G20" s="68"/>
      <c r="H20" s="68"/>
      <c r="I20" s="67"/>
      <c r="J20" s="67"/>
      <c r="K20" s="67"/>
      <c r="L20" s="67">
        <v>1568</v>
      </c>
      <c r="M20" s="61">
        <f>Tabla16[[#This Row],[TASA EX.]]+Tabla16[[#This Row],[IEPS 8 %]]</f>
        <v>0</v>
      </c>
      <c r="N20" s="69">
        <f>Tabla16[[#This Row],[TASA 16%]]+Tabla16[[#This Row],[IEPS 6%]]</f>
        <v>0</v>
      </c>
      <c r="O20" s="36">
        <v>45176</v>
      </c>
      <c r="P20" s="66" t="s">
        <v>42</v>
      </c>
      <c r="Q20" s="70" t="s">
        <v>36</v>
      </c>
      <c r="R20" s="65" t="s">
        <v>34</v>
      </c>
      <c r="S20" s="67"/>
      <c r="T20" s="71" t="s">
        <v>35</v>
      </c>
      <c r="U20" s="66" t="s">
        <v>773</v>
      </c>
      <c r="W20" s="75">
        <f>(Tabla16[[#This Row],[TASA 16%]]+Tabla16[[#This Row],[IEPS 6%]])*0.16</f>
        <v>0</v>
      </c>
      <c r="X20" s="75">
        <f>W20-Tabla16[[#This Row],[IVA]]</f>
        <v>0</v>
      </c>
    </row>
    <row r="21" spans="1:24" x14ac:dyDescent="0.25">
      <c r="A21" s="39">
        <v>611</v>
      </c>
      <c r="B21" s="9">
        <v>5013</v>
      </c>
      <c r="C21" s="10">
        <v>45178</v>
      </c>
      <c r="D21" s="11"/>
      <c r="E21" s="11">
        <v>3652</v>
      </c>
      <c r="F21" s="11">
        <v>0</v>
      </c>
      <c r="G21" s="24"/>
      <c r="H21" s="24"/>
      <c r="I21" s="11"/>
      <c r="J21" s="11"/>
      <c r="K21" s="11"/>
      <c r="L21" s="11">
        <v>3652</v>
      </c>
      <c r="M21" s="62">
        <f>Tabla16[[#This Row],[TASA EX.]]+Tabla16[[#This Row],[IEPS 8 %]]</f>
        <v>0</v>
      </c>
      <c r="N21" s="62">
        <f>Tabla16[[#This Row],[TASA 16%]]+Tabla16[[#This Row],[IEPS 6%]]</f>
        <v>0</v>
      </c>
      <c r="O21" s="36">
        <v>45182</v>
      </c>
      <c r="P21" s="12" t="s">
        <v>40</v>
      </c>
      <c r="Q21" s="37" t="s">
        <v>38</v>
      </c>
      <c r="R21" s="9" t="s">
        <v>34</v>
      </c>
      <c r="S21" s="11"/>
      <c r="T21" s="13" t="s">
        <v>35</v>
      </c>
      <c r="U21" s="12" t="s">
        <v>774</v>
      </c>
      <c r="W21" s="75">
        <f>(Tabla16[[#This Row],[TASA 16%]]+Tabla16[[#This Row],[IEPS 6%]])*0.16</f>
        <v>0</v>
      </c>
      <c r="X21" s="75">
        <f>W21-Tabla16[[#This Row],[IVA]]</f>
        <v>0</v>
      </c>
    </row>
    <row r="22" spans="1:24" x14ac:dyDescent="0.25">
      <c r="A22" s="64">
        <v>612</v>
      </c>
      <c r="B22" s="65">
        <v>5014</v>
      </c>
      <c r="C22" s="10">
        <v>45178</v>
      </c>
      <c r="D22" s="67"/>
      <c r="E22" s="67">
        <v>4910</v>
      </c>
      <c r="F22" s="67">
        <v>0</v>
      </c>
      <c r="G22" s="68"/>
      <c r="H22" s="68"/>
      <c r="I22" s="67"/>
      <c r="J22" s="67"/>
      <c r="K22" s="67"/>
      <c r="L22" s="67">
        <v>4910</v>
      </c>
      <c r="M22" s="61">
        <f>Tabla16[[#This Row],[TASA EX.]]+Tabla16[[#This Row],[IEPS 8 %]]</f>
        <v>0</v>
      </c>
      <c r="N22" s="69">
        <f>Tabla16[[#This Row],[TASA 16%]]+Tabla16[[#This Row],[IEPS 6%]]</f>
        <v>0</v>
      </c>
      <c r="O22" s="36">
        <v>45181</v>
      </c>
      <c r="P22" s="66" t="s">
        <v>44</v>
      </c>
      <c r="Q22" s="70" t="s">
        <v>45</v>
      </c>
      <c r="R22" s="65" t="s">
        <v>34</v>
      </c>
      <c r="S22" s="67"/>
      <c r="T22" s="71" t="s">
        <v>35</v>
      </c>
      <c r="U22" s="66" t="s">
        <v>775</v>
      </c>
      <c r="W22" s="75">
        <f>(Tabla16[[#This Row],[TASA 16%]]+Tabla16[[#This Row],[IEPS 6%]])*0.16</f>
        <v>0</v>
      </c>
      <c r="X22" s="75">
        <f>W22-Tabla16[[#This Row],[IVA]]</f>
        <v>0</v>
      </c>
    </row>
    <row r="23" spans="1:24" x14ac:dyDescent="0.25">
      <c r="A23" s="64">
        <v>613</v>
      </c>
      <c r="B23" s="65">
        <v>5015</v>
      </c>
      <c r="C23" s="10">
        <v>45178</v>
      </c>
      <c r="D23" s="67"/>
      <c r="E23" s="67">
        <v>8410</v>
      </c>
      <c r="F23" s="67">
        <v>0</v>
      </c>
      <c r="G23" s="68"/>
      <c r="H23" s="68"/>
      <c r="I23" s="67"/>
      <c r="J23" s="67"/>
      <c r="K23" s="67"/>
      <c r="L23" s="67">
        <v>8410</v>
      </c>
      <c r="M23" s="61">
        <f>Tabla16[[#This Row],[TASA EX.]]+Tabla16[[#This Row],[IEPS 8 %]]</f>
        <v>0</v>
      </c>
      <c r="N23" s="69">
        <f>Tabla16[[#This Row],[TASA 16%]]+Tabla16[[#This Row],[IEPS 6%]]</f>
        <v>0</v>
      </c>
      <c r="O23" s="36">
        <v>45181</v>
      </c>
      <c r="P23" s="66" t="s">
        <v>43</v>
      </c>
      <c r="Q23" s="70" t="s">
        <v>37</v>
      </c>
      <c r="R23" s="65" t="s">
        <v>34</v>
      </c>
      <c r="S23" s="67"/>
      <c r="T23" s="71" t="s">
        <v>35</v>
      </c>
      <c r="U23" s="66" t="s">
        <v>776</v>
      </c>
      <c r="W23" s="75">
        <f>(Tabla16[[#This Row],[TASA 16%]]+Tabla16[[#This Row],[IEPS 6%]])*0.16</f>
        <v>0</v>
      </c>
      <c r="X23" s="75">
        <f>W23-Tabla16[[#This Row],[IVA]]</f>
        <v>0</v>
      </c>
    </row>
    <row r="24" spans="1:24" x14ac:dyDescent="0.25">
      <c r="A24" s="64">
        <v>614</v>
      </c>
      <c r="B24" s="65">
        <v>5016</v>
      </c>
      <c r="C24" s="10">
        <v>45178</v>
      </c>
      <c r="D24" s="67"/>
      <c r="E24" s="67">
        <v>3940</v>
      </c>
      <c r="F24" s="67">
        <v>0</v>
      </c>
      <c r="G24" s="68"/>
      <c r="H24" s="68"/>
      <c r="I24" s="67"/>
      <c r="J24" s="67"/>
      <c r="K24" s="67"/>
      <c r="L24" s="67">
        <v>3940</v>
      </c>
      <c r="M24" s="61">
        <f>Tabla16[[#This Row],[TASA EX.]]+Tabla16[[#This Row],[IEPS 8 %]]</f>
        <v>0</v>
      </c>
      <c r="N24" s="69">
        <f>Tabla16[[#This Row],[TASA 16%]]+Tabla16[[#This Row],[IEPS 6%]]</f>
        <v>0</v>
      </c>
      <c r="O24" s="36">
        <v>45181</v>
      </c>
      <c r="P24" s="66" t="s">
        <v>41</v>
      </c>
      <c r="Q24" s="70" t="s">
        <v>39</v>
      </c>
      <c r="R24" s="65" t="s">
        <v>34</v>
      </c>
      <c r="S24" s="67"/>
      <c r="T24" s="71" t="s">
        <v>35</v>
      </c>
      <c r="U24" s="66" t="s">
        <v>777</v>
      </c>
      <c r="W24" s="75">
        <f>(Tabla16[[#This Row],[TASA 16%]]+Tabla16[[#This Row],[IEPS 6%]])*0.16</f>
        <v>0</v>
      </c>
      <c r="X24" s="75">
        <f>W24-Tabla16[[#This Row],[IVA]]</f>
        <v>0</v>
      </c>
    </row>
    <row r="25" spans="1:24" x14ac:dyDescent="0.25">
      <c r="A25" s="39">
        <v>615</v>
      </c>
      <c r="B25" s="9">
        <v>5017</v>
      </c>
      <c r="C25" s="10">
        <v>45181</v>
      </c>
      <c r="D25" s="11"/>
      <c r="E25" s="11">
        <v>4670</v>
      </c>
      <c r="F25" s="11">
        <v>0</v>
      </c>
      <c r="G25" s="24"/>
      <c r="H25" s="24"/>
      <c r="I25" s="11"/>
      <c r="J25" s="11"/>
      <c r="K25" s="11"/>
      <c r="L25" s="11">
        <v>4670</v>
      </c>
      <c r="M25" s="62">
        <f>Tabla16[[#This Row],[TASA EX.]]+Tabla16[[#This Row],[IEPS 8 %]]</f>
        <v>0</v>
      </c>
      <c r="N25" s="62">
        <f>Tabla16[[#This Row],[TASA 16%]]+Tabla16[[#This Row],[IEPS 6%]]</f>
        <v>0</v>
      </c>
      <c r="O25" s="36">
        <v>45182</v>
      </c>
      <c r="P25" s="12" t="s">
        <v>41</v>
      </c>
      <c r="Q25" s="37" t="s">
        <v>39</v>
      </c>
      <c r="R25" s="9" t="s">
        <v>34</v>
      </c>
      <c r="S25" s="11"/>
      <c r="T25" s="13" t="s">
        <v>35</v>
      </c>
      <c r="U25" s="12" t="s">
        <v>778</v>
      </c>
      <c r="W25" s="75">
        <f>(Tabla16[[#This Row],[TASA 16%]]+Tabla16[[#This Row],[IEPS 6%]])*0.16</f>
        <v>0</v>
      </c>
      <c r="X25" s="75">
        <f>W25-Tabla16[[#This Row],[IVA]]</f>
        <v>0</v>
      </c>
    </row>
    <row r="26" spans="1:24" x14ac:dyDescent="0.25">
      <c r="A26" s="64">
        <v>616</v>
      </c>
      <c r="B26" s="65">
        <v>5018</v>
      </c>
      <c r="C26" s="10">
        <v>45181</v>
      </c>
      <c r="D26" s="67"/>
      <c r="E26" s="67">
        <v>8624</v>
      </c>
      <c r="F26" s="67">
        <v>0</v>
      </c>
      <c r="G26" s="68"/>
      <c r="H26" s="68"/>
      <c r="I26" s="67"/>
      <c r="J26" s="67"/>
      <c r="K26" s="67"/>
      <c r="L26" s="67">
        <v>8624</v>
      </c>
      <c r="M26" s="61">
        <f>Tabla16[[#This Row],[TASA EX.]]+Tabla16[[#This Row],[IEPS 8 %]]</f>
        <v>0</v>
      </c>
      <c r="N26" s="69">
        <f>Tabla16[[#This Row],[TASA 16%]]+Tabla16[[#This Row],[IEPS 6%]]</f>
        <v>0</v>
      </c>
      <c r="O26" s="36">
        <v>45181</v>
      </c>
      <c r="P26" s="66" t="s">
        <v>43</v>
      </c>
      <c r="Q26" s="70" t="s">
        <v>37</v>
      </c>
      <c r="R26" s="65" t="s">
        <v>34</v>
      </c>
      <c r="S26" s="67"/>
      <c r="T26" s="71" t="s">
        <v>35</v>
      </c>
      <c r="U26" s="66" t="s">
        <v>779</v>
      </c>
      <c r="W26" s="75">
        <f>(Tabla16[[#This Row],[TASA 16%]]+Tabla16[[#This Row],[IEPS 6%]])*0.16</f>
        <v>0</v>
      </c>
      <c r="X26" s="75">
        <f>W26-Tabla16[[#This Row],[IVA]]</f>
        <v>0</v>
      </c>
    </row>
    <row r="27" spans="1:24" x14ac:dyDescent="0.25">
      <c r="A27" s="55">
        <v>617</v>
      </c>
      <c r="B27" s="54">
        <v>5019</v>
      </c>
      <c r="C27" s="10">
        <v>45181</v>
      </c>
      <c r="D27" s="56"/>
      <c r="E27" s="56">
        <v>5810</v>
      </c>
      <c r="F27" s="56">
        <v>0</v>
      </c>
      <c r="G27" s="57"/>
      <c r="H27" s="57"/>
      <c r="I27" s="56"/>
      <c r="J27" s="56"/>
      <c r="K27" s="56"/>
      <c r="L27" s="56">
        <v>5810</v>
      </c>
      <c r="M27" s="61">
        <f>Tabla16[[#This Row],[TASA EX.]]+Tabla16[[#This Row],[IEPS 8 %]]</f>
        <v>0</v>
      </c>
      <c r="N27" s="61">
        <f>Tabla16[[#This Row],[TASA 16%]]+Tabla16[[#This Row],[IEPS 6%]]</f>
        <v>0</v>
      </c>
      <c r="O27" s="36">
        <v>45195</v>
      </c>
      <c r="P27" s="58" t="s">
        <v>44</v>
      </c>
      <c r="Q27" s="53" t="s">
        <v>45</v>
      </c>
      <c r="R27" s="49" t="s">
        <v>34</v>
      </c>
      <c r="S27" s="59"/>
      <c r="T27" s="54" t="s">
        <v>35</v>
      </c>
      <c r="U27" s="52" t="s">
        <v>780</v>
      </c>
      <c r="W27" s="75">
        <f>(Tabla16[[#This Row],[TASA 16%]]+Tabla16[[#This Row],[IEPS 6%]])*0.16</f>
        <v>0</v>
      </c>
      <c r="X27" s="75">
        <f>W27-Tabla16[[#This Row],[IVA]]</f>
        <v>0</v>
      </c>
    </row>
    <row r="28" spans="1:24" x14ac:dyDescent="0.25">
      <c r="A28" s="64">
        <v>618</v>
      </c>
      <c r="B28" s="65">
        <v>5020</v>
      </c>
      <c r="C28" s="10">
        <v>45181</v>
      </c>
      <c r="D28" s="67"/>
      <c r="E28" s="67">
        <v>2236</v>
      </c>
      <c r="F28" s="67">
        <v>0</v>
      </c>
      <c r="G28" s="68"/>
      <c r="H28" s="68"/>
      <c r="I28" s="67"/>
      <c r="J28" s="67"/>
      <c r="K28" s="67"/>
      <c r="L28" s="67">
        <v>2236</v>
      </c>
      <c r="M28" s="61">
        <f>Tabla16[[#This Row],[TASA EX.]]+Tabla16[[#This Row],[IEPS 8 %]]</f>
        <v>0</v>
      </c>
      <c r="N28" s="69">
        <f>Tabla16[[#This Row],[TASA 16%]]+Tabla16[[#This Row],[IEPS 6%]]</f>
        <v>0</v>
      </c>
      <c r="O28" s="36">
        <v>45182</v>
      </c>
      <c r="P28" s="66" t="s">
        <v>42</v>
      </c>
      <c r="Q28" s="70" t="s">
        <v>36</v>
      </c>
      <c r="R28" s="65" t="s">
        <v>34</v>
      </c>
      <c r="S28" s="67"/>
      <c r="T28" s="71" t="s">
        <v>35</v>
      </c>
      <c r="U28" s="66" t="s">
        <v>781</v>
      </c>
      <c r="W28" s="75">
        <f>(Tabla16[[#This Row],[TASA 16%]]+Tabla16[[#This Row],[IEPS 6%]])*0.16</f>
        <v>0</v>
      </c>
      <c r="X28" s="75">
        <f>W28-Tabla16[[#This Row],[IVA]]</f>
        <v>0</v>
      </c>
    </row>
    <row r="29" spans="1:24" x14ac:dyDescent="0.25">
      <c r="A29" s="64">
        <v>619</v>
      </c>
      <c r="B29" s="65">
        <v>5021</v>
      </c>
      <c r="C29" s="10">
        <v>45183</v>
      </c>
      <c r="D29" s="67"/>
      <c r="E29" s="67">
        <v>7313</v>
      </c>
      <c r="F29" s="67">
        <v>0</v>
      </c>
      <c r="G29" s="68"/>
      <c r="H29" s="68"/>
      <c r="I29" s="67"/>
      <c r="J29" s="67"/>
      <c r="K29" s="67"/>
      <c r="L29" s="67">
        <v>7313</v>
      </c>
      <c r="M29" s="61">
        <f>Tabla16[[#This Row],[TASA EX.]]+Tabla16[[#This Row],[IEPS 8 %]]</f>
        <v>0</v>
      </c>
      <c r="N29" s="69">
        <f>Tabla16[[#This Row],[TASA 16%]]+Tabla16[[#This Row],[IEPS 6%]]</f>
        <v>0</v>
      </c>
      <c r="O29" s="36">
        <v>45183</v>
      </c>
      <c r="P29" s="66" t="s">
        <v>43</v>
      </c>
      <c r="Q29" s="70" t="s">
        <v>37</v>
      </c>
      <c r="R29" s="65" t="s">
        <v>34</v>
      </c>
      <c r="S29" s="67"/>
      <c r="T29" s="71" t="s">
        <v>35</v>
      </c>
      <c r="U29" s="66" t="s">
        <v>782</v>
      </c>
      <c r="W29" s="75">
        <f>(Tabla16[[#This Row],[TASA 16%]]+Tabla16[[#This Row],[IEPS 6%]])*0.16</f>
        <v>0</v>
      </c>
      <c r="X29" s="75">
        <f>W29-Tabla16[[#This Row],[IVA]]</f>
        <v>0</v>
      </c>
    </row>
    <row r="30" spans="1:24" x14ac:dyDescent="0.25">
      <c r="A30" s="64">
        <v>621</v>
      </c>
      <c r="B30" s="65">
        <v>5023</v>
      </c>
      <c r="C30" s="10">
        <v>45183</v>
      </c>
      <c r="D30" s="67"/>
      <c r="E30" s="67">
        <v>8490</v>
      </c>
      <c r="F30" s="67">
        <v>0</v>
      </c>
      <c r="G30" s="68"/>
      <c r="H30" s="68"/>
      <c r="I30" s="67"/>
      <c r="J30" s="67"/>
      <c r="K30" s="67"/>
      <c r="L30" s="67">
        <v>8490</v>
      </c>
      <c r="M30" s="61">
        <f>Tabla16[[#This Row],[TASA EX.]]+Tabla16[[#This Row],[IEPS 8 %]]</f>
        <v>0</v>
      </c>
      <c r="N30" s="69">
        <f>Tabla16[[#This Row],[TASA 16%]]+Tabla16[[#This Row],[IEPS 6%]]</f>
        <v>0</v>
      </c>
      <c r="O30" s="36">
        <v>45195</v>
      </c>
      <c r="P30" s="66" t="s">
        <v>44</v>
      </c>
      <c r="Q30" s="70" t="s">
        <v>45</v>
      </c>
      <c r="R30" s="65" t="s">
        <v>34</v>
      </c>
      <c r="S30" s="67"/>
      <c r="T30" s="71" t="s">
        <v>35</v>
      </c>
      <c r="U30" s="66" t="s">
        <v>783</v>
      </c>
      <c r="W30" s="75">
        <f>(Tabla16[[#This Row],[TASA 16%]]+Tabla16[[#This Row],[IEPS 6%]])*0.16</f>
        <v>0</v>
      </c>
      <c r="X30" s="75">
        <f>W30-Tabla16[[#This Row],[IVA]]</f>
        <v>0</v>
      </c>
    </row>
    <row r="31" spans="1:24" x14ac:dyDescent="0.25">
      <c r="A31" s="64">
        <v>622</v>
      </c>
      <c r="B31" s="65">
        <v>5024</v>
      </c>
      <c r="C31" s="10">
        <v>45183</v>
      </c>
      <c r="D31" s="67"/>
      <c r="E31" s="67">
        <v>4310</v>
      </c>
      <c r="F31" s="67">
        <v>0</v>
      </c>
      <c r="G31" s="68"/>
      <c r="H31" s="68"/>
      <c r="I31" s="67"/>
      <c r="J31" s="67"/>
      <c r="K31" s="67"/>
      <c r="L31" s="67">
        <v>4310</v>
      </c>
      <c r="M31" s="61">
        <f>Tabla16[[#This Row],[TASA EX.]]+Tabla16[[#This Row],[IEPS 8 %]]</f>
        <v>0</v>
      </c>
      <c r="N31" s="69">
        <f>Tabla16[[#This Row],[TASA 16%]]+Tabla16[[#This Row],[IEPS 6%]]</f>
        <v>0</v>
      </c>
      <c r="O31" s="36">
        <v>45184</v>
      </c>
      <c r="P31" s="66" t="s">
        <v>41</v>
      </c>
      <c r="Q31" s="70" t="s">
        <v>39</v>
      </c>
      <c r="R31" s="65" t="s">
        <v>34</v>
      </c>
      <c r="S31" s="67"/>
      <c r="T31" s="71" t="s">
        <v>35</v>
      </c>
      <c r="U31" s="66" t="s">
        <v>784</v>
      </c>
      <c r="W31" s="75">
        <f>(Tabla16[[#This Row],[TASA 16%]]+Tabla16[[#This Row],[IEPS 6%]])*0.16</f>
        <v>0</v>
      </c>
      <c r="X31" s="75">
        <f>W31-Tabla16[[#This Row],[IVA]]</f>
        <v>0</v>
      </c>
    </row>
    <row r="32" spans="1:24" x14ac:dyDescent="0.25">
      <c r="A32" s="39">
        <v>623</v>
      </c>
      <c r="B32" s="9">
        <v>5025</v>
      </c>
      <c r="C32" s="10">
        <v>45183</v>
      </c>
      <c r="D32" s="11"/>
      <c r="E32" s="11">
        <v>3570</v>
      </c>
      <c r="F32" s="11">
        <v>0</v>
      </c>
      <c r="G32" s="24"/>
      <c r="H32" s="24"/>
      <c r="I32" s="11"/>
      <c r="J32" s="11"/>
      <c r="K32" s="11"/>
      <c r="L32" s="11">
        <v>3570</v>
      </c>
      <c r="M32" s="62">
        <f>Tabla16[[#This Row],[TASA EX.]]+Tabla16[[#This Row],[IEPS 8 %]]</f>
        <v>0</v>
      </c>
      <c r="N32" s="62">
        <f>Tabla16[[#This Row],[TASA 16%]]+Tabla16[[#This Row],[IEPS 6%]]</f>
        <v>0</v>
      </c>
      <c r="O32" s="36">
        <v>45195</v>
      </c>
      <c r="P32" s="12" t="s">
        <v>44</v>
      </c>
      <c r="Q32" s="37" t="s">
        <v>45</v>
      </c>
      <c r="R32" s="9" t="s">
        <v>34</v>
      </c>
      <c r="S32" s="11"/>
      <c r="T32" s="13" t="s">
        <v>35</v>
      </c>
      <c r="U32" s="12" t="s">
        <v>785</v>
      </c>
      <c r="W32" s="75">
        <f>(Tabla16[[#This Row],[TASA 16%]]+Tabla16[[#This Row],[IEPS 6%]])*0.16</f>
        <v>0</v>
      </c>
      <c r="X32" s="75">
        <f>W32-Tabla16[[#This Row],[IVA]]</f>
        <v>0</v>
      </c>
    </row>
    <row r="33" spans="1:24" x14ac:dyDescent="0.25">
      <c r="A33" s="64">
        <v>624</v>
      </c>
      <c r="B33" s="65">
        <v>5026</v>
      </c>
      <c r="C33" s="10">
        <v>45185</v>
      </c>
      <c r="D33" s="67"/>
      <c r="E33" s="67">
        <v>3370</v>
      </c>
      <c r="F33" s="67">
        <v>0</v>
      </c>
      <c r="G33" s="68"/>
      <c r="H33" s="68"/>
      <c r="I33" s="67"/>
      <c r="J33" s="67"/>
      <c r="K33" s="67"/>
      <c r="L33" s="67">
        <v>3370</v>
      </c>
      <c r="M33" s="61">
        <f>Tabla16[[#This Row],[TASA EX.]]+Tabla16[[#This Row],[IEPS 8 %]]</f>
        <v>0</v>
      </c>
      <c r="N33" s="69">
        <f>Tabla16[[#This Row],[TASA 16%]]+Tabla16[[#This Row],[IEPS 6%]]</f>
        <v>0</v>
      </c>
      <c r="O33" s="36">
        <v>45188</v>
      </c>
      <c r="P33" s="66" t="s">
        <v>40</v>
      </c>
      <c r="Q33" s="70" t="s">
        <v>38</v>
      </c>
      <c r="R33" s="65" t="s">
        <v>34</v>
      </c>
      <c r="S33" s="67"/>
      <c r="T33" s="71" t="s">
        <v>35</v>
      </c>
      <c r="U33" s="66" t="s">
        <v>786</v>
      </c>
      <c r="W33" s="75">
        <f>(Tabla16[[#This Row],[TASA 16%]]+Tabla16[[#This Row],[IEPS 6%]])*0.16</f>
        <v>0</v>
      </c>
      <c r="X33" s="75">
        <f>W33-Tabla16[[#This Row],[IVA]]</f>
        <v>0</v>
      </c>
    </row>
    <row r="34" spans="1:24" x14ac:dyDescent="0.25">
      <c r="A34" s="76">
        <v>625</v>
      </c>
      <c r="B34" s="77">
        <v>5027</v>
      </c>
      <c r="C34" s="85">
        <v>45185</v>
      </c>
      <c r="D34" s="79"/>
      <c r="E34" s="79">
        <v>7264</v>
      </c>
      <c r="F34" s="79">
        <v>0</v>
      </c>
      <c r="G34" s="80"/>
      <c r="H34" s="80"/>
      <c r="I34" s="79"/>
      <c r="J34" s="79"/>
      <c r="K34" s="79"/>
      <c r="L34" s="79">
        <v>7264</v>
      </c>
      <c r="M34" s="81">
        <f>Tabla16[[#This Row],[TASA EX.]]+Tabla16[[#This Row],[IEPS 8 %]]</f>
        <v>0</v>
      </c>
      <c r="N34" s="81">
        <f>Tabla16[[#This Row],[TASA 16%]]+Tabla16[[#This Row],[IEPS 6%]]</f>
        <v>0</v>
      </c>
      <c r="O34" s="36">
        <v>45188</v>
      </c>
      <c r="P34" s="78" t="s">
        <v>43</v>
      </c>
      <c r="Q34" s="82" t="s">
        <v>37</v>
      </c>
      <c r="R34" s="77" t="s">
        <v>34</v>
      </c>
      <c r="S34" s="79"/>
      <c r="T34" s="83" t="s">
        <v>35</v>
      </c>
      <c r="U34" s="78" t="s">
        <v>787</v>
      </c>
      <c r="W34" s="75">
        <f>(Tabla16[[#This Row],[TASA 16%]]+Tabla16[[#This Row],[IEPS 6%]])*0.16</f>
        <v>0</v>
      </c>
      <c r="X34" s="75">
        <f>W34-Tabla16[[#This Row],[IVA]]</f>
        <v>0</v>
      </c>
    </row>
    <row r="35" spans="1:24" x14ac:dyDescent="0.25">
      <c r="A35" s="39">
        <v>626</v>
      </c>
      <c r="B35" s="9">
        <v>5028</v>
      </c>
      <c r="C35" s="10">
        <v>45185</v>
      </c>
      <c r="D35" s="11"/>
      <c r="E35" s="11">
        <v>3130</v>
      </c>
      <c r="F35" s="11">
        <v>0</v>
      </c>
      <c r="G35" s="24"/>
      <c r="H35" s="24"/>
      <c r="I35" s="11"/>
      <c r="J35" s="11"/>
      <c r="K35" s="11"/>
      <c r="L35" s="11">
        <v>3130</v>
      </c>
      <c r="M35" s="61">
        <f>Tabla16[[#This Row],[TASA EX.]]+Tabla16[[#This Row],[IEPS 8 %]]</f>
        <v>0</v>
      </c>
      <c r="N35" s="62">
        <f>Tabla16[[#This Row],[TASA 16%]]+Tabla16[[#This Row],[IEPS 6%]]</f>
        <v>0</v>
      </c>
      <c r="O35" s="36">
        <v>45188</v>
      </c>
      <c r="P35" s="12" t="s">
        <v>41</v>
      </c>
      <c r="Q35" s="37" t="s">
        <v>39</v>
      </c>
      <c r="R35" s="9" t="s">
        <v>34</v>
      </c>
      <c r="S35" s="11"/>
      <c r="T35" s="13" t="s">
        <v>35</v>
      </c>
      <c r="U35" s="12" t="s">
        <v>788</v>
      </c>
      <c r="W35" s="75">
        <f>(Tabla16[[#This Row],[TASA 16%]]+Tabla16[[#This Row],[IEPS 6%]])*0.16</f>
        <v>0</v>
      </c>
      <c r="X35" s="75">
        <f>W35-Tabla16[[#This Row],[IVA]]</f>
        <v>0</v>
      </c>
    </row>
    <row r="36" spans="1:24" x14ac:dyDescent="0.25">
      <c r="A36" s="64">
        <v>627</v>
      </c>
      <c r="B36" s="65">
        <v>5029</v>
      </c>
      <c r="C36" s="10">
        <v>45185</v>
      </c>
      <c r="D36" s="67"/>
      <c r="E36" s="67">
        <v>4580</v>
      </c>
      <c r="F36" s="67">
        <v>0</v>
      </c>
      <c r="G36" s="68"/>
      <c r="H36" s="68"/>
      <c r="I36" s="67"/>
      <c r="J36" s="67"/>
      <c r="K36" s="67"/>
      <c r="L36" s="67">
        <v>4580</v>
      </c>
      <c r="M36" s="61">
        <f>Tabla16[[#This Row],[TASA EX.]]+Tabla16[[#This Row],[IEPS 8 %]]</f>
        <v>0</v>
      </c>
      <c r="N36" s="69">
        <f>Tabla16[[#This Row],[TASA 16%]]+Tabla16[[#This Row],[IEPS 6%]]</f>
        <v>0</v>
      </c>
      <c r="O36" s="36">
        <v>45189</v>
      </c>
      <c r="P36" s="66" t="s">
        <v>44</v>
      </c>
      <c r="Q36" s="70" t="s">
        <v>45</v>
      </c>
      <c r="R36" s="65" t="s">
        <v>34</v>
      </c>
      <c r="S36" s="67"/>
      <c r="T36" s="71" t="s">
        <v>35</v>
      </c>
      <c r="U36" s="66" t="s">
        <v>789</v>
      </c>
      <c r="W36" s="75">
        <f>(Tabla16[[#This Row],[TASA 16%]]+Tabla16[[#This Row],[IEPS 6%]])*0.16</f>
        <v>0</v>
      </c>
      <c r="X36" s="75">
        <f>W36-Tabla16[[#This Row],[IVA]]</f>
        <v>0</v>
      </c>
    </row>
    <row r="37" spans="1:24" x14ac:dyDescent="0.25">
      <c r="A37" s="64">
        <v>628</v>
      </c>
      <c r="B37" s="65">
        <v>5030</v>
      </c>
      <c r="C37" s="10">
        <v>45188</v>
      </c>
      <c r="D37" s="67"/>
      <c r="E37" s="67">
        <v>7304</v>
      </c>
      <c r="F37" s="67">
        <v>0</v>
      </c>
      <c r="G37" s="68"/>
      <c r="H37" s="68"/>
      <c r="I37" s="67"/>
      <c r="J37" s="67"/>
      <c r="K37" s="67"/>
      <c r="L37" s="67">
        <v>7304</v>
      </c>
      <c r="M37" s="61">
        <f>Tabla16[[#This Row],[TASA EX.]]+Tabla16[[#This Row],[IEPS 8 %]]</f>
        <v>0</v>
      </c>
      <c r="N37" s="69">
        <f>Tabla16[[#This Row],[TASA 16%]]+Tabla16[[#This Row],[IEPS 6%]]</f>
        <v>0</v>
      </c>
      <c r="O37" s="36">
        <v>45188</v>
      </c>
      <c r="P37" s="66" t="s">
        <v>43</v>
      </c>
      <c r="Q37" s="70" t="s">
        <v>37</v>
      </c>
      <c r="R37" s="65" t="s">
        <v>34</v>
      </c>
      <c r="S37" s="67"/>
      <c r="T37" s="71" t="s">
        <v>35</v>
      </c>
      <c r="U37" s="66" t="s">
        <v>790</v>
      </c>
      <c r="W37" s="75">
        <f>(Tabla16[[#This Row],[TASA 16%]]+Tabla16[[#This Row],[IEPS 6%]])*0.16</f>
        <v>0</v>
      </c>
      <c r="X37" s="75">
        <f>W37-Tabla16[[#This Row],[IVA]]</f>
        <v>0</v>
      </c>
    </row>
    <row r="38" spans="1:24" x14ac:dyDescent="0.25">
      <c r="A38" s="64">
        <v>629</v>
      </c>
      <c r="B38" s="65">
        <v>5031</v>
      </c>
      <c r="C38" s="10">
        <v>45188</v>
      </c>
      <c r="D38" s="67"/>
      <c r="E38" s="67">
        <v>5190</v>
      </c>
      <c r="F38" s="67">
        <v>0</v>
      </c>
      <c r="G38" s="68"/>
      <c r="H38" s="68"/>
      <c r="I38" s="67"/>
      <c r="J38" s="67"/>
      <c r="K38" s="67"/>
      <c r="L38" s="67">
        <v>5190</v>
      </c>
      <c r="M38" s="61">
        <f>Tabla16[[#This Row],[TASA EX.]]+Tabla16[[#This Row],[IEPS 8 %]]</f>
        <v>0</v>
      </c>
      <c r="N38" s="69">
        <f>Tabla16[[#This Row],[TASA 16%]]+Tabla16[[#This Row],[IEPS 6%]]</f>
        <v>0</v>
      </c>
      <c r="O38" s="36">
        <v>45190</v>
      </c>
      <c r="P38" s="66" t="s">
        <v>41</v>
      </c>
      <c r="Q38" s="70" t="s">
        <v>39</v>
      </c>
      <c r="R38" s="65" t="s">
        <v>34</v>
      </c>
      <c r="S38" s="67"/>
      <c r="T38" s="71" t="s">
        <v>35</v>
      </c>
      <c r="U38" s="66" t="s">
        <v>791</v>
      </c>
      <c r="W38" s="75">
        <f>(Tabla16[[#This Row],[TASA 16%]]+Tabla16[[#This Row],[IEPS 6%]])*0.16</f>
        <v>0</v>
      </c>
      <c r="X38" s="75">
        <f>W38-Tabla16[[#This Row],[IVA]]</f>
        <v>0</v>
      </c>
    </row>
    <row r="39" spans="1:24" x14ac:dyDescent="0.25">
      <c r="A39" s="39">
        <v>630</v>
      </c>
      <c r="B39" s="9">
        <v>5032</v>
      </c>
      <c r="C39" s="10">
        <v>45188</v>
      </c>
      <c r="D39" s="11"/>
      <c r="E39" s="11">
        <v>4220</v>
      </c>
      <c r="F39" s="11">
        <v>0</v>
      </c>
      <c r="G39" s="24"/>
      <c r="H39" s="24"/>
      <c r="I39" s="11"/>
      <c r="J39" s="11"/>
      <c r="K39" s="11"/>
      <c r="L39" s="11">
        <v>4220</v>
      </c>
      <c r="M39" s="62">
        <f>Tabla16[[#This Row],[TASA EX.]]+Tabla16[[#This Row],[IEPS 8 %]]</f>
        <v>0</v>
      </c>
      <c r="N39" s="62">
        <f>Tabla16[[#This Row],[TASA 16%]]+Tabla16[[#This Row],[IEPS 6%]]</f>
        <v>0</v>
      </c>
      <c r="O39" s="36">
        <v>45189</v>
      </c>
      <c r="P39" s="12" t="s">
        <v>44</v>
      </c>
      <c r="Q39" s="37" t="s">
        <v>45</v>
      </c>
      <c r="R39" s="9" t="s">
        <v>34</v>
      </c>
      <c r="S39" s="11"/>
      <c r="T39" s="13" t="s">
        <v>35</v>
      </c>
      <c r="U39" s="12" t="s">
        <v>792</v>
      </c>
      <c r="W39" s="75">
        <f>(Tabla16[[#This Row],[TASA 16%]]+Tabla16[[#This Row],[IEPS 6%]])*0.16</f>
        <v>0</v>
      </c>
      <c r="X39" s="75">
        <f>W39-Tabla16[[#This Row],[IVA]]</f>
        <v>0</v>
      </c>
    </row>
    <row r="40" spans="1:24" x14ac:dyDescent="0.25">
      <c r="A40" s="64">
        <v>632</v>
      </c>
      <c r="B40" s="65">
        <v>5034</v>
      </c>
      <c r="C40" s="10">
        <v>45190</v>
      </c>
      <c r="D40" s="67"/>
      <c r="E40" s="67">
        <v>3210</v>
      </c>
      <c r="F40" s="67">
        <v>0</v>
      </c>
      <c r="G40" s="68"/>
      <c r="H40" s="68"/>
      <c r="I40" s="67"/>
      <c r="J40" s="67"/>
      <c r="K40" s="67"/>
      <c r="L40" s="67">
        <v>3210</v>
      </c>
      <c r="M40" s="61">
        <f>Tabla16[[#This Row],[TASA EX.]]+Tabla16[[#This Row],[IEPS 8 %]]</f>
        <v>0</v>
      </c>
      <c r="N40" s="69">
        <f>Tabla16[[#This Row],[TASA 16%]]+Tabla16[[#This Row],[IEPS 6%]]</f>
        <v>0</v>
      </c>
      <c r="O40" s="36">
        <v>45194</v>
      </c>
      <c r="P40" s="66" t="s">
        <v>41</v>
      </c>
      <c r="Q40" s="70" t="s">
        <v>39</v>
      </c>
      <c r="R40" s="65" t="s">
        <v>34</v>
      </c>
      <c r="S40" s="67"/>
      <c r="T40" s="71" t="s">
        <v>35</v>
      </c>
      <c r="U40" s="66" t="s">
        <v>793</v>
      </c>
      <c r="W40" s="75">
        <f>(Tabla16[[#This Row],[TASA 16%]]+Tabla16[[#This Row],[IEPS 6%]])*0.16</f>
        <v>0</v>
      </c>
      <c r="X40" s="75">
        <f>W40-Tabla16[[#This Row],[IVA]]</f>
        <v>0</v>
      </c>
    </row>
    <row r="41" spans="1:24" x14ac:dyDescent="0.25">
      <c r="A41" s="64">
        <v>633</v>
      </c>
      <c r="B41" s="65">
        <v>5035</v>
      </c>
      <c r="C41" s="10">
        <v>45190</v>
      </c>
      <c r="D41" s="67"/>
      <c r="E41" s="67">
        <v>6858</v>
      </c>
      <c r="F41" s="67">
        <v>0</v>
      </c>
      <c r="G41" s="68"/>
      <c r="H41" s="68"/>
      <c r="I41" s="67"/>
      <c r="J41" s="67"/>
      <c r="K41" s="67"/>
      <c r="L41" s="67">
        <v>6858</v>
      </c>
      <c r="M41" s="61">
        <f>Tabla16[[#This Row],[TASA EX.]]+Tabla16[[#This Row],[IEPS 8 %]]</f>
        <v>0</v>
      </c>
      <c r="N41" s="69">
        <f>Tabla16[[#This Row],[TASA 16%]]+Tabla16[[#This Row],[IEPS 6%]]</f>
        <v>0</v>
      </c>
      <c r="O41" s="36">
        <v>45191</v>
      </c>
      <c r="P41" s="66" t="s">
        <v>43</v>
      </c>
      <c r="Q41" s="70" t="s">
        <v>37</v>
      </c>
      <c r="R41" s="65" t="s">
        <v>34</v>
      </c>
      <c r="S41" s="67"/>
      <c r="T41" s="71" t="s">
        <v>35</v>
      </c>
      <c r="U41" s="66" t="s">
        <v>794</v>
      </c>
      <c r="W41" s="75">
        <f>(Tabla16[[#This Row],[TASA 16%]]+Tabla16[[#This Row],[IEPS 6%]])*0.16</f>
        <v>0</v>
      </c>
      <c r="X41" s="75">
        <f>W41-Tabla16[[#This Row],[IVA]]</f>
        <v>0</v>
      </c>
    </row>
    <row r="42" spans="1:24" x14ac:dyDescent="0.25">
      <c r="A42" s="64">
        <v>634</v>
      </c>
      <c r="B42" s="65">
        <v>5036</v>
      </c>
      <c r="C42" s="10">
        <v>45192</v>
      </c>
      <c r="D42" s="67"/>
      <c r="E42" s="67">
        <v>2916</v>
      </c>
      <c r="F42" s="67">
        <v>0</v>
      </c>
      <c r="G42" s="68"/>
      <c r="H42" s="68"/>
      <c r="I42" s="67"/>
      <c r="J42" s="67"/>
      <c r="K42" s="67"/>
      <c r="L42" s="67">
        <v>2916</v>
      </c>
      <c r="M42" s="61">
        <f>Tabla16[[#This Row],[TASA EX.]]+Tabla16[[#This Row],[IEPS 8 %]]</f>
        <v>0</v>
      </c>
      <c r="N42" s="69">
        <f>Tabla16[[#This Row],[TASA 16%]]+Tabla16[[#This Row],[IEPS 6%]]</f>
        <v>0</v>
      </c>
      <c r="O42" s="36">
        <v>45195</v>
      </c>
      <c r="P42" s="66" t="s">
        <v>40</v>
      </c>
      <c r="Q42" s="70" t="s">
        <v>38</v>
      </c>
      <c r="R42" s="65" t="s">
        <v>34</v>
      </c>
      <c r="S42" s="67"/>
      <c r="T42" s="71" t="s">
        <v>35</v>
      </c>
      <c r="U42" s="66" t="s">
        <v>795</v>
      </c>
      <c r="W42" s="75">
        <f>(Tabla16[[#This Row],[TASA 16%]]+Tabla16[[#This Row],[IEPS 6%]])*0.16</f>
        <v>0</v>
      </c>
      <c r="X42" s="75">
        <f>W42-Tabla16[[#This Row],[IVA]]</f>
        <v>0</v>
      </c>
    </row>
    <row r="43" spans="1:24" x14ac:dyDescent="0.25">
      <c r="A43" s="64">
        <v>637</v>
      </c>
      <c r="B43" s="65">
        <v>5039</v>
      </c>
      <c r="C43" s="10">
        <v>45192</v>
      </c>
      <c r="D43" s="67"/>
      <c r="E43" s="67">
        <v>3150</v>
      </c>
      <c r="F43" s="67">
        <v>0</v>
      </c>
      <c r="G43" s="68"/>
      <c r="H43" s="68"/>
      <c r="I43" s="67"/>
      <c r="J43" s="67"/>
      <c r="K43" s="67"/>
      <c r="L43" s="67">
        <v>3150</v>
      </c>
      <c r="M43" s="61">
        <f>Tabla16[[#This Row],[TASA EX.]]+Tabla16[[#This Row],[IEPS 8 %]]</f>
        <v>0</v>
      </c>
      <c r="N43" s="69">
        <f>Tabla16[[#This Row],[TASA 16%]]+Tabla16[[#This Row],[IEPS 6%]]</f>
        <v>0</v>
      </c>
      <c r="O43" s="36">
        <v>45194</v>
      </c>
      <c r="P43" s="66" t="s">
        <v>41</v>
      </c>
      <c r="Q43" s="70" t="s">
        <v>39</v>
      </c>
      <c r="R43" s="65" t="s">
        <v>34</v>
      </c>
      <c r="S43" s="67"/>
      <c r="T43" s="71" t="s">
        <v>35</v>
      </c>
      <c r="U43" s="66" t="s">
        <v>796</v>
      </c>
      <c r="W43" s="75">
        <f>(Tabla16[[#This Row],[TASA 16%]]+Tabla16[[#This Row],[IEPS 6%]])*0.16</f>
        <v>0</v>
      </c>
      <c r="X43" s="75">
        <f>W43-Tabla16[[#This Row],[IVA]]</f>
        <v>0</v>
      </c>
    </row>
    <row r="44" spans="1:24" x14ac:dyDescent="0.25">
      <c r="A44" s="39">
        <v>638</v>
      </c>
      <c r="B44" s="9">
        <v>5040</v>
      </c>
      <c r="C44" s="10">
        <v>45192</v>
      </c>
      <c r="D44" s="11"/>
      <c r="E44" s="11">
        <v>1168</v>
      </c>
      <c r="F44" s="11">
        <v>0</v>
      </c>
      <c r="G44" s="24"/>
      <c r="H44" s="24"/>
      <c r="I44" s="11"/>
      <c r="J44" s="11"/>
      <c r="K44" s="11"/>
      <c r="L44" s="11">
        <v>1168</v>
      </c>
      <c r="M44" s="62">
        <f>Tabla16[[#This Row],[TASA EX.]]+Tabla16[[#This Row],[IEPS 8 %]]</f>
        <v>0</v>
      </c>
      <c r="N44" s="62">
        <f>Tabla16[[#This Row],[TASA 16%]]+Tabla16[[#This Row],[IEPS 6%]]</f>
        <v>0</v>
      </c>
      <c r="O44" s="36">
        <v>45198</v>
      </c>
      <c r="P44" s="12" t="s">
        <v>42</v>
      </c>
      <c r="Q44" s="37" t="s">
        <v>36</v>
      </c>
      <c r="R44" s="9" t="s">
        <v>34</v>
      </c>
      <c r="S44" s="11"/>
      <c r="T44" s="13" t="s">
        <v>35</v>
      </c>
      <c r="U44" s="12" t="s">
        <v>797</v>
      </c>
      <c r="W44" s="75">
        <f>(Tabla16[[#This Row],[TASA 16%]]+Tabla16[[#This Row],[IEPS 6%]])*0.16</f>
        <v>0</v>
      </c>
      <c r="X44" s="75">
        <f>W44-Tabla16[[#This Row],[IVA]]</f>
        <v>0</v>
      </c>
    </row>
    <row r="45" spans="1:24" x14ac:dyDescent="0.25">
      <c r="A45" s="64">
        <v>639</v>
      </c>
      <c r="B45" s="65">
        <v>5041</v>
      </c>
      <c r="C45" s="10">
        <v>45192</v>
      </c>
      <c r="D45" s="67"/>
      <c r="E45" s="67">
        <v>8149.5</v>
      </c>
      <c r="F45" s="67">
        <v>0</v>
      </c>
      <c r="G45" s="68"/>
      <c r="H45" s="68"/>
      <c r="I45" s="67"/>
      <c r="J45" s="67"/>
      <c r="K45" s="67"/>
      <c r="L45" s="67">
        <v>8149.5</v>
      </c>
      <c r="M45" s="61">
        <f>Tabla16[[#This Row],[TASA EX.]]+Tabla16[[#This Row],[IEPS 8 %]]</f>
        <v>0</v>
      </c>
      <c r="N45" s="69">
        <f>Tabla16[[#This Row],[TASA 16%]]+Tabla16[[#This Row],[IEPS 6%]]</f>
        <v>0</v>
      </c>
      <c r="O45" s="36">
        <v>45197</v>
      </c>
      <c r="P45" s="66" t="s">
        <v>43</v>
      </c>
      <c r="Q45" s="70" t="s">
        <v>37</v>
      </c>
      <c r="R45" s="65" t="s">
        <v>34</v>
      </c>
      <c r="S45" s="67"/>
      <c r="T45" s="71" t="s">
        <v>35</v>
      </c>
      <c r="U45" s="66" t="s">
        <v>798</v>
      </c>
      <c r="W45" s="75">
        <f>(Tabla16[[#This Row],[TASA 16%]]+Tabla16[[#This Row],[IEPS 6%]])*0.16</f>
        <v>0</v>
      </c>
      <c r="X45" s="75">
        <f>W45-Tabla16[[#This Row],[IVA]]</f>
        <v>0</v>
      </c>
    </row>
    <row r="46" spans="1:24" x14ac:dyDescent="0.25">
      <c r="A46" s="64">
        <v>640</v>
      </c>
      <c r="B46" s="65">
        <v>5042</v>
      </c>
      <c r="C46" s="10">
        <v>45195</v>
      </c>
      <c r="D46" s="67"/>
      <c r="E46" s="67">
        <v>5610</v>
      </c>
      <c r="F46" s="67">
        <v>0</v>
      </c>
      <c r="G46" s="68"/>
      <c r="H46" s="68"/>
      <c r="I46" s="67"/>
      <c r="J46" s="67"/>
      <c r="K46" s="67"/>
      <c r="L46" s="67">
        <v>5610</v>
      </c>
      <c r="M46" s="61">
        <f>Tabla16[[#This Row],[TASA EX.]]+Tabla16[[#This Row],[IEPS 8 %]]</f>
        <v>0</v>
      </c>
      <c r="N46" s="69">
        <f>Tabla16[[#This Row],[TASA 16%]]+Tabla16[[#This Row],[IEPS 6%]]</f>
        <v>0</v>
      </c>
      <c r="O46" s="36">
        <v>45197</v>
      </c>
      <c r="P46" s="66" t="s">
        <v>41</v>
      </c>
      <c r="Q46" s="70" t="s">
        <v>39</v>
      </c>
      <c r="R46" s="65" t="s">
        <v>34</v>
      </c>
      <c r="S46" s="67"/>
      <c r="T46" s="71" t="s">
        <v>35</v>
      </c>
      <c r="U46" s="66" t="s">
        <v>799</v>
      </c>
      <c r="W46" s="75">
        <f>(Tabla16[[#This Row],[TASA 16%]]+Tabla16[[#This Row],[IEPS 6%]])*0.16</f>
        <v>0</v>
      </c>
      <c r="X46" s="75">
        <f>W46-Tabla16[[#This Row],[IVA]]</f>
        <v>0</v>
      </c>
    </row>
    <row r="47" spans="1:24" x14ac:dyDescent="0.25">
      <c r="A47" s="64">
        <v>642</v>
      </c>
      <c r="B47" s="65">
        <v>5044</v>
      </c>
      <c r="C47" s="10">
        <v>45195</v>
      </c>
      <c r="D47" s="67"/>
      <c r="E47" s="67">
        <v>6930</v>
      </c>
      <c r="F47" s="67">
        <v>0</v>
      </c>
      <c r="G47" s="68"/>
      <c r="H47" s="68"/>
      <c r="I47" s="67"/>
      <c r="J47" s="67"/>
      <c r="K47" s="67"/>
      <c r="L47" s="67">
        <v>6930</v>
      </c>
      <c r="M47" s="61">
        <f>Tabla16[[#This Row],[TASA EX.]]+Tabla16[[#This Row],[IEPS 8 %]]</f>
        <v>0</v>
      </c>
      <c r="N47" s="69">
        <f>Tabla16[[#This Row],[TASA 16%]]+Tabla16[[#This Row],[IEPS 6%]]</f>
        <v>0</v>
      </c>
      <c r="O47" s="36">
        <v>45195</v>
      </c>
      <c r="P47" s="66" t="s">
        <v>43</v>
      </c>
      <c r="Q47" s="70" t="s">
        <v>37</v>
      </c>
      <c r="R47" s="65" t="s">
        <v>34</v>
      </c>
      <c r="S47" s="67"/>
      <c r="T47" s="71" t="s">
        <v>35</v>
      </c>
      <c r="U47" s="66" t="s">
        <v>800</v>
      </c>
      <c r="W47" s="75">
        <f>(Tabla16[[#This Row],[TASA 16%]]+Tabla16[[#This Row],[IEPS 6%]])*0.16</f>
        <v>0</v>
      </c>
      <c r="X47" s="75">
        <f>W47-Tabla16[[#This Row],[IVA]]</f>
        <v>0</v>
      </c>
    </row>
    <row r="48" spans="1:24" x14ac:dyDescent="0.25">
      <c r="A48" s="39">
        <v>643</v>
      </c>
      <c r="B48" s="9">
        <v>5045</v>
      </c>
      <c r="C48" s="10">
        <v>45197</v>
      </c>
      <c r="D48" s="11"/>
      <c r="E48" s="11">
        <v>6336</v>
      </c>
      <c r="F48" s="11">
        <v>0</v>
      </c>
      <c r="G48" s="24"/>
      <c r="H48" s="24"/>
      <c r="I48" s="11"/>
      <c r="J48" s="11"/>
      <c r="K48" s="11"/>
      <c r="L48" s="11">
        <v>6336</v>
      </c>
      <c r="M48" s="61">
        <f>Tabla16[[#This Row],[TASA EX.]]+Tabla16[[#This Row],[IEPS 8 %]]</f>
        <v>0</v>
      </c>
      <c r="N48" s="62">
        <f>Tabla16[[#This Row],[TASA 16%]]+Tabla16[[#This Row],[IEPS 6%]]</f>
        <v>0</v>
      </c>
      <c r="O48" s="36">
        <v>45197</v>
      </c>
      <c r="P48" s="12" t="s">
        <v>43</v>
      </c>
      <c r="Q48" s="37" t="s">
        <v>37</v>
      </c>
      <c r="R48" s="9" t="s">
        <v>34</v>
      </c>
      <c r="S48" s="11"/>
      <c r="T48" s="13" t="s">
        <v>35</v>
      </c>
      <c r="U48" s="12" t="s">
        <v>801</v>
      </c>
      <c r="W48" s="75">
        <f>(Tabla16[[#This Row],[TASA 16%]]+Tabla16[[#This Row],[IEPS 6%]])*0.16</f>
        <v>0</v>
      </c>
      <c r="X48" s="75">
        <f>W48-Tabla16[[#This Row],[IVA]]</f>
        <v>0</v>
      </c>
    </row>
    <row r="49" spans="1:24" x14ac:dyDescent="0.25">
      <c r="A49" s="64">
        <v>644</v>
      </c>
      <c r="B49" s="65">
        <v>5046</v>
      </c>
      <c r="C49" s="10">
        <v>45197</v>
      </c>
      <c r="D49" s="67"/>
      <c r="E49" s="67">
        <v>3540</v>
      </c>
      <c r="F49" s="67">
        <v>0</v>
      </c>
      <c r="G49" s="68"/>
      <c r="H49" s="68"/>
      <c r="I49" s="67"/>
      <c r="J49" s="67"/>
      <c r="K49" s="67"/>
      <c r="L49" s="67">
        <v>3540</v>
      </c>
      <c r="M49" s="61">
        <f>Tabla16[[#This Row],[TASA EX.]]+Tabla16[[#This Row],[IEPS 8 %]]</f>
        <v>0</v>
      </c>
      <c r="N49" s="69">
        <f>Tabla16[[#This Row],[TASA 16%]]+Tabla16[[#This Row],[IEPS 6%]]</f>
        <v>0</v>
      </c>
      <c r="O49" s="36">
        <v>45198</v>
      </c>
      <c r="P49" s="66" t="s">
        <v>41</v>
      </c>
      <c r="Q49" s="70" t="s">
        <v>39</v>
      </c>
      <c r="R49" s="65" t="s">
        <v>34</v>
      </c>
      <c r="S49" s="67"/>
      <c r="T49" s="71" t="s">
        <v>35</v>
      </c>
      <c r="U49" s="66" t="s">
        <v>802</v>
      </c>
      <c r="W49" s="75">
        <f>(Tabla16[[#This Row],[TASA 16%]]+Tabla16[[#This Row],[IEPS 6%]])*0.16</f>
        <v>0</v>
      </c>
      <c r="X49" s="75">
        <f>W49-Tabla16[[#This Row],[IVA]]</f>
        <v>0</v>
      </c>
    </row>
    <row r="50" spans="1:24" x14ac:dyDescent="0.25">
      <c r="A50" s="76">
        <v>2988</v>
      </c>
      <c r="B50" s="77">
        <v>1504</v>
      </c>
      <c r="C50" s="85">
        <v>45197</v>
      </c>
      <c r="D50" s="79"/>
      <c r="E50" s="79">
        <v>6715008.1875</v>
      </c>
      <c r="F50" s="79">
        <v>368043.0625</v>
      </c>
      <c r="G50" s="80"/>
      <c r="H50" s="80"/>
      <c r="I50" s="79"/>
      <c r="J50" s="79"/>
      <c r="K50" s="79">
        <v>58886.89</v>
      </c>
      <c r="L50" s="79">
        <v>7141938.1399999997</v>
      </c>
      <c r="M50" s="81">
        <f>Tabla16[[#This Row],[TASA EX.]]+Tabla16[[#This Row],[IEPS 8 %]]</f>
        <v>0</v>
      </c>
      <c r="N50" s="81">
        <f>Tabla16[[#This Row],[TASA 16%]]+Tabla16[[#This Row],[IEPS 6%]]</f>
        <v>368043.0625</v>
      </c>
      <c r="O50" s="36">
        <v>45197</v>
      </c>
      <c r="P50" s="78" t="s">
        <v>466</v>
      </c>
      <c r="Q50" s="82" t="s">
        <v>467</v>
      </c>
      <c r="R50" s="77" t="s">
        <v>34</v>
      </c>
      <c r="S50" s="79">
        <v>505465.43</v>
      </c>
      <c r="T50" s="83" t="s">
        <v>35</v>
      </c>
      <c r="U50" s="78" t="s">
        <v>56</v>
      </c>
      <c r="W50" s="75">
        <f>(Tabla16[[#This Row],[TASA 16%]]+Tabla16[[#This Row],[IEPS 6%]])*0.16</f>
        <v>58886.89</v>
      </c>
      <c r="X50" s="75">
        <f>W50-Tabla16[[#This Row],[IVA]]</f>
        <v>0</v>
      </c>
    </row>
    <row r="51" spans="1:24" x14ac:dyDescent="0.25">
      <c r="A51" s="64">
        <v>2989</v>
      </c>
      <c r="B51" s="65">
        <v>1505</v>
      </c>
      <c r="C51" s="10">
        <v>45197</v>
      </c>
      <c r="D51" s="67"/>
      <c r="E51" s="67">
        <v>8336517.6925000008</v>
      </c>
      <c r="F51" s="67">
        <v>1852172.9374999998</v>
      </c>
      <c r="G51" s="68"/>
      <c r="H51" s="68"/>
      <c r="I51" s="67"/>
      <c r="J51" s="67"/>
      <c r="K51" s="67">
        <v>296347.67</v>
      </c>
      <c r="L51" s="67">
        <v>10485038.300000001</v>
      </c>
      <c r="M51" s="61">
        <f>Tabla16[[#This Row],[TASA EX.]]+Tabla16[[#This Row],[IEPS 8 %]]</f>
        <v>0</v>
      </c>
      <c r="N51" s="69">
        <f>Tabla16[[#This Row],[TASA 16%]]+Tabla16[[#This Row],[IEPS 6%]]</f>
        <v>1852172.9374999998</v>
      </c>
      <c r="O51" s="36">
        <v>45197</v>
      </c>
      <c r="P51" s="66" t="s">
        <v>464</v>
      </c>
      <c r="Q51" s="70" t="s">
        <v>465</v>
      </c>
      <c r="R51" s="65" t="s">
        <v>34</v>
      </c>
      <c r="S51" s="67">
        <v>437822.42</v>
      </c>
      <c r="T51" s="71" t="s">
        <v>35</v>
      </c>
      <c r="U51" s="66" t="s">
        <v>56</v>
      </c>
      <c r="W51" s="75">
        <f>(Tabla16[[#This Row],[TASA 16%]]+Tabla16[[#This Row],[IEPS 6%]])*0.16</f>
        <v>296347.67</v>
      </c>
      <c r="X51" s="75">
        <f>W51-Tabla16[[#This Row],[IVA]]</f>
        <v>0</v>
      </c>
    </row>
    <row r="52" spans="1:24" x14ac:dyDescent="0.25">
      <c r="A52" s="39">
        <v>183566</v>
      </c>
      <c r="B52" s="9">
        <v>866</v>
      </c>
      <c r="C52" s="10">
        <v>45075</v>
      </c>
      <c r="D52" s="11">
        <v>12222.22</v>
      </c>
      <c r="E52" s="11">
        <v>0</v>
      </c>
      <c r="F52" s="11">
        <v>0</v>
      </c>
      <c r="G52" s="24"/>
      <c r="H52" s="24">
        <v>-1222.22</v>
      </c>
      <c r="I52" s="11"/>
      <c r="J52" s="11"/>
      <c r="K52" s="11"/>
      <c r="L52" s="11">
        <v>11000</v>
      </c>
      <c r="M52" s="62">
        <f>Tabla16[[#This Row],[TASA EX.]]+Tabla16[[#This Row],[IEPS 8 %]]</f>
        <v>12222.22</v>
      </c>
      <c r="N52" s="62">
        <f>Tabla16[[#This Row],[TASA 16%]]+Tabla16[[#This Row],[IEPS 6%]]</f>
        <v>0</v>
      </c>
      <c r="O52" s="36">
        <v>45170</v>
      </c>
      <c r="P52" s="12" t="s">
        <v>559</v>
      </c>
      <c r="Q52" s="37" t="s">
        <v>560</v>
      </c>
      <c r="R52" s="9" t="s">
        <v>75</v>
      </c>
      <c r="S52" s="11"/>
      <c r="T52" s="13" t="s">
        <v>76</v>
      </c>
      <c r="U52" s="12" t="s">
        <v>597</v>
      </c>
      <c r="W52" s="75">
        <f>(Tabla16[[#This Row],[TASA 16%]]+Tabla16[[#This Row],[IEPS 6%]])*0.16</f>
        <v>0</v>
      </c>
      <c r="X52" s="75">
        <f>W52-Tabla16[[#This Row],[IVA]]</f>
        <v>0</v>
      </c>
    </row>
    <row r="53" spans="1:24" x14ac:dyDescent="0.25">
      <c r="A53" s="76">
        <v>185681</v>
      </c>
      <c r="B53" s="77">
        <v>141</v>
      </c>
      <c r="C53" s="85">
        <v>45142</v>
      </c>
      <c r="D53" s="79"/>
      <c r="E53" s="79">
        <v>82133.34</v>
      </c>
      <c r="F53" s="79">
        <v>1621.9999999999998</v>
      </c>
      <c r="G53" s="80"/>
      <c r="H53" s="80"/>
      <c r="I53" s="79"/>
      <c r="J53" s="79"/>
      <c r="K53" s="79">
        <v>259.52</v>
      </c>
      <c r="L53" s="79">
        <v>84014.86</v>
      </c>
      <c r="M53" s="81">
        <f>Tabla16[[#This Row],[TASA EX.]]+Tabla16[[#This Row],[IEPS 8 %]]</f>
        <v>0</v>
      </c>
      <c r="N53" s="81">
        <f>Tabla16[[#This Row],[TASA 16%]]+Tabla16[[#This Row],[IEPS 6%]]</f>
        <v>1621.9999999999998</v>
      </c>
      <c r="O53" s="36">
        <v>45171</v>
      </c>
      <c r="P53" s="78" t="s">
        <v>144</v>
      </c>
      <c r="Q53" s="82" t="s">
        <v>145</v>
      </c>
      <c r="R53" s="77" t="s">
        <v>34</v>
      </c>
      <c r="S53" s="79">
        <v>1668.95</v>
      </c>
      <c r="T53" s="83" t="s">
        <v>35</v>
      </c>
      <c r="U53" s="78" t="s">
        <v>1051</v>
      </c>
      <c r="W53" s="75">
        <f>(Tabla16[[#This Row],[TASA 16%]]+Tabla16[[#This Row],[IEPS 6%]])*0.16</f>
        <v>259.52</v>
      </c>
      <c r="X53" s="75">
        <f>W53-Tabla16[[#This Row],[IVA]]</f>
        <v>0</v>
      </c>
    </row>
    <row r="54" spans="1:24" x14ac:dyDescent="0.25">
      <c r="A54" s="64">
        <v>185764</v>
      </c>
      <c r="B54" s="65">
        <v>224</v>
      </c>
      <c r="C54" s="10">
        <v>45145</v>
      </c>
      <c r="D54" s="67"/>
      <c r="E54" s="67">
        <v>-3.7499999991268851E-2</v>
      </c>
      <c r="F54" s="67">
        <v>61341.6875</v>
      </c>
      <c r="G54" s="68"/>
      <c r="H54" s="68"/>
      <c r="I54" s="67"/>
      <c r="J54" s="67"/>
      <c r="K54" s="67">
        <v>9814.67</v>
      </c>
      <c r="L54" s="67">
        <v>71156.320000000007</v>
      </c>
      <c r="M54" s="61">
        <f>Tabla16[[#This Row],[TASA EX.]]+Tabla16[[#This Row],[IEPS 8 %]]</f>
        <v>0</v>
      </c>
      <c r="N54" s="69">
        <f>Tabla16[[#This Row],[TASA 16%]]+Tabla16[[#This Row],[IEPS 6%]]</f>
        <v>61341.6875</v>
      </c>
      <c r="O54" s="36">
        <v>45174</v>
      </c>
      <c r="P54" s="66" t="s">
        <v>148</v>
      </c>
      <c r="Q54" s="70" t="s">
        <v>149</v>
      </c>
      <c r="R54" s="65" t="s">
        <v>34</v>
      </c>
      <c r="S54" s="67"/>
      <c r="T54" s="71" t="s">
        <v>35</v>
      </c>
      <c r="U54" s="66" t="s">
        <v>1052</v>
      </c>
      <c r="W54" s="75">
        <f>(Tabla16[[#This Row],[TASA 16%]]+Tabla16[[#This Row],[IEPS 6%]])*0.16</f>
        <v>9814.67</v>
      </c>
      <c r="X54" s="75">
        <f>W54-Tabla16[[#This Row],[IVA]]</f>
        <v>0</v>
      </c>
    </row>
    <row r="55" spans="1:24" x14ac:dyDescent="0.25">
      <c r="A55" s="64">
        <v>185765</v>
      </c>
      <c r="B55" s="65">
        <v>225</v>
      </c>
      <c r="C55" s="10">
        <v>45145</v>
      </c>
      <c r="D55" s="67"/>
      <c r="E55" s="67">
        <v>4.2499999981373549E-2</v>
      </c>
      <c r="F55" s="67">
        <v>319930.1875</v>
      </c>
      <c r="G55" s="68"/>
      <c r="H55" s="68"/>
      <c r="I55" s="67"/>
      <c r="J55" s="67"/>
      <c r="K55" s="67">
        <v>51188.83</v>
      </c>
      <c r="L55" s="67">
        <v>371119.06</v>
      </c>
      <c r="M55" s="61">
        <f>Tabla16[[#This Row],[TASA EX.]]+Tabla16[[#This Row],[IEPS 8 %]]</f>
        <v>0</v>
      </c>
      <c r="N55" s="69">
        <f>Tabla16[[#This Row],[TASA 16%]]+Tabla16[[#This Row],[IEPS 6%]]</f>
        <v>319930.1875</v>
      </c>
      <c r="O55" s="36">
        <v>45176</v>
      </c>
      <c r="P55" s="66" t="s">
        <v>148</v>
      </c>
      <c r="Q55" s="70" t="s">
        <v>149</v>
      </c>
      <c r="R55" s="65" t="s">
        <v>34</v>
      </c>
      <c r="S55" s="67"/>
      <c r="T55" s="71" t="s">
        <v>35</v>
      </c>
      <c r="U55" s="66" t="s">
        <v>1053</v>
      </c>
      <c r="W55" s="75">
        <f>(Tabla16[[#This Row],[TASA 16%]]+Tabla16[[#This Row],[IEPS 6%]])*0.16</f>
        <v>51188.83</v>
      </c>
      <c r="X55" s="75">
        <f>W55-Tabla16[[#This Row],[IVA]]</f>
        <v>0</v>
      </c>
    </row>
    <row r="56" spans="1:24" x14ac:dyDescent="0.25">
      <c r="A56" s="55">
        <v>185766</v>
      </c>
      <c r="B56" s="54">
        <v>226</v>
      </c>
      <c r="C56" s="10">
        <v>45145</v>
      </c>
      <c r="D56" s="56"/>
      <c r="E56" s="56">
        <v>8.2500000000436557E-2</v>
      </c>
      <c r="F56" s="56">
        <v>19824.6875</v>
      </c>
      <c r="G56" s="57"/>
      <c r="H56" s="57"/>
      <c r="I56" s="56"/>
      <c r="J56" s="56"/>
      <c r="K56" s="56">
        <v>3171.95</v>
      </c>
      <c r="L56" s="56">
        <v>22996.720000000001</v>
      </c>
      <c r="M56" s="61">
        <f>Tabla16[[#This Row],[TASA EX.]]+Tabla16[[#This Row],[IEPS 8 %]]</f>
        <v>0</v>
      </c>
      <c r="N56" s="61">
        <f>Tabla16[[#This Row],[TASA 16%]]+Tabla16[[#This Row],[IEPS 6%]]</f>
        <v>19824.6875</v>
      </c>
      <c r="O56" s="36">
        <v>45176</v>
      </c>
      <c r="P56" s="58" t="s">
        <v>148</v>
      </c>
      <c r="Q56" s="53" t="s">
        <v>149</v>
      </c>
      <c r="R56" s="49" t="s">
        <v>34</v>
      </c>
      <c r="S56" s="59"/>
      <c r="T56" s="54" t="s">
        <v>35</v>
      </c>
      <c r="U56" s="52" t="s">
        <v>1054</v>
      </c>
      <c r="W56" s="75">
        <f>(Tabla16[[#This Row],[TASA 16%]]+Tabla16[[#This Row],[IEPS 6%]])*0.16</f>
        <v>3171.9500000000003</v>
      </c>
      <c r="X56" s="75">
        <f>W56-Tabla16[[#This Row],[IVA]]</f>
        <v>0</v>
      </c>
    </row>
    <row r="57" spans="1:24" x14ac:dyDescent="0.25">
      <c r="A57" s="64">
        <v>185793</v>
      </c>
      <c r="B57" s="65">
        <v>253</v>
      </c>
      <c r="C57" s="10">
        <v>45146</v>
      </c>
      <c r="D57" s="67"/>
      <c r="E57" s="67">
        <v>-1.5000000013969839E-2</v>
      </c>
      <c r="F57" s="67">
        <v>80323.875</v>
      </c>
      <c r="G57" s="68"/>
      <c r="H57" s="68"/>
      <c r="I57" s="67"/>
      <c r="J57" s="67"/>
      <c r="K57" s="67">
        <v>12851.82</v>
      </c>
      <c r="L57" s="67">
        <v>93175.679999999993</v>
      </c>
      <c r="M57" s="61">
        <f>Tabla16[[#This Row],[TASA EX.]]+Tabla16[[#This Row],[IEPS 8 %]]</f>
        <v>0</v>
      </c>
      <c r="N57" s="69">
        <f>Tabla16[[#This Row],[TASA 16%]]+Tabla16[[#This Row],[IEPS 6%]]</f>
        <v>80323.875</v>
      </c>
      <c r="O57" s="36">
        <v>45173</v>
      </c>
      <c r="P57" s="66" t="s">
        <v>124</v>
      </c>
      <c r="Q57" s="70" t="s">
        <v>125</v>
      </c>
      <c r="R57" s="65" t="s">
        <v>52</v>
      </c>
      <c r="S57" s="67"/>
      <c r="T57" s="71" t="s">
        <v>53</v>
      </c>
      <c r="U57" s="66" t="s">
        <v>1055</v>
      </c>
      <c r="W57" s="75">
        <f>(Tabla16[[#This Row],[TASA 16%]]+Tabla16[[#This Row],[IEPS 6%]])*0.16</f>
        <v>12851.82</v>
      </c>
      <c r="X57" s="75">
        <f>W57-Tabla16[[#This Row],[IVA]]</f>
        <v>0</v>
      </c>
    </row>
    <row r="58" spans="1:24" x14ac:dyDescent="0.25">
      <c r="A58" s="39">
        <v>185797</v>
      </c>
      <c r="B58" s="9">
        <v>257</v>
      </c>
      <c r="C58" s="10">
        <v>45146</v>
      </c>
      <c r="D58" s="11"/>
      <c r="E58" s="11">
        <v>363916.07750000001</v>
      </c>
      <c r="F58" s="11">
        <v>1185.8125</v>
      </c>
      <c r="G58" s="24"/>
      <c r="H58" s="24"/>
      <c r="I58" s="11"/>
      <c r="J58" s="11"/>
      <c r="K58" s="11">
        <v>189.73</v>
      </c>
      <c r="L58" s="11">
        <v>365291.62</v>
      </c>
      <c r="M58" s="62">
        <f>Tabla16[[#This Row],[TASA EX.]]+Tabla16[[#This Row],[IEPS 8 %]]</f>
        <v>0</v>
      </c>
      <c r="N58" s="62">
        <f>Tabla16[[#This Row],[TASA 16%]]+Tabla16[[#This Row],[IEPS 6%]]</f>
        <v>1185.8125</v>
      </c>
      <c r="O58" s="36">
        <v>45189</v>
      </c>
      <c r="P58" s="12" t="s">
        <v>220</v>
      </c>
      <c r="Q58" s="37" t="s">
        <v>221</v>
      </c>
      <c r="R58" s="9" t="s">
        <v>34</v>
      </c>
      <c r="S58" s="11"/>
      <c r="T58" s="13" t="s">
        <v>35</v>
      </c>
      <c r="U58" s="12" t="s">
        <v>1056</v>
      </c>
      <c r="W58" s="75">
        <f>(Tabla16[[#This Row],[TASA 16%]]+Tabla16[[#This Row],[IEPS 6%]])*0.16</f>
        <v>189.73</v>
      </c>
      <c r="X58" s="75">
        <f>W58-Tabla16[[#This Row],[IVA]]</f>
        <v>0</v>
      </c>
    </row>
    <row r="59" spans="1:24" x14ac:dyDescent="0.25">
      <c r="A59" s="39">
        <v>185798</v>
      </c>
      <c r="B59" s="9">
        <v>258</v>
      </c>
      <c r="C59" s="10">
        <v>45146</v>
      </c>
      <c r="D59" s="11"/>
      <c r="E59" s="11">
        <v>299280.42</v>
      </c>
      <c r="F59" s="11">
        <v>10639.5</v>
      </c>
      <c r="G59" s="24"/>
      <c r="H59" s="24"/>
      <c r="I59" s="11"/>
      <c r="J59" s="11"/>
      <c r="K59" s="11">
        <v>1702.32</v>
      </c>
      <c r="L59" s="11">
        <v>311622.24</v>
      </c>
      <c r="M59" s="62">
        <f>Tabla16[[#This Row],[TASA EX.]]+Tabla16[[#This Row],[IEPS 8 %]]</f>
        <v>0</v>
      </c>
      <c r="N59" s="62">
        <f>Tabla16[[#This Row],[TASA 16%]]+Tabla16[[#This Row],[IEPS 6%]]</f>
        <v>10639.5</v>
      </c>
      <c r="O59" s="36">
        <v>45189</v>
      </c>
      <c r="P59" s="12" t="s">
        <v>220</v>
      </c>
      <c r="Q59" s="37" t="s">
        <v>221</v>
      </c>
      <c r="R59" s="9" t="s">
        <v>34</v>
      </c>
      <c r="S59" s="11"/>
      <c r="T59" s="13" t="s">
        <v>35</v>
      </c>
      <c r="U59" s="12" t="s">
        <v>1057</v>
      </c>
      <c r="W59" s="75">
        <f>(Tabla16[[#This Row],[TASA 16%]]+Tabla16[[#This Row],[IEPS 6%]])*0.16</f>
        <v>1702.32</v>
      </c>
      <c r="X59" s="75">
        <f>W59-Tabla16[[#This Row],[IVA]]</f>
        <v>0</v>
      </c>
    </row>
    <row r="60" spans="1:24" x14ac:dyDescent="0.25">
      <c r="A60" s="64">
        <v>185831</v>
      </c>
      <c r="B60" s="65">
        <v>291</v>
      </c>
      <c r="C60" s="10">
        <v>45146</v>
      </c>
      <c r="D60" s="67"/>
      <c r="E60" s="67">
        <v>-2.5000000023283064E-2</v>
      </c>
      <c r="F60" s="67">
        <v>119329.62500000001</v>
      </c>
      <c r="G60" s="68"/>
      <c r="H60" s="68"/>
      <c r="I60" s="67"/>
      <c r="J60" s="67"/>
      <c r="K60" s="67">
        <v>19092.740000000002</v>
      </c>
      <c r="L60" s="67">
        <v>138422.34</v>
      </c>
      <c r="M60" s="61">
        <f>Tabla16[[#This Row],[TASA EX.]]+Tabla16[[#This Row],[IEPS 8 %]]</f>
        <v>0</v>
      </c>
      <c r="N60" s="69">
        <f>Tabla16[[#This Row],[TASA 16%]]+Tabla16[[#This Row],[IEPS 6%]]</f>
        <v>119329.62500000001</v>
      </c>
      <c r="O60" s="36">
        <v>45170</v>
      </c>
      <c r="P60" t="s">
        <v>1996</v>
      </c>
      <c r="Q60" s="70" t="s">
        <v>111</v>
      </c>
      <c r="R60" s="65" t="s">
        <v>34</v>
      </c>
      <c r="S60" s="67">
        <v>16635.78</v>
      </c>
      <c r="T60" s="71" t="s">
        <v>35</v>
      </c>
      <c r="U60" s="12" t="s">
        <v>1970</v>
      </c>
      <c r="W60" s="75">
        <f>(Tabla16[[#This Row],[TASA 16%]]+Tabla16[[#This Row],[IEPS 6%]])*0.16</f>
        <v>19092.740000000002</v>
      </c>
      <c r="X60" s="75">
        <f>W60-Tabla16[[#This Row],[IVA]]</f>
        <v>0</v>
      </c>
    </row>
    <row r="61" spans="1:24" x14ac:dyDescent="0.25">
      <c r="A61" s="64">
        <v>185889</v>
      </c>
      <c r="B61" s="65">
        <v>349</v>
      </c>
      <c r="C61" s="10">
        <v>45148</v>
      </c>
      <c r="D61" s="67"/>
      <c r="E61" s="67">
        <v>0</v>
      </c>
      <c r="F61" s="67">
        <v>43560.5</v>
      </c>
      <c r="G61" s="68"/>
      <c r="H61" s="68"/>
      <c r="I61" s="67"/>
      <c r="J61" s="67"/>
      <c r="K61" s="67">
        <v>6969.68</v>
      </c>
      <c r="L61" s="67">
        <v>50530.18</v>
      </c>
      <c r="M61" s="61">
        <f>Tabla16[[#This Row],[TASA EX.]]+Tabla16[[#This Row],[IEPS 8 %]]</f>
        <v>0</v>
      </c>
      <c r="N61" s="69">
        <f>Tabla16[[#This Row],[TASA 16%]]+Tabla16[[#This Row],[IEPS 6%]]</f>
        <v>43560.5</v>
      </c>
      <c r="O61" s="36">
        <v>45174</v>
      </c>
      <c r="P61" s="66" t="s">
        <v>216</v>
      </c>
      <c r="Q61" s="70" t="s">
        <v>217</v>
      </c>
      <c r="R61" s="65" t="s">
        <v>34</v>
      </c>
      <c r="S61" s="67"/>
      <c r="T61" s="71" t="s">
        <v>35</v>
      </c>
      <c r="U61" s="66" t="s">
        <v>1058</v>
      </c>
      <c r="W61" s="75">
        <f>(Tabla16[[#This Row],[TASA 16%]]+Tabla16[[#This Row],[IEPS 6%]])*0.16</f>
        <v>6969.68</v>
      </c>
      <c r="X61" s="75">
        <f>W61-Tabla16[[#This Row],[IVA]]</f>
        <v>0</v>
      </c>
    </row>
    <row r="62" spans="1:24" x14ac:dyDescent="0.25">
      <c r="A62" s="48">
        <v>185905</v>
      </c>
      <c r="B62" s="49">
        <v>365</v>
      </c>
      <c r="C62" s="10">
        <v>45149</v>
      </c>
      <c r="D62" s="50"/>
      <c r="E62" s="50">
        <v>73632</v>
      </c>
      <c r="F62" s="50">
        <v>0</v>
      </c>
      <c r="G62" s="51"/>
      <c r="H62" s="51"/>
      <c r="I62" s="50"/>
      <c r="J62" s="50"/>
      <c r="K62" s="50"/>
      <c r="L62" s="50">
        <v>73632</v>
      </c>
      <c r="M62" s="61">
        <f>Tabla16[[#This Row],[TASA EX.]]+Tabla16[[#This Row],[IEPS 8 %]]</f>
        <v>0</v>
      </c>
      <c r="N62" s="63">
        <f>Tabla16[[#This Row],[TASA 16%]]+Tabla16[[#This Row],[IEPS 6%]]</f>
        <v>0</v>
      </c>
      <c r="O62" s="36">
        <v>45178</v>
      </c>
      <c r="P62" s="12" t="s">
        <v>373</v>
      </c>
      <c r="Q62" s="53" t="s">
        <v>374</v>
      </c>
      <c r="R62" s="49" t="s">
        <v>34</v>
      </c>
      <c r="S62" s="50"/>
      <c r="T62" s="54" t="s">
        <v>35</v>
      </c>
      <c r="U62" s="52" t="s">
        <v>1059</v>
      </c>
      <c r="W62" s="75">
        <f>(Tabla16[[#This Row],[TASA 16%]]+Tabla16[[#This Row],[IEPS 6%]])*0.16</f>
        <v>0</v>
      </c>
      <c r="X62" s="75">
        <f>W62-Tabla16[[#This Row],[IVA]]</f>
        <v>0</v>
      </c>
    </row>
    <row r="63" spans="1:24" x14ac:dyDescent="0.25">
      <c r="A63" s="64">
        <v>185906</v>
      </c>
      <c r="B63" s="65">
        <v>366</v>
      </c>
      <c r="C63" s="10">
        <v>45149</v>
      </c>
      <c r="D63" s="67"/>
      <c r="E63" s="67">
        <v>11969.6</v>
      </c>
      <c r="F63" s="67">
        <v>0</v>
      </c>
      <c r="G63" s="68"/>
      <c r="H63" s="68"/>
      <c r="I63" s="67"/>
      <c r="J63" s="67"/>
      <c r="K63" s="67"/>
      <c r="L63" s="67">
        <v>11969.6</v>
      </c>
      <c r="M63" s="61">
        <f>Tabla16[[#This Row],[TASA EX.]]+Tabla16[[#This Row],[IEPS 8 %]]</f>
        <v>0</v>
      </c>
      <c r="N63" s="69">
        <f>Tabla16[[#This Row],[TASA 16%]]+Tabla16[[#This Row],[IEPS 6%]]</f>
        <v>0</v>
      </c>
      <c r="O63" s="36">
        <v>45174</v>
      </c>
      <c r="P63" s="66" t="s">
        <v>130</v>
      </c>
      <c r="Q63" s="70" t="s">
        <v>131</v>
      </c>
      <c r="R63" s="65" t="s">
        <v>34</v>
      </c>
      <c r="S63" s="67"/>
      <c r="T63" s="71" t="s">
        <v>35</v>
      </c>
      <c r="U63" s="66" t="s">
        <v>1060</v>
      </c>
      <c r="W63" s="75">
        <f>(Tabla16[[#This Row],[TASA 16%]]+Tabla16[[#This Row],[IEPS 6%]])*0.16</f>
        <v>0</v>
      </c>
      <c r="X63" s="75">
        <f>W63-Tabla16[[#This Row],[IVA]]</f>
        <v>0</v>
      </c>
    </row>
    <row r="64" spans="1:24" x14ac:dyDescent="0.25">
      <c r="A64" s="64">
        <v>185913</v>
      </c>
      <c r="B64" s="65">
        <v>373</v>
      </c>
      <c r="C64" s="10">
        <v>45149</v>
      </c>
      <c r="D64" s="67"/>
      <c r="E64" s="67">
        <v>2900</v>
      </c>
      <c r="F64" s="67">
        <v>0</v>
      </c>
      <c r="G64" s="68"/>
      <c r="H64" s="68"/>
      <c r="I64" s="67"/>
      <c r="J64" s="67"/>
      <c r="K64" s="67"/>
      <c r="L64" s="67">
        <v>2900</v>
      </c>
      <c r="M64" s="61">
        <f>Tabla16[[#This Row],[TASA EX.]]+Tabla16[[#This Row],[IEPS 8 %]]</f>
        <v>0</v>
      </c>
      <c r="N64" s="69">
        <f>Tabla16[[#This Row],[TASA 16%]]+Tabla16[[#This Row],[IEPS 6%]]</f>
        <v>0</v>
      </c>
      <c r="O64" s="36">
        <v>45175</v>
      </c>
      <c r="P64" s="66" t="s">
        <v>118</v>
      </c>
      <c r="Q64" s="70" t="s">
        <v>119</v>
      </c>
      <c r="R64" s="65" t="s">
        <v>34</v>
      </c>
      <c r="S64" s="67"/>
      <c r="T64" s="71" t="s">
        <v>35</v>
      </c>
      <c r="U64" s="66" t="s">
        <v>1061</v>
      </c>
      <c r="W64" s="75">
        <f>(Tabla16[[#This Row],[TASA 16%]]+Tabla16[[#This Row],[IEPS 6%]])*0.16</f>
        <v>0</v>
      </c>
      <c r="X64" s="75">
        <f>W64-Tabla16[[#This Row],[IVA]]</f>
        <v>0</v>
      </c>
    </row>
    <row r="65" spans="1:24" x14ac:dyDescent="0.25">
      <c r="A65" s="64">
        <v>185914</v>
      </c>
      <c r="B65" s="65">
        <v>374</v>
      </c>
      <c r="C65" s="10">
        <v>45149</v>
      </c>
      <c r="D65" s="67"/>
      <c r="E65" s="67">
        <v>108313.75</v>
      </c>
      <c r="F65" s="67">
        <v>0</v>
      </c>
      <c r="G65" s="68"/>
      <c r="H65" s="68"/>
      <c r="I65" s="67"/>
      <c r="J65" s="67"/>
      <c r="K65" s="67"/>
      <c r="L65" s="67">
        <v>108313.75</v>
      </c>
      <c r="M65" s="61">
        <f>Tabla16[[#This Row],[TASA EX.]]+Tabla16[[#This Row],[IEPS 8 %]]</f>
        <v>0</v>
      </c>
      <c r="N65" s="69">
        <f>Tabla16[[#This Row],[TASA 16%]]+Tabla16[[#This Row],[IEPS 6%]]</f>
        <v>0</v>
      </c>
      <c r="O65" s="36">
        <v>45175</v>
      </c>
      <c r="P65" s="66" t="s">
        <v>118</v>
      </c>
      <c r="Q65" s="70" t="s">
        <v>119</v>
      </c>
      <c r="R65" s="65" t="s">
        <v>34</v>
      </c>
      <c r="S65" s="67"/>
      <c r="T65" s="71" t="s">
        <v>35</v>
      </c>
      <c r="U65" s="66" t="s">
        <v>1062</v>
      </c>
      <c r="W65" s="75">
        <f>(Tabla16[[#This Row],[TASA 16%]]+Tabla16[[#This Row],[IEPS 6%]])*0.16</f>
        <v>0</v>
      </c>
      <c r="X65" s="75">
        <f>W65-Tabla16[[#This Row],[IVA]]</f>
        <v>0</v>
      </c>
    </row>
    <row r="66" spans="1:24" x14ac:dyDescent="0.25">
      <c r="A66" s="39">
        <v>185951</v>
      </c>
      <c r="B66" s="9">
        <v>411</v>
      </c>
      <c r="C66" s="10">
        <v>45152</v>
      </c>
      <c r="D66" s="11"/>
      <c r="E66" s="11">
        <v>0</v>
      </c>
      <c r="F66" s="11">
        <v>64750</v>
      </c>
      <c r="G66" s="24"/>
      <c r="H66" s="24"/>
      <c r="I66" s="11"/>
      <c r="J66" s="11"/>
      <c r="K66" s="11">
        <v>10360</v>
      </c>
      <c r="L66" s="11">
        <v>75110</v>
      </c>
      <c r="M66" s="62">
        <f>Tabla16[[#This Row],[TASA EX.]]+Tabla16[[#This Row],[IEPS 8 %]]</f>
        <v>0</v>
      </c>
      <c r="N66" s="62">
        <f>Tabla16[[#This Row],[TASA 16%]]+Tabla16[[#This Row],[IEPS 6%]]</f>
        <v>64750</v>
      </c>
      <c r="O66" s="36">
        <v>45170</v>
      </c>
      <c r="P66" s="12" t="s">
        <v>128</v>
      </c>
      <c r="Q66" s="37" t="s">
        <v>129</v>
      </c>
      <c r="R66" s="9" t="s">
        <v>48</v>
      </c>
      <c r="S66" s="11"/>
      <c r="T66" s="13" t="s">
        <v>49</v>
      </c>
      <c r="U66" s="12" t="s">
        <v>1063</v>
      </c>
      <c r="W66" s="75">
        <f>(Tabla16[[#This Row],[TASA 16%]]+Tabla16[[#This Row],[IEPS 6%]])*0.16</f>
        <v>10360</v>
      </c>
      <c r="X66" s="75">
        <f>W66-Tabla16[[#This Row],[IVA]]</f>
        <v>0</v>
      </c>
    </row>
    <row r="67" spans="1:24" x14ac:dyDescent="0.25">
      <c r="A67" s="64">
        <v>185952</v>
      </c>
      <c r="B67" s="65">
        <v>412</v>
      </c>
      <c r="C67" s="10">
        <v>45152</v>
      </c>
      <c r="D67" s="67"/>
      <c r="E67" s="67">
        <v>0</v>
      </c>
      <c r="F67" s="67">
        <v>99079.25</v>
      </c>
      <c r="G67" s="68"/>
      <c r="H67" s="68"/>
      <c r="I67" s="67"/>
      <c r="J67" s="67"/>
      <c r="K67" s="67">
        <v>15852.68</v>
      </c>
      <c r="L67" s="67">
        <v>114931.93</v>
      </c>
      <c r="M67" s="61">
        <f>Tabla16[[#This Row],[TASA EX.]]+Tabla16[[#This Row],[IEPS 8 %]]</f>
        <v>0</v>
      </c>
      <c r="N67" s="69">
        <f>Tabla16[[#This Row],[TASA 16%]]+Tabla16[[#This Row],[IEPS 6%]]</f>
        <v>99079.25</v>
      </c>
      <c r="O67" s="36">
        <v>45177</v>
      </c>
      <c r="P67" s="66" t="s">
        <v>124</v>
      </c>
      <c r="Q67" s="70" t="s">
        <v>125</v>
      </c>
      <c r="R67" s="65" t="s">
        <v>52</v>
      </c>
      <c r="S67" s="67"/>
      <c r="T67" s="71" t="s">
        <v>53</v>
      </c>
      <c r="U67" s="66" t="s">
        <v>1064</v>
      </c>
      <c r="W67" s="75">
        <f>(Tabla16[[#This Row],[TASA 16%]]+Tabla16[[#This Row],[IEPS 6%]])*0.16</f>
        <v>15852.68</v>
      </c>
      <c r="X67" s="75">
        <f>W67-Tabla16[[#This Row],[IVA]]</f>
        <v>0</v>
      </c>
    </row>
    <row r="68" spans="1:24" x14ac:dyDescent="0.25">
      <c r="A68" s="64">
        <v>185953</v>
      </c>
      <c r="B68" s="65">
        <v>413</v>
      </c>
      <c r="C68" s="10">
        <v>45152</v>
      </c>
      <c r="D68" s="67"/>
      <c r="E68" s="67">
        <v>4.0000000008149073E-2</v>
      </c>
      <c r="F68" s="67">
        <v>151337.25</v>
      </c>
      <c r="G68" s="68"/>
      <c r="H68" s="68"/>
      <c r="I68" s="67"/>
      <c r="J68" s="67"/>
      <c r="K68" s="67">
        <v>24213.96</v>
      </c>
      <c r="L68" s="67">
        <v>175551.25</v>
      </c>
      <c r="M68" s="61">
        <f>Tabla16[[#This Row],[TASA EX.]]+Tabla16[[#This Row],[IEPS 8 %]]</f>
        <v>0</v>
      </c>
      <c r="N68" s="69">
        <f>Tabla16[[#This Row],[TASA 16%]]+Tabla16[[#This Row],[IEPS 6%]]</f>
        <v>151337.25</v>
      </c>
      <c r="O68" s="36">
        <v>45176</v>
      </c>
      <c r="P68" s="66" t="s">
        <v>124</v>
      </c>
      <c r="Q68" s="70" t="s">
        <v>125</v>
      </c>
      <c r="R68" s="65" t="s">
        <v>52</v>
      </c>
      <c r="S68" s="67"/>
      <c r="T68" s="71" t="s">
        <v>53</v>
      </c>
      <c r="U68" s="66" t="s">
        <v>1065</v>
      </c>
      <c r="W68" s="75">
        <f>(Tabla16[[#This Row],[TASA 16%]]+Tabla16[[#This Row],[IEPS 6%]])*0.16</f>
        <v>24213.96</v>
      </c>
      <c r="X68" s="75">
        <f>W68-Tabla16[[#This Row],[IVA]]</f>
        <v>0</v>
      </c>
    </row>
    <row r="69" spans="1:24" x14ac:dyDescent="0.25">
      <c r="A69" s="64">
        <v>185955</v>
      </c>
      <c r="B69" s="65">
        <v>415</v>
      </c>
      <c r="C69" s="10">
        <v>45152</v>
      </c>
      <c r="D69" s="67"/>
      <c r="E69" s="67">
        <v>0</v>
      </c>
      <c r="F69" s="67">
        <v>4159.5</v>
      </c>
      <c r="G69" s="68"/>
      <c r="H69" s="68"/>
      <c r="I69" s="67"/>
      <c r="J69" s="67"/>
      <c r="K69" s="67">
        <v>665.52</v>
      </c>
      <c r="L69" s="67">
        <v>4825.0200000000004</v>
      </c>
      <c r="M69" s="61">
        <f>Tabla16[[#This Row],[TASA EX.]]+Tabla16[[#This Row],[IEPS 8 %]]</f>
        <v>0</v>
      </c>
      <c r="N69" s="69">
        <f>Tabla16[[#This Row],[TASA 16%]]+Tabla16[[#This Row],[IEPS 6%]]</f>
        <v>4159.5</v>
      </c>
      <c r="O69" s="36">
        <v>45174</v>
      </c>
      <c r="P69" s="66" t="s">
        <v>493</v>
      </c>
      <c r="Q69" s="70" t="s">
        <v>494</v>
      </c>
      <c r="R69" s="65" t="s">
        <v>34</v>
      </c>
      <c r="S69" s="67"/>
      <c r="T69" s="71" t="s">
        <v>35</v>
      </c>
      <c r="U69" s="66" t="s">
        <v>1066</v>
      </c>
      <c r="W69" s="75">
        <f>(Tabla16[[#This Row],[TASA 16%]]+Tabla16[[#This Row],[IEPS 6%]])*0.16</f>
        <v>665.52</v>
      </c>
      <c r="X69" s="75">
        <f>W69-Tabla16[[#This Row],[IVA]]</f>
        <v>0</v>
      </c>
    </row>
    <row r="70" spans="1:24" x14ac:dyDescent="0.25">
      <c r="A70" s="64">
        <v>185956</v>
      </c>
      <c r="B70" s="65">
        <v>416</v>
      </c>
      <c r="C70" s="10">
        <v>45152</v>
      </c>
      <c r="D70" s="67"/>
      <c r="E70" s="67">
        <v>6585.36</v>
      </c>
      <c r="F70" s="67">
        <v>0</v>
      </c>
      <c r="G70" s="68"/>
      <c r="H70" s="68"/>
      <c r="I70" s="67"/>
      <c r="J70" s="67"/>
      <c r="K70" s="67"/>
      <c r="L70" s="67">
        <v>6585.36</v>
      </c>
      <c r="M70" s="61">
        <f>Tabla16[[#This Row],[TASA EX.]]+Tabla16[[#This Row],[IEPS 8 %]]</f>
        <v>0</v>
      </c>
      <c r="N70" s="69">
        <f>Tabla16[[#This Row],[TASA 16%]]+Tabla16[[#This Row],[IEPS 6%]]</f>
        <v>0</v>
      </c>
      <c r="O70" s="36">
        <v>45174</v>
      </c>
      <c r="P70" s="66" t="s">
        <v>107</v>
      </c>
      <c r="Q70" s="70" t="s">
        <v>108</v>
      </c>
      <c r="R70" s="65" t="s">
        <v>34</v>
      </c>
      <c r="S70" s="67"/>
      <c r="T70" s="71" t="s">
        <v>35</v>
      </c>
      <c r="U70" s="66" t="s">
        <v>1067</v>
      </c>
      <c r="W70" s="75">
        <f>(Tabla16[[#This Row],[TASA 16%]]+Tabla16[[#This Row],[IEPS 6%]])*0.16</f>
        <v>0</v>
      </c>
      <c r="X70" s="75">
        <f>W70-Tabla16[[#This Row],[IVA]]</f>
        <v>0</v>
      </c>
    </row>
    <row r="71" spans="1:24" x14ac:dyDescent="0.25">
      <c r="A71" s="39">
        <v>185993</v>
      </c>
      <c r="B71" s="9">
        <v>453</v>
      </c>
      <c r="C71" s="10">
        <v>45153</v>
      </c>
      <c r="D71" s="11"/>
      <c r="E71" s="11">
        <v>226335.98</v>
      </c>
      <c r="F71" s="11">
        <v>0</v>
      </c>
      <c r="G71" s="24"/>
      <c r="H71" s="24"/>
      <c r="I71" s="11"/>
      <c r="J71" s="11">
        <v>2010.44</v>
      </c>
      <c r="K71" s="11"/>
      <c r="L71" s="11">
        <v>228346.42</v>
      </c>
      <c r="M71" s="61">
        <f>Tabla16[[#This Row],[TASA EX.]]+Tabla16[[#This Row],[IEPS 8 %]]</f>
        <v>2010.44</v>
      </c>
      <c r="N71" s="62">
        <f>Tabla16[[#This Row],[TASA 16%]]+Tabla16[[#This Row],[IEPS 6%]]</f>
        <v>0</v>
      </c>
      <c r="O71" s="36">
        <v>45170</v>
      </c>
      <c r="P71" s="12" t="s">
        <v>99</v>
      </c>
      <c r="Q71" s="37" t="s">
        <v>100</v>
      </c>
      <c r="R71" s="9" t="s">
        <v>34</v>
      </c>
      <c r="S71" s="11">
        <v>14266.83</v>
      </c>
      <c r="T71" s="13" t="s">
        <v>35</v>
      </c>
      <c r="U71" s="12" t="s">
        <v>1090</v>
      </c>
      <c r="W71" s="75">
        <f>(Tabla16[[#This Row],[TASA 16%]]+Tabla16[[#This Row],[IEPS 6%]])*0.16</f>
        <v>0</v>
      </c>
      <c r="X71" s="75">
        <f>W71-Tabla16[[#This Row],[IVA]]</f>
        <v>0</v>
      </c>
    </row>
    <row r="72" spans="1:24" x14ac:dyDescent="0.25">
      <c r="A72" s="64">
        <v>186248</v>
      </c>
      <c r="B72" s="65">
        <v>708</v>
      </c>
      <c r="C72" s="10">
        <v>45160</v>
      </c>
      <c r="D72" s="67"/>
      <c r="E72" s="67">
        <v>566632.71000000008</v>
      </c>
      <c r="F72" s="67">
        <v>0</v>
      </c>
      <c r="G72" s="68"/>
      <c r="H72" s="68"/>
      <c r="I72" s="67"/>
      <c r="J72" s="67">
        <v>8153.84</v>
      </c>
      <c r="K72" s="67"/>
      <c r="L72" s="67">
        <v>574786.55000000005</v>
      </c>
      <c r="M72" s="61">
        <f>Tabla16[[#This Row],[TASA EX.]]+Tabla16[[#This Row],[IEPS 8 %]]</f>
        <v>8153.84</v>
      </c>
      <c r="N72" s="69">
        <f>Tabla16[[#This Row],[TASA 16%]]+Tabla16[[#This Row],[IEPS 6%]]</f>
        <v>0</v>
      </c>
      <c r="O72" s="36">
        <v>45178</v>
      </c>
      <c r="P72" s="66" t="s">
        <v>99</v>
      </c>
      <c r="Q72" s="70" t="s">
        <v>100</v>
      </c>
      <c r="R72" s="65" t="s">
        <v>470</v>
      </c>
      <c r="S72" s="67">
        <v>9905.01</v>
      </c>
      <c r="T72" s="71" t="s">
        <v>35</v>
      </c>
      <c r="U72" s="66" t="s">
        <v>1187</v>
      </c>
      <c r="W72" s="75">
        <f>(Tabla16[[#This Row],[TASA 16%]]+Tabla16[[#This Row],[IEPS 6%]])*0.16</f>
        <v>0</v>
      </c>
      <c r="X72" s="75">
        <f>W72-Tabla16[[#This Row],[IVA]]</f>
        <v>0</v>
      </c>
    </row>
    <row r="73" spans="1:24" x14ac:dyDescent="0.25">
      <c r="A73" s="48">
        <v>185971</v>
      </c>
      <c r="B73" s="49">
        <v>431</v>
      </c>
      <c r="C73" s="10">
        <v>45153</v>
      </c>
      <c r="D73" s="50"/>
      <c r="E73" s="50">
        <v>3134.7775000000001</v>
      </c>
      <c r="F73" s="50">
        <v>3877.3125</v>
      </c>
      <c r="G73" s="51"/>
      <c r="H73" s="51"/>
      <c r="I73" s="50"/>
      <c r="J73" s="50"/>
      <c r="K73" s="50">
        <v>620.37</v>
      </c>
      <c r="L73" s="50">
        <v>7632.46</v>
      </c>
      <c r="M73" s="61">
        <f>Tabla16[[#This Row],[TASA EX.]]+Tabla16[[#This Row],[IEPS 8 %]]</f>
        <v>0</v>
      </c>
      <c r="N73" s="63">
        <f>Tabla16[[#This Row],[TASA 16%]]+Tabla16[[#This Row],[IEPS 6%]]</f>
        <v>3877.3125</v>
      </c>
      <c r="O73" s="36">
        <v>45173</v>
      </c>
      <c r="P73" s="52" t="s">
        <v>109</v>
      </c>
      <c r="Q73" s="53" t="s">
        <v>110</v>
      </c>
      <c r="R73" s="49" t="s">
        <v>34</v>
      </c>
      <c r="S73" s="50"/>
      <c r="T73" s="54" t="s">
        <v>35</v>
      </c>
      <c r="U73" s="52" t="s">
        <v>1070</v>
      </c>
      <c r="W73" s="75">
        <f>(Tabla16[[#This Row],[TASA 16%]]+Tabla16[[#This Row],[IEPS 6%]])*0.16</f>
        <v>620.37</v>
      </c>
      <c r="X73" s="75">
        <f>W73-Tabla16[[#This Row],[IVA]]</f>
        <v>0</v>
      </c>
    </row>
    <row r="74" spans="1:24" x14ac:dyDescent="0.25">
      <c r="A74" s="64">
        <v>185972</v>
      </c>
      <c r="B74" s="65">
        <v>432</v>
      </c>
      <c r="C74" s="10">
        <v>45153</v>
      </c>
      <c r="D74" s="67"/>
      <c r="E74" s="67">
        <v>10598.4</v>
      </c>
      <c r="F74" s="67">
        <v>0</v>
      </c>
      <c r="G74" s="68"/>
      <c r="H74" s="68"/>
      <c r="I74" s="67"/>
      <c r="J74" s="67"/>
      <c r="K74" s="67"/>
      <c r="L74" s="67">
        <v>10598.4</v>
      </c>
      <c r="M74" s="61">
        <f>Tabla16[[#This Row],[TASA EX.]]+Tabla16[[#This Row],[IEPS 8 %]]</f>
        <v>0</v>
      </c>
      <c r="N74" s="69">
        <f>Tabla16[[#This Row],[TASA 16%]]+Tabla16[[#This Row],[IEPS 6%]]</f>
        <v>0</v>
      </c>
      <c r="O74" s="36">
        <v>45174</v>
      </c>
      <c r="P74" s="66" t="s">
        <v>1071</v>
      </c>
      <c r="Q74" s="70" t="s">
        <v>1072</v>
      </c>
      <c r="R74" s="65" t="s">
        <v>34</v>
      </c>
      <c r="S74" s="67"/>
      <c r="T74" s="71" t="s">
        <v>35</v>
      </c>
      <c r="U74" s="66" t="s">
        <v>1073</v>
      </c>
      <c r="W74" s="75">
        <f>(Tabla16[[#This Row],[TASA 16%]]+Tabla16[[#This Row],[IEPS 6%]])*0.16</f>
        <v>0</v>
      </c>
      <c r="X74" s="75">
        <f>W74-Tabla16[[#This Row],[IVA]]</f>
        <v>0</v>
      </c>
    </row>
    <row r="75" spans="1:24" x14ac:dyDescent="0.25">
      <c r="A75" s="39">
        <v>185973</v>
      </c>
      <c r="B75" s="9">
        <v>433</v>
      </c>
      <c r="C75" s="10">
        <v>45153</v>
      </c>
      <c r="D75" s="11"/>
      <c r="E75" s="11">
        <v>0</v>
      </c>
      <c r="F75" s="11">
        <v>11237</v>
      </c>
      <c r="G75" s="24"/>
      <c r="H75" s="24"/>
      <c r="I75" s="11"/>
      <c r="J75" s="11"/>
      <c r="K75" s="11">
        <v>1797.92</v>
      </c>
      <c r="L75" s="11">
        <v>13034.92</v>
      </c>
      <c r="M75" s="62">
        <f>Tabla16[[#This Row],[TASA EX.]]+Tabla16[[#This Row],[IEPS 8 %]]</f>
        <v>0</v>
      </c>
      <c r="N75" s="62">
        <f>Tabla16[[#This Row],[TASA 16%]]+Tabla16[[#This Row],[IEPS 6%]]</f>
        <v>11237</v>
      </c>
      <c r="O75" s="36">
        <v>45174</v>
      </c>
      <c r="P75" s="12" t="s">
        <v>133</v>
      </c>
      <c r="Q75" s="37" t="s">
        <v>134</v>
      </c>
      <c r="R75" s="9" t="s">
        <v>34</v>
      </c>
      <c r="S75" s="11"/>
      <c r="T75" s="13" t="s">
        <v>35</v>
      </c>
      <c r="U75" s="12" t="s">
        <v>1074</v>
      </c>
      <c r="W75" s="75">
        <f>(Tabla16[[#This Row],[TASA 16%]]+Tabla16[[#This Row],[IEPS 6%]])*0.16</f>
        <v>1797.92</v>
      </c>
      <c r="X75" s="75">
        <f>W75-Tabla16[[#This Row],[IVA]]</f>
        <v>0</v>
      </c>
    </row>
    <row r="76" spans="1:24" x14ac:dyDescent="0.25">
      <c r="A76" s="64">
        <v>185977</v>
      </c>
      <c r="B76" s="65">
        <v>437</v>
      </c>
      <c r="C76" s="10">
        <v>45153</v>
      </c>
      <c r="D76" s="67"/>
      <c r="E76" s="67">
        <v>0</v>
      </c>
      <c r="F76" s="67">
        <v>21000</v>
      </c>
      <c r="G76" s="68"/>
      <c r="H76" s="68"/>
      <c r="I76" s="67"/>
      <c r="J76" s="67"/>
      <c r="K76" s="67">
        <v>3360</v>
      </c>
      <c r="L76" s="67">
        <v>24360</v>
      </c>
      <c r="M76" s="61">
        <f>Tabla16[[#This Row],[TASA EX.]]+Tabla16[[#This Row],[IEPS 8 %]]</f>
        <v>0</v>
      </c>
      <c r="N76" s="69">
        <f>Tabla16[[#This Row],[TASA 16%]]+Tabla16[[#This Row],[IEPS 6%]]</f>
        <v>21000</v>
      </c>
      <c r="O76" s="36">
        <v>45174</v>
      </c>
      <c r="P76" s="66" t="s">
        <v>593</v>
      </c>
      <c r="Q76" s="70" t="s">
        <v>594</v>
      </c>
      <c r="R76" s="65" t="s">
        <v>34</v>
      </c>
      <c r="S76" s="67"/>
      <c r="T76" s="71" t="s">
        <v>35</v>
      </c>
      <c r="U76" s="66" t="s">
        <v>1075</v>
      </c>
      <c r="W76" s="75">
        <f>(Tabla16[[#This Row],[TASA 16%]]+Tabla16[[#This Row],[IEPS 6%]])*0.16</f>
        <v>3360</v>
      </c>
      <c r="X76" s="75">
        <f>W76-Tabla16[[#This Row],[IVA]]</f>
        <v>0</v>
      </c>
    </row>
    <row r="77" spans="1:24" x14ac:dyDescent="0.25">
      <c r="A77" s="64">
        <v>185980</v>
      </c>
      <c r="B77" s="65">
        <v>440</v>
      </c>
      <c r="C77" s="10">
        <v>45153</v>
      </c>
      <c r="D77" s="67"/>
      <c r="E77" s="67">
        <v>-7.5000000069849193E-3</v>
      </c>
      <c r="F77" s="67">
        <v>55130.6875</v>
      </c>
      <c r="G77" s="68"/>
      <c r="H77" s="68"/>
      <c r="I77" s="67"/>
      <c r="J77" s="67"/>
      <c r="K77" s="67">
        <v>8820.91</v>
      </c>
      <c r="L77" s="67">
        <v>63951.59</v>
      </c>
      <c r="M77" s="61">
        <f>Tabla16[[#This Row],[TASA EX.]]+Tabla16[[#This Row],[IEPS 8 %]]</f>
        <v>0</v>
      </c>
      <c r="N77" s="69">
        <f>Tabla16[[#This Row],[TASA 16%]]+Tabla16[[#This Row],[IEPS 6%]]</f>
        <v>55130.6875</v>
      </c>
      <c r="O77" s="36">
        <v>45173</v>
      </c>
      <c r="P77" s="66" t="s">
        <v>1076</v>
      </c>
      <c r="Q77" s="70" t="s">
        <v>1077</v>
      </c>
      <c r="R77" s="65" t="s">
        <v>34</v>
      </c>
      <c r="S77" s="67"/>
      <c r="T77" s="71" t="s">
        <v>35</v>
      </c>
      <c r="U77" s="66" t="s">
        <v>1078</v>
      </c>
      <c r="W77" s="75">
        <f>(Tabla16[[#This Row],[TASA 16%]]+Tabla16[[#This Row],[IEPS 6%]])*0.16</f>
        <v>8820.91</v>
      </c>
      <c r="X77" s="75">
        <f>W77-Tabla16[[#This Row],[IVA]]</f>
        <v>0</v>
      </c>
    </row>
    <row r="78" spans="1:24" x14ac:dyDescent="0.25">
      <c r="A78" s="64">
        <v>185981</v>
      </c>
      <c r="B78" s="65">
        <v>441</v>
      </c>
      <c r="C78" s="10">
        <v>45153</v>
      </c>
      <c r="D78" s="67"/>
      <c r="E78" s="67">
        <v>1.4551915228366852E-11</v>
      </c>
      <c r="F78" s="67">
        <v>125720</v>
      </c>
      <c r="G78" s="68"/>
      <c r="H78" s="68">
        <v>-1571.5</v>
      </c>
      <c r="I78" s="67"/>
      <c r="J78" s="67"/>
      <c r="K78" s="67">
        <v>20115.2</v>
      </c>
      <c r="L78" s="67">
        <v>144263.70000000001</v>
      </c>
      <c r="M78" s="61">
        <f>Tabla16[[#This Row],[TASA EX.]]+Tabla16[[#This Row],[IEPS 8 %]]</f>
        <v>0</v>
      </c>
      <c r="N78" s="69">
        <f>Tabla16[[#This Row],[TASA 16%]]+Tabla16[[#This Row],[IEPS 6%]]</f>
        <v>125720</v>
      </c>
      <c r="O78" s="36">
        <v>45171</v>
      </c>
      <c r="P78" s="66" t="s">
        <v>1079</v>
      </c>
      <c r="Q78" s="70" t="s">
        <v>1080</v>
      </c>
      <c r="R78" s="65" t="s">
        <v>48</v>
      </c>
      <c r="S78" s="67"/>
      <c r="T78" s="71" t="s">
        <v>49</v>
      </c>
      <c r="U78" s="66" t="s">
        <v>1081</v>
      </c>
      <c r="W78" s="75">
        <f>(Tabla16[[#This Row],[TASA 16%]]+Tabla16[[#This Row],[IEPS 6%]])*0.16</f>
        <v>20115.2</v>
      </c>
      <c r="X78" s="75">
        <f>W78-Tabla16[[#This Row],[IVA]]</f>
        <v>0</v>
      </c>
    </row>
    <row r="79" spans="1:24" x14ac:dyDescent="0.25">
      <c r="A79" s="64">
        <v>185982</v>
      </c>
      <c r="B79" s="65">
        <v>442</v>
      </c>
      <c r="C79" s="10">
        <v>45153</v>
      </c>
      <c r="D79" s="67"/>
      <c r="E79" s="67">
        <v>1397.2150000000183</v>
      </c>
      <c r="F79" s="67">
        <v>59243.624999999993</v>
      </c>
      <c r="G79" s="68"/>
      <c r="H79" s="68"/>
      <c r="I79" s="67"/>
      <c r="J79" s="67"/>
      <c r="K79" s="67">
        <v>9478.98</v>
      </c>
      <c r="L79" s="67">
        <v>70119.820000000007</v>
      </c>
      <c r="M79" s="61">
        <f>Tabla16[[#This Row],[TASA EX.]]+Tabla16[[#This Row],[IEPS 8 %]]</f>
        <v>0</v>
      </c>
      <c r="N79" s="69">
        <f>Tabla16[[#This Row],[TASA 16%]]+Tabla16[[#This Row],[IEPS 6%]]</f>
        <v>59243.624999999993</v>
      </c>
      <c r="O79" s="36">
        <v>45174</v>
      </c>
      <c r="P79" s="66" t="s">
        <v>146</v>
      </c>
      <c r="Q79" s="70" t="s">
        <v>147</v>
      </c>
      <c r="R79" s="65" t="s">
        <v>34</v>
      </c>
      <c r="S79" s="67"/>
      <c r="T79" s="71" t="s">
        <v>35</v>
      </c>
      <c r="U79" s="66" t="s">
        <v>1082</v>
      </c>
      <c r="W79" s="75">
        <f>(Tabla16[[#This Row],[TASA 16%]]+Tabla16[[#This Row],[IEPS 6%]])*0.16</f>
        <v>9478.98</v>
      </c>
      <c r="X79" s="75">
        <f>W79-Tabla16[[#This Row],[IVA]]</f>
        <v>0</v>
      </c>
    </row>
    <row r="80" spans="1:24" x14ac:dyDescent="0.25">
      <c r="A80" s="39">
        <v>185983</v>
      </c>
      <c r="B80" s="9">
        <v>443</v>
      </c>
      <c r="C80" s="10">
        <v>45153</v>
      </c>
      <c r="D80" s="11"/>
      <c r="E80" s="11">
        <v>3183.15</v>
      </c>
      <c r="F80" s="11">
        <v>0</v>
      </c>
      <c r="G80" s="24"/>
      <c r="H80" s="24"/>
      <c r="I80" s="11"/>
      <c r="J80" s="11"/>
      <c r="K80" s="11"/>
      <c r="L80" s="11">
        <v>3183.15</v>
      </c>
      <c r="M80" s="62">
        <f>Tabla16[[#This Row],[TASA EX.]]+Tabla16[[#This Row],[IEPS 8 %]]</f>
        <v>0</v>
      </c>
      <c r="N80" s="62">
        <f>Tabla16[[#This Row],[TASA 16%]]+Tabla16[[#This Row],[IEPS 6%]]</f>
        <v>0</v>
      </c>
      <c r="O80" s="36">
        <v>45174</v>
      </c>
      <c r="P80" s="12" t="s">
        <v>139</v>
      </c>
      <c r="Q80" s="37" t="s">
        <v>140</v>
      </c>
      <c r="R80" s="9" t="s">
        <v>34</v>
      </c>
      <c r="S80" s="11">
        <v>6328.95</v>
      </c>
      <c r="T80" s="13" t="s">
        <v>35</v>
      </c>
      <c r="U80" s="12" t="s">
        <v>1083</v>
      </c>
      <c r="W80" s="75">
        <f>(Tabla16[[#This Row],[TASA 16%]]+Tabla16[[#This Row],[IEPS 6%]])*0.16</f>
        <v>0</v>
      </c>
      <c r="X80" s="75">
        <f>W80-Tabla16[[#This Row],[IVA]]</f>
        <v>0</v>
      </c>
    </row>
    <row r="81" spans="1:24" x14ac:dyDescent="0.25">
      <c r="A81" s="39">
        <v>186691</v>
      </c>
      <c r="B81" s="9">
        <v>151</v>
      </c>
      <c r="C81" s="10">
        <v>45174</v>
      </c>
      <c r="D81" s="11"/>
      <c r="E81" s="11">
        <v>306700.61500000005</v>
      </c>
      <c r="F81" s="11">
        <v>3872.8749999999995</v>
      </c>
      <c r="G81" s="24"/>
      <c r="H81" s="24"/>
      <c r="I81" s="11"/>
      <c r="J81" s="11">
        <v>5200.91</v>
      </c>
      <c r="K81" s="11">
        <v>619.66</v>
      </c>
      <c r="L81" s="11">
        <v>316394.06</v>
      </c>
      <c r="M81" s="61">
        <f>Tabla16[[#This Row],[TASA EX.]]+Tabla16[[#This Row],[IEPS 8 %]]</f>
        <v>5200.91</v>
      </c>
      <c r="N81" s="62">
        <f>Tabla16[[#This Row],[TASA 16%]]+Tabla16[[#This Row],[IEPS 6%]]</f>
        <v>3872.8749999999995</v>
      </c>
      <c r="O81" s="36">
        <v>45184</v>
      </c>
      <c r="P81" s="12" t="s">
        <v>99</v>
      </c>
      <c r="Q81" s="37" t="s">
        <v>100</v>
      </c>
      <c r="R81" s="9" t="s">
        <v>34</v>
      </c>
      <c r="S81" s="11">
        <v>5979.51</v>
      </c>
      <c r="T81" s="13" t="s">
        <v>35</v>
      </c>
      <c r="U81" s="12" t="s">
        <v>1531</v>
      </c>
      <c r="W81" s="75">
        <f>(Tabla16[[#This Row],[TASA 16%]]+Tabla16[[#This Row],[IEPS 6%]])*0.16</f>
        <v>619.66</v>
      </c>
      <c r="X81" s="75">
        <f>W81-Tabla16[[#This Row],[IVA]]</f>
        <v>0</v>
      </c>
    </row>
    <row r="82" spans="1:24" x14ac:dyDescent="0.25">
      <c r="A82" s="64">
        <v>185987</v>
      </c>
      <c r="B82" s="65">
        <v>447</v>
      </c>
      <c r="C82" s="10">
        <v>45153</v>
      </c>
      <c r="D82" s="67"/>
      <c r="E82" s="67">
        <v>241314.07499999995</v>
      </c>
      <c r="F82" s="67">
        <v>157200.125</v>
      </c>
      <c r="G82" s="68"/>
      <c r="H82" s="68"/>
      <c r="I82" s="67"/>
      <c r="J82" s="67"/>
      <c r="K82" s="67">
        <v>25152.02</v>
      </c>
      <c r="L82" s="67">
        <v>423666.22</v>
      </c>
      <c r="M82" s="61">
        <f>Tabla16[[#This Row],[TASA EX.]]+Tabla16[[#This Row],[IEPS 8 %]]</f>
        <v>0</v>
      </c>
      <c r="N82" s="69">
        <f>Tabla16[[#This Row],[TASA 16%]]+Tabla16[[#This Row],[IEPS 6%]]</f>
        <v>157200.125</v>
      </c>
      <c r="O82" s="36">
        <v>45174</v>
      </c>
      <c r="P82" t="s">
        <v>1999</v>
      </c>
      <c r="Q82" s="70" t="s">
        <v>143</v>
      </c>
      <c r="R82" s="9" t="s">
        <v>34</v>
      </c>
      <c r="S82" s="67"/>
      <c r="T82" s="13" t="s">
        <v>35</v>
      </c>
      <c r="U82" s="12" t="s">
        <v>2000</v>
      </c>
      <c r="W82" s="75">
        <f>(Tabla16[[#This Row],[TASA 16%]]+Tabla16[[#This Row],[IEPS 6%]])*0.16</f>
        <v>25152.02</v>
      </c>
      <c r="X82" s="75">
        <f>W82-Tabla16[[#This Row],[IVA]]</f>
        <v>0</v>
      </c>
    </row>
    <row r="83" spans="1:24" x14ac:dyDescent="0.25">
      <c r="A83" s="64">
        <v>185988</v>
      </c>
      <c r="B83" s="65">
        <v>448</v>
      </c>
      <c r="C83" s="10">
        <v>45153</v>
      </c>
      <c r="D83" s="67"/>
      <c r="E83" s="67">
        <v>120806.39999999999</v>
      </c>
      <c r="F83" s="67">
        <v>0</v>
      </c>
      <c r="G83" s="68"/>
      <c r="H83" s="68"/>
      <c r="I83" s="67"/>
      <c r="J83" s="67"/>
      <c r="K83" s="67"/>
      <c r="L83" s="67">
        <v>120806.39999999999</v>
      </c>
      <c r="M83" s="61">
        <f>Tabla16[[#This Row],[TASA EX.]]+Tabla16[[#This Row],[IEPS 8 %]]</f>
        <v>0</v>
      </c>
      <c r="N83" s="69">
        <f>Tabla16[[#This Row],[TASA 16%]]+Tabla16[[#This Row],[IEPS 6%]]</f>
        <v>0</v>
      </c>
      <c r="O83" s="36">
        <v>45170</v>
      </c>
      <c r="P83" s="66" t="s">
        <v>116</v>
      </c>
      <c r="Q83" s="70" t="s">
        <v>117</v>
      </c>
      <c r="R83" s="65" t="s">
        <v>34</v>
      </c>
      <c r="S83" s="67"/>
      <c r="T83" s="71" t="s">
        <v>35</v>
      </c>
      <c r="U83" s="66" t="s">
        <v>1087</v>
      </c>
      <c r="W83" s="75">
        <f>(Tabla16[[#This Row],[TASA 16%]]+Tabla16[[#This Row],[IEPS 6%]])*0.16</f>
        <v>0</v>
      </c>
      <c r="X83" s="75">
        <f>W83-Tabla16[[#This Row],[IVA]]</f>
        <v>0</v>
      </c>
    </row>
    <row r="84" spans="1:24" x14ac:dyDescent="0.25">
      <c r="A84" s="64">
        <v>185990</v>
      </c>
      <c r="B84" s="65">
        <v>450</v>
      </c>
      <c r="C84" s="10">
        <v>45153</v>
      </c>
      <c r="D84" s="67"/>
      <c r="E84" s="67">
        <v>54319.4</v>
      </c>
      <c r="F84" s="67">
        <v>0</v>
      </c>
      <c r="G84" s="68"/>
      <c r="H84" s="68"/>
      <c r="I84" s="67"/>
      <c r="J84" s="67"/>
      <c r="K84" s="67"/>
      <c r="L84" s="67">
        <v>54319.4</v>
      </c>
      <c r="M84" s="61">
        <f>Tabla16[[#This Row],[TASA EX.]]+Tabla16[[#This Row],[IEPS 8 %]]</f>
        <v>0</v>
      </c>
      <c r="N84" s="69">
        <f>Tabla16[[#This Row],[TASA 16%]]+Tabla16[[#This Row],[IEPS 6%]]</f>
        <v>0</v>
      </c>
      <c r="O84" s="36">
        <v>45180</v>
      </c>
      <c r="P84" s="66" t="s">
        <v>116</v>
      </c>
      <c r="Q84" s="70" t="s">
        <v>117</v>
      </c>
      <c r="R84" s="65" t="s">
        <v>34</v>
      </c>
      <c r="S84" s="67"/>
      <c r="T84" s="71" t="s">
        <v>35</v>
      </c>
      <c r="U84" s="66" t="s">
        <v>1088</v>
      </c>
      <c r="W84" s="75">
        <f>(Tabla16[[#This Row],[TASA 16%]]+Tabla16[[#This Row],[IEPS 6%]])*0.16</f>
        <v>0</v>
      </c>
      <c r="X84" s="75">
        <f>W84-Tabla16[[#This Row],[IVA]]</f>
        <v>0</v>
      </c>
    </row>
    <row r="85" spans="1:24" x14ac:dyDescent="0.25">
      <c r="A85" s="39">
        <v>185992</v>
      </c>
      <c r="B85" s="9">
        <v>452</v>
      </c>
      <c r="C85" s="10">
        <v>45153</v>
      </c>
      <c r="D85" s="11"/>
      <c r="E85" s="11">
        <v>-6.25E-2</v>
      </c>
      <c r="F85" s="11">
        <v>705651.5625</v>
      </c>
      <c r="G85" s="24"/>
      <c r="H85" s="24"/>
      <c r="I85" s="11"/>
      <c r="J85" s="11"/>
      <c r="K85" s="11">
        <v>112904.25</v>
      </c>
      <c r="L85" s="11">
        <v>818555.75</v>
      </c>
      <c r="M85" s="61">
        <f>Tabla16[[#This Row],[TASA EX.]]+Tabla16[[#This Row],[IEPS 8 %]]</f>
        <v>0</v>
      </c>
      <c r="N85" s="62">
        <f>Tabla16[[#This Row],[TASA 16%]]+Tabla16[[#This Row],[IEPS 6%]]</f>
        <v>705651.5625</v>
      </c>
      <c r="O85" s="36">
        <v>45170</v>
      </c>
      <c r="P85" s="12" t="s">
        <v>99</v>
      </c>
      <c r="Q85" s="37" t="s">
        <v>100</v>
      </c>
      <c r="R85" s="9" t="s">
        <v>34</v>
      </c>
      <c r="S85" s="11">
        <v>23981.54</v>
      </c>
      <c r="T85" s="13" t="s">
        <v>35</v>
      </c>
      <c r="U85" s="12" t="s">
        <v>1089</v>
      </c>
      <c r="W85" s="75">
        <f>(Tabla16[[#This Row],[TASA 16%]]+Tabla16[[#This Row],[IEPS 6%]])*0.16</f>
        <v>112904.25</v>
      </c>
      <c r="X85" s="75">
        <f>W85-Tabla16[[#This Row],[IVA]]</f>
        <v>0</v>
      </c>
    </row>
    <row r="86" spans="1:24" x14ac:dyDescent="0.25">
      <c r="A86" s="64">
        <v>186911</v>
      </c>
      <c r="B86" s="65">
        <v>371</v>
      </c>
      <c r="C86" s="10">
        <v>45181</v>
      </c>
      <c r="D86" s="67"/>
      <c r="E86" s="67">
        <v>341830.83499999996</v>
      </c>
      <c r="F86" s="67">
        <v>2661.375</v>
      </c>
      <c r="G86" s="68"/>
      <c r="H86" s="68"/>
      <c r="I86" s="67"/>
      <c r="J86" s="67">
        <v>7759.07</v>
      </c>
      <c r="K86" s="67">
        <v>425.82</v>
      </c>
      <c r="L86" s="67">
        <v>352677.1</v>
      </c>
      <c r="M86" s="61">
        <f>Tabla16[[#This Row],[TASA EX.]]+Tabla16[[#This Row],[IEPS 8 %]]</f>
        <v>7759.07</v>
      </c>
      <c r="N86" s="69">
        <f>Tabla16[[#This Row],[TASA 16%]]+Tabla16[[#This Row],[IEPS 6%]]</f>
        <v>2661.375</v>
      </c>
      <c r="O86" s="36">
        <v>45191</v>
      </c>
      <c r="P86" s="66" t="s">
        <v>99</v>
      </c>
      <c r="Q86" s="70" t="s">
        <v>100</v>
      </c>
      <c r="R86" s="65" t="s">
        <v>34</v>
      </c>
      <c r="S86" s="67">
        <v>16863.72</v>
      </c>
      <c r="T86" s="71" t="s">
        <v>35</v>
      </c>
      <c r="U86" s="66" t="s">
        <v>1693</v>
      </c>
      <c r="W86" s="75">
        <f>(Tabla16[[#This Row],[TASA 16%]]+Tabla16[[#This Row],[IEPS 6%]])*0.16</f>
        <v>425.82</v>
      </c>
      <c r="X86" s="75">
        <f>W86-Tabla16[[#This Row],[IVA]]</f>
        <v>0</v>
      </c>
    </row>
    <row r="87" spans="1:24" x14ac:dyDescent="0.25">
      <c r="A87" s="64">
        <v>185995</v>
      </c>
      <c r="B87" s="65">
        <v>455</v>
      </c>
      <c r="C87" s="10">
        <v>45153</v>
      </c>
      <c r="D87" s="67"/>
      <c r="E87" s="67">
        <v>25026.557499999995</v>
      </c>
      <c r="F87" s="67">
        <v>51316.402499999997</v>
      </c>
      <c r="G87" s="68"/>
      <c r="H87" s="68"/>
      <c r="I87" s="67">
        <v>289.41000000000003</v>
      </c>
      <c r="J87" s="67"/>
      <c r="K87" s="67">
        <v>8256.93</v>
      </c>
      <c r="L87" s="67">
        <v>84889.3</v>
      </c>
      <c r="M87" s="61">
        <f>Tabla16[[#This Row],[TASA EX.]]+Tabla16[[#This Row],[IEPS 8 %]]</f>
        <v>0</v>
      </c>
      <c r="N87" s="69">
        <f>Tabla16[[#This Row],[TASA 16%]]+Tabla16[[#This Row],[IEPS 6%]]</f>
        <v>51605.8125</v>
      </c>
      <c r="O87" s="36">
        <v>45174</v>
      </c>
      <c r="P87" s="66" t="s">
        <v>523</v>
      </c>
      <c r="Q87" s="70" t="s">
        <v>524</v>
      </c>
      <c r="R87" s="65" t="s">
        <v>34</v>
      </c>
      <c r="S87" s="67"/>
      <c r="T87" s="71" t="s">
        <v>35</v>
      </c>
      <c r="U87" s="66" t="s">
        <v>1091</v>
      </c>
      <c r="W87" s="75">
        <f>(Tabla16[[#This Row],[TASA 16%]]+Tabla16[[#This Row],[IEPS 6%]])*0.16</f>
        <v>8256.93</v>
      </c>
      <c r="X87" s="75">
        <f>W87-Tabla16[[#This Row],[IVA]]</f>
        <v>0</v>
      </c>
    </row>
    <row r="88" spans="1:24" x14ac:dyDescent="0.25">
      <c r="A88" s="39">
        <v>187123</v>
      </c>
      <c r="B88" s="9">
        <v>583</v>
      </c>
      <c r="C88" s="10">
        <v>45188</v>
      </c>
      <c r="D88" s="11"/>
      <c r="E88" s="11">
        <v>300055.26250000001</v>
      </c>
      <c r="F88" s="11">
        <v>3553.6875</v>
      </c>
      <c r="G88" s="24"/>
      <c r="H88" s="24"/>
      <c r="I88" s="11"/>
      <c r="J88" s="11">
        <v>3816.24</v>
      </c>
      <c r="K88" s="11">
        <v>568.59</v>
      </c>
      <c r="L88" s="11">
        <v>307993.78000000003</v>
      </c>
      <c r="M88" s="62">
        <f>Tabla16[[#This Row],[TASA EX.]]+Tabla16[[#This Row],[IEPS 8 %]]</f>
        <v>3816.24</v>
      </c>
      <c r="N88" s="62">
        <f>Tabla16[[#This Row],[TASA 16%]]+Tabla16[[#This Row],[IEPS 6%]]</f>
        <v>3553.6875</v>
      </c>
      <c r="O88" s="36">
        <v>45198</v>
      </c>
      <c r="P88" s="12" t="s">
        <v>99</v>
      </c>
      <c r="Q88" s="37" t="s">
        <v>100</v>
      </c>
      <c r="R88" s="9" t="s">
        <v>34</v>
      </c>
      <c r="S88" s="11">
        <v>8315.25</v>
      </c>
      <c r="T88" s="13" t="s">
        <v>35</v>
      </c>
      <c r="U88" s="12" t="s">
        <v>1821</v>
      </c>
      <c r="W88" s="75">
        <f>(Tabla16[[#This Row],[TASA 16%]]+Tabla16[[#This Row],[IEPS 6%]])*0.16</f>
        <v>568.59</v>
      </c>
      <c r="X88" s="75">
        <f>W88-Tabla16[[#This Row],[IVA]]</f>
        <v>0</v>
      </c>
    </row>
    <row r="89" spans="1:24" x14ac:dyDescent="0.25">
      <c r="A89" s="55">
        <v>185997</v>
      </c>
      <c r="B89" s="54">
        <v>457</v>
      </c>
      <c r="C89" s="10">
        <v>45153</v>
      </c>
      <c r="D89" s="56"/>
      <c r="E89" s="56">
        <v>-7.5000000011641532E-2</v>
      </c>
      <c r="F89" s="56">
        <v>69496.625</v>
      </c>
      <c r="G89" s="57"/>
      <c r="H89" s="57"/>
      <c r="I89" s="56"/>
      <c r="J89" s="56"/>
      <c r="K89" s="56">
        <v>11119.46</v>
      </c>
      <c r="L89" s="56">
        <v>80616.009999999995</v>
      </c>
      <c r="M89" s="61">
        <f>Tabla16[[#This Row],[TASA EX.]]+Tabla16[[#This Row],[IEPS 8 %]]</f>
        <v>0</v>
      </c>
      <c r="N89" s="61">
        <f>Tabla16[[#This Row],[TASA 16%]]+Tabla16[[#This Row],[IEPS 6%]]</f>
        <v>69496.625</v>
      </c>
      <c r="O89" s="36">
        <v>45171</v>
      </c>
      <c r="P89" s="58" t="s">
        <v>150</v>
      </c>
      <c r="Q89" s="53" t="s">
        <v>151</v>
      </c>
      <c r="R89" s="49" t="s">
        <v>34</v>
      </c>
      <c r="S89" s="59">
        <v>2235.67</v>
      </c>
      <c r="T89" s="54" t="s">
        <v>35</v>
      </c>
      <c r="U89" s="52" t="s">
        <v>1093</v>
      </c>
      <c r="W89" s="75">
        <f>(Tabla16[[#This Row],[TASA 16%]]+Tabla16[[#This Row],[IEPS 6%]])*0.16</f>
        <v>11119.460000000001</v>
      </c>
      <c r="X89" s="75">
        <f>W89-Tabla16[[#This Row],[IVA]]</f>
        <v>0</v>
      </c>
    </row>
    <row r="90" spans="1:24" x14ac:dyDescent="0.25">
      <c r="A90" s="64">
        <v>186009</v>
      </c>
      <c r="B90" s="65">
        <v>469</v>
      </c>
      <c r="C90" s="10">
        <v>45153</v>
      </c>
      <c r="D90" s="67"/>
      <c r="E90" s="67">
        <v>7.2500000009313226E-2</v>
      </c>
      <c r="F90" s="67">
        <v>262555.1875</v>
      </c>
      <c r="G90" s="68"/>
      <c r="H90" s="68"/>
      <c r="I90" s="67"/>
      <c r="J90" s="67"/>
      <c r="K90" s="67">
        <v>42008.83</v>
      </c>
      <c r="L90" s="67">
        <v>304564.09000000003</v>
      </c>
      <c r="M90" s="61">
        <f>Tabla16[[#This Row],[TASA EX.]]+Tabla16[[#This Row],[IEPS 8 %]]</f>
        <v>0</v>
      </c>
      <c r="N90" s="69">
        <f>Tabla16[[#This Row],[TASA 16%]]+Tabla16[[#This Row],[IEPS 6%]]</f>
        <v>262555.1875</v>
      </c>
      <c r="O90" s="36">
        <v>45170</v>
      </c>
      <c r="P90" t="s">
        <v>1996</v>
      </c>
      <c r="Q90" s="70" t="s">
        <v>111</v>
      </c>
      <c r="R90" s="65" t="s">
        <v>34</v>
      </c>
      <c r="S90" s="67">
        <v>54138.94</v>
      </c>
      <c r="T90" s="71" t="s">
        <v>35</v>
      </c>
      <c r="U90" s="12" t="s">
        <v>1971</v>
      </c>
      <c r="W90" s="75">
        <f>(Tabla16[[#This Row],[TASA 16%]]+Tabla16[[#This Row],[IEPS 6%]])*0.16</f>
        <v>42008.83</v>
      </c>
      <c r="X90" s="75">
        <f>W90-Tabla16[[#This Row],[IVA]]</f>
        <v>0</v>
      </c>
    </row>
    <row r="91" spans="1:24" x14ac:dyDescent="0.25">
      <c r="A91" s="64">
        <v>186013</v>
      </c>
      <c r="B91" s="65">
        <v>473</v>
      </c>
      <c r="C91" s="10">
        <v>45153</v>
      </c>
      <c r="D91" s="67"/>
      <c r="E91" s="67">
        <v>31649.977499999979</v>
      </c>
      <c r="F91" s="67">
        <v>124503.8125</v>
      </c>
      <c r="G91" s="68"/>
      <c r="H91" s="68"/>
      <c r="I91" s="67"/>
      <c r="J91" s="67"/>
      <c r="K91" s="67">
        <v>19920.61</v>
      </c>
      <c r="L91" s="67">
        <v>176074.4</v>
      </c>
      <c r="M91" s="61">
        <f>Tabla16[[#This Row],[TASA EX.]]+Tabla16[[#This Row],[IEPS 8 %]]</f>
        <v>0</v>
      </c>
      <c r="N91" s="69">
        <f>Tabla16[[#This Row],[TASA 16%]]+Tabla16[[#This Row],[IEPS 6%]]</f>
        <v>124503.8125</v>
      </c>
      <c r="O91" s="36">
        <v>45171</v>
      </c>
      <c r="P91" t="s">
        <v>1996</v>
      </c>
      <c r="Q91" s="70" t="s">
        <v>111</v>
      </c>
      <c r="R91" s="65" t="s">
        <v>34</v>
      </c>
      <c r="S91" s="67">
        <v>34811.49</v>
      </c>
      <c r="T91" s="71" t="s">
        <v>35</v>
      </c>
      <c r="U91" s="12" t="s">
        <v>1972</v>
      </c>
      <c r="W91" s="75">
        <f>(Tabla16[[#This Row],[TASA 16%]]+Tabla16[[#This Row],[IEPS 6%]])*0.16</f>
        <v>19920.61</v>
      </c>
      <c r="X91" s="75">
        <f>W91-Tabla16[[#This Row],[IVA]]</f>
        <v>0</v>
      </c>
    </row>
    <row r="92" spans="1:24" x14ac:dyDescent="0.25">
      <c r="A92" s="64">
        <v>186093</v>
      </c>
      <c r="B92" s="65">
        <v>553</v>
      </c>
      <c r="C92" s="10">
        <v>45155</v>
      </c>
      <c r="D92" s="67"/>
      <c r="E92" s="67">
        <v>128951.06</v>
      </c>
      <c r="F92" s="67">
        <v>2182.75</v>
      </c>
      <c r="G92" s="68"/>
      <c r="H92" s="68"/>
      <c r="I92" s="67"/>
      <c r="J92" s="67">
        <v>8698.89</v>
      </c>
      <c r="K92" s="67">
        <v>349.24</v>
      </c>
      <c r="L92" s="67">
        <v>140181.94</v>
      </c>
      <c r="M92" s="61">
        <f>Tabla16[[#This Row],[TASA EX.]]+Tabla16[[#This Row],[IEPS 8 %]]</f>
        <v>8698.89</v>
      </c>
      <c r="N92" s="69">
        <f>Tabla16[[#This Row],[TASA 16%]]+Tabla16[[#This Row],[IEPS 6%]]</f>
        <v>2182.75</v>
      </c>
      <c r="O92" s="36">
        <v>45174</v>
      </c>
      <c r="P92" s="66" t="s">
        <v>198</v>
      </c>
      <c r="Q92" s="70" t="s">
        <v>199</v>
      </c>
      <c r="R92" s="65" t="s">
        <v>34</v>
      </c>
      <c r="S92" s="67">
        <v>2826.8</v>
      </c>
      <c r="T92" s="71" t="s">
        <v>35</v>
      </c>
      <c r="U92" s="66" t="s">
        <v>1104</v>
      </c>
      <c r="W92" s="75">
        <f>(Tabla16[[#This Row],[TASA 16%]]+Tabla16[[#This Row],[IEPS 6%]])*0.16</f>
        <v>349.24</v>
      </c>
      <c r="X92" s="75">
        <f>W92-Tabla16[[#This Row],[IVA]]</f>
        <v>0</v>
      </c>
    </row>
    <row r="93" spans="1:24" x14ac:dyDescent="0.25">
      <c r="A93" s="39">
        <v>187016</v>
      </c>
      <c r="B93" s="9">
        <v>476</v>
      </c>
      <c r="C93" s="10">
        <v>45184</v>
      </c>
      <c r="D93" s="11"/>
      <c r="E93" s="11">
        <v>272676.13500000001</v>
      </c>
      <c r="F93" s="11">
        <v>1484.875</v>
      </c>
      <c r="G93" s="24"/>
      <c r="H93" s="24"/>
      <c r="I93" s="11"/>
      <c r="J93" s="11">
        <v>18966.28</v>
      </c>
      <c r="K93" s="11">
        <v>237.58</v>
      </c>
      <c r="L93" s="11">
        <v>293364.87</v>
      </c>
      <c r="M93" s="61">
        <f>Tabla16[[#This Row],[TASA EX.]]+Tabla16[[#This Row],[IEPS 8 %]]</f>
        <v>18966.28</v>
      </c>
      <c r="N93" s="62">
        <f>Tabla16[[#This Row],[TASA 16%]]+Tabla16[[#This Row],[IEPS 6%]]</f>
        <v>1484.875</v>
      </c>
      <c r="O93" s="36">
        <v>45198</v>
      </c>
      <c r="P93" s="12" t="s">
        <v>198</v>
      </c>
      <c r="Q93" s="37" t="s">
        <v>199</v>
      </c>
      <c r="R93" s="9" t="s">
        <v>470</v>
      </c>
      <c r="S93" s="11">
        <v>6155.24</v>
      </c>
      <c r="T93" s="13" t="s">
        <v>35</v>
      </c>
      <c r="U93" s="12" t="s">
        <v>1762</v>
      </c>
      <c r="W93" s="75">
        <f>(Tabla16[[#This Row],[TASA 16%]]+Tabla16[[#This Row],[IEPS 6%]])*0.16</f>
        <v>237.58</v>
      </c>
      <c r="X93" s="75">
        <f>W93-Tabla16[[#This Row],[IVA]]</f>
        <v>0</v>
      </c>
    </row>
    <row r="94" spans="1:24" x14ac:dyDescent="0.25">
      <c r="A94" s="64">
        <v>186037</v>
      </c>
      <c r="B94" s="65">
        <v>497</v>
      </c>
      <c r="C94" s="10">
        <v>45154</v>
      </c>
      <c r="D94" s="67"/>
      <c r="E94" s="67">
        <v>-3.7500000002182787E-2</v>
      </c>
      <c r="F94" s="67">
        <v>27397.6875</v>
      </c>
      <c r="G94" s="68"/>
      <c r="H94" s="68"/>
      <c r="I94" s="67"/>
      <c r="J94" s="67"/>
      <c r="K94" s="67">
        <v>4383.63</v>
      </c>
      <c r="L94" s="67">
        <v>31781.279999999999</v>
      </c>
      <c r="M94" s="61">
        <f>Tabla16[[#This Row],[TASA EX.]]+Tabla16[[#This Row],[IEPS 8 %]]</f>
        <v>0</v>
      </c>
      <c r="N94" s="69">
        <f>Tabla16[[#This Row],[TASA 16%]]+Tabla16[[#This Row],[IEPS 6%]]</f>
        <v>27397.6875</v>
      </c>
      <c r="O94" s="36">
        <v>45174</v>
      </c>
      <c r="P94" s="66" t="s">
        <v>97</v>
      </c>
      <c r="Q94" s="70" t="s">
        <v>98</v>
      </c>
      <c r="R94" s="65" t="s">
        <v>48</v>
      </c>
      <c r="S94" s="67"/>
      <c r="T94" s="71" t="s">
        <v>49</v>
      </c>
      <c r="U94" s="66" t="s">
        <v>1094</v>
      </c>
      <c r="W94" s="75">
        <f>(Tabla16[[#This Row],[TASA 16%]]+Tabla16[[#This Row],[IEPS 6%]])*0.16</f>
        <v>4383.63</v>
      </c>
      <c r="X94" s="75">
        <f>W94-Tabla16[[#This Row],[IVA]]</f>
        <v>0</v>
      </c>
    </row>
    <row r="95" spans="1:24" x14ac:dyDescent="0.25">
      <c r="A95" s="39">
        <v>186041</v>
      </c>
      <c r="B95" s="9">
        <v>501</v>
      </c>
      <c r="C95" s="10">
        <v>45154</v>
      </c>
      <c r="D95" s="11"/>
      <c r="E95" s="11">
        <v>0</v>
      </c>
      <c r="F95" s="11">
        <v>16956</v>
      </c>
      <c r="G95" s="24"/>
      <c r="H95" s="24"/>
      <c r="I95" s="11"/>
      <c r="J95" s="11"/>
      <c r="K95" s="11">
        <v>2712.96</v>
      </c>
      <c r="L95" s="11">
        <v>19668.96</v>
      </c>
      <c r="M95" s="62">
        <f>Tabla16[[#This Row],[TASA EX.]]+Tabla16[[#This Row],[IEPS 8 %]]</f>
        <v>0</v>
      </c>
      <c r="N95" s="62">
        <f>Tabla16[[#This Row],[TASA 16%]]+Tabla16[[#This Row],[IEPS 6%]]</f>
        <v>16956</v>
      </c>
      <c r="O95" s="36">
        <v>45174</v>
      </c>
      <c r="P95" s="12" t="s">
        <v>1095</v>
      </c>
      <c r="Q95" s="37" t="s">
        <v>1096</v>
      </c>
      <c r="R95" s="9" t="s">
        <v>34</v>
      </c>
      <c r="S95" s="11"/>
      <c r="T95" s="13" t="s">
        <v>35</v>
      </c>
      <c r="U95" s="12" t="s">
        <v>1097</v>
      </c>
      <c r="W95" s="75">
        <f>(Tabla16[[#This Row],[TASA 16%]]+Tabla16[[#This Row],[IEPS 6%]])*0.16</f>
        <v>2712.96</v>
      </c>
      <c r="X95" s="75">
        <f>W95-Tabla16[[#This Row],[IVA]]</f>
        <v>0</v>
      </c>
    </row>
    <row r="96" spans="1:24" x14ac:dyDescent="0.25">
      <c r="A96" s="76">
        <v>186042</v>
      </c>
      <c r="B96" s="77">
        <v>502</v>
      </c>
      <c r="C96" s="85">
        <v>45154</v>
      </c>
      <c r="D96" s="79"/>
      <c r="E96" s="79">
        <v>7.4999999997089617E-3</v>
      </c>
      <c r="F96" s="79">
        <v>10041.0625</v>
      </c>
      <c r="G96" s="80"/>
      <c r="H96" s="80"/>
      <c r="I96" s="79"/>
      <c r="J96" s="79"/>
      <c r="K96" s="79">
        <v>1606.57</v>
      </c>
      <c r="L96" s="79">
        <v>11647.64</v>
      </c>
      <c r="M96" s="81">
        <f>Tabla16[[#This Row],[TASA EX.]]+Tabla16[[#This Row],[IEPS 8 %]]</f>
        <v>0</v>
      </c>
      <c r="N96" s="81">
        <f>Tabla16[[#This Row],[TASA 16%]]+Tabla16[[#This Row],[IEPS 6%]]</f>
        <v>10041.0625</v>
      </c>
      <c r="O96" s="36">
        <v>45173</v>
      </c>
      <c r="P96" s="78" t="s">
        <v>212</v>
      </c>
      <c r="Q96" s="82" t="s">
        <v>213</v>
      </c>
      <c r="R96" s="77" t="s">
        <v>34</v>
      </c>
      <c r="S96" s="79"/>
      <c r="T96" s="83" t="s">
        <v>35</v>
      </c>
      <c r="U96" s="78" t="s">
        <v>1098</v>
      </c>
      <c r="W96" s="75">
        <f>(Tabla16[[#This Row],[TASA 16%]]+Tabla16[[#This Row],[IEPS 6%]])*0.16</f>
        <v>1606.57</v>
      </c>
      <c r="X96" s="75">
        <f>W96-Tabla16[[#This Row],[IVA]]</f>
        <v>0</v>
      </c>
    </row>
    <row r="97" spans="1:24" x14ac:dyDescent="0.25">
      <c r="A97" s="64">
        <v>186043</v>
      </c>
      <c r="B97" s="65">
        <v>503</v>
      </c>
      <c r="C97" s="10">
        <v>45154</v>
      </c>
      <c r="D97" s="67"/>
      <c r="E97" s="67">
        <v>0</v>
      </c>
      <c r="F97" s="67">
        <v>41768</v>
      </c>
      <c r="G97" s="68"/>
      <c r="H97" s="68"/>
      <c r="I97" s="67"/>
      <c r="J97" s="67"/>
      <c r="K97" s="67">
        <v>6682.88</v>
      </c>
      <c r="L97" s="67">
        <v>48450.879999999997</v>
      </c>
      <c r="M97" s="61">
        <f>Tabla16[[#This Row],[TASA EX.]]+Tabla16[[#This Row],[IEPS 8 %]]</f>
        <v>0</v>
      </c>
      <c r="N97" s="69">
        <f>Tabla16[[#This Row],[TASA 16%]]+Tabla16[[#This Row],[IEPS 6%]]</f>
        <v>41768</v>
      </c>
      <c r="O97" s="36">
        <v>45173</v>
      </c>
      <c r="P97" s="66" t="s">
        <v>515</v>
      </c>
      <c r="Q97" s="70" t="s">
        <v>516</v>
      </c>
      <c r="R97" s="65" t="s">
        <v>34</v>
      </c>
      <c r="S97" s="67"/>
      <c r="T97" s="71" t="s">
        <v>35</v>
      </c>
      <c r="U97" s="66" t="s">
        <v>1099</v>
      </c>
      <c r="W97" s="75">
        <f>(Tabla16[[#This Row],[TASA 16%]]+Tabla16[[#This Row],[IEPS 6%]])*0.16</f>
        <v>6682.88</v>
      </c>
      <c r="X97" s="75">
        <f>W97-Tabla16[[#This Row],[IVA]]</f>
        <v>0</v>
      </c>
    </row>
    <row r="98" spans="1:24" x14ac:dyDescent="0.25">
      <c r="A98" s="64">
        <v>186079</v>
      </c>
      <c r="B98" s="65">
        <v>539</v>
      </c>
      <c r="C98" s="10">
        <v>45155</v>
      </c>
      <c r="D98" s="67"/>
      <c r="E98" s="67">
        <v>101646.66</v>
      </c>
      <c r="F98" s="67">
        <v>4482</v>
      </c>
      <c r="G98" s="68"/>
      <c r="H98" s="68"/>
      <c r="I98" s="67"/>
      <c r="J98" s="67"/>
      <c r="K98" s="67">
        <v>717.12</v>
      </c>
      <c r="L98" s="67">
        <v>106845.78</v>
      </c>
      <c r="M98" s="61">
        <f>Tabla16[[#This Row],[TASA EX.]]+Tabla16[[#This Row],[IEPS 8 %]]</f>
        <v>0</v>
      </c>
      <c r="N98" s="69">
        <f>Tabla16[[#This Row],[TASA 16%]]+Tabla16[[#This Row],[IEPS 6%]]</f>
        <v>4482</v>
      </c>
      <c r="O98" s="36">
        <v>45175</v>
      </c>
      <c r="P98" s="66" t="s">
        <v>144</v>
      </c>
      <c r="Q98" s="70" t="s">
        <v>145</v>
      </c>
      <c r="R98" s="65" t="s">
        <v>34</v>
      </c>
      <c r="S98" s="67"/>
      <c r="T98" s="71" t="s">
        <v>35</v>
      </c>
      <c r="U98" s="66" t="s">
        <v>1100</v>
      </c>
      <c r="W98" s="75">
        <f>(Tabla16[[#This Row],[TASA 16%]]+Tabla16[[#This Row],[IEPS 6%]])*0.16</f>
        <v>717.12</v>
      </c>
      <c r="X98" s="75">
        <f>W98-Tabla16[[#This Row],[IVA]]</f>
        <v>0</v>
      </c>
    </row>
    <row r="99" spans="1:24" x14ac:dyDescent="0.25">
      <c r="A99" s="39">
        <v>186080</v>
      </c>
      <c r="B99" s="9">
        <v>540</v>
      </c>
      <c r="C99" s="10">
        <v>45155</v>
      </c>
      <c r="D99" s="11"/>
      <c r="E99" s="11">
        <v>-5.2499999997962732E-2</v>
      </c>
      <c r="F99" s="11">
        <v>37965.5625</v>
      </c>
      <c r="G99" s="24"/>
      <c r="H99" s="24"/>
      <c r="I99" s="11"/>
      <c r="J99" s="11"/>
      <c r="K99" s="11">
        <v>6074.49</v>
      </c>
      <c r="L99" s="11">
        <v>44040</v>
      </c>
      <c r="M99" s="62">
        <f>Tabla16[[#This Row],[TASA EX.]]+Tabla16[[#This Row],[IEPS 8 %]]</f>
        <v>0</v>
      </c>
      <c r="N99" s="62">
        <f>Tabla16[[#This Row],[TASA 16%]]+Tabla16[[#This Row],[IEPS 6%]]</f>
        <v>37965.5625</v>
      </c>
      <c r="O99" s="36">
        <v>45174</v>
      </c>
      <c r="P99" s="12" t="s">
        <v>1101</v>
      </c>
      <c r="Q99" s="37" t="s">
        <v>1102</v>
      </c>
      <c r="R99" s="9" t="s">
        <v>48</v>
      </c>
      <c r="S99" s="11"/>
      <c r="T99" s="13" t="s">
        <v>49</v>
      </c>
      <c r="U99" s="12" t="s">
        <v>1103</v>
      </c>
      <c r="W99" s="75">
        <f>(Tabla16[[#This Row],[TASA 16%]]+Tabla16[[#This Row],[IEPS 6%]])*0.16</f>
        <v>6074.49</v>
      </c>
      <c r="X99" s="75">
        <f>W99-Tabla16[[#This Row],[IVA]]</f>
        <v>0</v>
      </c>
    </row>
    <row r="100" spans="1:24" x14ac:dyDescent="0.25">
      <c r="A100" s="64">
        <v>186014</v>
      </c>
      <c r="B100" s="65">
        <v>474</v>
      </c>
      <c r="C100" s="10">
        <v>45153</v>
      </c>
      <c r="D100" s="67"/>
      <c r="E100" s="67">
        <v>4432.8024999999907</v>
      </c>
      <c r="F100" s="67">
        <v>261264.9375</v>
      </c>
      <c r="G100" s="68"/>
      <c r="H100" s="68"/>
      <c r="I100" s="67"/>
      <c r="J100" s="67">
        <v>0.01</v>
      </c>
      <c r="K100" s="67">
        <v>41802.39</v>
      </c>
      <c r="L100" s="67">
        <v>307500.14</v>
      </c>
      <c r="M100" s="61">
        <f>Tabla16[[#This Row],[TASA EX.]]+Tabla16[[#This Row],[IEPS 8 %]]</f>
        <v>0.01</v>
      </c>
      <c r="N100" s="69">
        <f>Tabla16[[#This Row],[TASA 16%]]+Tabla16[[#This Row],[IEPS 6%]]</f>
        <v>261264.9375</v>
      </c>
      <c r="O100" s="36">
        <v>45171</v>
      </c>
      <c r="P100" t="s">
        <v>1996</v>
      </c>
      <c r="Q100" s="70" t="s">
        <v>111</v>
      </c>
      <c r="R100" s="65" t="s">
        <v>34</v>
      </c>
      <c r="S100" s="67">
        <v>28532.23</v>
      </c>
      <c r="T100" s="71" t="s">
        <v>35</v>
      </c>
      <c r="U100" s="12" t="s">
        <v>1973</v>
      </c>
      <c r="W100" s="75">
        <f>(Tabla16[[#This Row],[TASA 16%]]+Tabla16[[#This Row],[IEPS 6%]])*0.16</f>
        <v>41802.39</v>
      </c>
      <c r="X100" s="75">
        <f>W100-Tabla16[[#This Row],[IVA]]</f>
        <v>0</v>
      </c>
    </row>
    <row r="101" spans="1:24" x14ac:dyDescent="0.25">
      <c r="A101" s="64">
        <v>186095</v>
      </c>
      <c r="B101" s="65">
        <v>555</v>
      </c>
      <c r="C101" s="10">
        <v>45155</v>
      </c>
      <c r="D101" s="67"/>
      <c r="E101" s="67">
        <v>-1.0000000000218279E-2</v>
      </c>
      <c r="F101" s="67">
        <v>13487.5</v>
      </c>
      <c r="G101" s="68"/>
      <c r="H101" s="68"/>
      <c r="I101" s="67"/>
      <c r="J101" s="67"/>
      <c r="K101" s="67">
        <v>2158</v>
      </c>
      <c r="L101" s="67">
        <v>15645.49</v>
      </c>
      <c r="M101" s="61">
        <f>Tabla16[[#This Row],[TASA EX.]]+Tabla16[[#This Row],[IEPS 8 %]]</f>
        <v>0</v>
      </c>
      <c r="N101" s="69">
        <f>Tabla16[[#This Row],[TASA 16%]]+Tabla16[[#This Row],[IEPS 6%]]</f>
        <v>13487.5</v>
      </c>
      <c r="O101" s="36">
        <v>45174</v>
      </c>
      <c r="P101" s="66" t="s">
        <v>1105</v>
      </c>
      <c r="Q101" s="70" t="s">
        <v>1106</v>
      </c>
      <c r="R101" s="65" t="s">
        <v>34</v>
      </c>
      <c r="S101" s="67"/>
      <c r="T101" s="71" t="s">
        <v>35</v>
      </c>
      <c r="U101" s="66" t="s">
        <v>598</v>
      </c>
      <c r="W101" s="75">
        <f>(Tabla16[[#This Row],[TASA 16%]]+Tabla16[[#This Row],[IEPS 6%]])*0.16</f>
        <v>2158</v>
      </c>
      <c r="X101" s="75">
        <f>W101-Tabla16[[#This Row],[IVA]]</f>
        <v>0</v>
      </c>
    </row>
    <row r="102" spans="1:24" x14ac:dyDescent="0.25">
      <c r="A102" s="64">
        <v>186015</v>
      </c>
      <c r="B102" s="65">
        <v>475</v>
      </c>
      <c r="C102" s="10">
        <v>45153</v>
      </c>
      <c r="D102" s="67"/>
      <c r="E102" s="67">
        <v>474314.88500000001</v>
      </c>
      <c r="F102" s="67">
        <v>3231.125</v>
      </c>
      <c r="G102" s="68"/>
      <c r="H102" s="68"/>
      <c r="I102" s="67"/>
      <c r="J102" s="67">
        <v>10604.8</v>
      </c>
      <c r="K102" s="67">
        <v>516.98</v>
      </c>
      <c r="L102" s="67">
        <v>488667.79</v>
      </c>
      <c r="M102" s="61">
        <f>Tabla16[[#This Row],[TASA EX.]]+Tabla16[[#This Row],[IEPS 8 %]]</f>
        <v>10604.8</v>
      </c>
      <c r="N102" s="69">
        <f>Tabla16[[#This Row],[TASA 16%]]+Tabla16[[#This Row],[IEPS 6%]]</f>
        <v>3231.125</v>
      </c>
      <c r="O102" s="36">
        <v>45171</v>
      </c>
      <c r="P102" t="s">
        <v>1996</v>
      </c>
      <c r="Q102" s="70" t="s">
        <v>111</v>
      </c>
      <c r="R102" s="65" t="s">
        <v>34</v>
      </c>
      <c r="S102" s="67">
        <v>87317.26</v>
      </c>
      <c r="T102" s="71" t="s">
        <v>35</v>
      </c>
      <c r="U102" s="12" t="s">
        <v>1974</v>
      </c>
      <c r="W102" s="75">
        <f>(Tabla16[[#This Row],[TASA 16%]]+Tabla16[[#This Row],[IEPS 6%]])*0.16</f>
        <v>516.98</v>
      </c>
      <c r="X102" s="75">
        <f>W102-Tabla16[[#This Row],[IVA]]</f>
        <v>0</v>
      </c>
    </row>
    <row r="103" spans="1:24" x14ac:dyDescent="0.25">
      <c r="A103" s="39">
        <v>186102</v>
      </c>
      <c r="B103" s="9">
        <v>562</v>
      </c>
      <c r="C103" s="10">
        <v>45155</v>
      </c>
      <c r="D103" s="11"/>
      <c r="E103" s="11">
        <v>181312.3</v>
      </c>
      <c r="F103" s="11">
        <v>0</v>
      </c>
      <c r="G103" s="24"/>
      <c r="H103" s="24"/>
      <c r="I103" s="11"/>
      <c r="J103" s="11"/>
      <c r="K103" s="11"/>
      <c r="L103" s="11">
        <v>181312.3</v>
      </c>
      <c r="M103" s="62">
        <f>Tabla16[[#This Row],[TASA EX.]]+Tabla16[[#This Row],[IEPS 8 %]]</f>
        <v>0</v>
      </c>
      <c r="N103" s="62">
        <f>Tabla16[[#This Row],[TASA 16%]]+Tabla16[[#This Row],[IEPS 6%]]</f>
        <v>0</v>
      </c>
      <c r="O103" s="36">
        <v>45177</v>
      </c>
      <c r="P103" s="12" t="s">
        <v>313</v>
      </c>
      <c r="Q103" s="37" t="s">
        <v>314</v>
      </c>
      <c r="R103" s="9" t="s">
        <v>34</v>
      </c>
      <c r="S103" s="11"/>
      <c r="T103" s="13" t="s">
        <v>35</v>
      </c>
      <c r="U103" s="12" t="s">
        <v>1108</v>
      </c>
      <c r="W103" s="75">
        <f>(Tabla16[[#This Row],[TASA 16%]]+Tabla16[[#This Row],[IEPS 6%]])*0.16</f>
        <v>0</v>
      </c>
      <c r="X103" s="75">
        <f>W103-Tabla16[[#This Row],[IVA]]</f>
        <v>0</v>
      </c>
    </row>
    <row r="104" spans="1:24" x14ac:dyDescent="0.25">
      <c r="A104" s="64">
        <v>186103</v>
      </c>
      <c r="B104" s="65">
        <v>563</v>
      </c>
      <c r="C104" s="10">
        <v>45155</v>
      </c>
      <c r="D104" s="67"/>
      <c r="E104" s="67">
        <v>11089.2</v>
      </c>
      <c r="F104" s="67">
        <v>3552.0000000000005</v>
      </c>
      <c r="G104" s="68"/>
      <c r="H104" s="68"/>
      <c r="I104" s="67"/>
      <c r="J104" s="67"/>
      <c r="K104" s="67">
        <v>568.32000000000005</v>
      </c>
      <c r="L104" s="67">
        <v>15209.52</v>
      </c>
      <c r="M104" s="61">
        <f>Tabla16[[#This Row],[TASA EX.]]+Tabla16[[#This Row],[IEPS 8 %]]</f>
        <v>0</v>
      </c>
      <c r="N104" s="69">
        <f>Tabla16[[#This Row],[TASA 16%]]+Tabla16[[#This Row],[IEPS 6%]]</f>
        <v>3552.0000000000005</v>
      </c>
      <c r="O104" s="36">
        <v>45176</v>
      </c>
      <c r="P104" s="66" t="s">
        <v>1109</v>
      </c>
      <c r="Q104" s="70" t="s">
        <v>1110</v>
      </c>
      <c r="R104" s="65" t="s">
        <v>34</v>
      </c>
      <c r="S104" s="67">
        <v>1144.8</v>
      </c>
      <c r="T104" s="71" t="s">
        <v>35</v>
      </c>
      <c r="U104" s="66" t="s">
        <v>1111</v>
      </c>
      <c r="W104" s="75">
        <f>(Tabla16[[#This Row],[TASA 16%]]+Tabla16[[#This Row],[IEPS 6%]])*0.16</f>
        <v>568.32000000000005</v>
      </c>
      <c r="X104" s="75">
        <f>W104-Tabla16[[#This Row],[IVA]]</f>
        <v>0</v>
      </c>
    </row>
    <row r="105" spans="1:24" x14ac:dyDescent="0.25">
      <c r="A105" s="39">
        <v>186104</v>
      </c>
      <c r="B105" s="9">
        <v>564</v>
      </c>
      <c r="C105" s="10">
        <v>45155</v>
      </c>
      <c r="D105" s="11"/>
      <c r="E105" s="11">
        <v>33600</v>
      </c>
      <c r="F105" s="11">
        <v>0</v>
      </c>
      <c r="G105" s="24"/>
      <c r="H105" s="24"/>
      <c r="I105" s="11"/>
      <c r="J105" s="11"/>
      <c r="K105" s="11"/>
      <c r="L105" s="11">
        <v>33600</v>
      </c>
      <c r="M105" s="62">
        <f>Tabla16[[#This Row],[TASA EX.]]+Tabla16[[#This Row],[IEPS 8 %]]</f>
        <v>0</v>
      </c>
      <c r="N105" s="62">
        <f>Tabla16[[#This Row],[TASA 16%]]+Tabla16[[#This Row],[IEPS 6%]]</f>
        <v>0</v>
      </c>
      <c r="O105" s="36">
        <v>45174</v>
      </c>
      <c r="P105" s="12" t="s">
        <v>704</v>
      </c>
      <c r="Q105" s="37" t="s">
        <v>705</v>
      </c>
      <c r="R105" s="9" t="s">
        <v>34</v>
      </c>
      <c r="S105" s="11"/>
      <c r="T105" s="13" t="s">
        <v>35</v>
      </c>
      <c r="U105" s="12" t="s">
        <v>1112</v>
      </c>
      <c r="W105" s="75">
        <f>(Tabla16[[#This Row],[TASA 16%]]+Tabla16[[#This Row],[IEPS 6%]])*0.16</f>
        <v>0</v>
      </c>
      <c r="X105" s="75">
        <f>W105-Tabla16[[#This Row],[IVA]]</f>
        <v>0</v>
      </c>
    </row>
    <row r="106" spans="1:24" x14ac:dyDescent="0.25">
      <c r="A106" s="64">
        <v>186105</v>
      </c>
      <c r="B106" s="65">
        <v>565</v>
      </c>
      <c r="C106" s="10">
        <v>45155</v>
      </c>
      <c r="D106" s="67"/>
      <c r="E106" s="67">
        <v>1.750000000174623E-2</v>
      </c>
      <c r="F106" s="67">
        <v>122528.31249999999</v>
      </c>
      <c r="G106" s="68"/>
      <c r="H106" s="68"/>
      <c r="I106" s="67"/>
      <c r="J106" s="67"/>
      <c r="K106" s="67">
        <v>19604.53</v>
      </c>
      <c r="L106" s="67">
        <v>142132.85999999999</v>
      </c>
      <c r="M106" s="61">
        <f>Tabla16[[#This Row],[TASA EX.]]+Tabla16[[#This Row],[IEPS 8 %]]</f>
        <v>0</v>
      </c>
      <c r="N106" s="69">
        <f>Tabla16[[#This Row],[TASA 16%]]+Tabla16[[#This Row],[IEPS 6%]]</f>
        <v>122528.31249999999</v>
      </c>
      <c r="O106" s="36">
        <v>45177</v>
      </c>
      <c r="P106" s="66" t="s">
        <v>405</v>
      </c>
      <c r="Q106" s="70" t="s">
        <v>406</v>
      </c>
      <c r="R106" s="65" t="s">
        <v>34</v>
      </c>
      <c r="S106" s="67"/>
      <c r="T106" s="71" t="s">
        <v>35</v>
      </c>
      <c r="U106" s="66" t="s">
        <v>1113</v>
      </c>
      <c r="W106" s="75">
        <f>(Tabla16[[#This Row],[TASA 16%]]+Tabla16[[#This Row],[IEPS 6%]])*0.16</f>
        <v>19604.53</v>
      </c>
      <c r="X106" s="75">
        <f>W106-Tabla16[[#This Row],[IVA]]</f>
        <v>0</v>
      </c>
    </row>
    <row r="107" spans="1:24" x14ac:dyDescent="0.25">
      <c r="A107" s="64">
        <v>186107</v>
      </c>
      <c r="B107" s="65">
        <v>567</v>
      </c>
      <c r="C107" s="10">
        <v>45155</v>
      </c>
      <c r="D107" s="67"/>
      <c r="E107" s="67">
        <v>1.2499999997089617E-2</v>
      </c>
      <c r="F107" s="67">
        <v>34495.1875</v>
      </c>
      <c r="G107" s="68"/>
      <c r="H107" s="68"/>
      <c r="I107" s="67"/>
      <c r="J107" s="67"/>
      <c r="K107" s="67">
        <v>5519.23</v>
      </c>
      <c r="L107" s="67">
        <v>40014.43</v>
      </c>
      <c r="M107" s="61">
        <f>Tabla16[[#This Row],[TASA EX.]]+Tabla16[[#This Row],[IEPS 8 %]]</f>
        <v>0</v>
      </c>
      <c r="N107" s="69">
        <f>Tabla16[[#This Row],[TASA 16%]]+Tabla16[[#This Row],[IEPS 6%]]</f>
        <v>34495.1875</v>
      </c>
      <c r="O107" s="36">
        <v>45178</v>
      </c>
      <c r="P107" s="66" t="s">
        <v>479</v>
      </c>
      <c r="Q107" s="70" t="s">
        <v>480</v>
      </c>
      <c r="R107" s="65" t="s">
        <v>34</v>
      </c>
      <c r="S107" s="67"/>
      <c r="T107" s="71" t="s">
        <v>35</v>
      </c>
      <c r="U107" s="66" t="s">
        <v>1114</v>
      </c>
      <c r="W107" s="75">
        <f>(Tabla16[[#This Row],[TASA 16%]]+Tabla16[[#This Row],[IEPS 6%]])*0.16</f>
        <v>5519.2300000000005</v>
      </c>
      <c r="X107" s="75">
        <f>W107-Tabla16[[#This Row],[IVA]]</f>
        <v>0</v>
      </c>
    </row>
    <row r="108" spans="1:24" x14ac:dyDescent="0.25">
      <c r="A108" s="76">
        <v>186108</v>
      </c>
      <c r="B108" s="77">
        <v>568</v>
      </c>
      <c r="C108" s="85">
        <v>45155</v>
      </c>
      <c r="D108" s="79"/>
      <c r="E108" s="79">
        <v>20518.14</v>
      </c>
      <c r="F108" s="79">
        <v>0</v>
      </c>
      <c r="G108" s="80"/>
      <c r="H108" s="80"/>
      <c r="I108" s="79"/>
      <c r="J108" s="79"/>
      <c r="K108" s="79"/>
      <c r="L108" s="79">
        <v>20518.14</v>
      </c>
      <c r="M108" s="81">
        <f>Tabla16[[#This Row],[TASA EX.]]+Tabla16[[#This Row],[IEPS 8 %]]</f>
        <v>0</v>
      </c>
      <c r="N108" s="81">
        <f>Tabla16[[#This Row],[TASA 16%]]+Tabla16[[#This Row],[IEPS 6%]]</f>
        <v>0</v>
      </c>
      <c r="O108" s="36">
        <v>45174</v>
      </c>
      <c r="P108" s="78" t="s">
        <v>252</v>
      </c>
      <c r="Q108" s="82" t="s">
        <v>253</v>
      </c>
      <c r="R108" s="77" t="s">
        <v>34</v>
      </c>
      <c r="S108" s="79">
        <v>860.64</v>
      </c>
      <c r="T108" s="83" t="s">
        <v>35</v>
      </c>
      <c r="U108" s="78" t="s">
        <v>1115</v>
      </c>
      <c r="W108" s="75">
        <f>(Tabla16[[#This Row],[TASA 16%]]+Tabla16[[#This Row],[IEPS 6%]])*0.16</f>
        <v>0</v>
      </c>
      <c r="X108" s="75">
        <f>W108-Tabla16[[#This Row],[IVA]]</f>
        <v>0</v>
      </c>
    </row>
    <row r="109" spans="1:24" x14ac:dyDescent="0.25">
      <c r="A109" s="39">
        <v>186111</v>
      </c>
      <c r="B109" s="9">
        <v>571</v>
      </c>
      <c r="C109" s="10">
        <v>45155</v>
      </c>
      <c r="D109" s="11"/>
      <c r="E109" s="11">
        <v>9570.0400000000009</v>
      </c>
      <c r="F109" s="11">
        <v>0</v>
      </c>
      <c r="G109" s="24"/>
      <c r="H109" s="24"/>
      <c r="I109" s="11"/>
      <c r="J109" s="11"/>
      <c r="K109" s="11"/>
      <c r="L109" s="11">
        <v>9570.0400000000009</v>
      </c>
      <c r="M109" s="61">
        <f>Tabla16[[#This Row],[TASA EX.]]+Tabla16[[#This Row],[IEPS 8 %]]</f>
        <v>0</v>
      </c>
      <c r="N109" s="62">
        <f>Tabla16[[#This Row],[TASA 16%]]+Tabla16[[#This Row],[IEPS 6%]]</f>
        <v>0</v>
      </c>
      <c r="O109" s="36">
        <v>45173</v>
      </c>
      <c r="P109" s="12" t="s">
        <v>1116</v>
      </c>
      <c r="Q109" s="37" t="s">
        <v>1117</v>
      </c>
      <c r="R109" s="9" t="s">
        <v>34</v>
      </c>
      <c r="S109" s="11"/>
      <c r="T109" s="13" t="s">
        <v>35</v>
      </c>
      <c r="U109" s="12" t="s">
        <v>1118</v>
      </c>
      <c r="W109" s="75">
        <f>(Tabla16[[#This Row],[TASA 16%]]+Tabla16[[#This Row],[IEPS 6%]])*0.16</f>
        <v>0</v>
      </c>
      <c r="X109" s="75">
        <f>W109-Tabla16[[#This Row],[IVA]]</f>
        <v>0</v>
      </c>
    </row>
    <row r="110" spans="1:24" x14ac:dyDescent="0.25">
      <c r="A110" s="64">
        <v>186112</v>
      </c>
      <c r="B110" s="65">
        <v>572</v>
      </c>
      <c r="C110" s="10">
        <v>45155</v>
      </c>
      <c r="D110" s="67"/>
      <c r="E110" s="67">
        <v>-2.5000000000545697E-3</v>
      </c>
      <c r="F110" s="67">
        <v>3148.5625</v>
      </c>
      <c r="G110" s="68"/>
      <c r="H110" s="68"/>
      <c r="I110" s="67"/>
      <c r="J110" s="67"/>
      <c r="K110" s="67">
        <v>503.77</v>
      </c>
      <c r="L110" s="67">
        <v>3652.33</v>
      </c>
      <c r="M110" s="61">
        <f>Tabla16[[#This Row],[TASA EX.]]+Tabla16[[#This Row],[IEPS 8 %]]</f>
        <v>0</v>
      </c>
      <c r="N110" s="69">
        <f>Tabla16[[#This Row],[TASA 16%]]+Tabla16[[#This Row],[IEPS 6%]]</f>
        <v>3148.5625</v>
      </c>
      <c r="O110" s="36">
        <v>45174</v>
      </c>
      <c r="P110" s="66" t="s">
        <v>152</v>
      </c>
      <c r="Q110" s="70" t="s">
        <v>153</v>
      </c>
      <c r="R110" s="65" t="s">
        <v>34</v>
      </c>
      <c r="S110" s="67"/>
      <c r="T110" s="71" t="s">
        <v>35</v>
      </c>
      <c r="U110" s="66" t="s">
        <v>1119</v>
      </c>
      <c r="W110" s="75">
        <f>(Tabla16[[#This Row],[TASA 16%]]+Tabla16[[#This Row],[IEPS 6%]])*0.16</f>
        <v>503.77000000000004</v>
      </c>
      <c r="X110" s="75">
        <f>W110-Tabla16[[#This Row],[IVA]]</f>
        <v>0</v>
      </c>
    </row>
    <row r="111" spans="1:24" x14ac:dyDescent="0.25">
      <c r="A111" s="64">
        <v>186243</v>
      </c>
      <c r="B111" s="65">
        <v>703</v>
      </c>
      <c r="C111" s="10">
        <v>45160</v>
      </c>
      <c r="D111" s="67"/>
      <c r="E111" s="67">
        <v>296750.73</v>
      </c>
      <c r="F111" s="67">
        <v>0</v>
      </c>
      <c r="G111" s="68"/>
      <c r="H111" s="68"/>
      <c r="I111" s="67"/>
      <c r="J111" s="67">
        <v>13158.7</v>
      </c>
      <c r="K111" s="67"/>
      <c r="L111" s="67">
        <v>309909.43</v>
      </c>
      <c r="M111" s="61">
        <f>Tabla16[[#This Row],[TASA EX.]]+Tabla16[[#This Row],[IEPS 8 %]]</f>
        <v>13158.7</v>
      </c>
      <c r="N111" s="69">
        <f>Tabla16[[#This Row],[TASA 16%]]+Tabla16[[#This Row],[IEPS 6%]]</f>
        <v>0</v>
      </c>
      <c r="O111" s="36">
        <v>45177</v>
      </c>
      <c r="P111" t="s">
        <v>1996</v>
      </c>
      <c r="Q111" s="70" t="s">
        <v>111</v>
      </c>
      <c r="R111" s="65" t="s">
        <v>34</v>
      </c>
      <c r="S111" s="67">
        <v>79589.820000000007</v>
      </c>
      <c r="T111" s="71" t="s">
        <v>35</v>
      </c>
      <c r="U111" s="12" t="s">
        <v>1975</v>
      </c>
      <c r="W111" s="75">
        <f>(Tabla16[[#This Row],[TASA 16%]]+Tabla16[[#This Row],[IEPS 6%]])*0.16</f>
        <v>0</v>
      </c>
      <c r="X111" s="75">
        <f>W111-Tabla16[[#This Row],[IVA]]</f>
        <v>0</v>
      </c>
    </row>
    <row r="112" spans="1:24" x14ac:dyDescent="0.25">
      <c r="A112" s="39">
        <v>186125</v>
      </c>
      <c r="B112" s="9">
        <v>585</v>
      </c>
      <c r="C112" s="10">
        <v>45156</v>
      </c>
      <c r="D112" s="11"/>
      <c r="E112" s="11">
        <v>17350.12</v>
      </c>
      <c r="F112" s="11">
        <v>0</v>
      </c>
      <c r="G112" s="24"/>
      <c r="H112" s="24"/>
      <c r="I112" s="11"/>
      <c r="J112" s="11"/>
      <c r="K112" s="11"/>
      <c r="L112" s="11">
        <v>17350.12</v>
      </c>
      <c r="M112" s="62">
        <f>Tabla16[[#This Row],[TASA EX.]]+Tabla16[[#This Row],[IEPS 8 %]]</f>
        <v>0</v>
      </c>
      <c r="N112" s="62">
        <f>Tabla16[[#This Row],[TASA 16%]]+Tabla16[[#This Row],[IEPS 6%]]</f>
        <v>0</v>
      </c>
      <c r="O112" s="36">
        <v>45174</v>
      </c>
      <c r="P112" s="12" t="s">
        <v>567</v>
      </c>
      <c r="Q112" s="37" t="s">
        <v>568</v>
      </c>
      <c r="R112" s="9" t="s">
        <v>34</v>
      </c>
      <c r="S112" s="11"/>
      <c r="T112" s="13" t="s">
        <v>35</v>
      </c>
      <c r="U112" s="12" t="s">
        <v>1123</v>
      </c>
      <c r="W112" s="75">
        <f>(Tabla16[[#This Row],[TASA 16%]]+Tabla16[[#This Row],[IEPS 6%]])*0.16</f>
        <v>0</v>
      </c>
      <c r="X112" s="75">
        <f>W112-Tabla16[[#This Row],[IVA]]</f>
        <v>0</v>
      </c>
    </row>
    <row r="113" spans="1:24" x14ac:dyDescent="0.25">
      <c r="A113" s="64">
        <v>186128</v>
      </c>
      <c r="B113" s="65">
        <v>588</v>
      </c>
      <c r="C113" s="10">
        <v>45156</v>
      </c>
      <c r="D113" s="67"/>
      <c r="E113" s="67">
        <v>5281.1500000000005</v>
      </c>
      <c r="F113" s="67">
        <v>6536.7500000000009</v>
      </c>
      <c r="G113" s="68"/>
      <c r="H113" s="68"/>
      <c r="I113" s="67"/>
      <c r="J113" s="67"/>
      <c r="K113" s="67">
        <v>1045.8800000000001</v>
      </c>
      <c r="L113" s="67">
        <v>12863.78</v>
      </c>
      <c r="M113" s="61">
        <f>Tabla16[[#This Row],[TASA EX.]]+Tabla16[[#This Row],[IEPS 8 %]]</f>
        <v>0</v>
      </c>
      <c r="N113" s="69">
        <f>Tabla16[[#This Row],[TASA 16%]]+Tabla16[[#This Row],[IEPS 6%]]</f>
        <v>6536.7500000000009</v>
      </c>
      <c r="O113" s="36">
        <v>45173</v>
      </c>
      <c r="P113" s="66" t="s">
        <v>680</v>
      </c>
      <c r="Q113" s="70" t="s">
        <v>681</v>
      </c>
      <c r="R113" s="65" t="s">
        <v>34</v>
      </c>
      <c r="S113" s="67"/>
      <c r="T113" s="71" t="s">
        <v>35</v>
      </c>
      <c r="U113" s="66" t="s">
        <v>1124</v>
      </c>
      <c r="W113" s="75">
        <f>(Tabla16[[#This Row],[TASA 16%]]+Tabla16[[#This Row],[IEPS 6%]])*0.16</f>
        <v>1045.8800000000001</v>
      </c>
      <c r="X113" s="75">
        <f>W113-Tabla16[[#This Row],[IVA]]</f>
        <v>0</v>
      </c>
    </row>
    <row r="114" spans="1:24" x14ac:dyDescent="0.25">
      <c r="A114" s="64">
        <v>186129</v>
      </c>
      <c r="B114" s="65">
        <v>589</v>
      </c>
      <c r="C114" s="10">
        <v>45156</v>
      </c>
      <c r="D114" s="67"/>
      <c r="E114" s="67">
        <v>24645</v>
      </c>
      <c r="F114" s="67">
        <v>0</v>
      </c>
      <c r="G114" s="68"/>
      <c r="H114" s="68"/>
      <c r="I114" s="67"/>
      <c r="J114" s="67"/>
      <c r="K114" s="67"/>
      <c r="L114" s="67">
        <v>24645</v>
      </c>
      <c r="M114" s="61">
        <f>Tabla16[[#This Row],[TASA EX.]]+Tabla16[[#This Row],[IEPS 8 %]]</f>
        <v>0</v>
      </c>
      <c r="N114" s="69">
        <f>Tabla16[[#This Row],[TASA 16%]]+Tabla16[[#This Row],[IEPS 6%]]</f>
        <v>0</v>
      </c>
      <c r="O114" s="36">
        <v>45173</v>
      </c>
      <c r="P114" s="66" t="s">
        <v>1125</v>
      </c>
      <c r="Q114" s="70" t="s">
        <v>1126</v>
      </c>
      <c r="R114" s="65" t="s">
        <v>34</v>
      </c>
      <c r="S114" s="67"/>
      <c r="T114" s="71" t="s">
        <v>35</v>
      </c>
      <c r="U114" s="66" t="s">
        <v>1127</v>
      </c>
      <c r="W114" s="75">
        <f>(Tabla16[[#This Row],[TASA 16%]]+Tabla16[[#This Row],[IEPS 6%]])*0.16</f>
        <v>0</v>
      </c>
      <c r="X114" s="75">
        <f>W114-Tabla16[[#This Row],[IVA]]</f>
        <v>0</v>
      </c>
    </row>
    <row r="115" spans="1:24" x14ac:dyDescent="0.25">
      <c r="A115" s="39">
        <v>186130</v>
      </c>
      <c r="B115" s="9">
        <v>590</v>
      </c>
      <c r="C115" s="10">
        <v>45156</v>
      </c>
      <c r="D115" s="11"/>
      <c r="E115" s="11">
        <v>2.5000000008731149E-2</v>
      </c>
      <c r="F115" s="11">
        <v>77378.875</v>
      </c>
      <c r="G115" s="24"/>
      <c r="H115" s="24"/>
      <c r="I115" s="11"/>
      <c r="J115" s="11"/>
      <c r="K115" s="11">
        <v>12380.62</v>
      </c>
      <c r="L115" s="11">
        <v>89759.52</v>
      </c>
      <c r="M115" s="61">
        <f>Tabla16[[#This Row],[TASA EX.]]+Tabla16[[#This Row],[IEPS 8 %]]</f>
        <v>0</v>
      </c>
      <c r="N115" s="62">
        <f>Tabla16[[#This Row],[TASA 16%]]+Tabla16[[#This Row],[IEPS 6%]]</f>
        <v>77378.875</v>
      </c>
      <c r="O115" s="36">
        <v>45173</v>
      </c>
      <c r="P115" s="12" t="s">
        <v>1128</v>
      </c>
      <c r="Q115" s="37" t="s">
        <v>1129</v>
      </c>
      <c r="R115" s="9" t="s">
        <v>34</v>
      </c>
      <c r="S115" s="11"/>
      <c r="T115" s="13" t="s">
        <v>35</v>
      </c>
      <c r="U115" s="12" t="s">
        <v>1130</v>
      </c>
      <c r="W115" s="75">
        <f>(Tabla16[[#This Row],[TASA 16%]]+Tabla16[[#This Row],[IEPS 6%]])*0.16</f>
        <v>12380.62</v>
      </c>
      <c r="X115" s="75">
        <f>W115-Tabla16[[#This Row],[IVA]]</f>
        <v>0</v>
      </c>
    </row>
    <row r="116" spans="1:24" x14ac:dyDescent="0.25">
      <c r="A116" s="64">
        <v>186244</v>
      </c>
      <c r="B116" s="72">
        <v>704</v>
      </c>
      <c r="C116" s="10">
        <v>45160</v>
      </c>
      <c r="D116" s="67"/>
      <c r="E116" s="67">
        <v>37110.535000000062</v>
      </c>
      <c r="F116" s="67">
        <v>242771.37499999997</v>
      </c>
      <c r="G116" s="68"/>
      <c r="H116" s="68"/>
      <c r="I116" s="67"/>
      <c r="J116" s="67">
        <v>2744.22</v>
      </c>
      <c r="K116" s="67">
        <v>38843.42</v>
      </c>
      <c r="L116" s="67">
        <v>321469.55</v>
      </c>
      <c r="M116" s="61">
        <f>Tabla16[[#This Row],[TASA EX.]]+Tabla16[[#This Row],[IEPS 8 %]]</f>
        <v>2744.22</v>
      </c>
      <c r="N116" s="69">
        <f>Tabla16[[#This Row],[TASA 16%]]+Tabla16[[#This Row],[IEPS 6%]]</f>
        <v>242771.37499999997</v>
      </c>
      <c r="O116" s="36">
        <v>45177</v>
      </c>
      <c r="P116" t="s">
        <v>1996</v>
      </c>
      <c r="Q116" s="70" t="s">
        <v>111</v>
      </c>
      <c r="R116" s="65" t="s">
        <v>34</v>
      </c>
      <c r="S116" s="67">
        <v>56713.48</v>
      </c>
      <c r="T116" s="71" t="s">
        <v>35</v>
      </c>
      <c r="U116" s="12" t="s">
        <v>1976</v>
      </c>
      <c r="W116" s="75">
        <f>(Tabla16[[#This Row],[TASA 16%]]+Tabla16[[#This Row],[IEPS 6%]])*0.16</f>
        <v>38843.42</v>
      </c>
      <c r="X116" s="75">
        <f>W116-Tabla16[[#This Row],[IVA]]</f>
        <v>0</v>
      </c>
    </row>
    <row r="117" spans="1:24" x14ac:dyDescent="0.25">
      <c r="A117" s="39">
        <v>186133</v>
      </c>
      <c r="B117" s="73">
        <v>593</v>
      </c>
      <c r="C117" s="10">
        <v>45156</v>
      </c>
      <c r="D117" s="11"/>
      <c r="E117" s="11">
        <v>-2.0000000000436557E-2</v>
      </c>
      <c r="F117" s="11">
        <v>18489.5</v>
      </c>
      <c r="G117" s="24"/>
      <c r="H117" s="24"/>
      <c r="I117" s="11"/>
      <c r="J117" s="11"/>
      <c r="K117" s="11">
        <v>2958.32</v>
      </c>
      <c r="L117" s="11">
        <v>21447.8</v>
      </c>
      <c r="M117" s="62">
        <f>Tabla16[[#This Row],[TASA EX.]]+Tabla16[[#This Row],[IEPS 8 %]]</f>
        <v>0</v>
      </c>
      <c r="N117" s="62">
        <f>Tabla16[[#This Row],[TASA 16%]]+Tabla16[[#This Row],[IEPS 6%]]</f>
        <v>18489.5</v>
      </c>
      <c r="O117" s="36">
        <v>45177</v>
      </c>
      <c r="P117" s="12" t="s">
        <v>678</v>
      </c>
      <c r="Q117" s="37" t="s">
        <v>679</v>
      </c>
      <c r="R117" s="9" t="s">
        <v>34</v>
      </c>
      <c r="S117" s="11"/>
      <c r="T117" s="13" t="s">
        <v>35</v>
      </c>
      <c r="U117" s="12" t="s">
        <v>1132</v>
      </c>
      <c r="W117" s="75">
        <f>(Tabla16[[#This Row],[TASA 16%]]+Tabla16[[#This Row],[IEPS 6%]])*0.16</f>
        <v>2958.32</v>
      </c>
      <c r="X117" s="75">
        <f>W117-Tabla16[[#This Row],[IVA]]</f>
        <v>0</v>
      </c>
    </row>
    <row r="118" spans="1:24" x14ac:dyDescent="0.25">
      <c r="A118" s="64">
        <v>186135</v>
      </c>
      <c r="B118" s="65">
        <v>595</v>
      </c>
      <c r="C118" s="10">
        <v>45156</v>
      </c>
      <c r="D118" s="67"/>
      <c r="E118" s="67">
        <v>-2.2737367544323206E-13</v>
      </c>
      <c r="F118" s="67">
        <v>1920</v>
      </c>
      <c r="G118" s="68"/>
      <c r="H118" s="68"/>
      <c r="I118" s="67"/>
      <c r="J118" s="67"/>
      <c r="K118" s="67">
        <v>307.2</v>
      </c>
      <c r="L118" s="67">
        <v>2227.1999999999998</v>
      </c>
      <c r="M118" s="61">
        <f>Tabla16[[#This Row],[TASA EX.]]+Tabla16[[#This Row],[IEPS 8 %]]</f>
        <v>0</v>
      </c>
      <c r="N118" s="69">
        <f>Tabla16[[#This Row],[TASA 16%]]+Tabla16[[#This Row],[IEPS 6%]]</f>
        <v>1920</v>
      </c>
      <c r="O118" s="36">
        <v>45176</v>
      </c>
      <c r="P118" s="66" t="s">
        <v>706</v>
      </c>
      <c r="Q118" s="70" t="s">
        <v>707</v>
      </c>
      <c r="R118" s="65" t="s">
        <v>34</v>
      </c>
      <c r="S118" s="67"/>
      <c r="T118" s="71" t="s">
        <v>35</v>
      </c>
      <c r="U118" s="66" t="s">
        <v>1118</v>
      </c>
      <c r="W118" s="75">
        <f>(Tabla16[[#This Row],[TASA 16%]]+Tabla16[[#This Row],[IEPS 6%]])*0.16</f>
        <v>307.2</v>
      </c>
      <c r="X118" s="75">
        <f>W118-Tabla16[[#This Row],[IVA]]</f>
        <v>0</v>
      </c>
    </row>
    <row r="119" spans="1:24" x14ac:dyDescent="0.25">
      <c r="A119" s="64">
        <v>186136</v>
      </c>
      <c r="B119" s="65">
        <v>596</v>
      </c>
      <c r="C119" s="10">
        <v>45156</v>
      </c>
      <c r="D119" s="67"/>
      <c r="E119" s="67">
        <v>120879.8</v>
      </c>
      <c r="F119" s="67">
        <v>0</v>
      </c>
      <c r="G119" s="68"/>
      <c r="H119" s="68"/>
      <c r="I119" s="67"/>
      <c r="J119" s="67"/>
      <c r="K119" s="67"/>
      <c r="L119" s="67">
        <v>120879.8</v>
      </c>
      <c r="M119" s="61">
        <f>Tabla16[[#This Row],[TASA EX.]]+Tabla16[[#This Row],[IEPS 8 %]]</f>
        <v>0</v>
      </c>
      <c r="N119" s="69">
        <f>Tabla16[[#This Row],[TASA 16%]]+Tabla16[[#This Row],[IEPS 6%]]</f>
        <v>0</v>
      </c>
      <c r="O119" s="36">
        <v>45173</v>
      </c>
      <c r="P119" s="66" t="s">
        <v>254</v>
      </c>
      <c r="Q119" s="70" t="s">
        <v>255</v>
      </c>
      <c r="R119" s="65" t="s">
        <v>34</v>
      </c>
      <c r="S119" s="67"/>
      <c r="T119" s="71" t="s">
        <v>35</v>
      </c>
      <c r="U119" s="66" t="s">
        <v>1133</v>
      </c>
      <c r="W119" s="75">
        <f>(Tabla16[[#This Row],[TASA 16%]]+Tabla16[[#This Row],[IEPS 6%]])*0.16</f>
        <v>0</v>
      </c>
      <c r="X119" s="75">
        <f>W119-Tabla16[[#This Row],[IVA]]</f>
        <v>0</v>
      </c>
    </row>
    <row r="120" spans="1:24" x14ac:dyDescent="0.25">
      <c r="A120" s="64">
        <v>186137</v>
      </c>
      <c r="B120" s="65">
        <v>597</v>
      </c>
      <c r="C120" s="10">
        <v>45156</v>
      </c>
      <c r="D120" s="67"/>
      <c r="E120" s="67">
        <v>4.7500000015133992E-2</v>
      </c>
      <c r="F120" s="67">
        <v>160612.0625</v>
      </c>
      <c r="G120" s="68"/>
      <c r="H120" s="68"/>
      <c r="I120" s="67"/>
      <c r="J120" s="67"/>
      <c r="K120" s="67">
        <v>25697.93</v>
      </c>
      <c r="L120" s="67">
        <v>186310.04</v>
      </c>
      <c r="M120" s="61">
        <f>Tabla16[[#This Row],[TASA EX.]]+Tabla16[[#This Row],[IEPS 8 %]]</f>
        <v>0</v>
      </c>
      <c r="N120" s="69">
        <f>Tabla16[[#This Row],[TASA 16%]]+Tabla16[[#This Row],[IEPS 6%]]</f>
        <v>160612.0625</v>
      </c>
      <c r="O120" s="36">
        <v>45176</v>
      </c>
      <c r="P120" s="66" t="s">
        <v>256</v>
      </c>
      <c r="Q120" s="70" t="s">
        <v>257</v>
      </c>
      <c r="R120" s="65" t="s">
        <v>34</v>
      </c>
      <c r="S120" s="67"/>
      <c r="T120" s="71" t="s">
        <v>35</v>
      </c>
      <c r="U120" s="66" t="s">
        <v>1134</v>
      </c>
      <c r="W120" s="75">
        <f>(Tabla16[[#This Row],[TASA 16%]]+Tabla16[[#This Row],[IEPS 6%]])*0.16</f>
        <v>25697.93</v>
      </c>
      <c r="X120" s="75">
        <f>W120-Tabla16[[#This Row],[IVA]]</f>
        <v>0</v>
      </c>
    </row>
    <row r="121" spans="1:24" x14ac:dyDescent="0.25">
      <c r="A121" s="64">
        <v>186144</v>
      </c>
      <c r="B121" s="65">
        <v>604</v>
      </c>
      <c r="C121" s="10">
        <v>45156</v>
      </c>
      <c r="D121" s="67"/>
      <c r="E121" s="67">
        <v>25985.267500000016</v>
      </c>
      <c r="F121" s="67">
        <v>351809.0625</v>
      </c>
      <c r="G121" s="68"/>
      <c r="H121" s="68"/>
      <c r="I121" s="67"/>
      <c r="J121" s="67"/>
      <c r="K121" s="67">
        <v>56289.45</v>
      </c>
      <c r="L121" s="67">
        <v>434083.78</v>
      </c>
      <c r="M121" s="61">
        <f>Tabla16[[#This Row],[TASA EX.]]+Tabla16[[#This Row],[IEPS 8 %]]</f>
        <v>0</v>
      </c>
      <c r="N121" s="69">
        <f>Tabla16[[#This Row],[TASA 16%]]+Tabla16[[#This Row],[IEPS 6%]]</f>
        <v>351809.0625</v>
      </c>
      <c r="O121" s="36">
        <v>45174</v>
      </c>
      <c r="P121" t="s">
        <v>1999</v>
      </c>
      <c r="Q121" s="70" t="s">
        <v>143</v>
      </c>
      <c r="R121" s="65" t="s">
        <v>34</v>
      </c>
      <c r="S121" s="67">
        <v>1528.17</v>
      </c>
      <c r="T121" s="71" t="s">
        <v>35</v>
      </c>
      <c r="U121" s="12" t="s">
        <v>2001</v>
      </c>
      <c r="W121" s="75">
        <f>(Tabla16[[#This Row],[TASA 16%]]+Tabla16[[#This Row],[IEPS 6%]])*0.16</f>
        <v>56289.450000000004</v>
      </c>
      <c r="X121" s="75">
        <f>W121-Tabla16[[#This Row],[IVA]]</f>
        <v>0</v>
      </c>
    </row>
    <row r="122" spans="1:24" x14ac:dyDescent="0.25">
      <c r="A122" s="39">
        <v>186175</v>
      </c>
      <c r="B122" s="9">
        <v>635</v>
      </c>
      <c r="C122" s="10">
        <v>45159</v>
      </c>
      <c r="D122" s="11"/>
      <c r="E122" s="11">
        <v>45146</v>
      </c>
      <c r="F122" s="11">
        <v>0</v>
      </c>
      <c r="G122" s="24"/>
      <c r="H122" s="24"/>
      <c r="I122" s="11"/>
      <c r="J122" s="11"/>
      <c r="K122" s="11"/>
      <c r="L122" s="11">
        <v>45146</v>
      </c>
      <c r="M122" s="62">
        <f>Tabla16[[#This Row],[TASA EX.]]+Tabla16[[#This Row],[IEPS 8 %]]</f>
        <v>0</v>
      </c>
      <c r="N122" s="62">
        <f>Tabla16[[#This Row],[TASA 16%]]+Tabla16[[#This Row],[IEPS 6%]]</f>
        <v>0</v>
      </c>
      <c r="O122" s="36">
        <v>45171</v>
      </c>
      <c r="P122" s="12" t="s">
        <v>208</v>
      </c>
      <c r="Q122" s="37" t="s">
        <v>209</v>
      </c>
      <c r="R122" s="9" t="s">
        <v>34</v>
      </c>
      <c r="S122" s="11"/>
      <c r="T122" s="13" t="s">
        <v>35</v>
      </c>
      <c r="U122" s="12" t="s">
        <v>1135</v>
      </c>
      <c r="W122" s="75">
        <f>(Tabla16[[#This Row],[TASA 16%]]+Tabla16[[#This Row],[IEPS 6%]])*0.16</f>
        <v>0</v>
      </c>
      <c r="X122" s="75">
        <f>W122-Tabla16[[#This Row],[IVA]]</f>
        <v>0</v>
      </c>
    </row>
    <row r="123" spans="1:24" x14ac:dyDescent="0.25">
      <c r="A123" s="64">
        <v>186181</v>
      </c>
      <c r="B123" s="65">
        <v>641</v>
      </c>
      <c r="C123" s="10">
        <v>45159</v>
      </c>
      <c r="D123" s="67"/>
      <c r="E123" s="67">
        <v>-6.25E-2</v>
      </c>
      <c r="F123" s="67">
        <v>36232.8125</v>
      </c>
      <c r="G123" s="68"/>
      <c r="H123" s="68"/>
      <c r="I123" s="67"/>
      <c r="J123" s="67"/>
      <c r="K123" s="67">
        <v>5797.25</v>
      </c>
      <c r="L123" s="67">
        <v>42030</v>
      </c>
      <c r="M123" s="61">
        <f>Tabla16[[#This Row],[TASA EX.]]+Tabla16[[#This Row],[IEPS 8 %]]</f>
        <v>0</v>
      </c>
      <c r="N123" s="69">
        <f>Tabla16[[#This Row],[TASA 16%]]+Tabla16[[#This Row],[IEPS 6%]]</f>
        <v>36232.8125</v>
      </c>
      <c r="O123" s="36">
        <v>45170</v>
      </c>
      <c r="P123" s="66" t="s">
        <v>266</v>
      </c>
      <c r="Q123" s="70" t="s">
        <v>267</v>
      </c>
      <c r="R123" s="65" t="s">
        <v>34</v>
      </c>
      <c r="S123" s="67"/>
      <c r="T123" s="71" t="s">
        <v>35</v>
      </c>
      <c r="U123" s="66" t="s">
        <v>56</v>
      </c>
      <c r="W123" s="75">
        <f>(Tabla16[[#This Row],[TASA 16%]]+Tabla16[[#This Row],[IEPS 6%]])*0.16</f>
        <v>5797.25</v>
      </c>
      <c r="X123" s="75">
        <f>W123-Tabla16[[#This Row],[IVA]]</f>
        <v>0</v>
      </c>
    </row>
    <row r="124" spans="1:24" x14ac:dyDescent="0.25">
      <c r="A124" s="64">
        <v>186186</v>
      </c>
      <c r="B124" s="65">
        <v>646</v>
      </c>
      <c r="C124" s="10">
        <v>45159</v>
      </c>
      <c r="D124" s="67"/>
      <c r="E124" s="67">
        <v>1936.8675000000076</v>
      </c>
      <c r="F124" s="67">
        <v>72550.5625</v>
      </c>
      <c r="G124" s="68"/>
      <c r="H124" s="68"/>
      <c r="I124" s="67"/>
      <c r="J124" s="67"/>
      <c r="K124" s="67">
        <v>11608.09</v>
      </c>
      <c r="L124" s="67">
        <v>86095.52</v>
      </c>
      <c r="M124" s="61">
        <f>Tabla16[[#This Row],[TASA EX.]]+Tabla16[[#This Row],[IEPS 8 %]]</f>
        <v>0</v>
      </c>
      <c r="N124" s="69">
        <f>Tabla16[[#This Row],[TASA 16%]]+Tabla16[[#This Row],[IEPS 6%]]</f>
        <v>72550.5625</v>
      </c>
      <c r="O124" s="36">
        <v>45174</v>
      </c>
      <c r="P124" s="66" t="s">
        <v>226</v>
      </c>
      <c r="Q124" s="70" t="s">
        <v>227</v>
      </c>
      <c r="R124" s="65" t="s">
        <v>34</v>
      </c>
      <c r="S124" s="67"/>
      <c r="T124" s="71" t="s">
        <v>35</v>
      </c>
      <c r="U124" s="66" t="s">
        <v>1136</v>
      </c>
      <c r="W124" s="75">
        <f>(Tabla16[[#This Row],[TASA 16%]]+Tabla16[[#This Row],[IEPS 6%]])*0.16</f>
        <v>11608.09</v>
      </c>
      <c r="X124" s="75">
        <f>W124-Tabla16[[#This Row],[IVA]]</f>
        <v>0</v>
      </c>
    </row>
    <row r="125" spans="1:24" x14ac:dyDescent="0.25">
      <c r="A125" s="39">
        <v>186189</v>
      </c>
      <c r="B125" s="9">
        <v>649</v>
      </c>
      <c r="C125" s="10">
        <v>45159</v>
      </c>
      <c r="D125" s="11"/>
      <c r="E125" s="11">
        <v>0</v>
      </c>
      <c r="F125" s="11">
        <v>9045</v>
      </c>
      <c r="G125" s="24"/>
      <c r="H125" s="24"/>
      <c r="I125" s="11"/>
      <c r="J125" s="11"/>
      <c r="K125" s="11">
        <v>1447.2</v>
      </c>
      <c r="L125" s="11">
        <v>10492.2</v>
      </c>
      <c r="M125" s="62">
        <f>Tabla16[[#This Row],[TASA EX.]]+Tabla16[[#This Row],[IEPS 8 %]]</f>
        <v>0</v>
      </c>
      <c r="N125" s="62">
        <f>Tabla16[[#This Row],[TASA 16%]]+Tabla16[[#This Row],[IEPS 6%]]</f>
        <v>9045</v>
      </c>
      <c r="O125" s="36">
        <v>45181</v>
      </c>
      <c r="P125" s="12" t="s">
        <v>1137</v>
      </c>
      <c r="Q125" s="37" t="s">
        <v>1138</v>
      </c>
      <c r="R125" s="9" t="s">
        <v>34</v>
      </c>
      <c r="S125" s="11"/>
      <c r="T125" s="13" t="s">
        <v>35</v>
      </c>
      <c r="U125" s="12" t="s">
        <v>1139</v>
      </c>
      <c r="W125" s="75">
        <f>(Tabla16[[#This Row],[TASA 16%]]+Tabla16[[#This Row],[IEPS 6%]])*0.16</f>
        <v>1447.2</v>
      </c>
      <c r="X125" s="75">
        <f>W125-Tabla16[[#This Row],[IVA]]</f>
        <v>0</v>
      </c>
    </row>
    <row r="126" spans="1:24" x14ac:dyDescent="0.25">
      <c r="A126" s="39">
        <v>186196</v>
      </c>
      <c r="B126" s="9">
        <v>656</v>
      </c>
      <c r="C126" s="10">
        <v>45159</v>
      </c>
      <c r="D126" s="11"/>
      <c r="E126" s="11">
        <v>1.4999999999417923E-2</v>
      </c>
      <c r="F126" s="11">
        <v>18935.125</v>
      </c>
      <c r="G126" s="24"/>
      <c r="H126" s="24"/>
      <c r="I126" s="11"/>
      <c r="J126" s="11"/>
      <c r="K126" s="11">
        <v>3029.62</v>
      </c>
      <c r="L126" s="11">
        <v>21964.76</v>
      </c>
      <c r="M126" s="62">
        <f>Tabla16[[#This Row],[TASA EX.]]+Tabla16[[#This Row],[IEPS 8 %]]</f>
        <v>0</v>
      </c>
      <c r="N126" s="62">
        <f>Tabla16[[#This Row],[TASA 16%]]+Tabla16[[#This Row],[IEPS 6%]]</f>
        <v>18935.125</v>
      </c>
      <c r="O126" s="36">
        <v>45180</v>
      </c>
      <c r="P126" s="12" t="s">
        <v>124</v>
      </c>
      <c r="Q126" s="37" t="s">
        <v>125</v>
      </c>
      <c r="R126" s="9" t="s">
        <v>52</v>
      </c>
      <c r="S126" s="11"/>
      <c r="T126" s="13" t="s">
        <v>53</v>
      </c>
      <c r="U126" s="12" t="s">
        <v>1140</v>
      </c>
      <c r="W126" s="75">
        <f>(Tabla16[[#This Row],[TASA 16%]]+Tabla16[[#This Row],[IEPS 6%]])*0.16</f>
        <v>3029.62</v>
      </c>
      <c r="X126" s="75">
        <f>W126-Tabla16[[#This Row],[IVA]]</f>
        <v>0</v>
      </c>
    </row>
    <row r="127" spans="1:24" x14ac:dyDescent="0.25">
      <c r="A127" s="64">
        <v>186197</v>
      </c>
      <c r="B127" s="65">
        <v>657</v>
      </c>
      <c r="C127" s="10">
        <v>45159</v>
      </c>
      <c r="D127" s="67"/>
      <c r="E127" s="67">
        <v>2.5000000008731149E-2</v>
      </c>
      <c r="F127" s="67">
        <v>79141.375</v>
      </c>
      <c r="G127" s="68"/>
      <c r="H127" s="68"/>
      <c r="I127" s="67"/>
      <c r="J127" s="67"/>
      <c r="K127" s="67">
        <v>12662.62</v>
      </c>
      <c r="L127" s="67">
        <v>91804.02</v>
      </c>
      <c r="M127" s="61">
        <f>Tabla16[[#This Row],[TASA EX.]]+Tabla16[[#This Row],[IEPS 8 %]]</f>
        <v>0</v>
      </c>
      <c r="N127" s="69">
        <f>Tabla16[[#This Row],[TASA 16%]]+Tabla16[[#This Row],[IEPS 6%]]</f>
        <v>79141.375</v>
      </c>
      <c r="O127" s="36">
        <v>45180</v>
      </c>
      <c r="P127" s="66" t="s">
        <v>124</v>
      </c>
      <c r="Q127" s="70" t="s">
        <v>125</v>
      </c>
      <c r="R127" s="65" t="s">
        <v>52</v>
      </c>
      <c r="S127" s="67"/>
      <c r="T127" s="71" t="s">
        <v>53</v>
      </c>
      <c r="U127" s="66" t="s">
        <v>1141</v>
      </c>
      <c r="W127" s="75">
        <f>(Tabla16[[#This Row],[TASA 16%]]+Tabla16[[#This Row],[IEPS 6%]])*0.16</f>
        <v>12662.62</v>
      </c>
      <c r="X127" s="75">
        <f>W127-Tabla16[[#This Row],[IVA]]</f>
        <v>0</v>
      </c>
    </row>
    <row r="128" spans="1:24" x14ac:dyDescent="0.25">
      <c r="A128" s="64">
        <v>186200</v>
      </c>
      <c r="B128" s="65">
        <v>660</v>
      </c>
      <c r="C128" s="10">
        <v>45159</v>
      </c>
      <c r="D128" s="67"/>
      <c r="E128" s="67">
        <v>5.0000000001091394E-3</v>
      </c>
      <c r="F128" s="67">
        <v>1241.375</v>
      </c>
      <c r="G128" s="68"/>
      <c r="H128" s="68"/>
      <c r="I128" s="67"/>
      <c r="J128" s="67"/>
      <c r="K128" s="67">
        <v>198.62</v>
      </c>
      <c r="L128" s="67">
        <v>1440</v>
      </c>
      <c r="M128" s="61">
        <f>Tabla16[[#This Row],[TASA EX.]]+Tabla16[[#This Row],[IEPS 8 %]]</f>
        <v>0</v>
      </c>
      <c r="N128" s="69">
        <f>Tabla16[[#This Row],[TASA 16%]]+Tabla16[[#This Row],[IEPS 6%]]</f>
        <v>1241.375</v>
      </c>
      <c r="O128" s="36">
        <v>45173</v>
      </c>
      <c r="P128" s="66" t="s">
        <v>515</v>
      </c>
      <c r="Q128" s="70" t="s">
        <v>516</v>
      </c>
      <c r="R128" s="65" t="s">
        <v>34</v>
      </c>
      <c r="S128" s="67"/>
      <c r="T128" s="71" t="s">
        <v>35</v>
      </c>
      <c r="U128" s="66" t="s">
        <v>1142</v>
      </c>
      <c r="W128" s="75">
        <f>(Tabla16[[#This Row],[TASA 16%]]+Tabla16[[#This Row],[IEPS 6%]])*0.16</f>
        <v>198.62</v>
      </c>
      <c r="X128" s="75">
        <f>W128-Tabla16[[#This Row],[IVA]]</f>
        <v>0</v>
      </c>
    </row>
    <row r="129" spans="1:24" x14ac:dyDescent="0.25">
      <c r="A129" s="64">
        <v>186201</v>
      </c>
      <c r="B129" s="65">
        <v>661</v>
      </c>
      <c r="C129" s="10">
        <v>45159</v>
      </c>
      <c r="D129" s="67"/>
      <c r="E129" s="67">
        <v>39483</v>
      </c>
      <c r="F129" s="67">
        <v>0</v>
      </c>
      <c r="G129" s="68"/>
      <c r="H129" s="68"/>
      <c r="I129" s="67"/>
      <c r="J129" s="67"/>
      <c r="K129" s="67"/>
      <c r="L129" s="67">
        <v>39483</v>
      </c>
      <c r="M129" s="61">
        <f>Tabla16[[#This Row],[TASA EX.]]+Tabla16[[#This Row],[IEPS 8 %]]</f>
        <v>0</v>
      </c>
      <c r="N129" s="69">
        <f>Tabla16[[#This Row],[TASA 16%]]+Tabla16[[#This Row],[IEPS 6%]]</f>
        <v>0</v>
      </c>
      <c r="O129" s="36">
        <v>45178</v>
      </c>
      <c r="P129" s="66" t="s">
        <v>626</v>
      </c>
      <c r="Q129" s="70" t="s">
        <v>627</v>
      </c>
      <c r="R129" s="65" t="s">
        <v>34</v>
      </c>
      <c r="S129" s="67"/>
      <c r="T129" s="71" t="s">
        <v>35</v>
      </c>
      <c r="U129" s="66" t="s">
        <v>1143</v>
      </c>
      <c r="W129" s="75">
        <f>(Tabla16[[#This Row],[TASA 16%]]+Tabla16[[#This Row],[IEPS 6%]])*0.16</f>
        <v>0</v>
      </c>
      <c r="X129" s="75">
        <f>W129-Tabla16[[#This Row],[IVA]]</f>
        <v>0</v>
      </c>
    </row>
    <row r="130" spans="1:24" x14ac:dyDescent="0.25">
      <c r="A130" s="64">
        <v>186202</v>
      </c>
      <c r="B130" s="65">
        <v>662</v>
      </c>
      <c r="C130" s="10">
        <v>45159</v>
      </c>
      <c r="D130" s="67"/>
      <c r="E130" s="67">
        <v>13936.68</v>
      </c>
      <c r="F130" s="67">
        <v>0</v>
      </c>
      <c r="G130" s="68"/>
      <c r="H130" s="68"/>
      <c r="I130" s="67"/>
      <c r="J130" s="67"/>
      <c r="K130" s="67"/>
      <c r="L130" s="67">
        <v>13936.68</v>
      </c>
      <c r="M130" s="61">
        <f>Tabla16[[#This Row],[TASA EX.]]+Tabla16[[#This Row],[IEPS 8 %]]</f>
        <v>0</v>
      </c>
      <c r="N130" s="69">
        <f>Tabla16[[#This Row],[TASA 16%]]+Tabla16[[#This Row],[IEPS 6%]]</f>
        <v>0</v>
      </c>
      <c r="O130" s="36">
        <v>45178</v>
      </c>
      <c r="P130" s="66" t="s">
        <v>107</v>
      </c>
      <c r="Q130" s="70" t="s">
        <v>108</v>
      </c>
      <c r="R130" s="65" t="s">
        <v>34</v>
      </c>
      <c r="S130" s="67"/>
      <c r="T130" s="71" t="s">
        <v>35</v>
      </c>
      <c r="U130" s="66" t="s">
        <v>1144</v>
      </c>
      <c r="W130" s="75">
        <f>(Tabla16[[#This Row],[TASA 16%]]+Tabla16[[#This Row],[IEPS 6%]])*0.16</f>
        <v>0</v>
      </c>
      <c r="X130" s="75">
        <f>W130-Tabla16[[#This Row],[IVA]]</f>
        <v>0</v>
      </c>
    </row>
    <row r="131" spans="1:24" x14ac:dyDescent="0.25">
      <c r="A131" s="76">
        <v>186203</v>
      </c>
      <c r="B131" s="77">
        <v>663</v>
      </c>
      <c r="C131" s="85">
        <v>45159</v>
      </c>
      <c r="D131" s="79"/>
      <c r="E131" s="79">
        <v>-2.7500000000145519E-2</v>
      </c>
      <c r="F131" s="79">
        <v>14820.1875</v>
      </c>
      <c r="G131" s="80"/>
      <c r="H131" s="80"/>
      <c r="I131" s="79"/>
      <c r="J131" s="79"/>
      <c r="K131" s="79">
        <v>2371.23</v>
      </c>
      <c r="L131" s="79">
        <v>17191.39</v>
      </c>
      <c r="M131" s="81">
        <f>Tabla16[[#This Row],[TASA EX.]]+Tabla16[[#This Row],[IEPS 8 %]]</f>
        <v>0</v>
      </c>
      <c r="N131" s="81">
        <f>Tabla16[[#This Row],[TASA 16%]]+Tabla16[[#This Row],[IEPS 6%]]</f>
        <v>14820.1875</v>
      </c>
      <c r="O131" s="36">
        <v>45177</v>
      </c>
      <c r="P131" s="78" t="s">
        <v>1145</v>
      </c>
      <c r="Q131" s="82" t="s">
        <v>1146</v>
      </c>
      <c r="R131" s="77" t="s">
        <v>34</v>
      </c>
      <c r="S131" s="79"/>
      <c r="T131" s="83" t="s">
        <v>35</v>
      </c>
      <c r="U131" s="78" t="s">
        <v>1147</v>
      </c>
      <c r="W131" s="75">
        <f>(Tabla16[[#This Row],[TASA 16%]]+Tabla16[[#This Row],[IEPS 6%]])*0.16</f>
        <v>2371.23</v>
      </c>
      <c r="X131" s="75">
        <f>W131-Tabla16[[#This Row],[IVA]]</f>
        <v>0</v>
      </c>
    </row>
    <row r="132" spans="1:24" x14ac:dyDescent="0.25">
      <c r="A132" s="64">
        <v>186204</v>
      </c>
      <c r="B132" s="65">
        <v>664</v>
      </c>
      <c r="C132" s="10">
        <v>45159</v>
      </c>
      <c r="D132" s="67"/>
      <c r="E132" s="67">
        <v>6990.0224999999991</v>
      </c>
      <c r="F132" s="67">
        <v>7775.1875</v>
      </c>
      <c r="G132" s="68"/>
      <c r="H132" s="68"/>
      <c r="I132" s="67"/>
      <c r="J132" s="67"/>
      <c r="K132" s="67">
        <v>1244.03</v>
      </c>
      <c r="L132" s="67">
        <v>16009.24</v>
      </c>
      <c r="M132" s="61">
        <f>Tabla16[[#This Row],[TASA EX.]]+Tabla16[[#This Row],[IEPS 8 %]]</f>
        <v>0</v>
      </c>
      <c r="N132" s="69">
        <f>Tabla16[[#This Row],[TASA 16%]]+Tabla16[[#This Row],[IEPS 6%]]</f>
        <v>7775.1875</v>
      </c>
      <c r="O132" s="36">
        <v>45177</v>
      </c>
      <c r="P132" s="66" t="s">
        <v>114</v>
      </c>
      <c r="Q132" s="70" t="s">
        <v>115</v>
      </c>
      <c r="R132" s="65" t="s">
        <v>34</v>
      </c>
      <c r="S132" s="67"/>
      <c r="T132" s="71" t="s">
        <v>35</v>
      </c>
      <c r="U132" s="66" t="s">
        <v>1148</v>
      </c>
      <c r="W132" s="75">
        <f>(Tabla16[[#This Row],[TASA 16%]]+Tabla16[[#This Row],[IEPS 6%]])*0.16</f>
        <v>1244.03</v>
      </c>
      <c r="X132" s="75">
        <f>W132-Tabla16[[#This Row],[IVA]]</f>
        <v>0</v>
      </c>
    </row>
    <row r="133" spans="1:24" x14ac:dyDescent="0.25">
      <c r="A133" s="64">
        <v>186205</v>
      </c>
      <c r="B133" s="65">
        <v>665</v>
      </c>
      <c r="C133" s="10">
        <v>45159</v>
      </c>
      <c r="D133" s="67"/>
      <c r="E133" s="67">
        <v>4.9999999991996447E-3</v>
      </c>
      <c r="F133" s="67">
        <v>14033.375</v>
      </c>
      <c r="G133" s="68"/>
      <c r="H133" s="68"/>
      <c r="I133" s="67"/>
      <c r="J133" s="67"/>
      <c r="K133" s="67">
        <v>2245.34</v>
      </c>
      <c r="L133" s="67">
        <v>16278.72</v>
      </c>
      <c r="M133" s="61">
        <f>Tabla16[[#This Row],[TASA EX.]]+Tabla16[[#This Row],[IEPS 8 %]]</f>
        <v>0</v>
      </c>
      <c r="N133" s="69">
        <f>Tabla16[[#This Row],[TASA 16%]]+Tabla16[[#This Row],[IEPS 6%]]</f>
        <v>14033.375</v>
      </c>
      <c r="O133" s="36">
        <v>45178</v>
      </c>
      <c r="P133" s="66" t="s">
        <v>1149</v>
      </c>
      <c r="Q133" s="70" t="s">
        <v>1150</v>
      </c>
      <c r="R133" s="65" t="s">
        <v>34</v>
      </c>
      <c r="S133" s="67"/>
      <c r="T133" s="71" t="s">
        <v>35</v>
      </c>
      <c r="U133" s="66" t="s">
        <v>1151</v>
      </c>
      <c r="W133" s="75">
        <f>(Tabla16[[#This Row],[TASA 16%]]+Tabla16[[#This Row],[IEPS 6%]])*0.16</f>
        <v>2245.34</v>
      </c>
      <c r="X133" s="75">
        <f>W133-Tabla16[[#This Row],[IVA]]</f>
        <v>0</v>
      </c>
    </row>
    <row r="134" spans="1:24" x14ac:dyDescent="0.25">
      <c r="A134" s="64">
        <v>186206</v>
      </c>
      <c r="B134" s="65">
        <v>666</v>
      </c>
      <c r="C134" s="10">
        <v>45159</v>
      </c>
      <c r="D134" s="67"/>
      <c r="E134" s="67">
        <v>4492.96</v>
      </c>
      <c r="F134" s="67">
        <v>0</v>
      </c>
      <c r="G134" s="68"/>
      <c r="H134" s="68"/>
      <c r="I134" s="67"/>
      <c r="J134" s="67"/>
      <c r="K134" s="67"/>
      <c r="L134" s="67">
        <v>4492.96</v>
      </c>
      <c r="M134" s="61">
        <f>Tabla16[[#This Row],[TASA EX.]]+Tabla16[[#This Row],[IEPS 8 %]]</f>
        <v>0</v>
      </c>
      <c r="N134" s="69">
        <f>Tabla16[[#This Row],[TASA 16%]]+Tabla16[[#This Row],[IEPS 6%]]</f>
        <v>0</v>
      </c>
      <c r="O134" s="36">
        <v>45177</v>
      </c>
      <c r="P134" s="66" t="s">
        <v>107</v>
      </c>
      <c r="Q134" s="70" t="s">
        <v>108</v>
      </c>
      <c r="R134" s="65" t="s">
        <v>34</v>
      </c>
      <c r="S134" s="67"/>
      <c r="T134" s="71" t="s">
        <v>35</v>
      </c>
      <c r="U134" s="66" t="s">
        <v>1152</v>
      </c>
      <c r="W134" s="75">
        <f>(Tabla16[[#This Row],[TASA 16%]]+Tabla16[[#This Row],[IEPS 6%]])*0.16</f>
        <v>0</v>
      </c>
      <c r="X134" s="75">
        <f>W134-Tabla16[[#This Row],[IVA]]</f>
        <v>0</v>
      </c>
    </row>
    <row r="135" spans="1:24" x14ac:dyDescent="0.25">
      <c r="A135" s="64">
        <v>186208</v>
      </c>
      <c r="B135" s="65">
        <v>668</v>
      </c>
      <c r="C135" s="10">
        <v>45159</v>
      </c>
      <c r="D135" s="67"/>
      <c r="E135" s="67">
        <v>-1.4999999999417923E-2</v>
      </c>
      <c r="F135" s="67">
        <v>51379.875</v>
      </c>
      <c r="G135" s="68"/>
      <c r="H135" s="68"/>
      <c r="I135" s="67"/>
      <c r="J135" s="67"/>
      <c r="K135" s="67">
        <v>8220.7800000000007</v>
      </c>
      <c r="L135" s="67">
        <v>59600.639999999999</v>
      </c>
      <c r="M135" s="61">
        <f>Tabla16[[#This Row],[TASA EX.]]+Tabla16[[#This Row],[IEPS 8 %]]</f>
        <v>0</v>
      </c>
      <c r="N135" s="69">
        <f>Tabla16[[#This Row],[TASA 16%]]+Tabla16[[#This Row],[IEPS 6%]]</f>
        <v>51379.875</v>
      </c>
      <c r="O135" s="36">
        <v>45178</v>
      </c>
      <c r="P135" s="66" t="s">
        <v>146</v>
      </c>
      <c r="Q135" s="70" t="s">
        <v>147</v>
      </c>
      <c r="R135" s="65" t="s">
        <v>34</v>
      </c>
      <c r="S135" s="67"/>
      <c r="T135" s="71" t="s">
        <v>35</v>
      </c>
      <c r="U135" s="66" t="s">
        <v>1153</v>
      </c>
      <c r="W135" s="75">
        <f>(Tabla16[[#This Row],[TASA 16%]]+Tabla16[[#This Row],[IEPS 6%]])*0.16</f>
        <v>8220.7800000000007</v>
      </c>
      <c r="X135" s="75">
        <f>W135-Tabla16[[#This Row],[IVA]]</f>
        <v>0</v>
      </c>
    </row>
    <row r="136" spans="1:24" x14ac:dyDescent="0.25">
      <c r="A136" s="64">
        <v>186212</v>
      </c>
      <c r="B136" s="65">
        <v>672</v>
      </c>
      <c r="C136" s="10">
        <v>45159</v>
      </c>
      <c r="D136" s="67"/>
      <c r="E136" s="67">
        <v>-0.13249999999970896</v>
      </c>
      <c r="F136" s="67">
        <v>8127.5625</v>
      </c>
      <c r="G136" s="68"/>
      <c r="H136" s="68"/>
      <c r="I136" s="67"/>
      <c r="J136" s="67"/>
      <c r="K136" s="67">
        <v>1300.4100000000001</v>
      </c>
      <c r="L136" s="67">
        <v>9427.84</v>
      </c>
      <c r="M136" s="61">
        <f>Tabla16[[#This Row],[TASA EX.]]+Tabla16[[#This Row],[IEPS 8 %]]</f>
        <v>0</v>
      </c>
      <c r="N136" s="69">
        <f>Tabla16[[#This Row],[TASA 16%]]+Tabla16[[#This Row],[IEPS 6%]]</f>
        <v>8127.5625</v>
      </c>
      <c r="O136" s="36">
        <v>45174</v>
      </c>
      <c r="P136" s="66" t="s">
        <v>1154</v>
      </c>
      <c r="Q136" s="70" t="s">
        <v>1155</v>
      </c>
      <c r="R136" s="65" t="s">
        <v>34</v>
      </c>
      <c r="S136" s="67"/>
      <c r="T136" s="71" t="s">
        <v>35</v>
      </c>
      <c r="U136" s="66" t="s">
        <v>1156</v>
      </c>
      <c r="W136" s="75">
        <f>(Tabla16[[#This Row],[TASA 16%]]+Tabla16[[#This Row],[IEPS 6%]])*0.16</f>
        <v>1300.4100000000001</v>
      </c>
      <c r="X136" s="75">
        <f>W136-Tabla16[[#This Row],[IVA]]</f>
        <v>0</v>
      </c>
    </row>
    <row r="137" spans="1:24" x14ac:dyDescent="0.25">
      <c r="A137" s="64">
        <v>186213</v>
      </c>
      <c r="B137" s="65">
        <v>673</v>
      </c>
      <c r="C137" s="10">
        <v>45159</v>
      </c>
      <c r="D137" s="67"/>
      <c r="E137" s="67">
        <v>83328.72</v>
      </c>
      <c r="F137" s="67">
        <v>0</v>
      </c>
      <c r="G137" s="68"/>
      <c r="H137" s="68"/>
      <c r="I137" s="67"/>
      <c r="J137" s="67"/>
      <c r="K137" s="67"/>
      <c r="L137" s="67">
        <v>83328.72</v>
      </c>
      <c r="M137" s="61">
        <f>Tabla16[[#This Row],[TASA EX.]]+Tabla16[[#This Row],[IEPS 8 %]]</f>
        <v>0</v>
      </c>
      <c r="N137" s="69">
        <f>Tabla16[[#This Row],[TASA 16%]]+Tabla16[[#This Row],[IEPS 6%]]</f>
        <v>0</v>
      </c>
      <c r="O137" s="36">
        <v>45174</v>
      </c>
      <c r="P137" s="66" t="s">
        <v>141</v>
      </c>
      <c r="Q137" s="70" t="s">
        <v>142</v>
      </c>
      <c r="R137" s="65" t="s">
        <v>34</v>
      </c>
      <c r="S137" s="67">
        <v>1893.54</v>
      </c>
      <c r="T137" s="71" t="s">
        <v>35</v>
      </c>
      <c r="U137" s="66" t="s">
        <v>1157</v>
      </c>
      <c r="W137" s="75">
        <f>(Tabla16[[#This Row],[TASA 16%]]+Tabla16[[#This Row],[IEPS 6%]])*0.16</f>
        <v>0</v>
      </c>
      <c r="X137" s="75">
        <f>W137-Tabla16[[#This Row],[IVA]]</f>
        <v>0</v>
      </c>
    </row>
    <row r="138" spans="1:24" x14ac:dyDescent="0.25">
      <c r="A138" s="64">
        <v>186214</v>
      </c>
      <c r="B138" s="65">
        <v>674</v>
      </c>
      <c r="C138" s="10">
        <v>45159</v>
      </c>
      <c r="D138" s="67"/>
      <c r="E138" s="67">
        <v>7.2759576141834259E-12</v>
      </c>
      <c r="F138" s="67">
        <v>52154.999999999993</v>
      </c>
      <c r="G138" s="68"/>
      <c r="H138" s="68"/>
      <c r="I138" s="67"/>
      <c r="J138" s="67"/>
      <c r="K138" s="67">
        <v>8344.7999999999993</v>
      </c>
      <c r="L138" s="67">
        <v>60499.8</v>
      </c>
      <c r="M138" s="61">
        <f>Tabla16[[#This Row],[TASA EX.]]+Tabla16[[#This Row],[IEPS 8 %]]</f>
        <v>0</v>
      </c>
      <c r="N138" s="69">
        <f>Tabla16[[#This Row],[TASA 16%]]+Tabla16[[#This Row],[IEPS 6%]]</f>
        <v>52154.999999999993</v>
      </c>
      <c r="O138" s="36">
        <v>45184</v>
      </c>
      <c r="P138" s="66" t="s">
        <v>1158</v>
      </c>
      <c r="Q138" s="70" t="s">
        <v>1159</v>
      </c>
      <c r="R138" s="65" t="s">
        <v>34</v>
      </c>
      <c r="S138" s="67"/>
      <c r="T138" s="71" t="s">
        <v>35</v>
      </c>
      <c r="U138" s="66" t="s">
        <v>1160</v>
      </c>
      <c r="W138" s="75">
        <f>(Tabla16[[#This Row],[TASA 16%]]+Tabla16[[#This Row],[IEPS 6%]])*0.16</f>
        <v>8344.7999999999993</v>
      </c>
      <c r="X138" s="75">
        <f>W138-Tabla16[[#This Row],[IVA]]</f>
        <v>0</v>
      </c>
    </row>
    <row r="139" spans="1:24" x14ac:dyDescent="0.25">
      <c r="A139" s="39">
        <v>186215</v>
      </c>
      <c r="B139" s="9">
        <v>675</v>
      </c>
      <c r="C139" s="10">
        <v>45159</v>
      </c>
      <c r="D139" s="11"/>
      <c r="E139" s="11">
        <v>0</v>
      </c>
      <c r="F139" s="11">
        <v>10560</v>
      </c>
      <c r="G139" s="24"/>
      <c r="H139" s="24"/>
      <c r="I139" s="11"/>
      <c r="J139" s="11"/>
      <c r="K139" s="11">
        <v>1689.6</v>
      </c>
      <c r="L139" s="11">
        <v>12249.6</v>
      </c>
      <c r="M139" s="62">
        <f>Tabla16[[#This Row],[TASA EX.]]+Tabla16[[#This Row],[IEPS 8 %]]</f>
        <v>0</v>
      </c>
      <c r="N139" s="62">
        <f>Tabla16[[#This Row],[TASA 16%]]+Tabla16[[#This Row],[IEPS 6%]]</f>
        <v>10560</v>
      </c>
      <c r="O139" s="36">
        <v>45174</v>
      </c>
      <c r="P139" s="12" t="s">
        <v>719</v>
      </c>
      <c r="Q139" s="37" t="s">
        <v>720</v>
      </c>
      <c r="R139" s="9" t="s">
        <v>34</v>
      </c>
      <c r="S139" s="11"/>
      <c r="T139" s="13" t="s">
        <v>35</v>
      </c>
      <c r="U139" s="12" t="s">
        <v>661</v>
      </c>
      <c r="W139" s="75">
        <f>(Tabla16[[#This Row],[TASA 16%]]+Tabla16[[#This Row],[IEPS 6%]])*0.16</f>
        <v>1689.6000000000001</v>
      </c>
      <c r="X139" s="75">
        <f>W139-Tabla16[[#This Row],[IVA]]</f>
        <v>0</v>
      </c>
    </row>
    <row r="140" spans="1:24" x14ac:dyDescent="0.25">
      <c r="A140" s="64">
        <v>186216</v>
      </c>
      <c r="B140" s="65">
        <v>676</v>
      </c>
      <c r="C140" s="10">
        <v>45159</v>
      </c>
      <c r="D140" s="67"/>
      <c r="E140" s="67">
        <v>2933.9875000000002</v>
      </c>
      <c r="F140" s="67">
        <v>4395.3125</v>
      </c>
      <c r="G140" s="68"/>
      <c r="H140" s="68"/>
      <c r="I140" s="67"/>
      <c r="J140" s="67"/>
      <c r="K140" s="67">
        <v>703.25</v>
      </c>
      <c r="L140" s="67">
        <v>8032.55</v>
      </c>
      <c r="M140" s="61">
        <f>Tabla16[[#This Row],[TASA EX.]]+Tabla16[[#This Row],[IEPS 8 %]]</f>
        <v>0</v>
      </c>
      <c r="N140" s="69">
        <f>Tabla16[[#This Row],[TASA 16%]]+Tabla16[[#This Row],[IEPS 6%]]</f>
        <v>4395.3125</v>
      </c>
      <c r="O140" s="36">
        <v>45181</v>
      </c>
      <c r="P140" s="66" t="s">
        <v>523</v>
      </c>
      <c r="Q140" s="70" t="s">
        <v>524</v>
      </c>
      <c r="R140" s="65" t="s">
        <v>34</v>
      </c>
      <c r="S140" s="67"/>
      <c r="T140" s="71" t="s">
        <v>35</v>
      </c>
      <c r="U140" s="66" t="s">
        <v>1161</v>
      </c>
      <c r="W140" s="75">
        <f>(Tabla16[[#This Row],[TASA 16%]]+Tabla16[[#This Row],[IEPS 6%]])*0.16</f>
        <v>703.25</v>
      </c>
      <c r="X140" s="75">
        <f>W140-Tabla16[[#This Row],[IVA]]</f>
        <v>0</v>
      </c>
    </row>
    <row r="141" spans="1:24" x14ac:dyDescent="0.25">
      <c r="A141" s="64">
        <v>186217</v>
      </c>
      <c r="B141" s="65">
        <v>677</v>
      </c>
      <c r="C141" s="10">
        <v>45159</v>
      </c>
      <c r="D141" s="67"/>
      <c r="E141" s="67">
        <v>1.2500000000727596E-2</v>
      </c>
      <c r="F141" s="67">
        <v>12828.4375</v>
      </c>
      <c r="G141" s="68"/>
      <c r="H141" s="68"/>
      <c r="I141" s="67"/>
      <c r="J141" s="67"/>
      <c r="K141" s="67">
        <v>2052.5500000000002</v>
      </c>
      <c r="L141" s="67">
        <v>14881</v>
      </c>
      <c r="M141" s="61">
        <f>Tabla16[[#This Row],[TASA EX.]]+Tabla16[[#This Row],[IEPS 8 %]]</f>
        <v>0</v>
      </c>
      <c r="N141" s="69">
        <f>Tabla16[[#This Row],[TASA 16%]]+Tabla16[[#This Row],[IEPS 6%]]</f>
        <v>12828.4375</v>
      </c>
      <c r="O141" s="36">
        <v>45180</v>
      </c>
      <c r="P141" s="66" t="s">
        <v>1162</v>
      </c>
      <c r="Q141" s="70" t="s">
        <v>1163</v>
      </c>
      <c r="R141" s="65" t="s">
        <v>34</v>
      </c>
      <c r="S141" s="67"/>
      <c r="T141" s="71" t="s">
        <v>35</v>
      </c>
      <c r="U141" s="66" t="s">
        <v>1164</v>
      </c>
      <c r="W141" s="75">
        <f>(Tabla16[[#This Row],[TASA 16%]]+Tabla16[[#This Row],[IEPS 6%]])*0.16</f>
        <v>2052.5500000000002</v>
      </c>
      <c r="X141" s="75">
        <f>W141-Tabla16[[#This Row],[IVA]]</f>
        <v>0</v>
      </c>
    </row>
    <row r="142" spans="1:24" x14ac:dyDescent="0.25">
      <c r="A142" s="76">
        <v>186218</v>
      </c>
      <c r="B142" s="77">
        <v>678</v>
      </c>
      <c r="C142" s="85">
        <v>45159</v>
      </c>
      <c r="D142" s="79"/>
      <c r="E142" s="79">
        <v>11400.96</v>
      </c>
      <c r="F142" s="79">
        <v>0</v>
      </c>
      <c r="G142" s="80"/>
      <c r="H142" s="80"/>
      <c r="I142" s="79"/>
      <c r="J142" s="79"/>
      <c r="K142" s="79"/>
      <c r="L142" s="79">
        <v>11400.96</v>
      </c>
      <c r="M142" s="81">
        <f>Tabla16[[#This Row],[TASA EX.]]+Tabla16[[#This Row],[IEPS 8 %]]</f>
        <v>0</v>
      </c>
      <c r="N142" s="81">
        <f>Tabla16[[#This Row],[TASA 16%]]+Tabla16[[#This Row],[IEPS 6%]]</f>
        <v>0</v>
      </c>
      <c r="O142" s="36">
        <v>45181</v>
      </c>
      <c r="P142" s="78" t="s">
        <v>301</v>
      </c>
      <c r="Q142" s="82" t="s">
        <v>302</v>
      </c>
      <c r="R142" s="77" t="s">
        <v>34</v>
      </c>
      <c r="S142" s="79"/>
      <c r="T142" s="83" t="s">
        <v>35</v>
      </c>
      <c r="U142" s="78" t="s">
        <v>1165</v>
      </c>
      <c r="W142" s="75">
        <f>(Tabla16[[#This Row],[TASA 16%]]+Tabla16[[#This Row],[IEPS 6%]])*0.16</f>
        <v>0</v>
      </c>
      <c r="X142" s="75">
        <f>W142-Tabla16[[#This Row],[IVA]]</f>
        <v>0</v>
      </c>
    </row>
    <row r="143" spans="1:24" x14ac:dyDescent="0.25">
      <c r="A143" s="64">
        <v>186219</v>
      </c>
      <c r="B143" s="65">
        <v>679</v>
      </c>
      <c r="C143" s="10">
        <v>45159</v>
      </c>
      <c r="D143" s="67"/>
      <c r="E143" s="67">
        <v>80661.83249999999</v>
      </c>
      <c r="F143" s="67">
        <v>598.1875</v>
      </c>
      <c r="G143" s="68"/>
      <c r="H143" s="68"/>
      <c r="I143" s="67"/>
      <c r="J143" s="67"/>
      <c r="K143" s="67">
        <v>95.71</v>
      </c>
      <c r="L143" s="67">
        <v>81355.73</v>
      </c>
      <c r="M143" s="61">
        <f>Tabla16[[#This Row],[TASA EX.]]+Tabla16[[#This Row],[IEPS 8 %]]</f>
        <v>0</v>
      </c>
      <c r="N143" s="69">
        <f>Tabla16[[#This Row],[TASA 16%]]+Tabla16[[#This Row],[IEPS 6%]]</f>
        <v>598.1875</v>
      </c>
      <c r="O143" s="36">
        <v>45173</v>
      </c>
      <c r="P143" s="66" t="s">
        <v>403</v>
      </c>
      <c r="Q143" s="70" t="s">
        <v>404</v>
      </c>
      <c r="R143" s="65" t="s">
        <v>34</v>
      </c>
      <c r="S143" s="67">
        <v>1450</v>
      </c>
      <c r="T143" s="71" t="s">
        <v>35</v>
      </c>
      <c r="U143" s="66" t="s">
        <v>1166</v>
      </c>
      <c r="W143" s="75">
        <f>(Tabla16[[#This Row],[TASA 16%]]+Tabla16[[#This Row],[IEPS 6%]])*0.16</f>
        <v>95.710000000000008</v>
      </c>
      <c r="X143" s="75">
        <f>W143-Tabla16[[#This Row],[IVA]]</f>
        <v>0</v>
      </c>
    </row>
    <row r="144" spans="1:24" x14ac:dyDescent="0.25">
      <c r="A144" s="64">
        <v>186220</v>
      </c>
      <c r="B144" s="65">
        <v>680</v>
      </c>
      <c r="C144" s="10">
        <v>45159</v>
      </c>
      <c r="D144" s="67"/>
      <c r="E144" s="67">
        <v>0.10499999999956344</v>
      </c>
      <c r="F144" s="67">
        <v>7884.375</v>
      </c>
      <c r="G144" s="68"/>
      <c r="H144" s="68"/>
      <c r="I144" s="67"/>
      <c r="J144" s="67"/>
      <c r="K144" s="67">
        <v>1261.5</v>
      </c>
      <c r="L144" s="67">
        <v>9145.98</v>
      </c>
      <c r="M144" s="61">
        <f>Tabla16[[#This Row],[TASA EX.]]+Tabla16[[#This Row],[IEPS 8 %]]</f>
        <v>0</v>
      </c>
      <c r="N144" s="69">
        <f>Tabla16[[#This Row],[TASA 16%]]+Tabla16[[#This Row],[IEPS 6%]]</f>
        <v>7884.375</v>
      </c>
      <c r="O144" s="36">
        <v>45181</v>
      </c>
      <c r="P144" s="66" t="s">
        <v>1167</v>
      </c>
      <c r="Q144" s="70" t="s">
        <v>1168</v>
      </c>
      <c r="R144" s="65" t="s">
        <v>34</v>
      </c>
      <c r="S144" s="67"/>
      <c r="T144" s="71" t="s">
        <v>35</v>
      </c>
      <c r="U144" s="66" t="s">
        <v>1169</v>
      </c>
      <c r="W144" s="75">
        <f>(Tabla16[[#This Row],[TASA 16%]]+Tabla16[[#This Row],[IEPS 6%]])*0.16</f>
        <v>1261.5</v>
      </c>
      <c r="X144" s="75">
        <f>W144-Tabla16[[#This Row],[IVA]]</f>
        <v>0</v>
      </c>
    </row>
    <row r="145" spans="1:24" x14ac:dyDescent="0.25">
      <c r="A145" s="64">
        <v>186221</v>
      </c>
      <c r="B145" s="65">
        <v>681</v>
      </c>
      <c r="C145" s="10">
        <v>45159</v>
      </c>
      <c r="D145" s="67"/>
      <c r="E145" s="67">
        <v>-1.0000000002037268E-2</v>
      </c>
      <c r="F145" s="67">
        <v>28610.5</v>
      </c>
      <c r="G145" s="68"/>
      <c r="H145" s="68"/>
      <c r="I145" s="67"/>
      <c r="J145" s="67"/>
      <c r="K145" s="67">
        <v>4577.68</v>
      </c>
      <c r="L145" s="67">
        <v>33188.17</v>
      </c>
      <c r="M145" s="61">
        <f>Tabla16[[#This Row],[TASA EX.]]+Tabla16[[#This Row],[IEPS 8 %]]</f>
        <v>0</v>
      </c>
      <c r="N145" s="69">
        <f>Tabla16[[#This Row],[TASA 16%]]+Tabla16[[#This Row],[IEPS 6%]]</f>
        <v>28610.5</v>
      </c>
      <c r="O145" s="36">
        <v>45181</v>
      </c>
      <c r="P145" s="66" t="s">
        <v>565</v>
      </c>
      <c r="Q145" s="70" t="s">
        <v>566</v>
      </c>
      <c r="R145" s="65" t="s">
        <v>34</v>
      </c>
      <c r="S145" s="67"/>
      <c r="T145" s="71" t="s">
        <v>35</v>
      </c>
      <c r="U145" s="66" t="s">
        <v>1170</v>
      </c>
      <c r="W145" s="75">
        <f>(Tabla16[[#This Row],[TASA 16%]]+Tabla16[[#This Row],[IEPS 6%]])*0.16</f>
        <v>4577.68</v>
      </c>
      <c r="X145" s="75">
        <f>W145-Tabla16[[#This Row],[IVA]]</f>
        <v>0</v>
      </c>
    </row>
    <row r="146" spans="1:24" x14ac:dyDescent="0.25">
      <c r="A146" s="64">
        <v>186222</v>
      </c>
      <c r="B146" s="65">
        <v>682</v>
      </c>
      <c r="C146" s="10">
        <v>45159</v>
      </c>
      <c r="D146" s="67"/>
      <c r="E146" s="67">
        <v>22230.015000000014</v>
      </c>
      <c r="F146" s="67">
        <v>386448.375</v>
      </c>
      <c r="G146" s="68"/>
      <c r="H146" s="68"/>
      <c r="I146" s="67"/>
      <c r="J146" s="67"/>
      <c r="K146" s="67">
        <v>61831.74</v>
      </c>
      <c r="L146" s="67">
        <v>470510.13</v>
      </c>
      <c r="M146" s="61">
        <f>Tabla16[[#This Row],[TASA EX.]]+Tabla16[[#This Row],[IEPS 8 %]]</f>
        <v>0</v>
      </c>
      <c r="N146" s="69">
        <f>Tabla16[[#This Row],[TASA 16%]]+Tabla16[[#This Row],[IEPS 6%]]</f>
        <v>386448.375</v>
      </c>
      <c r="O146" s="36">
        <v>45177</v>
      </c>
      <c r="P146" s="66" t="s">
        <v>148</v>
      </c>
      <c r="Q146" s="70" t="s">
        <v>149</v>
      </c>
      <c r="R146" s="65" t="s">
        <v>34</v>
      </c>
      <c r="S146" s="67"/>
      <c r="T146" s="71" t="s">
        <v>35</v>
      </c>
      <c r="U146" s="66" t="s">
        <v>1171</v>
      </c>
      <c r="W146" s="75">
        <f>(Tabla16[[#This Row],[TASA 16%]]+Tabla16[[#This Row],[IEPS 6%]])*0.16</f>
        <v>61831.74</v>
      </c>
      <c r="X146" s="75">
        <f>W146-Tabla16[[#This Row],[IVA]]</f>
        <v>0</v>
      </c>
    </row>
    <row r="147" spans="1:24" x14ac:dyDescent="0.25">
      <c r="A147" s="64">
        <v>186223</v>
      </c>
      <c r="B147" s="65">
        <v>683</v>
      </c>
      <c r="C147" s="10">
        <v>45159</v>
      </c>
      <c r="D147" s="67"/>
      <c r="E147" s="67">
        <v>2123.8875000000116</v>
      </c>
      <c r="F147" s="67">
        <v>419457.8125</v>
      </c>
      <c r="G147" s="68"/>
      <c r="H147" s="68"/>
      <c r="I147" s="67"/>
      <c r="J147" s="67"/>
      <c r="K147" s="67">
        <v>67113.25</v>
      </c>
      <c r="L147" s="67">
        <v>488694.95</v>
      </c>
      <c r="M147" s="61">
        <f>Tabla16[[#This Row],[TASA EX.]]+Tabla16[[#This Row],[IEPS 8 %]]</f>
        <v>0</v>
      </c>
      <c r="N147" s="69">
        <f>Tabla16[[#This Row],[TASA 16%]]+Tabla16[[#This Row],[IEPS 6%]]</f>
        <v>419457.8125</v>
      </c>
      <c r="O147" s="36">
        <v>45181</v>
      </c>
      <c r="P147" s="66" t="s">
        <v>148</v>
      </c>
      <c r="Q147" s="70" t="s">
        <v>149</v>
      </c>
      <c r="R147" s="65" t="s">
        <v>34</v>
      </c>
      <c r="S147" s="67">
        <v>0.01</v>
      </c>
      <c r="T147" s="71" t="s">
        <v>35</v>
      </c>
      <c r="U147" s="66" t="s">
        <v>1172</v>
      </c>
      <c r="W147" s="75">
        <f>(Tabla16[[#This Row],[TASA 16%]]+Tabla16[[#This Row],[IEPS 6%]])*0.16</f>
        <v>67113.25</v>
      </c>
      <c r="X147" s="75">
        <f>W147-Tabla16[[#This Row],[IVA]]</f>
        <v>0</v>
      </c>
    </row>
    <row r="148" spans="1:24" x14ac:dyDescent="0.25">
      <c r="A148" s="64">
        <v>186224</v>
      </c>
      <c r="B148" s="65">
        <v>684</v>
      </c>
      <c r="C148" s="10">
        <v>45159</v>
      </c>
      <c r="D148" s="67"/>
      <c r="E148" s="67">
        <v>28530.812500000058</v>
      </c>
      <c r="F148" s="67">
        <v>460264.4375</v>
      </c>
      <c r="G148" s="68"/>
      <c r="H148" s="68"/>
      <c r="I148" s="67"/>
      <c r="J148" s="67"/>
      <c r="K148" s="67">
        <v>73642.31</v>
      </c>
      <c r="L148" s="67">
        <v>562437.56000000006</v>
      </c>
      <c r="M148" s="61">
        <f>Tabla16[[#This Row],[TASA EX.]]+Tabla16[[#This Row],[IEPS 8 %]]</f>
        <v>0</v>
      </c>
      <c r="N148" s="69">
        <f>Tabla16[[#This Row],[TASA 16%]]+Tabla16[[#This Row],[IEPS 6%]]</f>
        <v>460264.4375</v>
      </c>
      <c r="O148" s="36">
        <v>45188</v>
      </c>
      <c r="P148" s="66" t="s">
        <v>148</v>
      </c>
      <c r="Q148" s="70" t="s">
        <v>149</v>
      </c>
      <c r="R148" s="65" t="s">
        <v>34</v>
      </c>
      <c r="S148" s="67"/>
      <c r="T148" s="71" t="s">
        <v>35</v>
      </c>
      <c r="U148" s="66" t="s">
        <v>1173</v>
      </c>
      <c r="W148" s="75">
        <f>(Tabla16[[#This Row],[TASA 16%]]+Tabla16[[#This Row],[IEPS 6%]])*0.16</f>
        <v>73642.31</v>
      </c>
      <c r="X148" s="75">
        <f>W148-Tabla16[[#This Row],[IVA]]</f>
        <v>0</v>
      </c>
    </row>
    <row r="149" spans="1:24" x14ac:dyDescent="0.25">
      <c r="A149" s="64">
        <v>186225</v>
      </c>
      <c r="B149" s="65">
        <v>685</v>
      </c>
      <c r="C149" s="10">
        <v>45159</v>
      </c>
      <c r="D149" s="67"/>
      <c r="E149" s="67">
        <v>147000</v>
      </c>
      <c r="F149" s="67">
        <v>0</v>
      </c>
      <c r="G149" s="68"/>
      <c r="H149" s="68"/>
      <c r="I149" s="67"/>
      <c r="J149" s="67"/>
      <c r="K149" s="67"/>
      <c r="L149" s="67">
        <v>147000</v>
      </c>
      <c r="M149" s="61">
        <f>Tabla16[[#This Row],[TASA EX.]]+Tabla16[[#This Row],[IEPS 8 %]]</f>
        <v>0</v>
      </c>
      <c r="N149" s="69">
        <f>Tabla16[[#This Row],[TASA 16%]]+Tabla16[[#This Row],[IEPS 6%]]</f>
        <v>0</v>
      </c>
      <c r="O149" s="36">
        <v>45173</v>
      </c>
      <c r="P149" s="66" t="s">
        <v>246</v>
      </c>
      <c r="Q149" s="70" t="s">
        <v>247</v>
      </c>
      <c r="R149" s="65" t="s">
        <v>34</v>
      </c>
      <c r="S149" s="67"/>
      <c r="T149" s="71" t="s">
        <v>35</v>
      </c>
      <c r="U149" s="66" t="s">
        <v>1174</v>
      </c>
      <c r="W149" s="75">
        <f>(Tabla16[[#This Row],[TASA 16%]]+Tabla16[[#This Row],[IEPS 6%]])*0.16</f>
        <v>0</v>
      </c>
      <c r="X149" s="75">
        <f>W149-Tabla16[[#This Row],[IVA]]</f>
        <v>0</v>
      </c>
    </row>
    <row r="150" spans="1:24" x14ac:dyDescent="0.25">
      <c r="A150" s="39">
        <v>186226</v>
      </c>
      <c r="B150" s="9">
        <v>686</v>
      </c>
      <c r="C150" s="10">
        <v>45159</v>
      </c>
      <c r="D150" s="11"/>
      <c r="E150" s="11">
        <v>147790</v>
      </c>
      <c r="F150" s="11">
        <v>0</v>
      </c>
      <c r="G150" s="24"/>
      <c r="H150" s="24"/>
      <c r="I150" s="11"/>
      <c r="J150" s="11"/>
      <c r="K150" s="11"/>
      <c r="L150" s="11">
        <v>147790</v>
      </c>
      <c r="M150" s="62">
        <f>Tabla16[[#This Row],[TASA EX.]]+Tabla16[[#This Row],[IEPS 8 %]]</f>
        <v>0</v>
      </c>
      <c r="N150" s="62">
        <f>Tabla16[[#This Row],[TASA 16%]]+Tabla16[[#This Row],[IEPS 6%]]</f>
        <v>0</v>
      </c>
      <c r="O150" s="36">
        <v>45180</v>
      </c>
      <c r="P150" s="12" t="s">
        <v>246</v>
      </c>
      <c r="Q150" s="37" t="s">
        <v>247</v>
      </c>
      <c r="R150" s="9" t="s">
        <v>34</v>
      </c>
      <c r="S150" s="11"/>
      <c r="T150" s="13" t="s">
        <v>35</v>
      </c>
      <c r="U150" s="12" t="s">
        <v>1175</v>
      </c>
      <c r="W150" s="75">
        <f>(Tabla16[[#This Row],[TASA 16%]]+Tabla16[[#This Row],[IEPS 6%]])*0.16</f>
        <v>0</v>
      </c>
      <c r="X150" s="75">
        <f>W150-Tabla16[[#This Row],[IVA]]</f>
        <v>0</v>
      </c>
    </row>
    <row r="151" spans="1:24" x14ac:dyDescent="0.25">
      <c r="A151" s="39">
        <v>186228</v>
      </c>
      <c r="B151" s="9">
        <v>688</v>
      </c>
      <c r="C151" s="10">
        <v>45159</v>
      </c>
      <c r="D151" s="11"/>
      <c r="E151" s="11">
        <v>127998</v>
      </c>
      <c r="F151" s="11">
        <v>0</v>
      </c>
      <c r="G151" s="24"/>
      <c r="H151" s="24"/>
      <c r="I151" s="11"/>
      <c r="J151" s="11"/>
      <c r="K151" s="11"/>
      <c r="L151" s="11">
        <v>127998</v>
      </c>
      <c r="M151" s="61">
        <f>Tabla16[[#This Row],[TASA EX.]]+Tabla16[[#This Row],[IEPS 8 %]]</f>
        <v>0</v>
      </c>
      <c r="N151" s="62">
        <f>Tabla16[[#This Row],[TASA 16%]]+Tabla16[[#This Row],[IEPS 6%]]</f>
        <v>0</v>
      </c>
      <c r="O151" s="36">
        <v>45175</v>
      </c>
      <c r="P151" s="12" t="s">
        <v>168</v>
      </c>
      <c r="Q151" s="37" t="s">
        <v>169</v>
      </c>
      <c r="R151" s="9" t="s">
        <v>34</v>
      </c>
      <c r="S151" s="11"/>
      <c r="T151" s="13" t="s">
        <v>35</v>
      </c>
      <c r="U151" s="12" t="s">
        <v>1176</v>
      </c>
      <c r="W151" s="75">
        <f>(Tabla16[[#This Row],[TASA 16%]]+Tabla16[[#This Row],[IEPS 6%]])*0.16</f>
        <v>0</v>
      </c>
      <c r="X151" s="75">
        <f>W151-Tabla16[[#This Row],[IVA]]</f>
        <v>0</v>
      </c>
    </row>
    <row r="152" spans="1:24" x14ac:dyDescent="0.25">
      <c r="A152" s="64">
        <v>186229</v>
      </c>
      <c r="B152" s="65">
        <v>689</v>
      </c>
      <c r="C152" s="10">
        <v>45159</v>
      </c>
      <c r="D152" s="67"/>
      <c r="E152" s="67">
        <v>0</v>
      </c>
      <c r="F152" s="67">
        <v>16162.5</v>
      </c>
      <c r="G152" s="68"/>
      <c r="H152" s="68"/>
      <c r="I152" s="67"/>
      <c r="J152" s="67"/>
      <c r="K152" s="67">
        <v>2586</v>
      </c>
      <c r="L152" s="67">
        <v>18748.5</v>
      </c>
      <c r="M152" s="61">
        <f>Tabla16[[#This Row],[TASA EX.]]+Tabla16[[#This Row],[IEPS 8 %]]</f>
        <v>0</v>
      </c>
      <c r="N152" s="69">
        <f>Tabla16[[#This Row],[TASA 16%]]+Tabla16[[#This Row],[IEPS 6%]]</f>
        <v>16162.5</v>
      </c>
      <c r="O152" s="36">
        <v>45173</v>
      </c>
      <c r="P152" s="66" t="s">
        <v>1177</v>
      </c>
      <c r="Q152" s="70" t="s">
        <v>1178</v>
      </c>
      <c r="R152" s="65" t="s">
        <v>34</v>
      </c>
      <c r="S152" s="67"/>
      <c r="T152" s="71" t="s">
        <v>35</v>
      </c>
      <c r="U152" s="66" t="s">
        <v>1179</v>
      </c>
      <c r="W152" s="75">
        <f>(Tabla16[[#This Row],[TASA 16%]]+Tabla16[[#This Row],[IEPS 6%]])*0.16</f>
        <v>2586</v>
      </c>
      <c r="X152" s="75">
        <f>W152-Tabla16[[#This Row],[IVA]]</f>
        <v>0</v>
      </c>
    </row>
    <row r="153" spans="1:24" x14ac:dyDescent="0.25">
      <c r="A153" s="64">
        <v>186232</v>
      </c>
      <c r="B153" s="65">
        <v>692</v>
      </c>
      <c r="C153" s="10">
        <v>45159</v>
      </c>
      <c r="D153" s="67"/>
      <c r="E153" s="67">
        <v>0</v>
      </c>
      <c r="F153" s="67">
        <v>61250</v>
      </c>
      <c r="G153" s="68"/>
      <c r="H153" s="68"/>
      <c r="I153" s="67"/>
      <c r="J153" s="67"/>
      <c r="K153" s="67">
        <v>9800</v>
      </c>
      <c r="L153" s="67">
        <v>71050</v>
      </c>
      <c r="M153" s="61">
        <f>Tabla16[[#This Row],[TASA EX.]]+Tabla16[[#This Row],[IEPS 8 %]]</f>
        <v>0</v>
      </c>
      <c r="N153" s="69">
        <f>Tabla16[[#This Row],[TASA 16%]]+Tabla16[[#This Row],[IEPS 6%]]</f>
        <v>61250</v>
      </c>
      <c r="O153" s="36">
        <v>45173</v>
      </c>
      <c r="P153" s="66" t="s">
        <v>128</v>
      </c>
      <c r="Q153" s="70" t="s">
        <v>129</v>
      </c>
      <c r="R153" s="65" t="s">
        <v>48</v>
      </c>
      <c r="S153" s="67"/>
      <c r="T153" s="71" t="s">
        <v>49</v>
      </c>
      <c r="U153" s="66" t="s">
        <v>1180</v>
      </c>
      <c r="W153" s="75">
        <f>(Tabla16[[#This Row],[TASA 16%]]+Tabla16[[#This Row],[IEPS 6%]])*0.16</f>
        <v>9800</v>
      </c>
      <c r="X153" s="75">
        <f>W153-Tabla16[[#This Row],[IVA]]</f>
        <v>0</v>
      </c>
    </row>
    <row r="154" spans="1:24" x14ac:dyDescent="0.25">
      <c r="A154" s="39">
        <v>186234</v>
      </c>
      <c r="B154" s="9">
        <v>694</v>
      </c>
      <c r="C154" s="10">
        <v>45159</v>
      </c>
      <c r="D154" s="11"/>
      <c r="E154" s="11">
        <v>0.29250000000320142</v>
      </c>
      <c r="F154" s="11">
        <v>34849.6875</v>
      </c>
      <c r="G154" s="24"/>
      <c r="H154" s="24"/>
      <c r="I154" s="11"/>
      <c r="J154" s="11"/>
      <c r="K154" s="11">
        <v>5575.95</v>
      </c>
      <c r="L154" s="11">
        <v>40425.93</v>
      </c>
      <c r="M154" s="62">
        <f>Tabla16[[#This Row],[TASA EX.]]+Tabla16[[#This Row],[IEPS 8 %]]</f>
        <v>0</v>
      </c>
      <c r="N154" s="62">
        <f>Tabla16[[#This Row],[TASA 16%]]+Tabla16[[#This Row],[IEPS 6%]]</f>
        <v>34849.6875</v>
      </c>
      <c r="O154" s="36">
        <v>45183</v>
      </c>
      <c r="P154" s="12" t="s">
        <v>689</v>
      </c>
      <c r="Q154" s="37" t="s">
        <v>690</v>
      </c>
      <c r="R154" s="9" t="s">
        <v>34</v>
      </c>
      <c r="S154" s="11"/>
      <c r="T154" s="13" t="s">
        <v>35</v>
      </c>
      <c r="U154" s="12" t="s">
        <v>1181</v>
      </c>
      <c r="W154" s="75">
        <f>(Tabla16[[#This Row],[TASA 16%]]+Tabla16[[#This Row],[IEPS 6%]])*0.16</f>
        <v>5575.95</v>
      </c>
      <c r="X154" s="75">
        <f>W154-Tabla16[[#This Row],[IVA]]</f>
        <v>0</v>
      </c>
    </row>
    <row r="155" spans="1:24" x14ac:dyDescent="0.25">
      <c r="A155" s="48">
        <v>186236</v>
      </c>
      <c r="B155" s="49">
        <v>696</v>
      </c>
      <c r="C155" s="10">
        <v>45160</v>
      </c>
      <c r="D155" s="50"/>
      <c r="E155" s="50">
        <v>11784.002500000001</v>
      </c>
      <c r="F155" s="50">
        <v>3420.6874999999995</v>
      </c>
      <c r="G155" s="51"/>
      <c r="H155" s="51"/>
      <c r="I155" s="50"/>
      <c r="J155" s="50"/>
      <c r="K155" s="50">
        <v>547.30999999999995</v>
      </c>
      <c r="L155" s="50">
        <v>15752</v>
      </c>
      <c r="M155" s="61">
        <f>Tabla16[[#This Row],[TASA EX.]]+Tabla16[[#This Row],[IEPS 8 %]]</f>
        <v>0</v>
      </c>
      <c r="N155" s="63">
        <f>Tabla16[[#This Row],[TASA 16%]]+Tabla16[[#This Row],[IEPS 6%]]</f>
        <v>3420.6874999999995</v>
      </c>
      <c r="O155" s="36">
        <v>45192</v>
      </c>
      <c r="P155" s="52" t="s">
        <v>196</v>
      </c>
      <c r="Q155" s="53" t="s">
        <v>197</v>
      </c>
      <c r="R155" s="49" t="s">
        <v>34</v>
      </c>
      <c r="S155" s="50"/>
      <c r="T155" s="54" t="s">
        <v>35</v>
      </c>
      <c r="U155" s="52" t="s">
        <v>1182</v>
      </c>
      <c r="W155" s="75">
        <f>(Tabla16[[#This Row],[TASA 16%]]+Tabla16[[#This Row],[IEPS 6%]])*0.16</f>
        <v>547.30999999999995</v>
      </c>
      <c r="X155" s="75">
        <f>W155-Tabla16[[#This Row],[IVA]]</f>
        <v>0</v>
      </c>
    </row>
    <row r="156" spans="1:24" x14ac:dyDescent="0.25">
      <c r="A156" s="39">
        <v>186239</v>
      </c>
      <c r="B156" s="9">
        <v>699</v>
      </c>
      <c r="C156" s="10">
        <v>45160</v>
      </c>
      <c r="D156" s="11"/>
      <c r="E156" s="11">
        <v>1.0000000023865141E-2</v>
      </c>
      <c r="F156" s="11">
        <v>102450.74999999999</v>
      </c>
      <c r="G156" s="24"/>
      <c r="H156" s="24"/>
      <c r="I156" s="11"/>
      <c r="J156" s="11"/>
      <c r="K156" s="11">
        <v>16392.12</v>
      </c>
      <c r="L156" s="11">
        <v>118842.88</v>
      </c>
      <c r="M156" s="61">
        <f>Tabla16[[#This Row],[TASA EX.]]+Tabla16[[#This Row],[IEPS 8 %]]</f>
        <v>0</v>
      </c>
      <c r="N156" s="62">
        <f>Tabla16[[#This Row],[TASA 16%]]+Tabla16[[#This Row],[IEPS 6%]]</f>
        <v>102450.74999999999</v>
      </c>
      <c r="O156" s="36">
        <v>45171</v>
      </c>
      <c r="P156" s="12" t="s">
        <v>359</v>
      </c>
      <c r="Q156" s="37" t="s">
        <v>360</v>
      </c>
      <c r="R156" s="9" t="s">
        <v>34</v>
      </c>
      <c r="S156" s="11">
        <v>3037.2</v>
      </c>
      <c r="T156" s="13" t="s">
        <v>35</v>
      </c>
      <c r="U156" s="12" t="s">
        <v>1183</v>
      </c>
      <c r="W156" s="75">
        <f>(Tabla16[[#This Row],[TASA 16%]]+Tabla16[[#This Row],[IEPS 6%]])*0.16</f>
        <v>16392.12</v>
      </c>
      <c r="X156" s="75">
        <f>W156-Tabla16[[#This Row],[IVA]]</f>
        <v>0</v>
      </c>
    </row>
    <row r="157" spans="1:24" x14ac:dyDescent="0.25">
      <c r="A157" s="64">
        <v>186240</v>
      </c>
      <c r="B157" s="65">
        <v>700</v>
      </c>
      <c r="C157" s="10">
        <v>45160</v>
      </c>
      <c r="D157" s="67"/>
      <c r="E157" s="67">
        <v>7500</v>
      </c>
      <c r="F157" s="67">
        <v>0</v>
      </c>
      <c r="G157" s="68"/>
      <c r="H157" s="68"/>
      <c r="I157" s="67"/>
      <c r="J157" s="67"/>
      <c r="K157" s="67"/>
      <c r="L157" s="67">
        <v>7500</v>
      </c>
      <c r="M157" s="61">
        <f>Tabla16[[#This Row],[TASA EX.]]+Tabla16[[#This Row],[IEPS 8 %]]</f>
        <v>0</v>
      </c>
      <c r="N157" s="69">
        <f>Tabla16[[#This Row],[TASA 16%]]+Tabla16[[#This Row],[IEPS 6%]]</f>
        <v>0</v>
      </c>
      <c r="O157" s="36">
        <v>45181</v>
      </c>
      <c r="P157" s="66" t="s">
        <v>708</v>
      </c>
      <c r="Q157" s="70" t="s">
        <v>709</v>
      </c>
      <c r="R157" s="65" t="s">
        <v>34</v>
      </c>
      <c r="S157" s="67"/>
      <c r="T157" s="71" t="s">
        <v>35</v>
      </c>
      <c r="U157" s="66" t="s">
        <v>1184</v>
      </c>
      <c r="W157" s="75">
        <f>(Tabla16[[#This Row],[TASA 16%]]+Tabla16[[#This Row],[IEPS 6%]])*0.16</f>
        <v>0</v>
      </c>
      <c r="X157" s="75">
        <f>W157-Tabla16[[#This Row],[IVA]]</f>
        <v>0</v>
      </c>
    </row>
    <row r="158" spans="1:24" x14ac:dyDescent="0.25">
      <c r="A158" s="64">
        <v>186457</v>
      </c>
      <c r="B158" s="65">
        <v>917</v>
      </c>
      <c r="C158" s="10">
        <v>45167</v>
      </c>
      <c r="D158" s="67"/>
      <c r="E158" s="67">
        <v>246822.36</v>
      </c>
      <c r="F158" s="67">
        <v>0</v>
      </c>
      <c r="G158" s="68"/>
      <c r="H158" s="68"/>
      <c r="I158" s="67"/>
      <c r="J158" s="67">
        <v>5879.64</v>
      </c>
      <c r="K158" s="67"/>
      <c r="L158" s="67">
        <v>252702</v>
      </c>
      <c r="M158" s="61">
        <f>Tabla16[[#This Row],[TASA EX.]]+Tabla16[[#This Row],[IEPS 8 %]]</f>
        <v>5879.64</v>
      </c>
      <c r="N158" s="69">
        <f>Tabla16[[#This Row],[TASA 16%]]+Tabla16[[#This Row],[IEPS 6%]]</f>
        <v>0</v>
      </c>
      <c r="O158" s="36">
        <v>45182</v>
      </c>
      <c r="P158" t="s">
        <v>1996</v>
      </c>
      <c r="Q158" s="70" t="s">
        <v>111</v>
      </c>
      <c r="R158" s="65" t="s">
        <v>34</v>
      </c>
      <c r="S158" s="67">
        <v>26576.49</v>
      </c>
      <c r="T158" s="71" t="s">
        <v>35</v>
      </c>
      <c r="U158" s="12" t="s">
        <v>1977</v>
      </c>
      <c r="W158" s="75">
        <f>(Tabla16[[#This Row],[TASA 16%]]+Tabla16[[#This Row],[IEPS 6%]])*0.16</f>
        <v>0</v>
      </c>
      <c r="X158" s="75">
        <f>W158-Tabla16[[#This Row],[IVA]]</f>
        <v>0</v>
      </c>
    </row>
    <row r="159" spans="1:24" x14ac:dyDescent="0.25">
      <c r="A159" s="39">
        <v>186460</v>
      </c>
      <c r="B159" s="9">
        <v>920</v>
      </c>
      <c r="C159" s="10">
        <v>45167</v>
      </c>
      <c r="D159" s="11"/>
      <c r="E159" s="11">
        <v>53479.5</v>
      </c>
      <c r="F159" s="11">
        <v>0</v>
      </c>
      <c r="G159" s="24"/>
      <c r="H159" s="24"/>
      <c r="I159" s="11"/>
      <c r="J159" s="11">
        <v>281.49</v>
      </c>
      <c r="K159" s="11"/>
      <c r="L159" s="11">
        <v>53760.99</v>
      </c>
      <c r="M159" s="62">
        <f>Tabla16[[#This Row],[TASA EX.]]+Tabla16[[#This Row],[IEPS 8 %]]</f>
        <v>281.49</v>
      </c>
      <c r="N159" s="62">
        <f>Tabla16[[#This Row],[TASA 16%]]+Tabla16[[#This Row],[IEPS 6%]]</f>
        <v>0</v>
      </c>
      <c r="O159" s="36">
        <v>45184</v>
      </c>
      <c r="P159" t="s">
        <v>1996</v>
      </c>
      <c r="Q159" s="37" t="s">
        <v>111</v>
      </c>
      <c r="R159" s="9" t="s">
        <v>34</v>
      </c>
      <c r="S159" s="11">
        <v>13645.58</v>
      </c>
      <c r="T159" s="13" t="s">
        <v>35</v>
      </c>
      <c r="U159" s="12" t="s">
        <v>1978</v>
      </c>
      <c r="W159" s="75">
        <f>(Tabla16[[#This Row],[TASA 16%]]+Tabla16[[#This Row],[IEPS 6%]])*0.16</f>
        <v>0</v>
      </c>
      <c r="X159" s="75">
        <f>W159-Tabla16[[#This Row],[IVA]]</f>
        <v>0</v>
      </c>
    </row>
    <row r="160" spans="1:24" x14ac:dyDescent="0.25">
      <c r="A160" s="64">
        <v>186694</v>
      </c>
      <c r="B160" s="65">
        <v>154</v>
      </c>
      <c r="C160" s="10">
        <v>45174</v>
      </c>
      <c r="D160" s="67"/>
      <c r="E160" s="67">
        <v>206964.76</v>
      </c>
      <c r="F160" s="67">
        <v>0</v>
      </c>
      <c r="G160" s="68"/>
      <c r="H160" s="68"/>
      <c r="I160" s="67"/>
      <c r="J160" s="67">
        <v>6067.25</v>
      </c>
      <c r="K160" s="67"/>
      <c r="L160" s="67">
        <v>213032.01</v>
      </c>
      <c r="M160" s="61">
        <f>Tabla16[[#This Row],[TASA EX.]]+Tabla16[[#This Row],[IEPS 8 %]]</f>
        <v>6067.25</v>
      </c>
      <c r="N160" s="69">
        <f>Tabla16[[#This Row],[TASA 16%]]+Tabla16[[#This Row],[IEPS 6%]]</f>
        <v>0</v>
      </c>
      <c r="O160" s="36">
        <v>45184</v>
      </c>
      <c r="P160" t="s">
        <v>1996</v>
      </c>
      <c r="Q160" s="70" t="s">
        <v>111</v>
      </c>
      <c r="R160" s="65" t="s">
        <v>34</v>
      </c>
      <c r="S160" s="67">
        <v>43091.41</v>
      </c>
      <c r="T160" s="71" t="s">
        <v>35</v>
      </c>
      <c r="U160" s="12" t="s">
        <v>1979</v>
      </c>
      <c r="W160" s="75">
        <f>(Tabla16[[#This Row],[TASA 16%]]+Tabla16[[#This Row],[IEPS 6%]])*0.16</f>
        <v>0</v>
      </c>
      <c r="X160" s="75">
        <f>W160-Tabla16[[#This Row],[IVA]]</f>
        <v>0</v>
      </c>
    </row>
    <row r="161" spans="1:24" x14ac:dyDescent="0.25">
      <c r="A161" s="64">
        <v>186247</v>
      </c>
      <c r="B161" s="65">
        <v>707</v>
      </c>
      <c r="C161" s="10">
        <v>45160</v>
      </c>
      <c r="D161" s="67"/>
      <c r="E161" s="67">
        <v>-1.7500000016298145E-2</v>
      </c>
      <c r="F161" s="67">
        <v>363556.6875</v>
      </c>
      <c r="G161" s="68"/>
      <c r="H161" s="68"/>
      <c r="I161" s="67"/>
      <c r="J161" s="67"/>
      <c r="K161" s="67">
        <v>58169.07</v>
      </c>
      <c r="L161" s="67">
        <v>421725.74</v>
      </c>
      <c r="M161" s="61">
        <f>Tabla16[[#This Row],[TASA EX.]]+Tabla16[[#This Row],[IEPS 8 %]]</f>
        <v>0</v>
      </c>
      <c r="N161" s="69">
        <f>Tabla16[[#This Row],[TASA 16%]]+Tabla16[[#This Row],[IEPS 6%]]</f>
        <v>363556.6875</v>
      </c>
      <c r="O161" s="36">
        <v>45178</v>
      </c>
      <c r="P161" s="66" t="s">
        <v>99</v>
      </c>
      <c r="Q161" s="70" t="s">
        <v>100</v>
      </c>
      <c r="R161" s="65" t="s">
        <v>470</v>
      </c>
      <c r="S161" s="67">
        <v>6122.15</v>
      </c>
      <c r="T161" s="71" t="s">
        <v>35</v>
      </c>
      <c r="U161" s="66" t="s">
        <v>1186</v>
      </c>
      <c r="W161" s="75">
        <f>(Tabla16[[#This Row],[TASA 16%]]+Tabla16[[#This Row],[IEPS 6%]])*0.16</f>
        <v>58169.07</v>
      </c>
      <c r="X161" s="75">
        <f>W161-Tabla16[[#This Row],[IVA]]</f>
        <v>0</v>
      </c>
    </row>
    <row r="162" spans="1:24" x14ac:dyDescent="0.25">
      <c r="A162" s="64">
        <v>186696</v>
      </c>
      <c r="B162" s="65">
        <v>156</v>
      </c>
      <c r="C162" s="10">
        <v>45174</v>
      </c>
      <c r="D162" s="67"/>
      <c r="E162" s="67">
        <v>47703.41</v>
      </c>
      <c r="F162" s="67">
        <v>0</v>
      </c>
      <c r="G162" s="68"/>
      <c r="H162" s="68"/>
      <c r="I162" s="67"/>
      <c r="J162" s="67">
        <v>3326.66</v>
      </c>
      <c r="K162" s="67"/>
      <c r="L162" s="67">
        <v>51030.07</v>
      </c>
      <c r="M162" s="61">
        <f>Tabla16[[#This Row],[TASA EX.]]+Tabla16[[#This Row],[IEPS 8 %]]</f>
        <v>3326.66</v>
      </c>
      <c r="N162" s="69">
        <f>Tabla16[[#This Row],[TASA 16%]]+Tabla16[[#This Row],[IEPS 6%]]</f>
        <v>0</v>
      </c>
      <c r="O162" s="36">
        <v>45191</v>
      </c>
      <c r="P162" t="s">
        <v>1996</v>
      </c>
      <c r="Q162" s="70" t="s">
        <v>111</v>
      </c>
      <c r="R162" s="65" t="s">
        <v>34</v>
      </c>
      <c r="S162" s="67">
        <v>3906.67</v>
      </c>
      <c r="T162" s="71" t="s">
        <v>35</v>
      </c>
      <c r="U162" s="12" t="s">
        <v>1980</v>
      </c>
      <c r="W162" s="75">
        <f>(Tabla16[[#This Row],[TASA 16%]]+Tabla16[[#This Row],[IEPS 6%]])*0.16</f>
        <v>0</v>
      </c>
      <c r="X162" s="75">
        <f>W162-Tabla16[[#This Row],[IVA]]</f>
        <v>0</v>
      </c>
    </row>
    <row r="163" spans="1:24" x14ac:dyDescent="0.25">
      <c r="A163" s="55">
        <v>186249</v>
      </c>
      <c r="B163" s="54">
        <v>709</v>
      </c>
      <c r="C163" s="10">
        <v>45160</v>
      </c>
      <c r="D163" s="56"/>
      <c r="E163" s="56">
        <v>10171.589999999997</v>
      </c>
      <c r="F163" s="56">
        <v>200595.75</v>
      </c>
      <c r="G163" s="57"/>
      <c r="H163" s="57"/>
      <c r="I163" s="56"/>
      <c r="J163" s="56"/>
      <c r="K163" s="56">
        <v>32095.32</v>
      </c>
      <c r="L163" s="56">
        <v>242862.66</v>
      </c>
      <c r="M163" s="61">
        <f>Tabla16[[#This Row],[TASA EX.]]+Tabla16[[#This Row],[IEPS 8 %]]</f>
        <v>0</v>
      </c>
      <c r="N163" s="61">
        <f>Tabla16[[#This Row],[TASA 16%]]+Tabla16[[#This Row],[IEPS 6%]]</f>
        <v>200595.75</v>
      </c>
      <c r="O163" s="36">
        <v>45181</v>
      </c>
      <c r="P163" s="58" t="s">
        <v>150</v>
      </c>
      <c r="Q163" s="53" t="s">
        <v>151</v>
      </c>
      <c r="R163" s="49" t="s">
        <v>34</v>
      </c>
      <c r="S163" s="59">
        <v>16176.7</v>
      </c>
      <c r="T163" s="54" t="s">
        <v>35</v>
      </c>
      <c r="U163" s="52" t="s">
        <v>1188</v>
      </c>
      <c r="W163" s="75">
        <f>(Tabla16[[#This Row],[TASA 16%]]+Tabla16[[#This Row],[IEPS 6%]])*0.16</f>
        <v>32095.32</v>
      </c>
      <c r="X163" s="75">
        <f>W163-Tabla16[[#This Row],[IVA]]</f>
        <v>0</v>
      </c>
    </row>
    <row r="164" spans="1:24" x14ac:dyDescent="0.25">
      <c r="A164" s="64">
        <v>186250</v>
      </c>
      <c r="B164" s="65">
        <v>710</v>
      </c>
      <c r="C164" s="10">
        <v>45160</v>
      </c>
      <c r="D164" s="67"/>
      <c r="E164" s="67">
        <v>23318.965</v>
      </c>
      <c r="F164" s="67">
        <v>3310.3749999999995</v>
      </c>
      <c r="G164" s="68"/>
      <c r="H164" s="68"/>
      <c r="I164" s="67"/>
      <c r="J164" s="67"/>
      <c r="K164" s="67">
        <v>529.66</v>
      </c>
      <c r="L164" s="67">
        <v>27159</v>
      </c>
      <c r="M164" s="61">
        <f>Tabla16[[#This Row],[TASA EX.]]+Tabla16[[#This Row],[IEPS 8 %]]</f>
        <v>0</v>
      </c>
      <c r="N164" s="69">
        <f>Tabla16[[#This Row],[TASA 16%]]+Tabla16[[#This Row],[IEPS 6%]]</f>
        <v>3310.3749999999995</v>
      </c>
      <c r="O164" s="36">
        <v>45174</v>
      </c>
      <c r="P164" s="66" t="s">
        <v>1189</v>
      </c>
      <c r="Q164" s="70" t="s">
        <v>1190</v>
      </c>
      <c r="R164" s="65" t="s">
        <v>34</v>
      </c>
      <c r="S164" s="67"/>
      <c r="T164" s="71" t="s">
        <v>35</v>
      </c>
      <c r="U164" s="66" t="s">
        <v>1191</v>
      </c>
      <c r="W164" s="75">
        <f>(Tabla16[[#This Row],[TASA 16%]]+Tabla16[[#This Row],[IEPS 6%]])*0.16</f>
        <v>529.66</v>
      </c>
      <c r="X164" s="75">
        <f>W164-Tabla16[[#This Row],[IVA]]</f>
        <v>0</v>
      </c>
    </row>
    <row r="165" spans="1:24" x14ac:dyDescent="0.25">
      <c r="A165" s="64">
        <v>186251</v>
      </c>
      <c r="B165" s="65">
        <v>711</v>
      </c>
      <c r="C165" s="10">
        <v>45160</v>
      </c>
      <c r="D165" s="67"/>
      <c r="E165" s="67">
        <v>30299.744999999995</v>
      </c>
      <c r="F165" s="67">
        <v>181851.125</v>
      </c>
      <c r="G165" s="68"/>
      <c r="H165" s="68"/>
      <c r="I165" s="67"/>
      <c r="J165" s="67"/>
      <c r="K165" s="67">
        <v>29096.18</v>
      </c>
      <c r="L165" s="67">
        <v>241247.05</v>
      </c>
      <c r="M165" s="61">
        <f>Tabla16[[#This Row],[TASA EX.]]+Tabla16[[#This Row],[IEPS 8 %]]</f>
        <v>0</v>
      </c>
      <c r="N165" s="69">
        <f>Tabla16[[#This Row],[TASA 16%]]+Tabla16[[#This Row],[IEPS 6%]]</f>
        <v>181851.125</v>
      </c>
      <c r="O165" s="36">
        <v>45174</v>
      </c>
      <c r="P165" s="66" t="s">
        <v>325</v>
      </c>
      <c r="Q165" s="70" t="s">
        <v>326</v>
      </c>
      <c r="R165" s="65" t="s">
        <v>34</v>
      </c>
      <c r="S165" s="67">
        <v>2520.9699999999998</v>
      </c>
      <c r="T165" s="71" t="s">
        <v>35</v>
      </c>
      <c r="U165" s="66" t="s">
        <v>1192</v>
      </c>
      <c r="W165" s="75">
        <f>(Tabla16[[#This Row],[TASA 16%]]+Tabla16[[#This Row],[IEPS 6%]])*0.16</f>
        <v>29096.18</v>
      </c>
      <c r="X165" s="75">
        <f>W165-Tabla16[[#This Row],[IVA]]</f>
        <v>0</v>
      </c>
    </row>
    <row r="166" spans="1:24" x14ac:dyDescent="0.25">
      <c r="A166" s="64">
        <v>186276</v>
      </c>
      <c r="B166" s="65">
        <v>736</v>
      </c>
      <c r="C166" s="10">
        <v>45162</v>
      </c>
      <c r="D166" s="67"/>
      <c r="E166" s="67">
        <v>2277</v>
      </c>
      <c r="F166" s="67">
        <v>0</v>
      </c>
      <c r="G166" s="68"/>
      <c r="H166" s="68"/>
      <c r="I166" s="67"/>
      <c r="J166" s="67"/>
      <c r="K166" s="67"/>
      <c r="L166" s="67">
        <v>2277</v>
      </c>
      <c r="M166" s="61">
        <f>Tabla16[[#This Row],[TASA EX.]]+Tabla16[[#This Row],[IEPS 8 %]]</f>
        <v>0</v>
      </c>
      <c r="N166" s="69">
        <f>Tabla16[[#This Row],[TASA 16%]]+Tabla16[[#This Row],[IEPS 6%]]</f>
        <v>0</v>
      </c>
      <c r="O166" s="36">
        <v>45192</v>
      </c>
      <c r="P166" s="66" t="s">
        <v>192</v>
      </c>
      <c r="Q166" s="101" t="s">
        <v>193</v>
      </c>
      <c r="R166" s="65" t="s">
        <v>34</v>
      </c>
      <c r="S166" s="67"/>
      <c r="T166" s="71" t="s">
        <v>35</v>
      </c>
      <c r="U166" s="66" t="s">
        <v>1193</v>
      </c>
      <c r="W166" s="75">
        <f>(Tabla16[[#This Row],[TASA 16%]]+Tabla16[[#This Row],[IEPS 6%]])*0.16</f>
        <v>0</v>
      </c>
      <c r="X166" s="75">
        <f>W166-Tabla16[[#This Row],[IVA]]</f>
        <v>0</v>
      </c>
    </row>
    <row r="167" spans="1:24" x14ac:dyDescent="0.25">
      <c r="A167" s="64">
        <v>186277</v>
      </c>
      <c r="B167" s="65">
        <v>737</v>
      </c>
      <c r="C167" s="10">
        <v>45162</v>
      </c>
      <c r="D167" s="67"/>
      <c r="E167" s="67">
        <v>3960</v>
      </c>
      <c r="F167" s="67">
        <v>0</v>
      </c>
      <c r="G167" s="68"/>
      <c r="H167" s="68"/>
      <c r="I167" s="67"/>
      <c r="J167" s="67"/>
      <c r="K167" s="67"/>
      <c r="L167" s="67">
        <v>3960</v>
      </c>
      <c r="M167" s="61">
        <f>Tabla16[[#This Row],[TASA EX.]]+Tabla16[[#This Row],[IEPS 8 %]]</f>
        <v>0</v>
      </c>
      <c r="N167" s="69">
        <f>Tabla16[[#This Row],[TASA 16%]]+Tabla16[[#This Row],[IEPS 6%]]</f>
        <v>0</v>
      </c>
      <c r="O167" s="36">
        <v>45183</v>
      </c>
      <c r="P167" s="66" t="s">
        <v>1194</v>
      </c>
      <c r="Q167" s="70" t="s">
        <v>1195</v>
      </c>
      <c r="R167" s="65" t="s">
        <v>34</v>
      </c>
      <c r="S167" s="67"/>
      <c r="T167" s="71" t="s">
        <v>35</v>
      </c>
      <c r="U167" s="66" t="s">
        <v>1196</v>
      </c>
      <c r="W167" s="75">
        <f>(Tabla16[[#This Row],[TASA 16%]]+Tabla16[[#This Row],[IEPS 6%]])*0.16</f>
        <v>0</v>
      </c>
      <c r="X167" s="75">
        <f>W167-Tabla16[[#This Row],[IVA]]</f>
        <v>0</v>
      </c>
    </row>
    <row r="168" spans="1:24" x14ac:dyDescent="0.25">
      <c r="A168" s="76">
        <v>186698</v>
      </c>
      <c r="B168" s="77">
        <v>158</v>
      </c>
      <c r="C168" s="85">
        <v>45174</v>
      </c>
      <c r="D168" s="79"/>
      <c r="E168" s="79">
        <v>159655.73250000001</v>
      </c>
      <c r="F168" s="79">
        <v>1455.1875</v>
      </c>
      <c r="G168" s="80"/>
      <c r="H168" s="80"/>
      <c r="I168" s="79"/>
      <c r="J168" s="79">
        <v>3573.27</v>
      </c>
      <c r="K168" s="79">
        <v>232.83</v>
      </c>
      <c r="L168" s="79">
        <v>164917.01999999999</v>
      </c>
      <c r="M168" s="81">
        <f>Tabla16[[#This Row],[TASA EX.]]+Tabla16[[#This Row],[IEPS 8 %]]</f>
        <v>3573.27</v>
      </c>
      <c r="N168" s="81">
        <f>Tabla16[[#This Row],[TASA 16%]]+Tabla16[[#This Row],[IEPS 6%]]</f>
        <v>1455.1875</v>
      </c>
      <c r="O168" s="36">
        <v>45195</v>
      </c>
      <c r="P168" t="s">
        <v>1996</v>
      </c>
      <c r="Q168" s="82" t="s">
        <v>111</v>
      </c>
      <c r="R168" s="77" t="s">
        <v>34</v>
      </c>
      <c r="S168" s="79">
        <v>23917.52</v>
      </c>
      <c r="T168" s="83" t="s">
        <v>35</v>
      </c>
      <c r="U168" s="12" t="s">
        <v>1981</v>
      </c>
      <c r="W168" s="75">
        <f>(Tabla16[[#This Row],[TASA 16%]]+Tabla16[[#This Row],[IEPS 6%]])*0.16</f>
        <v>232.83</v>
      </c>
      <c r="X168" s="75">
        <f>W168-Tabla16[[#This Row],[IVA]]</f>
        <v>0</v>
      </c>
    </row>
    <row r="169" spans="1:24" x14ac:dyDescent="0.25">
      <c r="A169" s="64">
        <v>186903</v>
      </c>
      <c r="B169" s="65">
        <v>363</v>
      </c>
      <c r="C169" s="10">
        <v>45181</v>
      </c>
      <c r="D169" s="67"/>
      <c r="E169" s="67">
        <v>422256.56</v>
      </c>
      <c r="F169" s="67">
        <v>0</v>
      </c>
      <c r="G169" s="68"/>
      <c r="H169" s="68"/>
      <c r="I169" s="67"/>
      <c r="J169" s="67">
        <v>6467.58</v>
      </c>
      <c r="K169" s="67"/>
      <c r="L169" s="67">
        <v>428724.14</v>
      </c>
      <c r="M169" s="61">
        <f>Tabla16[[#This Row],[TASA EX.]]+Tabla16[[#This Row],[IEPS 8 %]]</f>
        <v>6467.58</v>
      </c>
      <c r="N169" s="69">
        <f>Tabla16[[#This Row],[TASA 16%]]+Tabla16[[#This Row],[IEPS 6%]]</f>
        <v>0</v>
      </c>
      <c r="O169" s="36">
        <v>45196</v>
      </c>
      <c r="P169" t="s">
        <v>1996</v>
      </c>
      <c r="Q169" s="70" t="s">
        <v>111</v>
      </c>
      <c r="R169" s="65" t="s">
        <v>34</v>
      </c>
      <c r="S169" s="67">
        <v>51367.78</v>
      </c>
      <c r="T169" s="71" t="s">
        <v>35</v>
      </c>
      <c r="U169" s="12" t="s">
        <v>1982</v>
      </c>
      <c r="W169" s="75">
        <f>(Tabla16[[#This Row],[TASA 16%]]+Tabla16[[#This Row],[IEPS 6%]])*0.16</f>
        <v>0</v>
      </c>
      <c r="X169" s="75">
        <f>W169-Tabla16[[#This Row],[IVA]]</f>
        <v>0</v>
      </c>
    </row>
    <row r="170" spans="1:24" x14ac:dyDescent="0.25">
      <c r="A170" s="64">
        <v>186280</v>
      </c>
      <c r="B170" s="65">
        <v>740</v>
      </c>
      <c r="C170" s="10">
        <v>45162</v>
      </c>
      <c r="D170" s="67"/>
      <c r="E170" s="67">
        <v>8035</v>
      </c>
      <c r="F170" s="67">
        <v>0</v>
      </c>
      <c r="G170" s="68"/>
      <c r="H170" s="68"/>
      <c r="I170" s="67"/>
      <c r="J170" s="67"/>
      <c r="K170" s="67"/>
      <c r="L170" s="67">
        <v>8035</v>
      </c>
      <c r="M170" s="61">
        <f>Tabla16[[#This Row],[TASA EX.]]+Tabla16[[#This Row],[IEPS 8 %]]</f>
        <v>0</v>
      </c>
      <c r="N170" s="69">
        <f>Tabla16[[#This Row],[TASA 16%]]+Tabla16[[#This Row],[IEPS 6%]]</f>
        <v>0</v>
      </c>
      <c r="O170" s="36">
        <v>45177</v>
      </c>
      <c r="P170" s="66" t="s">
        <v>164</v>
      </c>
      <c r="Q170" s="70" t="s">
        <v>165</v>
      </c>
      <c r="R170" s="65" t="s">
        <v>34</v>
      </c>
      <c r="S170" s="67"/>
      <c r="T170" s="71" t="s">
        <v>35</v>
      </c>
      <c r="U170" s="66" t="s">
        <v>1198</v>
      </c>
      <c r="W170" s="75">
        <f>(Tabla16[[#This Row],[TASA 16%]]+Tabla16[[#This Row],[IEPS 6%]])*0.16</f>
        <v>0</v>
      </c>
      <c r="X170" s="75">
        <f>W170-Tabla16[[#This Row],[IVA]]</f>
        <v>0</v>
      </c>
    </row>
    <row r="171" spans="1:24" x14ac:dyDescent="0.25">
      <c r="A171" s="39">
        <v>186281</v>
      </c>
      <c r="B171" s="9">
        <v>741</v>
      </c>
      <c r="C171" s="10">
        <v>45162</v>
      </c>
      <c r="D171" s="11"/>
      <c r="E171" s="11">
        <v>8050</v>
      </c>
      <c r="F171" s="11">
        <v>0</v>
      </c>
      <c r="G171" s="24"/>
      <c r="H171" s="24"/>
      <c r="I171" s="11"/>
      <c r="J171" s="11"/>
      <c r="K171" s="11"/>
      <c r="L171" s="11">
        <v>8050</v>
      </c>
      <c r="M171" s="61">
        <f>Tabla16[[#This Row],[TASA EX.]]+Tabla16[[#This Row],[IEPS 8 %]]</f>
        <v>0</v>
      </c>
      <c r="N171" s="62">
        <f>Tabla16[[#This Row],[TASA 16%]]+Tabla16[[#This Row],[IEPS 6%]]</f>
        <v>0</v>
      </c>
      <c r="O171" s="36">
        <v>45175</v>
      </c>
      <c r="P171" s="12" t="s">
        <v>270</v>
      </c>
      <c r="Q171" s="37" t="s">
        <v>271</v>
      </c>
      <c r="R171" s="9" t="s">
        <v>34</v>
      </c>
      <c r="S171" s="11"/>
      <c r="T171" s="13" t="s">
        <v>35</v>
      </c>
      <c r="U171" s="12" t="s">
        <v>1199</v>
      </c>
      <c r="W171" s="75">
        <f>(Tabla16[[#This Row],[TASA 16%]]+Tabla16[[#This Row],[IEPS 6%]])*0.16</f>
        <v>0</v>
      </c>
      <c r="X171" s="75">
        <f>W171-Tabla16[[#This Row],[IVA]]</f>
        <v>0</v>
      </c>
    </row>
    <row r="172" spans="1:24" x14ac:dyDescent="0.25">
      <c r="A172" s="64">
        <v>186905</v>
      </c>
      <c r="B172" s="65">
        <v>365</v>
      </c>
      <c r="C172" s="10">
        <v>45181</v>
      </c>
      <c r="D172" s="67"/>
      <c r="E172" s="67">
        <v>236113.15499999997</v>
      </c>
      <c r="F172" s="67">
        <v>144847.625</v>
      </c>
      <c r="G172" s="68"/>
      <c r="H172" s="68"/>
      <c r="I172" s="67"/>
      <c r="J172" s="67">
        <v>1187.7</v>
      </c>
      <c r="K172" s="67">
        <v>23175.62</v>
      </c>
      <c r="L172" s="67">
        <v>405324.1</v>
      </c>
      <c r="M172" s="61">
        <f>Tabla16[[#This Row],[TASA EX.]]+Tabla16[[#This Row],[IEPS 8 %]]</f>
        <v>1187.7</v>
      </c>
      <c r="N172" s="69">
        <f>Tabla16[[#This Row],[TASA 16%]]+Tabla16[[#This Row],[IEPS 6%]]</f>
        <v>144847.625</v>
      </c>
      <c r="O172" s="36">
        <v>45198</v>
      </c>
      <c r="P172" t="s">
        <v>1996</v>
      </c>
      <c r="Q172" s="70" t="s">
        <v>111</v>
      </c>
      <c r="R172" s="65" t="s">
        <v>34</v>
      </c>
      <c r="S172" s="67">
        <v>50743.93</v>
      </c>
      <c r="T172" s="71" t="s">
        <v>35</v>
      </c>
      <c r="U172" s="12" t="s">
        <v>1983</v>
      </c>
      <c r="W172" s="75">
        <f>(Tabla16[[#This Row],[TASA 16%]]+Tabla16[[#This Row],[IEPS 6%]])*0.16</f>
        <v>23175.62</v>
      </c>
      <c r="X172" s="75">
        <f>W172-Tabla16[[#This Row],[IVA]]</f>
        <v>0</v>
      </c>
    </row>
    <row r="173" spans="1:24" x14ac:dyDescent="0.25">
      <c r="A173" s="64">
        <v>186283</v>
      </c>
      <c r="B173" s="65">
        <v>743</v>
      </c>
      <c r="C173" s="10">
        <v>45162</v>
      </c>
      <c r="D173" s="67"/>
      <c r="E173" s="67">
        <v>9936.7000000000007</v>
      </c>
      <c r="F173" s="67">
        <v>0</v>
      </c>
      <c r="G173" s="68"/>
      <c r="H173" s="68"/>
      <c r="I173" s="67"/>
      <c r="J173" s="67"/>
      <c r="K173" s="67"/>
      <c r="L173" s="67">
        <v>9936.7000000000007</v>
      </c>
      <c r="M173" s="61">
        <f>Tabla16[[#This Row],[TASA EX.]]+Tabla16[[#This Row],[IEPS 8 %]]</f>
        <v>0</v>
      </c>
      <c r="N173" s="69">
        <f>Tabla16[[#This Row],[TASA 16%]]+Tabla16[[#This Row],[IEPS 6%]]</f>
        <v>0</v>
      </c>
      <c r="O173" s="36">
        <v>45177</v>
      </c>
      <c r="P173" s="66" t="s">
        <v>297</v>
      </c>
      <c r="Q173" s="70" t="s">
        <v>298</v>
      </c>
      <c r="R173" s="65" t="s">
        <v>34</v>
      </c>
      <c r="S173" s="67"/>
      <c r="T173" s="71" t="s">
        <v>35</v>
      </c>
      <c r="U173" s="66" t="s">
        <v>56</v>
      </c>
      <c r="W173" s="75">
        <f>(Tabla16[[#This Row],[TASA 16%]]+Tabla16[[#This Row],[IEPS 6%]])*0.16</f>
        <v>0</v>
      </c>
      <c r="X173" s="75">
        <f>W173-Tabla16[[#This Row],[IVA]]</f>
        <v>0</v>
      </c>
    </row>
    <row r="174" spans="1:24" x14ac:dyDescent="0.25">
      <c r="A174" s="64">
        <v>186284</v>
      </c>
      <c r="B174" s="65">
        <v>744</v>
      </c>
      <c r="C174" s="10">
        <v>45162</v>
      </c>
      <c r="D174" s="67"/>
      <c r="E174" s="67">
        <v>10412.1</v>
      </c>
      <c r="F174" s="67">
        <v>0</v>
      </c>
      <c r="G174" s="68"/>
      <c r="H174" s="68">
        <v>-130.15</v>
      </c>
      <c r="I174" s="67"/>
      <c r="J174" s="67"/>
      <c r="K174" s="67"/>
      <c r="L174" s="67">
        <v>10281.950000000001</v>
      </c>
      <c r="M174" s="61">
        <f>Tabla16[[#This Row],[TASA EX.]]+Tabla16[[#This Row],[IEPS 8 %]]</f>
        <v>0</v>
      </c>
      <c r="N174" s="69">
        <f>Tabla16[[#This Row],[TASA 16%]]+Tabla16[[#This Row],[IEPS 6%]]</f>
        <v>0</v>
      </c>
      <c r="O174" s="36">
        <v>45177</v>
      </c>
      <c r="P174" s="66" t="s">
        <v>589</v>
      </c>
      <c r="Q174" s="70" t="s">
        <v>590</v>
      </c>
      <c r="R174" s="65" t="s">
        <v>34</v>
      </c>
      <c r="S174" s="67"/>
      <c r="T174" s="71" t="s">
        <v>35</v>
      </c>
      <c r="U174" s="66" t="s">
        <v>476</v>
      </c>
      <c r="W174" s="75">
        <f>(Tabla16[[#This Row],[TASA 16%]]+Tabla16[[#This Row],[IEPS 6%]])*0.16</f>
        <v>0</v>
      </c>
      <c r="X174" s="75">
        <f>W174-Tabla16[[#This Row],[IVA]]</f>
        <v>0</v>
      </c>
    </row>
    <row r="175" spans="1:24" x14ac:dyDescent="0.25">
      <c r="A175" s="76">
        <v>186100</v>
      </c>
      <c r="B175" s="77">
        <v>560</v>
      </c>
      <c r="C175" s="85">
        <v>45155</v>
      </c>
      <c r="D175" s="79"/>
      <c r="E175" s="79">
        <v>28883.182499999995</v>
      </c>
      <c r="F175" s="79">
        <v>68388.897500000006</v>
      </c>
      <c r="G175" s="80"/>
      <c r="H175" s="80"/>
      <c r="I175" s="79">
        <v>186.79</v>
      </c>
      <c r="J175" s="79">
        <v>1174.32</v>
      </c>
      <c r="K175" s="79">
        <v>10972.11</v>
      </c>
      <c r="L175" s="79">
        <v>109605.3</v>
      </c>
      <c r="M175" s="81">
        <f>Tabla16[[#This Row],[TASA EX.]]+Tabla16[[#This Row],[IEPS 8 %]]</f>
        <v>1174.32</v>
      </c>
      <c r="N175" s="81">
        <f>Tabla16[[#This Row],[TASA 16%]]+Tabla16[[#This Row],[IEPS 6%]]</f>
        <v>68575.6875</v>
      </c>
      <c r="O175" s="36">
        <v>45177</v>
      </c>
      <c r="P175" s="78" t="s">
        <v>114</v>
      </c>
      <c r="Q175" s="82" t="s">
        <v>115</v>
      </c>
      <c r="R175" s="77" t="s">
        <v>34</v>
      </c>
      <c r="S175" s="79"/>
      <c r="T175" s="83" t="s">
        <v>35</v>
      </c>
      <c r="U175" s="78" t="s">
        <v>1107</v>
      </c>
      <c r="W175" s="75">
        <f>(Tabla16[[#This Row],[TASA 16%]]+Tabla16[[#This Row],[IEPS 6%]])*0.16</f>
        <v>10972.11</v>
      </c>
      <c r="X175" s="75">
        <f>W175-Tabla16[[#This Row],[IVA]]</f>
        <v>0</v>
      </c>
    </row>
    <row r="176" spans="1:24" x14ac:dyDescent="0.25">
      <c r="A176" s="64">
        <v>186286</v>
      </c>
      <c r="B176" s="65">
        <v>746</v>
      </c>
      <c r="C176" s="10">
        <v>45162</v>
      </c>
      <c r="D176" s="67"/>
      <c r="E176" s="67">
        <v>15789.1</v>
      </c>
      <c r="F176" s="67">
        <v>0</v>
      </c>
      <c r="G176" s="68"/>
      <c r="H176" s="68"/>
      <c r="I176" s="67"/>
      <c r="J176" s="67"/>
      <c r="K176" s="67"/>
      <c r="L176" s="67">
        <v>15789.1</v>
      </c>
      <c r="M176" s="61">
        <f>Tabla16[[#This Row],[TASA EX.]]+Tabla16[[#This Row],[IEPS 8 %]]</f>
        <v>0</v>
      </c>
      <c r="N176" s="69">
        <f>Tabla16[[#This Row],[TASA 16%]]+Tabla16[[#This Row],[IEPS 6%]]</f>
        <v>0</v>
      </c>
      <c r="O176" s="36">
        <v>45176</v>
      </c>
      <c r="P176" s="66" t="s">
        <v>228</v>
      </c>
      <c r="Q176" s="70" t="s">
        <v>229</v>
      </c>
      <c r="R176" s="65" t="s">
        <v>34</v>
      </c>
      <c r="S176" s="67"/>
      <c r="T176" s="71" t="s">
        <v>35</v>
      </c>
      <c r="U176" s="66" t="s">
        <v>1201</v>
      </c>
      <c r="W176" s="75">
        <f>(Tabla16[[#This Row],[TASA 16%]]+Tabla16[[#This Row],[IEPS 6%]])*0.16</f>
        <v>0</v>
      </c>
      <c r="X176" s="75">
        <f>W176-Tabla16[[#This Row],[IVA]]</f>
        <v>0</v>
      </c>
    </row>
    <row r="177" spans="1:24" x14ac:dyDescent="0.25">
      <c r="A177" s="64">
        <v>186574</v>
      </c>
      <c r="B177" s="65">
        <v>34</v>
      </c>
      <c r="C177" s="10">
        <v>45170</v>
      </c>
      <c r="D177" s="67"/>
      <c r="E177" s="67">
        <v>25128.952499999999</v>
      </c>
      <c r="F177" s="67">
        <v>55650.6875</v>
      </c>
      <c r="G177" s="68"/>
      <c r="H177" s="68"/>
      <c r="I177" s="67"/>
      <c r="J177" s="67">
        <v>1260.54</v>
      </c>
      <c r="K177" s="67">
        <v>8904.11</v>
      </c>
      <c r="L177" s="67">
        <v>90944.29</v>
      </c>
      <c r="M177" s="61">
        <f>Tabla16[[#This Row],[TASA EX.]]+Tabla16[[#This Row],[IEPS 8 %]]</f>
        <v>1260.54</v>
      </c>
      <c r="N177" s="69">
        <f>Tabla16[[#This Row],[TASA 16%]]+Tabla16[[#This Row],[IEPS 6%]]</f>
        <v>55650.6875</v>
      </c>
      <c r="O177" s="36">
        <v>45191</v>
      </c>
      <c r="P177" s="66" t="s">
        <v>114</v>
      </c>
      <c r="Q177" s="70" t="s">
        <v>115</v>
      </c>
      <c r="R177" s="65" t="s">
        <v>34</v>
      </c>
      <c r="S177" s="67"/>
      <c r="T177" s="71" t="s">
        <v>35</v>
      </c>
      <c r="U177" s="66" t="s">
        <v>1426</v>
      </c>
      <c r="W177" s="75">
        <f>(Tabla16[[#This Row],[TASA 16%]]+Tabla16[[#This Row],[IEPS 6%]])*0.16</f>
        <v>8904.11</v>
      </c>
      <c r="X177" s="75">
        <f>W177-Tabla16[[#This Row],[IVA]]</f>
        <v>0</v>
      </c>
    </row>
    <row r="178" spans="1:24" x14ac:dyDescent="0.25">
      <c r="A178" s="64">
        <v>186775</v>
      </c>
      <c r="B178" s="65">
        <v>235</v>
      </c>
      <c r="C178" s="10">
        <v>45176</v>
      </c>
      <c r="D178" s="67"/>
      <c r="E178" s="67">
        <v>21564.802499999991</v>
      </c>
      <c r="F178" s="67">
        <v>114820.6875</v>
      </c>
      <c r="G178" s="68"/>
      <c r="H178" s="68"/>
      <c r="I178" s="67"/>
      <c r="J178" s="67">
        <v>1346.2</v>
      </c>
      <c r="K178" s="67">
        <v>18371.310000000001</v>
      </c>
      <c r="L178" s="67">
        <v>156103</v>
      </c>
      <c r="M178" s="61">
        <f>Tabla16[[#This Row],[TASA EX.]]+Tabla16[[#This Row],[IEPS 8 %]]</f>
        <v>1346.2</v>
      </c>
      <c r="N178" s="69">
        <f>Tabla16[[#This Row],[TASA 16%]]+Tabla16[[#This Row],[IEPS 6%]]</f>
        <v>114820.6875</v>
      </c>
      <c r="O178" s="36">
        <v>45197</v>
      </c>
      <c r="P178" s="66" t="s">
        <v>114</v>
      </c>
      <c r="Q178" s="70" t="s">
        <v>115</v>
      </c>
      <c r="R178" s="65" t="s">
        <v>34</v>
      </c>
      <c r="S178" s="67"/>
      <c r="T178" s="71" t="s">
        <v>35</v>
      </c>
      <c r="U178" s="66" t="s">
        <v>1603</v>
      </c>
      <c r="W178" s="75">
        <f>(Tabla16[[#This Row],[TASA 16%]]+Tabla16[[#This Row],[IEPS 6%]])*0.16</f>
        <v>18371.310000000001</v>
      </c>
      <c r="X178" s="75">
        <f>W178-Tabla16[[#This Row],[IVA]]</f>
        <v>0</v>
      </c>
    </row>
    <row r="179" spans="1:24" x14ac:dyDescent="0.25">
      <c r="A179" s="39">
        <v>186289</v>
      </c>
      <c r="B179" s="9">
        <v>749</v>
      </c>
      <c r="C179" s="10">
        <v>45162</v>
      </c>
      <c r="D179" s="11"/>
      <c r="E179" s="11">
        <v>27246</v>
      </c>
      <c r="F179" s="11">
        <v>0</v>
      </c>
      <c r="G179" s="24"/>
      <c r="H179" s="24"/>
      <c r="I179" s="11"/>
      <c r="J179" s="11"/>
      <c r="K179" s="11"/>
      <c r="L179" s="11">
        <v>27246</v>
      </c>
      <c r="M179" s="62">
        <f>Tabla16[[#This Row],[TASA EX.]]+Tabla16[[#This Row],[IEPS 8 %]]</f>
        <v>0</v>
      </c>
      <c r="N179" s="62">
        <f>Tabla16[[#This Row],[TASA 16%]]+Tabla16[[#This Row],[IEPS 6%]]</f>
        <v>0</v>
      </c>
      <c r="O179" s="36">
        <v>45182</v>
      </c>
      <c r="P179" s="12" t="s">
        <v>206</v>
      </c>
      <c r="Q179" s="37" t="s">
        <v>207</v>
      </c>
      <c r="R179" s="9" t="s">
        <v>34</v>
      </c>
      <c r="S179" s="11"/>
      <c r="T179" s="13" t="s">
        <v>35</v>
      </c>
      <c r="U179" s="12" t="s">
        <v>1203</v>
      </c>
      <c r="W179" s="75">
        <f>(Tabla16[[#This Row],[TASA 16%]]+Tabla16[[#This Row],[IEPS 6%]])*0.16</f>
        <v>0</v>
      </c>
      <c r="X179" s="75">
        <f>W179-Tabla16[[#This Row],[IVA]]</f>
        <v>0</v>
      </c>
    </row>
    <row r="180" spans="1:24" x14ac:dyDescent="0.25">
      <c r="A180" s="64">
        <v>186290</v>
      </c>
      <c r="B180" s="65">
        <v>750</v>
      </c>
      <c r="C180" s="10">
        <v>45162</v>
      </c>
      <c r="D180" s="67"/>
      <c r="E180" s="67">
        <v>34774</v>
      </c>
      <c r="F180" s="67">
        <v>0</v>
      </c>
      <c r="G180" s="68"/>
      <c r="H180" s="68"/>
      <c r="I180" s="67"/>
      <c r="J180" s="67"/>
      <c r="K180" s="67"/>
      <c r="L180" s="67">
        <v>34774</v>
      </c>
      <c r="M180" s="61">
        <f>Tabla16[[#This Row],[TASA EX.]]+Tabla16[[#This Row],[IEPS 8 %]]</f>
        <v>0</v>
      </c>
      <c r="N180" s="69">
        <f>Tabla16[[#This Row],[TASA 16%]]+Tabla16[[#This Row],[IEPS 6%]]</f>
        <v>0</v>
      </c>
      <c r="O180" s="36">
        <v>45180</v>
      </c>
      <c r="P180" s="66" t="s">
        <v>182</v>
      </c>
      <c r="Q180" s="70" t="s">
        <v>183</v>
      </c>
      <c r="R180" s="65" t="s">
        <v>34</v>
      </c>
      <c r="S180" s="67"/>
      <c r="T180" s="71" t="s">
        <v>35</v>
      </c>
      <c r="U180" s="66" t="s">
        <v>666</v>
      </c>
      <c r="W180" s="75">
        <f>(Tabla16[[#This Row],[TASA 16%]]+Tabla16[[#This Row],[IEPS 6%]])*0.16</f>
        <v>0</v>
      </c>
      <c r="X180" s="75">
        <f>W180-Tabla16[[#This Row],[IVA]]</f>
        <v>0</v>
      </c>
    </row>
    <row r="181" spans="1:24" x14ac:dyDescent="0.25">
      <c r="A181" s="39">
        <v>186557</v>
      </c>
      <c r="B181" s="9">
        <v>17</v>
      </c>
      <c r="C181" s="10">
        <v>45170</v>
      </c>
      <c r="D181" s="11"/>
      <c r="E181" s="11">
        <v>47251.934999999998</v>
      </c>
      <c r="F181" s="11">
        <v>250326.625</v>
      </c>
      <c r="G181" s="24"/>
      <c r="H181" s="24"/>
      <c r="I181" s="11"/>
      <c r="J181" s="11">
        <v>465.07</v>
      </c>
      <c r="K181" s="11">
        <v>40052.26</v>
      </c>
      <c r="L181" s="11">
        <v>338095.89</v>
      </c>
      <c r="M181" s="61">
        <f>Tabla16[[#This Row],[TASA EX.]]+Tabla16[[#This Row],[IEPS 8 %]]</f>
        <v>465.07</v>
      </c>
      <c r="N181" s="62">
        <f>Tabla16[[#This Row],[TASA 16%]]+Tabla16[[#This Row],[IEPS 6%]]</f>
        <v>250326.625</v>
      </c>
      <c r="O181" s="36">
        <v>45178</v>
      </c>
      <c r="P181" t="s">
        <v>1999</v>
      </c>
      <c r="Q181" s="37" t="s">
        <v>143</v>
      </c>
      <c r="R181" s="9" t="s">
        <v>34</v>
      </c>
      <c r="S181" s="11">
        <v>423.09</v>
      </c>
      <c r="T181" s="13" t="s">
        <v>35</v>
      </c>
      <c r="U181" s="12" t="s">
        <v>2002</v>
      </c>
      <c r="W181" s="75">
        <f>(Tabla16[[#This Row],[TASA 16%]]+Tabla16[[#This Row],[IEPS 6%]])*0.16</f>
        <v>40052.26</v>
      </c>
      <c r="X181" s="75">
        <f>W181-Tabla16[[#This Row],[IVA]]</f>
        <v>0</v>
      </c>
    </row>
    <row r="182" spans="1:24" x14ac:dyDescent="0.25">
      <c r="A182" s="64">
        <v>186293</v>
      </c>
      <c r="B182" s="65">
        <v>753</v>
      </c>
      <c r="C182" s="10">
        <v>45162</v>
      </c>
      <c r="D182" s="67"/>
      <c r="E182" s="67">
        <v>45219.68</v>
      </c>
      <c r="F182" s="67">
        <v>0</v>
      </c>
      <c r="G182" s="68"/>
      <c r="H182" s="68"/>
      <c r="I182" s="67"/>
      <c r="J182" s="67"/>
      <c r="K182" s="67"/>
      <c r="L182" s="67">
        <v>45219.68</v>
      </c>
      <c r="M182" s="61">
        <f>Tabla16[[#This Row],[TASA EX.]]+Tabla16[[#This Row],[IEPS 8 %]]</f>
        <v>0</v>
      </c>
      <c r="N182" s="69">
        <f>Tabla16[[#This Row],[TASA 16%]]+Tabla16[[#This Row],[IEPS 6%]]</f>
        <v>0</v>
      </c>
      <c r="O182" s="36">
        <v>45176</v>
      </c>
      <c r="P182" s="66" t="s">
        <v>186</v>
      </c>
      <c r="Q182" s="70" t="s">
        <v>187</v>
      </c>
      <c r="R182" s="65" t="s">
        <v>34</v>
      </c>
      <c r="S182" s="67"/>
      <c r="T182" s="71" t="s">
        <v>35</v>
      </c>
      <c r="U182" s="66" t="s">
        <v>56</v>
      </c>
      <c r="W182" s="75">
        <f>(Tabla16[[#This Row],[TASA 16%]]+Tabla16[[#This Row],[IEPS 6%]])*0.16</f>
        <v>0</v>
      </c>
      <c r="X182" s="75">
        <f>W182-Tabla16[[#This Row],[IVA]]</f>
        <v>0</v>
      </c>
    </row>
    <row r="183" spans="1:24" x14ac:dyDescent="0.25">
      <c r="A183" s="64">
        <v>186295</v>
      </c>
      <c r="B183" s="65">
        <v>755</v>
      </c>
      <c r="C183" s="10">
        <v>45162</v>
      </c>
      <c r="D183" s="67"/>
      <c r="E183" s="67">
        <v>82054.070000000007</v>
      </c>
      <c r="F183" s="67">
        <v>0</v>
      </c>
      <c r="G183" s="68"/>
      <c r="H183" s="68"/>
      <c r="I183" s="67"/>
      <c r="J183" s="67"/>
      <c r="K183" s="67"/>
      <c r="L183" s="67">
        <v>82054.070000000007</v>
      </c>
      <c r="M183" s="61">
        <f>Tabla16[[#This Row],[TASA EX.]]+Tabla16[[#This Row],[IEPS 8 %]]</f>
        <v>0</v>
      </c>
      <c r="N183" s="69">
        <f>Tabla16[[#This Row],[TASA 16%]]+Tabla16[[#This Row],[IEPS 6%]]</f>
        <v>0</v>
      </c>
      <c r="O183" s="36">
        <v>45176</v>
      </c>
      <c r="P183" s="66" t="s">
        <v>321</v>
      </c>
      <c r="Q183" s="70" t="s">
        <v>322</v>
      </c>
      <c r="R183" s="65" t="s">
        <v>34</v>
      </c>
      <c r="S183" s="67"/>
      <c r="T183" s="71" t="s">
        <v>35</v>
      </c>
      <c r="U183" s="66" t="s">
        <v>56</v>
      </c>
      <c r="W183" s="75">
        <f>(Tabla16[[#This Row],[TASA 16%]]+Tabla16[[#This Row],[IEPS 6%]])*0.16</f>
        <v>0</v>
      </c>
      <c r="X183" s="75">
        <f>W183-Tabla16[[#This Row],[IVA]]</f>
        <v>0</v>
      </c>
    </row>
    <row r="184" spans="1:24" x14ac:dyDescent="0.25">
      <c r="A184" s="39">
        <v>186296</v>
      </c>
      <c r="B184" s="9">
        <v>756</v>
      </c>
      <c r="C184" s="10">
        <v>45162</v>
      </c>
      <c r="D184" s="11"/>
      <c r="E184" s="11">
        <v>106191.1</v>
      </c>
      <c r="F184" s="11">
        <v>0</v>
      </c>
      <c r="G184" s="24"/>
      <c r="H184" s="24"/>
      <c r="I184" s="11"/>
      <c r="J184" s="11"/>
      <c r="K184" s="11"/>
      <c r="L184" s="11">
        <v>106191.1</v>
      </c>
      <c r="M184" s="62">
        <f>Tabla16[[#This Row],[TASA EX.]]+Tabla16[[#This Row],[IEPS 8 %]]</f>
        <v>0</v>
      </c>
      <c r="N184" s="62">
        <f>Tabla16[[#This Row],[TASA 16%]]+Tabla16[[#This Row],[IEPS 6%]]</f>
        <v>0</v>
      </c>
      <c r="O184" s="36">
        <v>45175</v>
      </c>
      <c r="P184" s="12" t="s">
        <v>321</v>
      </c>
      <c r="Q184" s="37" t="s">
        <v>322</v>
      </c>
      <c r="R184" s="9" t="s">
        <v>34</v>
      </c>
      <c r="S184" s="11"/>
      <c r="T184" s="13" t="s">
        <v>35</v>
      </c>
      <c r="U184" s="12" t="s">
        <v>56</v>
      </c>
      <c r="W184" s="75">
        <f>(Tabla16[[#This Row],[TASA 16%]]+Tabla16[[#This Row],[IEPS 6%]])*0.16</f>
        <v>0</v>
      </c>
      <c r="X184" s="75">
        <f>W184-Tabla16[[#This Row],[IVA]]</f>
        <v>0</v>
      </c>
    </row>
    <row r="185" spans="1:24" x14ac:dyDescent="0.25">
      <c r="A185" s="64">
        <v>186297</v>
      </c>
      <c r="B185" s="65">
        <v>757</v>
      </c>
      <c r="C185" s="10">
        <v>45162</v>
      </c>
      <c r="D185" s="67"/>
      <c r="E185" s="67">
        <v>167691.4</v>
      </c>
      <c r="F185" s="67">
        <v>0</v>
      </c>
      <c r="G185" s="68"/>
      <c r="H185" s="68"/>
      <c r="I185" s="67"/>
      <c r="J185" s="67"/>
      <c r="K185" s="67"/>
      <c r="L185" s="67">
        <v>167691.4</v>
      </c>
      <c r="M185" s="61">
        <f>Tabla16[[#This Row],[TASA EX.]]+Tabla16[[#This Row],[IEPS 8 %]]</f>
        <v>0</v>
      </c>
      <c r="N185" s="69">
        <f>Tabla16[[#This Row],[TASA 16%]]+Tabla16[[#This Row],[IEPS 6%]]</f>
        <v>0</v>
      </c>
      <c r="O185" s="36">
        <v>45176</v>
      </c>
      <c r="P185" s="66" t="s">
        <v>321</v>
      </c>
      <c r="Q185" s="70" t="s">
        <v>322</v>
      </c>
      <c r="R185" s="65" t="s">
        <v>34</v>
      </c>
      <c r="S185" s="67"/>
      <c r="T185" s="71" t="s">
        <v>35</v>
      </c>
      <c r="U185" s="66" t="s">
        <v>1205</v>
      </c>
      <c r="W185" s="75">
        <f>(Tabla16[[#This Row],[TASA 16%]]+Tabla16[[#This Row],[IEPS 6%]])*0.16</f>
        <v>0</v>
      </c>
      <c r="X185" s="75">
        <f>W185-Tabla16[[#This Row],[IVA]]</f>
        <v>0</v>
      </c>
    </row>
    <row r="186" spans="1:24" x14ac:dyDescent="0.25">
      <c r="A186" s="48">
        <v>186298</v>
      </c>
      <c r="B186" s="49">
        <v>758</v>
      </c>
      <c r="C186" s="10">
        <v>45162</v>
      </c>
      <c r="D186" s="50"/>
      <c r="E186" s="50">
        <v>0</v>
      </c>
      <c r="F186" s="50">
        <v>27000</v>
      </c>
      <c r="G186" s="51"/>
      <c r="H186" s="51"/>
      <c r="I186" s="50"/>
      <c r="J186" s="50"/>
      <c r="K186" s="50">
        <v>4320</v>
      </c>
      <c r="L186" s="50">
        <v>31320</v>
      </c>
      <c r="M186" s="61">
        <f>Tabla16[[#This Row],[TASA EX.]]+Tabla16[[#This Row],[IEPS 8 %]]</f>
        <v>0</v>
      </c>
      <c r="N186" s="63">
        <f>Tabla16[[#This Row],[TASA 16%]]+Tabla16[[#This Row],[IEPS 6%]]</f>
        <v>27000</v>
      </c>
      <c r="O186" s="36">
        <v>45176</v>
      </c>
      <c r="P186" s="52" t="s">
        <v>1137</v>
      </c>
      <c r="Q186" s="53" t="s">
        <v>1138</v>
      </c>
      <c r="R186" s="49" t="s">
        <v>34</v>
      </c>
      <c r="S186" s="50"/>
      <c r="T186" s="54" t="s">
        <v>35</v>
      </c>
      <c r="U186" s="52" t="s">
        <v>1206</v>
      </c>
      <c r="W186" s="75">
        <f>(Tabla16[[#This Row],[TASA 16%]]+Tabla16[[#This Row],[IEPS 6%]])*0.16</f>
        <v>4320</v>
      </c>
      <c r="X186" s="75">
        <f>W186-Tabla16[[#This Row],[IVA]]</f>
        <v>0</v>
      </c>
    </row>
    <row r="187" spans="1:24" x14ac:dyDescent="0.25">
      <c r="A187" s="64">
        <v>186299</v>
      </c>
      <c r="B187" s="65">
        <v>759</v>
      </c>
      <c r="C187" s="10">
        <v>45162</v>
      </c>
      <c r="D187" s="67"/>
      <c r="E187" s="67">
        <v>14472</v>
      </c>
      <c r="F187" s="67">
        <v>0</v>
      </c>
      <c r="G187" s="68"/>
      <c r="H187" s="68"/>
      <c r="I187" s="67"/>
      <c r="J187" s="67"/>
      <c r="K187" s="67"/>
      <c r="L187" s="67">
        <v>14472</v>
      </c>
      <c r="M187" s="61">
        <f>Tabla16[[#This Row],[TASA EX.]]+Tabla16[[#This Row],[IEPS 8 %]]</f>
        <v>0</v>
      </c>
      <c r="N187" s="69">
        <f>Tabla16[[#This Row],[TASA 16%]]+Tabla16[[#This Row],[IEPS 6%]]</f>
        <v>0</v>
      </c>
      <c r="O187" s="36">
        <v>45192</v>
      </c>
      <c r="P187" s="66" t="s">
        <v>196</v>
      </c>
      <c r="Q187" s="70" t="s">
        <v>197</v>
      </c>
      <c r="R187" s="65" t="s">
        <v>34</v>
      </c>
      <c r="S187" s="67"/>
      <c r="T187" s="71" t="s">
        <v>35</v>
      </c>
      <c r="U187" s="66" t="s">
        <v>1207</v>
      </c>
      <c r="W187" s="75">
        <f>(Tabla16[[#This Row],[TASA 16%]]+Tabla16[[#This Row],[IEPS 6%]])*0.16</f>
        <v>0</v>
      </c>
      <c r="X187" s="75">
        <f>W187-Tabla16[[#This Row],[IVA]]</f>
        <v>0</v>
      </c>
    </row>
    <row r="188" spans="1:24" x14ac:dyDescent="0.25">
      <c r="A188" s="39">
        <v>186300</v>
      </c>
      <c r="B188" s="9">
        <v>760</v>
      </c>
      <c r="C188" s="10">
        <v>45162</v>
      </c>
      <c r="D188" s="11"/>
      <c r="E188" s="11">
        <v>61000</v>
      </c>
      <c r="F188" s="11">
        <v>0</v>
      </c>
      <c r="G188" s="24"/>
      <c r="H188" s="24"/>
      <c r="I188" s="11"/>
      <c r="J188" s="11"/>
      <c r="K188" s="11"/>
      <c r="L188" s="11">
        <v>61000</v>
      </c>
      <c r="M188" s="62">
        <f>Tabla16[[#This Row],[TASA EX.]]+Tabla16[[#This Row],[IEPS 8 %]]</f>
        <v>0</v>
      </c>
      <c r="N188" s="62">
        <f>Tabla16[[#This Row],[TASA 16%]]+Tabla16[[#This Row],[IEPS 6%]]</f>
        <v>0</v>
      </c>
      <c r="O188" s="36">
        <v>45182</v>
      </c>
      <c r="P188" s="12" t="s">
        <v>519</v>
      </c>
      <c r="Q188" s="37" t="s">
        <v>520</v>
      </c>
      <c r="R188" s="9" t="s">
        <v>34</v>
      </c>
      <c r="S188" s="11"/>
      <c r="T188" s="13" t="s">
        <v>35</v>
      </c>
      <c r="U188" s="12" t="s">
        <v>1208</v>
      </c>
      <c r="W188" s="75">
        <f>(Tabla16[[#This Row],[TASA 16%]]+Tabla16[[#This Row],[IEPS 6%]])*0.16</f>
        <v>0</v>
      </c>
      <c r="X188" s="75">
        <f>W188-Tabla16[[#This Row],[IVA]]</f>
        <v>0</v>
      </c>
    </row>
    <row r="189" spans="1:24" x14ac:dyDescent="0.25">
      <c r="A189" s="64">
        <v>186301</v>
      </c>
      <c r="B189" s="65">
        <v>761</v>
      </c>
      <c r="C189" s="10">
        <v>45162</v>
      </c>
      <c r="D189" s="67"/>
      <c r="E189" s="67">
        <v>-9.9999999983992893E-3</v>
      </c>
      <c r="F189" s="67">
        <v>12449.75</v>
      </c>
      <c r="G189" s="68"/>
      <c r="H189" s="68"/>
      <c r="I189" s="67"/>
      <c r="J189" s="67"/>
      <c r="K189" s="67">
        <v>1991.96</v>
      </c>
      <c r="L189" s="67">
        <v>14441.7</v>
      </c>
      <c r="M189" s="61">
        <f>Tabla16[[#This Row],[TASA EX.]]+Tabla16[[#This Row],[IEPS 8 %]]</f>
        <v>0</v>
      </c>
      <c r="N189" s="69">
        <f>Tabla16[[#This Row],[TASA 16%]]+Tabla16[[#This Row],[IEPS 6%]]</f>
        <v>12449.75</v>
      </c>
      <c r="O189" s="36">
        <v>45181</v>
      </c>
      <c r="P189" s="66" t="s">
        <v>1209</v>
      </c>
      <c r="Q189" s="70" t="s">
        <v>1210</v>
      </c>
      <c r="R189" s="65" t="s">
        <v>34</v>
      </c>
      <c r="S189" s="67"/>
      <c r="T189" s="71" t="s">
        <v>35</v>
      </c>
      <c r="U189" s="66" t="s">
        <v>1211</v>
      </c>
      <c r="W189" s="75">
        <f>(Tabla16[[#This Row],[TASA 16%]]+Tabla16[[#This Row],[IEPS 6%]])*0.16</f>
        <v>1991.96</v>
      </c>
      <c r="X189" s="75">
        <f>W189-Tabla16[[#This Row],[IVA]]</f>
        <v>0</v>
      </c>
    </row>
    <row r="190" spans="1:24" x14ac:dyDescent="0.25">
      <c r="A190" s="64">
        <v>186302</v>
      </c>
      <c r="B190" s="65">
        <v>762</v>
      </c>
      <c r="C190" s="10">
        <v>45162</v>
      </c>
      <c r="D190" s="67"/>
      <c r="E190" s="67">
        <v>6290</v>
      </c>
      <c r="F190" s="67">
        <v>0</v>
      </c>
      <c r="G190" s="68"/>
      <c r="H190" s="68"/>
      <c r="I190" s="67"/>
      <c r="J190" s="67"/>
      <c r="K190" s="67"/>
      <c r="L190" s="67">
        <v>6290</v>
      </c>
      <c r="M190" s="61">
        <f>Tabla16[[#This Row],[TASA EX.]]+Tabla16[[#This Row],[IEPS 8 %]]</f>
        <v>0</v>
      </c>
      <c r="N190" s="69">
        <f>Tabla16[[#This Row],[TASA 16%]]+Tabla16[[#This Row],[IEPS 6%]]</f>
        <v>0</v>
      </c>
      <c r="O190" s="36">
        <v>45181</v>
      </c>
      <c r="P190" s="66" t="s">
        <v>1212</v>
      </c>
      <c r="Q190" s="70" t="s">
        <v>1213</v>
      </c>
      <c r="R190" s="65" t="s">
        <v>34</v>
      </c>
      <c r="S190" s="67"/>
      <c r="T190" s="71" t="s">
        <v>35</v>
      </c>
      <c r="U190" s="66" t="s">
        <v>1214</v>
      </c>
      <c r="W190" s="75">
        <f>(Tabla16[[#This Row],[TASA 16%]]+Tabla16[[#This Row],[IEPS 6%]])*0.16</f>
        <v>0</v>
      </c>
      <c r="X190" s="75">
        <f>W190-Tabla16[[#This Row],[IVA]]</f>
        <v>0</v>
      </c>
    </row>
    <row r="191" spans="1:24" x14ac:dyDescent="0.25">
      <c r="A191" s="64">
        <v>186303</v>
      </c>
      <c r="B191" s="65">
        <v>763</v>
      </c>
      <c r="C191" s="10">
        <v>45162</v>
      </c>
      <c r="D191" s="67"/>
      <c r="E191" s="67">
        <v>2471.92</v>
      </c>
      <c r="F191" s="67">
        <v>0</v>
      </c>
      <c r="G191" s="68"/>
      <c r="H191" s="68"/>
      <c r="I191" s="67"/>
      <c r="J191" s="67"/>
      <c r="K191" s="67"/>
      <c r="L191" s="67">
        <v>2471.92</v>
      </c>
      <c r="M191" s="61">
        <f>Tabla16[[#This Row],[TASA EX.]]+Tabla16[[#This Row],[IEPS 8 %]]</f>
        <v>0</v>
      </c>
      <c r="N191" s="69">
        <f>Tabla16[[#This Row],[TASA 16%]]+Tabla16[[#This Row],[IEPS 6%]]</f>
        <v>0</v>
      </c>
      <c r="O191" s="36">
        <v>45181</v>
      </c>
      <c r="P191" s="66" t="s">
        <v>107</v>
      </c>
      <c r="Q191" s="70" t="s">
        <v>108</v>
      </c>
      <c r="R191" s="65" t="s">
        <v>34</v>
      </c>
      <c r="S191" s="67"/>
      <c r="T191" s="71" t="s">
        <v>35</v>
      </c>
      <c r="U191" s="66" t="s">
        <v>1215</v>
      </c>
      <c r="W191" s="75">
        <f>(Tabla16[[#This Row],[TASA 16%]]+Tabla16[[#This Row],[IEPS 6%]])*0.16</f>
        <v>0</v>
      </c>
      <c r="X191" s="75">
        <f>W191-Tabla16[[#This Row],[IVA]]</f>
        <v>0</v>
      </c>
    </row>
    <row r="192" spans="1:24" x14ac:dyDescent="0.25">
      <c r="A192" s="64">
        <v>186304</v>
      </c>
      <c r="B192" s="65">
        <v>764</v>
      </c>
      <c r="C192" s="10">
        <v>45162</v>
      </c>
      <c r="D192" s="67"/>
      <c r="E192" s="67">
        <v>37853.300000000003</v>
      </c>
      <c r="F192" s="67">
        <v>0</v>
      </c>
      <c r="G192" s="68"/>
      <c r="H192" s="68"/>
      <c r="I192" s="67"/>
      <c r="J192" s="67"/>
      <c r="K192" s="67"/>
      <c r="L192" s="67">
        <v>37853.300000000003</v>
      </c>
      <c r="M192" s="61">
        <f>Tabla16[[#This Row],[TASA EX.]]+Tabla16[[#This Row],[IEPS 8 %]]</f>
        <v>0</v>
      </c>
      <c r="N192" s="69">
        <f>Tabla16[[#This Row],[TASA 16%]]+Tabla16[[#This Row],[IEPS 6%]]</f>
        <v>0</v>
      </c>
      <c r="O192" s="36">
        <v>45181</v>
      </c>
      <c r="P192" s="66" t="s">
        <v>1216</v>
      </c>
      <c r="Q192" s="70" t="s">
        <v>1217</v>
      </c>
      <c r="R192" s="65" t="s">
        <v>34</v>
      </c>
      <c r="S192" s="67"/>
      <c r="T192" s="71" t="s">
        <v>35</v>
      </c>
      <c r="U192" s="66" t="s">
        <v>1218</v>
      </c>
      <c r="W192" s="75">
        <f>(Tabla16[[#This Row],[TASA 16%]]+Tabla16[[#This Row],[IEPS 6%]])*0.16</f>
        <v>0</v>
      </c>
      <c r="X192" s="75">
        <f>W192-Tabla16[[#This Row],[IVA]]</f>
        <v>0</v>
      </c>
    </row>
    <row r="193" spans="1:24" x14ac:dyDescent="0.25">
      <c r="A193" s="64">
        <v>186305</v>
      </c>
      <c r="B193" s="65">
        <v>765</v>
      </c>
      <c r="C193" s="10">
        <v>45162</v>
      </c>
      <c r="D193" s="67"/>
      <c r="E193" s="67">
        <v>16173.390000000003</v>
      </c>
      <c r="F193" s="67">
        <v>4143.25</v>
      </c>
      <c r="G193" s="68"/>
      <c r="H193" s="68"/>
      <c r="I193" s="67"/>
      <c r="J193" s="67"/>
      <c r="K193" s="67">
        <v>662.92</v>
      </c>
      <c r="L193" s="67">
        <v>20979.56</v>
      </c>
      <c r="M193" s="61">
        <f>Tabla16[[#This Row],[TASA EX.]]+Tabla16[[#This Row],[IEPS 8 %]]</f>
        <v>0</v>
      </c>
      <c r="N193" s="69">
        <f>Tabla16[[#This Row],[TASA 16%]]+Tabla16[[#This Row],[IEPS 6%]]</f>
        <v>4143.25</v>
      </c>
      <c r="O193" s="36">
        <v>45181</v>
      </c>
      <c r="P193" s="66" t="s">
        <v>139</v>
      </c>
      <c r="Q193" s="70" t="s">
        <v>140</v>
      </c>
      <c r="R193" s="65" t="s">
        <v>34</v>
      </c>
      <c r="S193" s="67"/>
      <c r="T193" s="71" t="s">
        <v>35</v>
      </c>
      <c r="U193" s="66" t="s">
        <v>1219</v>
      </c>
      <c r="W193" s="75">
        <f>(Tabla16[[#This Row],[TASA 16%]]+Tabla16[[#This Row],[IEPS 6%]])*0.16</f>
        <v>662.92</v>
      </c>
      <c r="X193" s="75">
        <f>W193-Tabla16[[#This Row],[IVA]]</f>
        <v>0</v>
      </c>
    </row>
    <row r="194" spans="1:24" x14ac:dyDescent="0.25">
      <c r="A194" s="64">
        <v>186306</v>
      </c>
      <c r="B194" s="65">
        <v>766</v>
      </c>
      <c r="C194" s="10">
        <v>45162</v>
      </c>
      <c r="D194" s="67"/>
      <c r="E194" s="67">
        <v>0</v>
      </c>
      <c r="F194" s="67">
        <v>21490</v>
      </c>
      <c r="G194" s="68"/>
      <c r="H194" s="68"/>
      <c r="I194" s="67"/>
      <c r="J194" s="67"/>
      <c r="K194" s="67">
        <v>3438.4</v>
      </c>
      <c r="L194" s="67">
        <v>24928.400000000001</v>
      </c>
      <c r="M194" s="61">
        <f>Tabla16[[#This Row],[TASA EX.]]+Tabla16[[#This Row],[IEPS 8 %]]</f>
        <v>0</v>
      </c>
      <c r="N194" s="69">
        <f>Tabla16[[#This Row],[TASA 16%]]+Tabla16[[#This Row],[IEPS 6%]]</f>
        <v>21490</v>
      </c>
      <c r="O194" s="36">
        <v>45182</v>
      </c>
      <c r="P194" s="66" t="s">
        <v>1220</v>
      </c>
      <c r="Q194" s="70" t="s">
        <v>1221</v>
      </c>
      <c r="R194" s="65" t="s">
        <v>34</v>
      </c>
      <c r="S194" s="67"/>
      <c r="T194" s="71" t="s">
        <v>35</v>
      </c>
      <c r="U194" s="66" t="s">
        <v>132</v>
      </c>
      <c r="W194" s="75">
        <f>(Tabla16[[#This Row],[TASA 16%]]+Tabla16[[#This Row],[IEPS 6%]])*0.16</f>
        <v>3438.4</v>
      </c>
      <c r="X194" s="75">
        <f>W194-Tabla16[[#This Row],[IVA]]</f>
        <v>0</v>
      </c>
    </row>
    <row r="195" spans="1:24" x14ac:dyDescent="0.25">
      <c r="A195" s="64">
        <v>186307</v>
      </c>
      <c r="B195" s="65">
        <v>767</v>
      </c>
      <c r="C195" s="10">
        <v>45162</v>
      </c>
      <c r="D195" s="67"/>
      <c r="E195" s="67">
        <v>7.5000000069849193E-3</v>
      </c>
      <c r="F195" s="67">
        <v>153379.3125</v>
      </c>
      <c r="G195" s="68"/>
      <c r="H195" s="68"/>
      <c r="I195" s="67"/>
      <c r="J195" s="67"/>
      <c r="K195" s="67">
        <v>24540.69</v>
      </c>
      <c r="L195" s="67">
        <v>177920.01</v>
      </c>
      <c r="M195" s="61">
        <f>Tabla16[[#This Row],[TASA EX.]]+Tabla16[[#This Row],[IEPS 8 %]]</f>
        <v>0</v>
      </c>
      <c r="N195" s="69">
        <f>Tabla16[[#This Row],[TASA 16%]]+Tabla16[[#This Row],[IEPS 6%]]</f>
        <v>153379.3125</v>
      </c>
      <c r="O195" s="36">
        <v>45180</v>
      </c>
      <c r="P195" s="66" t="s">
        <v>258</v>
      </c>
      <c r="Q195" s="70" t="s">
        <v>259</v>
      </c>
      <c r="R195" s="65" t="s">
        <v>34</v>
      </c>
      <c r="S195" s="67"/>
      <c r="T195" s="71" t="s">
        <v>35</v>
      </c>
      <c r="U195" s="66" t="s">
        <v>1222</v>
      </c>
      <c r="W195" s="75">
        <f>(Tabla16[[#This Row],[TASA 16%]]+Tabla16[[#This Row],[IEPS 6%]])*0.16</f>
        <v>24540.690000000002</v>
      </c>
      <c r="X195" s="75">
        <f>W195-Tabla16[[#This Row],[IVA]]</f>
        <v>0</v>
      </c>
    </row>
    <row r="196" spans="1:24" x14ac:dyDescent="0.25">
      <c r="A196" s="64">
        <v>186309</v>
      </c>
      <c r="B196" s="65">
        <v>769</v>
      </c>
      <c r="C196" s="10">
        <v>45162</v>
      </c>
      <c r="D196" s="67"/>
      <c r="E196" s="67">
        <v>5065.9025000000001</v>
      </c>
      <c r="F196" s="67">
        <v>15388.4375</v>
      </c>
      <c r="G196" s="68"/>
      <c r="H196" s="68"/>
      <c r="I196" s="67"/>
      <c r="J196" s="67"/>
      <c r="K196" s="67">
        <v>2462.15</v>
      </c>
      <c r="L196" s="67">
        <v>22916.49</v>
      </c>
      <c r="M196" s="61">
        <f>Tabla16[[#This Row],[TASA EX.]]+Tabla16[[#This Row],[IEPS 8 %]]</f>
        <v>0</v>
      </c>
      <c r="N196" s="69">
        <f>Tabla16[[#This Row],[TASA 16%]]+Tabla16[[#This Row],[IEPS 6%]]</f>
        <v>15388.4375</v>
      </c>
      <c r="O196" s="36">
        <v>45181</v>
      </c>
      <c r="P196" s="66" t="s">
        <v>112</v>
      </c>
      <c r="Q196" s="70" t="s">
        <v>113</v>
      </c>
      <c r="R196" s="65" t="s">
        <v>34</v>
      </c>
      <c r="S196" s="67"/>
      <c r="T196" s="71" t="s">
        <v>35</v>
      </c>
      <c r="U196" s="66" t="s">
        <v>1223</v>
      </c>
      <c r="W196" s="75">
        <f>(Tabla16[[#This Row],[TASA 16%]]+Tabla16[[#This Row],[IEPS 6%]])*0.16</f>
        <v>2462.15</v>
      </c>
      <c r="X196" s="75">
        <f>W196-Tabla16[[#This Row],[IVA]]</f>
        <v>0</v>
      </c>
    </row>
    <row r="197" spans="1:24" x14ac:dyDescent="0.25">
      <c r="A197" s="64">
        <v>186310</v>
      </c>
      <c r="B197" s="65">
        <v>770</v>
      </c>
      <c r="C197" s="10">
        <v>45162</v>
      </c>
      <c r="D197" s="67"/>
      <c r="E197" s="67">
        <v>-2.4999999999636202E-2</v>
      </c>
      <c r="F197" s="67">
        <v>2907.375</v>
      </c>
      <c r="G197" s="68"/>
      <c r="H197" s="68"/>
      <c r="I197" s="67"/>
      <c r="J197" s="67"/>
      <c r="K197" s="67">
        <v>465.18</v>
      </c>
      <c r="L197" s="67">
        <v>3372.53</v>
      </c>
      <c r="M197" s="61">
        <f>Tabla16[[#This Row],[TASA EX.]]+Tabla16[[#This Row],[IEPS 8 %]]</f>
        <v>0</v>
      </c>
      <c r="N197" s="69">
        <f>Tabla16[[#This Row],[TASA 16%]]+Tabla16[[#This Row],[IEPS 6%]]</f>
        <v>2907.375</v>
      </c>
      <c r="O197" s="36">
        <v>45180</v>
      </c>
      <c r="P197" s="66" t="s">
        <v>1224</v>
      </c>
      <c r="Q197" s="70" t="s">
        <v>1225</v>
      </c>
      <c r="R197" s="65" t="s">
        <v>34</v>
      </c>
      <c r="S197" s="67"/>
      <c r="T197" s="71" t="s">
        <v>35</v>
      </c>
      <c r="U197" s="66" t="s">
        <v>1226</v>
      </c>
      <c r="W197" s="75">
        <f>(Tabla16[[#This Row],[TASA 16%]]+Tabla16[[#This Row],[IEPS 6%]])*0.16</f>
        <v>465.18</v>
      </c>
      <c r="X197" s="75">
        <f>W197-Tabla16[[#This Row],[IVA]]</f>
        <v>0</v>
      </c>
    </row>
    <row r="198" spans="1:24" x14ac:dyDescent="0.25">
      <c r="A198" s="76">
        <v>186311</v>
      </c>
      <c r="B198" s="77">
        <v>771</v>
      </c>
      <c r="C198" s="85">
        <v>45162</v>
      </c>
      <c r="D198" s="79"/>
      <c r="E198" s="79">
        <v>-7.4999999997089617E-3</v>
      </c>
      <c r="F198" s="79">
        <v>23588.4375</v>
      </c>
      <c r="G198" s="80"/>
      <c r="H198" s="80"/>
      <c r="I198" s="79"/>
      <c r="J198" s="79"/>
      <c r="K198" s="79">
        <v>3774.15</v>
      </c>
      <c r="L198" s="79">
        <v>27362.58</v>
      </c>
      <c r="M198" s="81">
        <f>Tabla16[[#This Row],[TASA EX.]]+Tabla16[[#This Row],[IEPS 8 %]]</f>
        <v>0</v>
      </c>
      <c r="N198" s="81">
        <f>Tabla16[[#This Row],[TASA 16%]]+Tabla16[[#This Row],[IEPS 6%]]</f>
        <v>23588.4375</v>
      </c>
      <c r="O198" s="36">
        <v>45181</v>
      </c>
      <c r="P198" t="s">
        <v>1999</v>
      </c>
      <c r="Q198" s="82" t="s">
        <v>143</v>
      </c>
      <c r="R198" s="77" t="s">
        <v>34</v>
      </c>
      <c r="S198" s="79"/>
      <c r="T198" s="83" t="s">
        <v>35</v>
      </c>
      <c r="U198" s="12" t="s">
        <v>1227</v>
      </c>
      <c r="W198" s="75">
        <f>(Tabla16[[#This Row],[TASA 16%]]+Tabla16[[#This Row],[IEPS 6%]])*0.16</f>
        <v>3774.15</v>
      </c>
      <c r="X198" s="75">
        <f>W198-Tabla16[[#This Row],[IVA]]</f>
        <v>0</v>
      </c>
    </row>
    <row r="199" spans="1:24" x14ac:dyDescent="0.25">
      <c r="A199" s="39" t="s">
        <v>835</v>
      </c>
      <c r="B199" s="9">
        <v>2015</v>
      </c>
      <c r="C199" s="10">
        <v>45174</v>
      </c>
      <c r="D199" s="11"/>
      <c r="E199" s="11">
        <v>17435.43</v>
      </c>
      <c r="F199" s="11">
        <v>0</v>
      </c>
      <c r="G199" s="24"/>
      <c r="H199" s="24"/>
      <c r="I199" s="11"/>
      <c r="J199" s="11">
        <v>1391.22</v>
      </c>
      <c r="K199" s="11"/>
      <c r="L199" s="11">
        <v>18826.650000000001</v>
      </c>
      <c r="M199" s="61">
        <f>Tabla16[[#This Row],[TASA EX.]]+Tabla16[[#This Row],[IEPS 8 %]]</f>
        <v>1391.22</v>
      </c>
      <c r="N199" s="62">
        <f>Tabla16[[#This Row],[TASA 16%]]+Tabla16[[#This Row],[IEPS 6%]]</f>
        <v>0</v>
      </c>
      <c r="O199" s="36">
        <v>45174</v>
      </c>
      <c r="P199" s="12" t="s">
        <v>69</v>
      </c>
      <c r="Q199" s="37" t="s">
        <v>70</v>
      </c>
      <c r="R199" s="9" t="s">
        <v>34</v>
      </c>
      <c r="S199" s="11"/>
      <c r="T199" s="13" t="s">
        <v>35</v>
      </c>
      <c r="U199" s="12" t="s">
        <v>56</v>
      </c>
      <c r="W199" s="75">
        <f>(Tabla16[[#This Row],[TASA 16%]]+Tabla16[[#This Row],[IEPS 6%]])*0.16</f>
        <v>0</v>
      </c>
      <c r="X199" s="75">
        <f>W199-Tabla16[[#This Row],[IVA]]</f>
        <v>0</v>
      </c>
    </row>
    <row r="200" spans="1:24" x14ac:dyDescent="0.25">
      <c r="A200" s="64">
        <v>186313</v>
      </c>
      <c r="B200" s="65">
        <v>773</v>
      </c>
      <c r="C200" s="10">
        <v>45162</v>
      </c>
      <c r="D200" s="67"/>
      <c r="E200" s="67">
        <v>4.7499999996944098E-2</v>
      </c>
      <c r="F200" s="67">
        <v>20910.3125</v>
      </c>
      <c r="G200" s="68"/>
      <c r="H200" s="68"/>
      <c r="I200" s="67"/>
      <c r="J200" s="67"/>
      <c r="K200" s="67">
        <v>3345.65</v>
      </c>
      <c r="L200" s="67">
        <v>24256.01</v>
      </c>
      <c r="M200" s="61">
        <f>Tabla16[[#This Row],[TASA EX.]]+Tabla16[[#This Row],[IEPS 8 %]]</f>
        <v>0</v>
      </c>
      <c r="N200" s="69">
        <f>Tabla16[[#This Row],[TASA 16%]]+Tabla16[[#This Row],[IEPS 6%]]</f>
        <v>20910.3125</v>
      </c>
      <c r="O200" s="36">
        <v>45185</v>
      </c>
      <c r="P200" s="66" t="s">
        <v>1229</v>
      </c>
      <c r="Q200" s="70" t="s">
        <v>1230</v>
      </c>
      <c r="R200" s="65" t="s">
        <v>34</v>
      </c>
      <c r="S200" s="67"/>
      <c r="T200" s="71" t="s">
        <v>35</v>
      </c>
      <c r="U200" s="66" t="s">
        <v>1231</v>
      </c>
      <c r="W200" s="75">
        <f>(Tabla16[[#This Row],[TASA 16%]]+Tabla16[[#This Row],[IEPS 6%]])*0.16</f>
        <v>3345.65</v>
      </c>
      <c r="X200" s="75">
        <f>W200-Tabla16[[#This Row],[IVA]]</f>
        <v>0</v>
      </c>
    </row>
    <row r="201" spans="1:24" x14ac:dyDescent="0.25">
      <c r="A201" s="64">
        <v>186315</v>
      </c>
      <c r="B201" s="65">
        <v>775</v>
      </c>
      <c r="C201" s="10">
        <v>45162</v>
      </c>
      <c r="D201" s="67"/>
      <c r="E201" s="67">
        <v>221740.65</v>
      </c>
      <c r="F201" s="67">
        <v>0</v>
      </c>
      <c r="G201" s="68"/>
      <c r="H201" s="68"/>
      <c r="I201" s="67"/>
      <c r="J201" s="67"/>
      <c r="K201" s="67"/>
      <c r="L201" s="67">
        <v>221740.65</v>
      </c>
      <c r="M201" s="61">
        <f>Tabla16[[#This Row],[TASA EX.]]+Tabla16[[#This Row],[IEPS 8 %]]</f>
        <v>0</v>
      </c>
      <c r="N201" s="69">
        <f>Tabla16[[#This Row],[TASA 16%]]+Tabla16[[#This Row],[IEPS 6%]]</f>
        <v>0</v>
      </c>
      <c r="O201" s="36">
        <v>45175</v>
      </c>
      <c r="P201" s="66" t="s">
        <v>309</v>
      </c>
      <c r="Q201" s="70" t="s">
        <v>310</v>
      </c>
      <c r="R201" s="65" t="s">
        <v>34</v>
      </c>
      <c r="S201" s="67"/>
      <c r="T201" s="71" t="s">
        <v>35</v>
      </c>
      <c r="U201" s="66" t="s">
        <v>1232</v>
      </c>
      <c r="W201" s="75">
        <f>(Tabla16[[#This Row],[TASA 16%]]+Tabla16[[#This Row],[IEPS 6%]])*0.16</f>
        <v>0</v>
      </c>
      <c r="X201" s="75">
        <f>W201-Tabla16[[#This Row],[IVA]]</f>
        <v>0</v>
      </c>
    </row>
    <row r="202" spans="1:24" x14ac:dyDescent="0.25">
      <c r="A202" s="64">
        <v>186317</v>
      </c>
      <c r="B202" s="65">
        <v>777</v>
      </c>
      <c r="C202" s="10">
        <v>45162</v>
      </c>
      <c r="D202" s="67"/>
      <c r="E202" s="67">
        <v>290074.36250000005</v>
      </c>
      <c r="F202" s="67">
        <v>802.1875</v>
      </c>
      <c r="G202" s="68"/>
      <c r="H202" s="68"/>
      <c r="I202" s="67"/>
      <c r="J202" s="67"/>
      <c r="K202" s="67">
        <v>128.35</v>
      </c>
      <c r="L202" s="67">
        <v>291004.90000000002</v>
      </c>
      <c r="M202" s="61">
        <f>Tabla16[[#This Row],[TASA EX.]]+Tabla16[[#This Row],[IEPS 8 %]]</f>
        <v>0</v>
      </c>
      <c r="N202" s="69">
        <f>Tabla16[[#This Row],[TASA 16%]]+Tabla16[[#This Row],[IEPS 6%]]</f>
        <v>802.1875</v>
      </c>
      <c r="O202" s="36">
        <v>45177</v>
      </c>
      <c r="P202" s="66" t="s">
        <v>309</v>
      </c>
      <c r="Q202" s="70" t="s">
        <v>310</v>
      </c>
      <c r="R202" s="65" t="s">
        <v>34</v>
      </c>
      <c r="S202" s="67"/>
      <c r="T202" s="71" t="s">
        <v>35</v>
      </c>
      <c r="U202" s="66" t="s">
        <v>1233</v>
      </c>
      <c r="W202" s="75">
        <f>(Tabla16[[#This Row],[TASA 16%]]+Tabla16[[#This Row],[IEPS 6%]])*0.16</f>
        <v>128.35</v>
      </c>
      <c r="X202" s="75">
        <f>W202-Tabla16[[#This Row],[IVA]]</f>
        <v>0</v>
      </c>
    </row>
    <row r="203" spans="1:24" x14ac:dyDescent="0.25">
      <c r="A203" s="39">
        <v>186318</v>
      </c>
      <c r="B203" s="9">
        <v>778</v>
      </c>
      <c r="C203" s="10">
        <v>45162</v>
      </c>
      <c r="D203" s="11"/>
      <c r="E203" s="11">
        <v>371441.83249999996</v>
      </c>
      <c r="F203" s="11">
        <v>3223.1875</v>
      </c>
      <c r="G203" s="24"/>
      <c r="H203" s="24"/>
      <c r="I203" s="11"/>
      <c r="J203" s="11"/>
      <c r="K203" s="11">
        <v>515.71</v>
      </c>
      <c r="L203" s="11">
        <v>375180.73</v>
      </c>
      <c r="M203" s="62">
        <f>Tabla16[[#This Row],[TASA EX.]]+Tabla16[[#This Row],[IEPS 8 %]]</f>
        <v>0</v>
      </c>
      <c r="N203" s="62">
        <f>Tabla16[[#This Row],[TASA 16%]]+Tabla16[[#This Row],[IEPS 6%]]</f>
        <v>3223.1875</v>
      </c>
      <c r="O203" s="36">
        <v>45182</v>
      </c>
      <c r="P203" s="12" t="s">
        <v>309</v>
      </c>
      <c r="Q203" s="37" t="s">
        <v>310</v>
      </c>
      <c r="R203" s="9" t="s">
        <v>34</v>
      </c>
      <c r="S203" s="11"/>
      <c r="T203" s="13" t="s">
        <v>35</v>
      </c>
      <c r="U203" s="12" t="s">
        <v>1234</v>
      </c>
      <c r="W203" s="75">
        <f>(Tabla16[[#This Row],[TASA 16%]]+Tabla16[[#This Row],[IEPS 6%]])*0.16</f>
        <v>515.71</v>
      </c>
      <c r="X203" s="75">
        <f>W203-Tabla16[[#This Row],[IVA]]</f>
        <v>0</v>
      </c>
    </row>
    <row r="204" spans="1:24" x14ac:dyDescent="0.25">
      <c r="A204" s="64">
        <v>186319</v>
      </c>
      <c r="B204" s="65">
        <v>779</v>
      </c>
      <c r="C204" s="10">
        <v>45162</v>
      </c>
      <c r="D204" s="67"/>
      <c r="E204" s="67">
        <v>171729.75</v>
      </c>
      <c r="F204" s="67">
        <v>84</v>
      </c>
      <c r="G204" s="68"/>
      <c r="H204" s="68"/>
      <c r="I204" s="67"/>
      <c r="J204" s="67"/>
      <c r="K204" s="67">
        <v>13.44</v>
      </c>
      <c r="L204" s="67">
        <v>171827.19</v>
      </c>
      <c r="M204" s="61">
        <f>Tabla16[[#This Row],[TASA EX.]]+Tabla16[[#This Row],[IEPS 8 %]]</f>
        <v>0</v>
      </c>
      <c r="N204" s="69">
        <f>Tabla16[[#This Row],[TASA 16%]]+Tabla16[[#This Row],[IEPS 6%]]</f>
        <v>84</v>
      </c>
      <c r="O204" s="36">
        <v>45185</v>
      </c>
      <c r="P204" s="66" t="s">
        <v>309</v>
      </c>
      <c r="Q204" s="70" t="s">
        <v>310</v>
      </c>
      <c r="R204" s="65" t="s">
        <v>34</v>
      </c>
      <c r="S204" s="67"/>
      <c r="T204" s="71" t="s">
        <v>35</v>
      </c>
      <c r="U204" s="66" t="s">
        <v>1235</v>
      </c>
      <c r="W204" s="75">
        <f>(Tabla16[[#This Row],[TASA 16%]]+Tabla16[[#This Row],[IEPS 6%]])*0.16</f>
        <v>13.44</v>
      </c>
      <c r="X204" s="75">
        <f>W204-Tabla16[[#This Row],[IVA]]</f>
        <v>0</v>
      </c>
    </row>
    <row r="205" spans="1:24" x14ac:dyDescent="0.25">
      <c r="A205" s="64">
        <v>186320</v>
      </c>
      <c r="B205" s="65">
        <v>780</v>
      </c>
      <c r="C205" s="10">
        <v>45162</v>
      </c>
      <c r="D205" s="67"/>
      <c r="E205" s="67">
        <v>0</v>
      </c>
      <c r="F205" s="67">
        <v>37939.25</v>
      </c>
      <c r="G205" s="68"/>
      <c r="H205" s="68"/>
      <c r="I205" s="67"/>
      <c r="J205" s="67"/>
      <c r="K205" s="67">
        <v>6070.28</v>
      </c>
      <c r="L205" s="67">
        <v>44009.53</v>
      </c>
      <c r="M205" s="61">
        <f>Tabla16[[#This Row],[TASA EX.]]+Tabla16[[#This Row],[IEPS 8 %]]</f>
        <v>0</v>
      </c>
      <c r="N205" s="69">
        <f>Tabla16[[#This Row],[TASA 16%]]+Tabla16[[#This Row],[IEPS 6%]]</f>
        <v>37939.25</v>
      </c>
      <c r="O205" s="36">
        <v>45176</v>
      </c>
      <c r="P205" s="66" t="s">
        <v>89</v>
      </c>
      <c r="Q205" s="70" t="s">
        <v>90</v>
      </c>
      <c r="R205" s="65" t="s">
        <v>52</v>
      </c>
      <c r="S205" s="67"/>
      <c r="T205" s="71" t="s">
        <v>53</v>
      </c>
      <c r="U205" s="66" t="s">
        <v>1236</v>
      </c>
      <c r="W205" s="75">
        <f>(Tabla16[[#This Row],[TASA 16%]]+Tabla16[[#This Row],[IEPS 6%]])*0.16</f>
        <v>6070.28</v>
      </c>
      <c r="X205" s="75">
        <f>W205-Tabla16[[#This Row],[IVA]]</f>
        <v>0</v>
      </c>
    </row>
    <row r="206" spans="1:24" x14ac:dyDescent="0.25">
      <c r="A206" s="64" t="s">
        <v>836</v>
      </c>
      <c r="B206" s="65">
        <v>2035</v>
      </c>
      <c r="C206" s="10">
        <v>45177</v>
      </c>
      <c r="D206" s="67"/>
      <c r="E206" s="67">
        <v>18495.09</v>
      </c>
      <c r="F206" s="67">
        <v>0</v>
      </c>
      <c r="G206" s="68"/>
      <c r="H206" s="68"/>
      <c r="I206" s="67"/>
      <c r="J206" s="67">
        <v>1479.59</v>
      </c>
      <c r="K206" s="67"/>
      <c r="L206" s="67">
        <v>19974.68</v>
      </c>
      <c r="M206" s="61">
        <f>Tabla16[[#This Row],[TASA EX.]]+Tabla16[[#This Row],[IEPS 8 %]]</f>
        <v>1479.59</v>
      </c>
      <c r="N206" s="69">
        <f>Tabla16[[#This Row],[TASA 16%]]+Tabla16[[#This Row],[IEPS 6%]]</f>
        <v>0</v>
      </c>
      <c r="O206" s="36">
        <v>45177</v>
      </c>
      <c r="P206" s="66" t="s">
        <v>69</v>
      </c>
      <c r="Q206" s="70" t="s">
        <v>70</v>
      </c>
      <c r="R206" s="65" t="s">
        <v>34</v>
      </c>
      <c r="S206" s="67"/>
      <c r="T206" s="71" t="s">
        <v>35</v>
      </c>
      <c r="U206" s="66" t="s">
        <v>56</v>
      </c>
      <c r="W206" s="75">
        <f>(Tabla16[[#This Row],[TASA 16%]]+Tabla16[[#This Row],[IEPS 6%]])*0.16</f>
        <v>0</v>
      </c>
      <c r="X206" s="75">
        <f>W206-Tabla16[[#This Row],[IVA]]</f>
        <v>0</v>
      </c>
    </row>
    <row r="207" spans="1:24" x14ac:dyDescent="0.25">
      <c r="A207" s="64" t="s">
        <v>837</v>
      </c>
      <c r="B207" s="65">
        <v>2064</v>
      </c>
      <c r="C207" s="10">
        <v>45184</v>
      </c>
      <c r="D207" s="67"/>
      <c r="E207" s="67">
        <v>16551.79</v>
      </c>
      <c r="F207" s="67">
        <v>0</v>
      </c>
      <c r="G207" s="68"/>
      <c r="H207" s="68"/>
      <c r="I207" s="67"/>
      <c r="J207" s="67">
        <v>1302.3399999999999</v>
      </c>
      <c r="K207" s="67"/>
      <c r="L207" s="67">
        <v>17854.13</v>
      </c>
      <c r="M207" s="61">
        <f>Tabla16[[#This Row],[TASA EX.]]+Tabla16[[#This Row],[IEPS 8 %]]</f>
        <v>1302.3399999999999</v>
      </c>
      <c r="N207" s="69">
        <f>Tabla16[[#This Row],[TASA 16%]]+Tabla16[[#This Row],[IEPS 6%]]</f>
        <v>0</v>
      </c>
      <c r="O207" s="36">
        <v>45184</v>
      </c>
      <c r="P207" s="66" t="s">
        <v>69</v>
      </c>
      <c r="Q207" s="70" t="s">
        <v>70</v>
      </c>
      <c r="R207" s="65" t="s">
        <v>34</v>
      </c>
      <c r="S207" s="67">
        <v>49.76</v>
      </c>
      <c r="T207" s="71" t="s">
        <v>35</v>
      </c>
      <c r="U207" s="66" t="s">
        <v>56</v>
      </c>
      <c r="W207" s="75">
        <f>(Tabla16[[#This Row],[TASA 16%]]+Tabla16[[#This Row],[IEPS 6%]])*0.16</f>
        <v>0</v>
      </c>
      <c r="X207" s="75">
        <f>W207-Tabla16[[#This Row],[IVA]]</f>
        <v>0</v>
      </c>
    </row>
    <row r="208" spans="1:24" x14ac:dyDescent="0.25">
      <c r="A208" s="39">
        <v>186326</v>
      </c>
      <c r="B208" s="9">
        <v>786</v>
      </c>
      <c r="C208" s="10">
        <v>45162</v>
      </c>
      <c r="D208" s="11"/>
      <c r="E208" s="11">
        <v>38413.037500000006</v>
      </c>
      <c r="F208" s="11">
        <v>33751.5625</v>
      </c>
      <c r="G208" s="24"/>
      <c r="H208" s="24"/>
      <c r="I208" s="11"/>
      <c r="J208" s="11"/>
      <c r="K208" s="11">
        <v>5400.25</v>
      </c>
      <c r="L208" s="11">
        <v>77564.850000000006</v>
      </c>
      <c r="M208" s="61">
        <f>Tabla16[[#This Row],[TASA EX.]]+Tabla16[[#This Row],[IEPS 8 %]]</f>
        <v>0</v>
      </c>
      <c r="N208" s="62">
        <f>Tabla16[[#This Row],[TASA 16%]]+Tabla16[[#This Row],[IEPS 6%]]</f>
        <v>33751.5625</v>
      </c>
      <c r="O208" s="36">
        <v>45178</v>
      </c>
      <c r="P208" s="12" t="s">
        <v>1237</v>
      </c>
      <c r="Q208" s="37" t="s">
        <v>1238</v>
      </c>
      <c r="R208" s="9" t="s">
        <v>34</v>
      </c>
      <c r="S208" s="11"/>
      <c r="T208" s="13" t="s">
        <v>35</v>
      </c>
      <c r="U208" s="12" t="s">
        <v>56</v>
      </c>
      <c r="W208" s="75">
        <f>(Tabla16[[#This Row],[TASA 16%]]+Tabla16[[#This Row],[IEPS 6%]])*0.16</f>
        <v>5400.25</v>
      </c>
      <c r="X208" s="75">
        <f>W208-Tabla16[[#This Row],[IVA]]</f>
        <v>0</v>
      </c>
    </row>
    <row r="209" spans="1:24" x14ac:dyDescent="0.25">
      <c r="A209" s="39">
        <v>186328</v>
      </c>
      <c r="B209" s="9">
        <v>788</v>
      </c>
      <c r="C209" s="10">
        <v>45162</v>
      </c>
      <c r="D209" s="11"/>
      <c r="E209" s="11">
        <v>-5.9999999997671694E-2</v>
      </c>
      <c r="F209" s="11">
        <v>23244.25</v>
      </c>
      <c r="G209" s="24"/>
      <c r="H209" s="24"/>
      <c r="I209" s="11"/>
      <c r="J209" s="11"/>
      <c r="K209" s="11">
        <v>3719.08</v>
      </c>
      <c r="L209" s="11">
        <v>26963.27</v>
      </c>
      <c r="M209" s="62">
        <f>Tabla16[[#This Row],[TASA EX.]]+Tabla16[[#This Row],[IEPS 8 %]]</f>
        <v>0</v>
      </c>
      <c r="N209" s="62">
        <f>Tabla16[[#This Row],[TASA 16%]]+Tabla16[[#This Row],[IEPS 6%]]</f>
        <v>23244.25</v>
      </c>
      <c r="O209" s="36">
        <v>45174</v>
      </c>
      <c r="P209" s="12" t="s">
        <v>438</v>
      </c>
      <c r="Q209" s="37" t="s">
        <v>439</v>
      </c>
      <c r="R209" s="9" t="s">
        <v>48</v>
      </c>
      <c r="S209" s="11"/>
      <c r="T209" s="13" t="s">
        <v>49</v>
      </c>
      <c r="U209" s="12" t="s">
        <v>1239</v>
      </c>
      <c r="W209" s="75">
        <f>(Tabla16[[#This Row],[TASA 16%]]+Tabla16[[#This Row],[IEPS 6%]])*0.16</f>
        <v>3719.08</v>
      </c>
      <c r="X209" s="75">
        <f>W209-Tabla16[[#This Row],[IVA]]</f>
        <v>0</v>
      </c>
    </row>
    <row r="210" spans="1:24" x14ac:dyDescent="0.25">
      <c r="A210" s="64">
        <v>186329</v>
      </c>
      <c r="B210" s="65">
        <v>789</v>
      </c>
      <c r="C210" s="10">
        <v>45162</v>
      </c>
      <c r="D210" s="67"/>
      <c r="E210" s="67">
        <v>0</v>
      </c>
      <c r="F210" s="67">
        <v>11121</v>
      </c>
      <c r="G210" s="68"/>
      <c r="H210" s="68"/>
      <c r="I210" s="67"/>
      <c r="J210" s="67"/>
      <c r="K210" s="67">
        <v>1779.36</v>
      </c>
      <c r="L210" s="67">
        <v>12900.36</v>
      </c>
      <c r="M210" s="61">
        <f>Tabla16[[#This Row],[TASA EX.]]+Tabla16[[#This Row],[IEPS 8 %]]</f>
        <v>0</v>
      </c>
      <c r="N210" s="69">
        <f>Tabla16[[#This Row],[TASA 16%]]+Tabla16[[#This Row],[IEPS 6%]]</f>
        <v>11121</v>
      </c>
      <c r="O210" s="36">
        <v>45175</v>
      </c>
      <c r="P210" s="66" t="s">
        <v>1240</v>
      </c>
      <c r="Q210" s="70" t="s">
        <v>1241</v>
      </c>
      <c r="R210" s="65" t="s">
        <v>34</v>
      </c>
      <c r="S210" s="67"/>
      <c r="T210" s="71" t="s">
        <v>35</v>
      </c>
      <c r="U210" s="66" t="s">
        <v>1242</v>
      </c>
      <c r="W210" s="75">
        <f>(Tabla16[[#This Row],[TASA 16%]]+Tabla16[[#This Row],[IEPS 6%]])*0.16</f>
        <v>1779.3600000000001</v>
      </c>
      <c r="X210" s="75">
        <f>W210-Tabla16[[#This Row],[IVA]]</f>
        <v>0</v>
      </c>
    </row>
    <row r="211" spans="1:24" x14ac:dyDescent="0.25">
      <c r="A211" s="55" t="s">
        <v>838</v>
      </c>
      <c r="B211" s="54">
        <v>2090</v>
      </c>
      <c r="C211" s="10">
        <v>45191</v>
      </c>
      <c r="D211" s="56"/>
      <c r="E211" s="56">
        <v>15203.470000000001</v>
      </c>
      <c r="F211" s="56">
        <v>0</v>
      </c>
      <c r="G211" s="57"/>
      <c r="H211" s="57"/>
      <c r="I211" s="56"/>
      <c r="J211" s="56">
        <v>1198.1099999999999</v>
      </c>
      <c r="K211" s="56"/>
      <c r="L211" s="56">
        <v>16401.580000000002</v>
      </c>
      <c r="M211" s="61">
        <f>Tabla16[[#This Row],[TASA EX.]]+Tabla16[[#This Row],[IEPS 8 %]]</f>
        <v>1198.1099999999999</v>
      </c>
      <c r="N211" s="61">
        <f>Tabla16[[#This Row],[TASA 16%]]+Tabla16[[#This Row],[IEPS 6%]]</f>
        <v>0</v>
      </c>
      <c r="O211" s="36">
        <v>45191</v>
      </c>
      <c r="P211" s="58" t="s">
        <v>69</v>
      </c>
      <c r="Q211" s="53" t="s">
        <v>70</v>
      </c>
      <c r="R211" s="49" t="s">
        <v>34</v>
      </c>
      <c r="S211" s="59"/>
      <c r="T211" s="54" t="s">
        <v>35</v>
      </c>
      <c r="U211" s="52" t="s">
        <v>56</v>
      </c>
      <c r="W211" s="75">
        <f>(Tabla16[[#This Row],[TASA 16%]]+Tabla16[[#This Row],[IEPS 6%]])*0.16</f>
        <v>0</v>
      </c>
      <c r="X211" s="75">
        <f>W211-Tabla16[[#This Row],[IVA]]</f>
        <v>0</v>
      </c>
    </row>
    <row r="212" spans="1:24" x14ac:dyDescent="0.25">
      <c r="A212" s="64">
        <v>186332</v>
      </c>
      <c r="B212" s="65">
        <v>792</v>
      </c>
      <c r="C212" s="10">
        <v>45162</v>
      </c>
      <c r="D212" s="67"/>
      <c r="E212" s="67">
        <v>29500</v>
      </c>
      <c r="F212" s="67">
        <v>0</v>
      </c>
      <c r="G212" s="68"/>
      <c r="H212" s="68">
        <v>-368.75</v>
      </c>
      <c r="I212" s="67"/>
      <c r="J212" s="67"/>
      <c r="K212" s="67"/>
      <c r="L212" s="67">
        <v>29131.25</v>
      </c>
      <c r="M212" s="61">
        <f>Tabla16[[#This Row],[TASA EX.]]+Tabla16[[#This Row],[IEPS 8 %]]</f>
        <v>0</v>
      </c>
      <c r="N212" s="69">
        <f>Tabla16[[#This Row],[TASA 16%]]+Tabla16[[#This Row],[IEPS 6%]]</f>
        <v>0</v>
      </c>
      <c r="O212" s="36">
        <v>45176</v>
      </c>
      <c r="P212" s="66" t="s">
        <v>327</v>
      </c>
      <c r="Q212" s="70" t="s">
        <v>328</v>
      </c>
      <c r="R212" s="65" t="s">
        <v>34</v>
      </c>
      <c r="S212" s="67"/>
      <c r="T212" s="71" t="s">
        <v>35</v>
      </c>
      <c r="U212" s="66" t="s">
        <v>735</v>
      </c>
      <c r="W212" s="75">
        <f>(Tabla16[[#This Row],[TASA 16%]]+Tabla16[[#This Row],[IEPS 6%]])*0.16</f>
        <v>0</v>
      </c>
      <c r="X212" s="75">
        <f>W212-Tabla16[[#This Row],[IVA]]</f>
        <v>0</v>
      </c>
    </row>
    <row r="213" spans="1:24" x14ac:dyDescent="0.25">
      <c r="A213" s="39">
        <v>186333</v>
      </c>
      <c r="B213" s="9">
        <v>793</v>
      </c>
      <c r="C213" s="10">
        <v>45162</v>
      </c>
      <c r="D213" s="11"/>
      <c r="E213" s="11">
        <v>5.2499999997962732E-2</v>
      </c>
      <c r="F213" s="11">
        <v>28986.1875</v>
      </c>
      <c r="G213" s="24"/>
      <c r="H213" s="24"/>
      <c r="I213" s="11"/>
      <c r="J213" s="11"/>
      <c r="K213" s="11">
        <v>4637.79</v>
      </c>
      <c r="L213" s="11">
        <v>33624.03</v>
      </c>
      <c r="M213" s="61">
        <f>Tabla16[[#This Row],[TASA EX.]]+Tabla16[[#This Row],[IEPS 8 %]]</f>
        <v>0</v>
      </c>
      <c r="N213" s="62">
        <f>Tabla16[[#This Row],[TASA 16%]]+Tabla16[[#This Row],[IEPS 6%]]</f>
        <v>28986.1875</v>
      </c>
      <c r="O213" s="36">
        <v>45174</v>
      </c>
      <c r="P213" s="12" t="s">
        <v>331</v>
      </c>
      <c r="Q213" s="37" t="s">
        <v>332</v>
      </c>
      <c r="R213" s="9" t="s">
        <v>34</v>
      </c>
      <c r="S213" s="11"/>
      <c r="T213" s="13" t="s">
        <v>35</v>
      </c>
      <c r="U213" s="12" t="s">
        <v>1246</v>
      </c>
      <c r="W213" s="75">
        <f>(Tabla16[[#This Row],[TASA 16%]]+Tabla16[[#This Row],[IEPS 6%]])*0.16</f>
        <v>4637.79</v>
      </c>
      <c r="X213" s="75">
        <f>W213-Tabla16[[#This Row],[IVA]]</f>
        <v>0</v>
      </c>
    </row>
    <row r="214" spans="1:24" x14ac:dyDescent="0.25">
      <c r="A214" s="64">
        <v>186334</v>
      </c>
      <c r="B214" s="65">
        <v>794</v>
      </c>
      <c r="C214" s="10">
        <v>45162</v>
      </c>
      <c r="D214" s="67"/>
      <c r="E214" s="67">
        <v>0</v>
      </c>
      <c r="F214" s="67">
        <v>12960</v>
      </c>
      <c r="G214" s="68"/>
      <c r="H214" s="68"/>
      <c r="I214" s="67"/>
      <c r="J214" s="67"/>
      <c r="K214" s="67">
        <v>2073.6</v>
      </c>
      <c r="L214" s="67">
        <v>15033.6</v>
      </c>
      <c r="M214" s="61">
        <f>Tabla16[[#This Row],[TASA EX.]]+Tabla16[[#This Row],[IEPS 8 %]]</f>
        <v>0</v>
      </c>
      <c r="N214" s="69">
        <f>Tabla16[[#This Row],[TASA 16%]]+Tabla16[[#This Row],[IEPS 6%]]</f>
        <v>12960</v>
      </c>
      <c r="O214" s="36">
        <v>45175</v>
      </c>
      <c r="P214" s="66" t="s">
        <v>529</v>
      </c>
      <c r="Q214" s="70" t="s">
        <v>530</v>
      </c>
      <c r="R214" s="65" t="s">
        <v>34</v>
      </c>
      <c r="S214" s="67"/>
      <c r="T214" s="71" t="s">
        <v>35</v>
      </c>
      <c r="U214" s="66" t="s">
        <v>1247</v>
      </c>
      <c r="W214" s="75">
        <f>(Tabla16[[#This Row],[TASA 16%]]+Tabla16[[#This Row],[IEPS 6%]])*0.16</f>
        <v>2073.6</v>
      </c>
      <c r="X214" s="75">
        <f>W214-Tabla16[[#This Row],[IVA]]</f>
        <v>0</v>
      </c>
    </row>
    <row r="215" spans="1:24" x14ac:dyDescent="0.25">
      <c r="A215" s="64">
        <v>186335</v>
      </c>
      <c r="B215" s="65">
        <v>795</v>
      </c>
      <c r="C215" s="10">
        <v>45162</v>
      </c>
      <c r="D215" s="67"/>
      <c r="E215" s="67">
        <v>32662.5</v>
      </c>
      <c r="F215" s="67">
        <v>0</v>
      </c>
      <c r="G215" s="68"/>
      <c r="H215" s="68"/>
      <c r="I215" s="67"/>
      <c r="J215" s="67"/>
      <c r="K215" s="67"/>
      <c r="L215" s="67">
        <v>32662.5</v>
      </c>
      <c r="M215" s="61">
        <f>Tabla16[[#This Row],[TASA EX.]]+Tabla16[[#This Row],[IEPS 8 %]]</f>
        <v>0</v>
      </c>
      <c r="N215" s="69">
        <f>Tabla16[[#This Row],[TASA 16%]]+Tabla16[[#This Row],[IEPS 6%]]</f>
        <v>0</v>
      </c>
      <c r="O215" s="36">
        <v>45181</v>
      </c>
      <c r="P215" s="66" t="s">
        <v>118</v>
      </c>
      <c r="Q215" s="70" t="s">
        <v>119</v>
      </c>
      <c r="R215" s="65" t="s">
        <v>34</v>
      </c>
      <c r="S215" s="67"/>
      <c r="T215" s="71" t="s">
        <v>35</v>
      </c>
      <c r="U215" s="66" t="s">
        <v>1248</v>
      </c>
      <c r="W215" s="75">
        <f>(Tabla16[[#This Row],[TASA 16%]]+Tabla16[[#This Row],[IEPS 6%]])*0.16</f>
        <v>0</v>
      </c>
      <c r="X215" s="75">
        <f>W215-Tabla16[[#This Row],[IVA]]</f>
        <v>0</v>
      </c>
    </row>
    <row r="216" spans="1:24" x14ac:dyDescent="0.25">
      <c r="A216" s="39">
        <v>186336</v>
      </c>
      <c r="B216" s="9">
        <v>796</v>
      </c>
      <c r="C216" s="10">
        <v>45162</v>
      </c>
      <c r="D216" s="11"/>
      <c r="E216" s="11">
        <v>12959.9725</v>
      </c>
      <c r="F216" s="11">
        <v>10797.4375</v>
      </c>
      <c r="G216" s="24"/>
      <c r="H216" s="24"/>
      <c r="I216" s="11"/>
      <c r="J216" s="11"/>
      <c r="K216" s="11">
        <v>1727.59</v>
      </c>
      <c r="L216" s="11">
        <v>25485</v>
      </c>
      <c r="M216" s="61">
        <f>Tabla16[[#This Row],[TASA EX.]]+Tabla16[[#This Row],[IEPS 8 %]]</f>
        <v>0</v>
      </c>
      <c r="N216" s="62">
        <f>Tabla16[[#This Row],[TASA 16%]]+Tabla16[[#This Row],[IEPS 6%]]</f>
        <v>10797.4375</v>
      </c>
      <c r="O216" s="36">
        <v>45188</v>
      </c>
      <c r="P216" s="12" t="s">
        <v>118</v>
      </c>
      <c r="Q216" s="37" t="s">
        <v>119</v>
      </c>
      <c r="R216" s="9" t="s">
        <v>34</v>
      </c>
      <c r="S216" s="11"/>
      <c r="T216" s="13" t="s">
        <v>35</v>
      </c>
      <c r="U216" s="12" t="s">
        <v>1249</v>
      </c>
      <c r="W216" s="75">
        <f>(Tabla16[[#This Row],[TASA 16%]]+Tabla16[[#This Row],[IEPS 6%]])*0.16</f>
        <v>1727.5900000000001</v>
      </c>
      <c r="X216" s="75">
        <f>W216-Tabla16[[#This Row],[IVA]]</f>
        <v>0</v>
      </c>
    </row>
    <row r="217" spans="1:24" x14ac:dyDescent="0.25">
      <c r="A217" s="64">
        <v>186337</v>
      </c>
      <c r="B217" s="65">
        <v>797</v>
      </c>
      <c r="C217" s="10">
        <v>45162</v>
      </c>
      <c r="D217" s="67"/>
      <c r="E217" s="67">
        <v>0</v>
      </c>
      <c r="F217" s="67">
        <v>2880</v>
      </c>
      <c r="G217" s="68"/>
      <c r="H217" s="68"/>
      <c r="I217" s="67"/>
      <c r="J217" s="67"/>
      <c r="K217" s="67">
        <v>460.8</v>
      </c>
      <c r="L217" s="67">
        <v>3340.8</v>
      </c>
      <c r="M217" s="61">
        <f>Tabla16[[#This Row],[TASA EX.]]+Tabla16[[#This Row],[IEPS 8 %]]</f>
        <v>0</v>
      </c>
      <c r="N217" s="69">
        <f>Tabla16[[#This Row],[TASA 16%]]+Tabla16[[#This Row],[IEPS 6%]]</f>
        <v>2880</v>
      </c>
      <c r="O217" s="36">
        <v>45187</v>
      </c>
      <c r="P217" s="66" t="s">
        <v>706</v>
      </c>
      <c r="Q217" s="70" t="s">
        <v>707</v>
      </c>
      <c r="R217" s="65" t="s">
        <v>34</v>
      </c>
      <c r="S217" s="67"/>
      <c r="T217" s="71" t="s">
        <v>35</v>
      </c>
      <c r="U217" s="66" t="s">
        <v>676</v>
      </c>
      <c r="W217" s="75">
        <f>(Tabla16[[#This Row],[TASA 16%]]+Tabla16[[#This Row],[IEPS 6%]])*0.16</f>
        <v>460.8</v>
      </c>
      <c r="X217" s="75">
        <f>W217-Tabla16[[#This Row],[IVA]]</f>
        <v>0</v>
      </c>
    </row>
    <row r="218" spans="1:24" x14ac:dyDescent="0.25">
      <c r="A218" s="39">
        <v>186338</v>
      </c>
      <c r="B218" s="9">
        <v>798</v>
      </c>
      <c r="C218" s="10">
        <v>45162</v>
      </c>
      <c r="D218" s="11"/>
      <c r="E218" s="11">
        <v>27780</v>
      </c>
      <c r="F218" s="11">
        <v>0</v>
      </c>
      <c r="G218" s="24"/>
      <c r="H218" s="24"/>
      <c r="I218" s="11"/>
      <c r="J218" s="11"/>
      <c r="K218" s="11"/>
      <c r="L218" s="11">
        <v>27780</v>
      </c>
      <c r="M218" s="62">
        <f>Tabla16[[#This Row],[TASA EX.]]+Tabla16[[#This Row],[IEPS 8 %]]</f>
        <v>0</v>
      </c>
      <c r="N218" s="62">
        <f>Tabla16[[#This Row],[TASA 16%]]+Tabla16[[#This Row],[IEPS 6%]]</f>
        <v>0</v>
      </c>
      <c r="O218" s="36">
        <v>45177</v>
      </c>
      <c r="P218" s="12" t="s">
        <v>369</v>
      </c>
      <c r="Q218" s="37" t="s">
        <v>370</v>
      </c>
      <c r="R218" s="9" t="s">
        <v>34</v>
      </c>
      <c r="S218" s="11"/>
      <c r="T218" s="13" t="s">
        <v>35</v>
      </c>
      <c r="U218" s="12" t="s">
        <v>1250</v>
      </c>
      <c r="W218" s="75">
        <f>(Tabla16[[#This Row],[TASA 16%]]+Tabla16[[#This Row],[IEPS 6%]])*0.16</f>
        <v>0</v>
      </c>
      <c r="X218" s="75">
        <f>W218-Tabla16[[#This Row],[IVA]]</f>
        <v>0</v>
      </c>
    </row>
    <row r="219" spans="1:24" x14ac:dyDescent="0.25">
      <c r="A219" s="39">
        <v>186339</v>
      </c>
      <c r="B219" s="9">
        <v>799</v>
      </c>
      <c r="C219" s="10">
        <v>45162</v>
      </c>
      <c r="D219" s="11"/>
      <c r="E219" s="11">
        <v>404820</v>
      </c>
      <c r="F219" s="11">
        <v>0</v>
      </c>
      <c r="G219" s="24"/>
      <c r="H219" s="24"/>
      <c r="I219" s="11"/>
      <c r="J219" s="11"/>
      <c r="K219" s="11"/>
      <c r="L219" s="11">
        <v>404820</v>
      </c>
      <c r="M219" s="61">
        <f>Tabla16[[#This Row],[TASA EX.]]+Tabla16[[#This Row],[IEPS 8 %]]</f>
        <v>0</v>
      </c>
      <c r="N219" s="62">
        <f>Tabla16[[#This Row],[TASA 16%]]+Tabla16[[#This Row],[IEPS 6%]]</f>
        <v>0</v>
      </c>
      <c r="O219" s="36">
        <v>45174</v>
      </c>
      <c r="P219" s="12" t="s">
        <v>1251</v>
      </c>
      <c r="Q219" s="37" t="s">
        <v>1252</v>
      </c>
      <c r="R219" s="9" t="s">
        <v>34</v>
      </c>
      <c r="S219" s="11"/>
      <c r="T219" s="13" t="s">
        <v>35</v>
      </c>
      <c r="U219" s="12" t="s">
        <v>1253</v>
      </c>
      <c r="W219" s="75">
        <f>(Tabla16[[#This Row],[TASA 16%]]+Tabla16[[#This Row],[IEPS 6%]])*0.16</f>
        <v>0</v>
      </c>
      <c r="X219" s="75">
        <f>W219-Tabla16[[#This Row],[IVA]]</f>
        <v>0</v>
      </c>
    </row>
    <row r="220" spans="1:24" x14ac:dyDescent="0.25">
      <c r="A220" s="39">
        <v>186340</v>
      </c>
      <c r="B220" s="9">
        <v>800</v>
      </c>
      <c r="C220" s="10">
        <v>45162</v>
      </c>
      <c r="D220" s="11"/>
      <c r="E220" s="11">
        <v>69830</v>
      </c>
      <c r="F220" s="11">
        <v>0</v>
      </c>
      <c r="G220" s="24"/>
      <c r="H220" s="24"/>
      <c r="I220" s="11"/>
      <c r="J220" s="11"/>
      <c r="K220" s="11"/>
      <c r="L220" s="11">
        <v>69830</v>
      </c>
      <c r="M220" s="61">
        <f>Tabla16[[#This Row],[TASA EX.]]+Tabla16[[#This Row],[IEPS 8 %]]</f>
        <v>0</v>
      </c>
      <c r="N220" s="62">
        <f>Tabla16[[#This Row],[TASA 16%]]+Tabla16[[#This Row],[IEPS 6%]]</f>
        <v>0</v>
      </c>
      <c r="O220" s="36">
        <v>45176</v>
      </c>
      <c r="P220" s="12" t="s">
        <v>315</v>
      </c>
      <c r="Q220" s="37" t="s">
        <v>316</v>
      </c>
      <c r="R220" s="9" t="s">
        <v>34</v>
      </c>
      <c r="S220" s="11"/>
      <c r="T220" s="13" t="s">
        <v>35</v>
      </c>
      <c r="U220" s="12" t="s">
        <v>1254</v>
      </c>
      <c r="W220" s="75">
        <f>(Tabla16[[#This Row],[TASA 16%]]+Tabla16[[#This Row],[IEPS 6%]])*0.16</f>
        <v>0</v>
      </c>
      <c r="X220" s="75">
        <f>W220-Tabla16[[#This Row],[IVA]]</f>
        <v>0</v>
      </c>
    </row>
    <row r="221" spans="1:24" x14ac:dyDescent="0.25">
      <c r="A221" s="39">
        <v>186341</v>
      </c>
      <c r="B221" s="9">
        <v>801</v>
      </c>
      <c r="C221" s="10">
        <v>45162</v>
      </c>
      <c r="D221" s="11"/>
      <c r="E221" s="11">
        <v>-6.9999999999708962E-2</v>
      </c>
      <c r="F221" s="11">
        <v>16595</v>
      </c>
      <c r="G221" s="24"/>
      <c r="H221" s="24"/>
      <c r="I221" s="11"/>
      <c r="J221" s="11"/>
      <c r="K221" s="11">
        <v>2655.2</v>
      </c>
      <c r="L221" s="11">
        <v>19250.13</v>
      </c>
      <c r="M221" s="62">
        <f>Tabla16[[#This Row],[TASA EX.]]+Tabla16[[#This Row],[IEPS 8 %]]</f>
        <v>0</v>
      </c>
      <c r="N221" s="62">
        <f>Tabla16[[#This Row],[TASA 16%]]+Tabla16[[#This Row],[IEPS 6%]]</f>
        <v>16595</v>
      </c>
      <c r="O221" s="36">
        <v>45183</v>
      </c>
      <c r="P221" s="12" t="s">
        <v>278</v>
      </c>
      <c r="Q221" s="37" t="s">
        <v>279</v>
      </c>
      <c r="R221" s="9" t="s">
        <v>34</v>
      </c>
      <c r="S221" s="11">
        <v>4069.04</v>
      </c>
      <c r="T221" s="13" t="s">
        <v>35</v>
      </c>
      <c r="U221" s="12" t="s">
        <v>1255</v>
      </c>
      <c r="W221" s="75">
        <f>(Tabla16[[#This Row],[TASA 16%]]+Tabla16[[#This Row],[IEPS 6%]])*0.16</f>
        <v>2655.2000000000003</v>
      </c>
      <c r="X221" s="75">
        <f>W221-Tabla16[[#This Row],[IVA]]</f>
        <v>0</v>
      </c>
    </row>
    <row r="222" spans="1:24" x14ac:dyDescent="0.25">
      <c r="A222" s="64" t="s">
        <v>839</v>
      </c>
      <c r="B222" s="65">
        <v>2122</v>
      </c>
      <c r="C222" s="10">
        <v>45197</v>
      </c>
      <c r="D222" s="67"/>
      <c r="E222" s="67">
        <v>19545.560000000001</v>
      </c>
      <c r="F222" s="67">
        <v>0</v>
      </c>
      <c r="G222" s="68"/>
      <c r="H222" s="68"/>
      <c r="I222" s="67"/>
      <c r="J222" s="67">
        <v>1546.53</v>
      </c>
      <c r="K222" s="67"/>
      <c r="L222" s="67">
        <v>21092.09</v>
      </c>
      <c r="M222" s="61">
        <f>Tabla16[[#This Row],[TASA EX.]]+Tabla16[[#This Row],[IEPS 8 %]]</f>
        <v>1546.53</v>
      </c>
      <c r="N222" s="69">
        <f>Tabla16[[#This Row],[TASA 16%]]+Tabla16[[#This Row],[IEPS 6%]]</f>
        <v>0</v>
      </c>
      <c r="O222" s="36">
        <v>45197</v>
      </c>
      <c r="P222" s="66" t="s">
        <v>69</v>
      </c>
      <c r="Q222" s="70" t="s">
        <v>70</v>
      </c>
      <c r="R222" s="65" t="s">
        <v>34</v>
      </c>
      <c r="S222" s="67"/>
      <c r="T222" s="71" t="s">
        <v>35</v>
      </c>
      <c r="U222" s="66" t="s">
        <v>56</v>
      </c>
      <c r="W222" s="75">
        <f>(Tabla16[[#This Row],[TASA 16%]]+Tabla16[[#This Row],[IEPS 6%]])*0.16</f>
        <v>0</v>
      </c>
      <c r="X222" s="75">
        <f>W222-Tabla16[[#This Row],[IVA]]</f>
        <v>0</v>
      </c>
    </row>
    <row r="223" spans="1:24" x14ac:dyDescent="0.25">
      <c r="A223" s="39">
        <v>186347</v>
      </c>
      <c r="B223" s="9">
        <v>807</v>
      </c>
      <c r="C223" s="10">
        <v>45163</v>
      </c>
      <c r="D223" s="11"/>
      <c r="E223" s="11">
        <v>-0.14249999998719431</v>
      </c>
      <c r="F223" s="11">
        <v>185436.3125</v>
      </c>
      <c r="G223" s="24"/>
      <c r="H223" s="24"/>
      <c r="I223" s="11"/>
      <c r="J223" s="11"/>
      <c r="K223" s="11">
        <v>29669.81</v>
      </c>
      <c r="L223" s="11">
        <v>215105.98</v>
      </c>
      <c r="M223" s="61">
        <f>Tabla16[[#This Row],[TASA EX.]]+Tabla16[[#This Row],[IEPS 8 %]]</f>
        <v>0</v>
      </c>
      <c r="N223" s="62">
        <f>Tabla16[[#This Row],[TASA 16%]]+Tabla16[[#This Row],[IEPS 6%]]</f>
        <v>185436.3125</v>
      </c>
      <c r="O223" s="36">
        <v>45177</v>
      </c>
      <c r="P223" s="12" t="s">
        <v>63</v>
      </c>
      <c r="Q223" s="37" t="s">
        <v>64</v>
      </c>
      <c r="R223" s="9" t="s">
        <v>34</v>
      </c>
      <c r="S223" s="11"/>
      <c r="T223" s="13" t="s">
        <v>35</v>
      </c>
      <c r="U223" s="12" t="s">
        <v>1257</v>
      </c>
      <c r="W223" s="75">
        <f>(Tabla16[[#This Row],[TASA 16%]]+Tabla16[[#This Row],[IEPS 6%]])*0.16</f>
        <v>29669.81</v>
      </c>
      <c r="X223" s="75">
        <f>W223-Tabla16[[#This Row],[IVA]]</f>
        <v>0</v>
      </c>
    </row>
    <row r="224" spans="1:24" x14ac:dyDescent="0.25">
      <c r="A224" s="64">
        <v>186355</v>
      </c>
      <c r="B224" s="65">
        <v>815</v>
      </c>
      <c r="C224" s="10">
        <v>45163</v>
      </c>
      <c r="D224" s="67"/>
      <c r="E224" s="67">
        <v>-7.4999999778810889E-3</v>
      </c>
      <c r="F224" s="67">
        <v>226896.6875</v>
      </c>
      <c r="G224" s="68"/>
      <c r="H224" s="68"/>
      <c r="I224" s="67"/>
      <c r="J224" s="67"/>
      <c r="K224" s="67">
        <v>36303.47</v>
      </c>
      <c r="L224" s="67">
        <v>263200.15000000002</v>
      </c>
      <c r="M224" s="61">
        <f>Tabla16[[#This Row],[TASA EX.]]+Tabla16[[#This Row],[IEPS 8 %]]</f>
        <v>0</v>
      </c>
      <c r="N224" s="69">
        <f>Tabla16[[#This Row],[TASA 16%]]+Tabla16[[#This Row],[IEPS 6%]]</f>
        <v>226896.6875</v>
      </c>
      <c r="O224" s="36">
        <v>45187</v>
      </c>
      <c r="P224" s="66" t="s">
        <v>258</v>
      </c>
      <c r="Q224" s="70" t="s">
        <v>259</v>
      </c>
      <c r="R224" s="65" t="s">
        <v>34</v>
      </c>
      <c r="S224" s="67"/>
      <c r="T224" s="71" t="s">
        <v>35</v>
      </c>
      <c r="U224" s="66" t="s">
        <v>1258</v>
      </c>
      <c r="W224" s="75">
        <f>(Tabla16[[#This Row],[TASA 16%]]+Tabla16[[#This Row],[IEPS 6%]])*0.16</f>
        <v>36303.47</v>
      </c>
      <c r="X224" s="75">
        <f>W224-Tabla16[[#This Row],[IVA]]</f>
        <v>0</v>
      </c>
    </row>
    <row r="225" spans="1:24" x14ac:dyDescent="0.25">
      <c r="A225" s="64">
        <v>186357</v>
      </c>
      <c r="B225" s="65">
        <v>817</v>
      </c>
      <c r="C225" s="10">
        <v>45163</v>
      </c>
      <c r="D225" s="67"/>
      <c r="E225" s="67">
        <v>29471.1325</v>
      </c>
      <c r="F225" s="67">
        <v>29471.1875</v>
      </c>
      <c r="G225" s="68"/>
      <c r="H225" s="68"/>
      <c r="I225" s="67"/>
      <c r="J225" s="67"/>
      <c r="K225" s="67">
        <v>4715.3900000000003</v>
      </c>
      <c r="L225" s="67">
        <v>63657.71</v>
      </c>
      <c r="M225" s="61">
        <f>Tabla16[[#This Row],[TASA EX.]]+Tabla16[[#This Row],[IEPS 8 %]]</f>
        <v>0</v>
      </c>
      <c r="N225" s="69">
        <f>Tabla16[[#This Row],[TASA 16%]]+Tabla16[[#This Row],[IEPS 6%]]</f>
        <v>29471.1875</v>
      </c>
      <c r="O225" s="36">
        <v>45175</v>
      </c>
      <c r="P225" s="66" t="s">
        <v>424</v>
      </c>
      <c r="Q225" s="70" t="s">
        <v>425</v>
      </c>
      <c r="R225" s="65" t="s">
        <v>34</v>
      </c>
      <c r="S225" s="67"/>
      <c r="T225" s="71" t="s">
        <v>35</v>
      </c>
      <c r="U225" s="66" t="s">
        <v>1259</v>
      </c>
      <c r="W225" s="75">
        <f>(Tabla16[[#This Row],[TASA 16%]]+Tabla16[[#This Row],[IEPS 6%]])*0.16</f>
        <v>4715.3900000000003</v>
      </c>
      <c r="X225" s="75">
        <f>W225-Tabla16[[#This Row],[IVA]]</f>
        <v>0</v>
      </c>
    </row>
    <row r="226" spans="1:24" x14ac:dyDescent="0.25">
      <c r="A226" s="64">
        <v>186358</v>
      </c>
      <c r="B226" s="65">
        <v>818</v>
      </c>
      <c r="C226" s="10">
        <v>45163</v>
      </c>
      <c r="D226" s="67"/>
      <c r="E226" s="67">
        <v>-2.5000000001455192E-2</v>
      </c>
      <c r="F226" s="67">
        <v>59493.125</v>
      </c>
      <c r="G226" s="68"/>
      <c r="H226" s="68"/>
      <c r="I226" s="67"/>
      <c r="J226" s="67"/>
      <c r="K226" s="67">
        <v>9518.9</v>
      </c>
      <c r="L226" s="67">
        <v>69012</v>
      </c>
      <c r="M226" s="61">
        <f>Tabla16[[#This Row],[TASA EX.]]+Tabla16[[#This Row],[IEPS 8 %]]</f>
        <v>0</v>
      </c>
      <c r="N226" s="69">
        <f>Tabla16[[#This Row],[TASA 16%]]+Tabla16[[#This Row],[IEPS 6%]]</f>
        <v>59493.125</v>
      </c>
      <c r="O226" s="36">
        <v>45173</v>
      </c>
      <c r="P226" s="66" t="s">
        <v>1260</v>
      </c>
      <c r="Q226" s="70" t="s">
        <v>1261</v>
      </c>
      <c r="R226" s="65" t="s">
        <v>34</v>
      </c>
      <c r="S226" s="67"/>
      <c r="T226" s="71" t="s">
        <v>35</v>
      </c>
      <c r="U226" s="66" t="s">
        <v>1262</v>
      </c>
      <c r="W226" s="75">
        <f>(Tabla16[[#This Row],[TASA 16%]]+Tabla16[[#This Row],[IEPS 6%]])*0.16</f>
        <v>9518.9</v>
      </c>
      <c r="X226" s="75">
        <f>W226-Tabla16[[#This Row],[IVA]]</f>
        <v>0</v>
      </c>
    </row>
    <row r="227" spans="1:24" x14ac:dyDescent="0.25">
      <c r="A227" s="64">
        <v>186359</v>
      </c>
      <c r="B227" s="65">
        <v>819</v>
      </c>
      <c r="C227" s="10">
        <v>45163</v>
      </c>
      <c r="D227" s="67"/>
      <c r="E227" s="67">
        <v>2.5000000001455192E-2</v>
      </c>
      <c r="F227" s="67">
        <v>32407.375</v>
      </c>
      <c r="G227" s="68"/>
      <c r="H227" s="68"/>
      <c r="I227" s="67"/>
      <c r="J227" s="67"/>
      <c r="K227" s="67">
        <v>5185.18</v>
      </c>
      <c r="L227" s="67">
        <v>37592.58</v>
      </c>
      <c r="M227" s="61">
        <f>Tabla16[[#This Row],[TASA EX.]]+Tabla16[[#This Row],[IEPS 8 %]]</f>
        <v>0</v>
      </c>
      <c r="N227" s="69">
        <f>Tabla16[[#This Row],[TASA 16%]]+Tabla16[[#This Row],[IEPS 6%]]</f>
        <v>32407.375</v>
      </c>
      <c r="O227" s="36">
        <v>45181</v>
      </c>
      <c r="P227" s="66" t="s">
        <v>174</v>
      </c>
      <c r="Q227" s="70" t="s">
        <v>175</v>
      </c>
      <c r="R227" s="65" t="s">
        <v>34</v>
      </c>
      <c r="S227" s="67"/>
      <c r="T227" s="71" t="s">
        <v>35</v>
      </c>
      <c r="U227" s="66" t="s">
        <v>1263</v>
      </c>
      <c r="W227" s="75">
        <f>(Tabla16[[#This Row],[TASA 16%]]+Tabla16[[#This Row],[IEPS 6%]])*0.16</f>
        <v>5185.18</v>
      </c>
      <c r="X227" s="75">
        <f>W227-Tabla16[[#This Row],[IVA]]</f>
        <v>0</v>
      </c>
    </row>
    <row r="228" spans="1:24" x14ac:dyDescent="0.25">
      <c r="A228" s="64">
        <v>186361</v>
      </c>
      <c r="B228" s="65">
        <v>821</v>
      </c>
      <c r="C228" s="10">
        <v>45163</v>
      </c>
      <c r="D228" s="67"/>
      <c r="E228" s="67">
        <v>6345.5725000000002</v>
      </c>
      <c r="F228" s="67">
        <v>2172.4375</v>
      </c>
      <c r="G228" s="68"/>
      <c r="H228" s="68"/>
      <c r="I228" s="67"/>
      <c r="J228" s="67"/>
      <c r="K228" s="67">
        <v>347.59</v>
      </c>
      <c r="L228" s="67">
        <v>8865.6</v>
      </c>
      <c r="M228" s="61">
        <f>Tabla16[[#This Row],[TASA EX.]]+Tabla16[[#This Row],[IEPS 8 %]]</f>
        <v>0</v>
      </c>
      <c r="N228" s="69">
        <f>Tabla16[[#This Row],[TASA 16%]]+Tabla16[[#This Row],[IEPS 6%]]</f>
        <v>2172.4375</v>
      </c>
      <c r="O228" s="36">
        <v>45198</v>
      </c>
      <c r="P228" s="66" t="s">
        <v>573</v>
      </c>
      <c r="Q228" s="70" t="s">
        <v>574</v>
      </c>
      <c r="R228" s="65" t="s">
        <v>34</v>
      </c>
      <c r="S228" s="67"/>
      <c r="T228" s="71" t="s">
        <v>35</v>
      </c>
      <c r="U228" s="66" t="s">
        <v>1264</v>
      </c>
      <c r="W228" s="75">
        <f>(Tabla16[[#This Row],[TASA 16%]]+Tabla16[[#This Row],[IEPS 6%]])*0.16</f>
        <v>347.59000000000003</v>
      </c>
      <c r="X228" s="75">
        <f>W228-Tabla16[[#This Row],[IVA]]</f>
        <v>0</v>
      </c>
    </row>
    <row r="229" spans="1:24" x14ac:dyDescent="0.25">
      <c r="A229" s="64">
        <v>186362</v>
      </c>
      <c r="B229" s="65">
        <v>822</v>
      </c>
      <c r="C229" s="10">
        <v>45163</v>
      </c>
      <c r="D229" s="67"/>
      <c r="E229" s="67">
        <v>0</v>
      </c>
      <c r="F229" s="67">
        <v>27455</v>
      </c>
      <c r="G229" s="68"/>
      <c r="H229" s="68"/>
      <c r="I229" s="67"/>
      <c r="J229" s="67"/>
      <c r="K229" s="67">
        <v>4392.8</v>
      </c>
      <c r="L229" s="67">
        <v>31847.8</v>
      </c>
      <c r="M229" s="61">
        <f>Tabla16[[#This Row],[TASA EX.]]+Tabla16[[#This Row],[IEPS 8 %]]</f>
        <v>0</v>
      </c>
      <c r="N229" s="69">
        <f>Tabla16[[#This Row],[TASA 16%]]+Tabla16[[#This Row],[IEPS 6%]]</f>
        <v>27455</v>
      </c>
      <c r="O229" s="36">
        <v>45182</v>
      </c>
      <c r="P229" s="66" t="s">
        <v>1137</v>
      </c>
      <c r="Q229" s="70" t="s">
        <v>1138</v>
      </c>
      <c r="R229" s="65" t="s">
        <v>34</v>
      </c>
      <c r="S229" s="67"/>
      <c r="T229" s="71" t="s">
        <v>35</v>
      </c>
      <c r="U229" s="66" t="s">
        <v>1139</v>
      </c>
      <c r="W229" s="75">
        <f>(Tabla16[[#This Row],[TASA 16%]]+Tabla16[[#This Row],[IEPS 6%]])*0.16</f>
        <v>4392.8</v>
      </c>
      <c r="X229" s="75">
        <f>W229-Tabla16[[#This Row],[IVA]]</f>
        <v>0</v>
      </c>
    </row>
    <row r="230" spans="1:24" x14ac:dyDescent="0.25">
      <c r="A230" s="39">
        <v>186365</v>
      </c>
      <c r="B230" s="9">
        <v>825</v>
      </c>
      <c r="C230" s="10">
        <v>45163</v>
      </c>
      <c r="D230" s="11"/>
      <c r="E230" s="11">
        <v>76754</v>
      </c>
      <c r="F230" s="11">
        <v>0</v>
      </c>
      <c r="G230" s="24"/>
      <c r="H230" s="24"/>
      <c r="I230" s="11"/>
      <c r="J230" s="11"/>
      <c r="K230" s="11"/>
      <c r="L230" s="11">
        <v>76754</v>
      </c>
      <c r="M230" s="62">
        <f>Tabla16[[#This Row],[TASA EX.]]+Tabla16[[#This Row],[IEPS 8 %]]</f>
        <v>0</v>
      </c>
      <c r="N230" s="62">
        <f>Tabla16[[#This Row],[TASA 16%]]+Tabla16[[#This Row],[IEPS 6%]]</f>
        <v>0</v>
      </c>
      <c r="O230" s="36">
        <v>45187</v>
      </c>
      <c r="P230" s="12" t="s">
        <v>116</v>
      </c>
      <c r="Q230" s="37" t="s">
        <v>117</v>
      </c>
      <c r="R230" s="9" t="s">
        <v>34</v>
      </c>
      <c r="S230" s="11"/>
      <c r="T230" s="13" t="s">
        <v>35</v>
      </c>
      <c r="U230" s="12" t="s">
        <v>1265</v>
      </c>
      <c r="W230" s="75">
        <f>(Tabla16[[#This Row],[TASA 16%]]+Tabla16[[#This Row],[IEPS 6%]])*0.16</f>
        <v>0</v>
      </c>
      <c r="X230" s="75">
        <f>W230-Tabla16[[#This Row],[IVA]]</f>
        <v>0</v>
      </c>
    </row>
    <row r="231" spans="1:24" x14ac:dyDescent="0.25">
      <c r="A231" s="64" t="s">
        <v>844</v>
      </c>
      <c r="B231" s="65">
        <v>2002</v>
      </c>
      <c r="C231" s="10">
        <v>45170</v>
      </c>
      <c r="D231" s="67"/>
      <c r="E231" s="67">
        <v>849835.51</v>
      </c>
      <c r="F231" s="67">
        <v>0</v>
      </c>
      <c r="G231" s="68"/>
      <c r="H231" s="68"/>
      <c r="I231" s="67"/>
      <c r="J231" s="67">
        <v>67986.8</v>
      </c>
      <c r="K231" s="67"/>
      <c r="L231" s="67">
        <v>917822.31</v>
      </c>
      <c r="M231" s="61">
        <f>Tabla16[[#This Row],[TASA EX.]]+Tabla16[[#This Row],[IEPS 8 %]]</f>
        <v>67986.8</v>
      </c>
      <c r="N231" s="69">
        <f>Tabla16[[#This Row],[TASA 16%]]+Tabla16[[#This Row],[IEPS 6%]]</f>
        <v>0</v>
      </c>
      <c r="O231" s="36">
        <v>45170</v>
      </c>
      <c r="P231" s="66" t="s">
        <v>67</v>
      </c>
      <c r="Q231" s="70" t="s">
        <v>68</v>
      </c>
      <c r="R231" s="65" t="s">
        <v>34</v>
      </c>
      <c r="S231" s="67">
        <v>171604.34</v>
      </c>
      <c r="T231" s="71" t="s">
        <v>35</v>
      </c>
      <c r="U231" s="66" t="s">
        <v>56</v>
      </c>
      <c r="W231" s="75">
        <f>(Tabla16[[#This Row],[TASA 16%]]+Tabla16[[#This Row],[IEPS 6%]])*0.16</f>
        <v>0</v>
      </c>
      <c r="X231" s="75">
        <f>W231-Tabla16[[#This Row],[IVA]]</f>
        <v>0</v>
      </c>
    </row>
    <row r="232" spans="1:24" x14ac:dyDescent="0.25">
      <c r="A232" s="64">
        <v>186367</v>
      </c>
      <c r="B232" s="65">
        <v>827</v>
      </c>
      <c r="C232" s="10">
        <v>45166</v>
      </c>
      <c r="D232" s="67"/>
      <c r="E232" s="67">
        <v>185382.26</v>
      </c>
      <c r="F232" s="67">
        <v>0</v>
      </c>
      <c r="G232" s="68"/>
      <c r="H232" s="68"/>
      <c r="I232" s="67"/>
      <c r="J232" s="67"/>
      <c r="K232" s="67"/>
      <c r="L232" s="67">
        <v>185382.26</v>
      </c>
      <c r="M232" s="61">
        <f>Tabla16[[#This Row],[TASA EX.]]+Tabla16[[#This Row],[IEPS 8 %]]</f>
        <v>0</v>
      </c>
      <c r="N232" s="69">
        <f>Tabla16[[#This Row],[TASA 16%]]+Tabla16[[#This Row],[IEPS 6%]]</f>
        <v>0</v>
      </c>
      <c r="O232" s="36">
        <v>45177</v>
      </c>
      <c r="P232" s="66" t="s">
        <v>202</v>
      </c>
      <c r="Q232" s="70" t="s">
        <v>203</v>
      </c>
      <c r="R232" s="65" t="s">
        <v>34</v>
      </c>
      <c r="S232" s="67">
        <v>2766.4</v>
      </c>
      <c r="T232" s="71" t="s">
        <v>35</v>
      </c>
      <c r="U232" s="66" t="s">
        <v>56</v>
      </c>
      <c r="W232" s="75">
        <f>(Tabla16[[#This Row],[TASA 16%]]+Tabla16[[#This Row],[IEPS 6%]])*0.16</f>
        <v>0</v>
      </c>
      <c r="X232" s="75">
        <f>W232-Tabla16[[#This Row],[IVA]]</f>
        <v>0</v>
      </c>
    </row>
    <row r="233" spans="1:24" x14ac:dyDescent="0.25">
      <c r="A233" s="64">
        <v>186368</v>
      </c>
      <c r="B233" s="65">
        <v>828</v>
      </c>
      <c r="C233" s="10">
        <v>45166</v>
      </c>
      <c r="D233" s="67"/>
      <c r="E233" s="67">
        <v>20594.490000000002</v>
      </c>
      <c r="F233" s="67">
        <v>0</v>
      </c>
      <c r="G233" s="68"/>
      <c r="H233" s="68"/>
      <c r="I233" s="67"/>
      <c r="J233" s="67"/>
      <c r="K233" s="67"/>
      <c r="L233" s="67">
        <v>20594.490000000002</v>
      </c>
      <c r="M233" s="61">
        <f>Tabla16[[#This Row],[TASA EX.]]+Tabla16[[#This Row],[IEPS 8 %]]</f>
        <v>0</v>
      </c>
      <c r="N233" s="69">
        <f>Tabla16[[#This Row],[TASA 16%]]+Tabla16[[#This Row],[IEPS 6%]]</f>
        <v>0</v>
      </c>
      <c r="O233" s="36">
        <v>45177</v>
      </c>
      <c r="P233" s="66" t="s">
        <v>202</v>
      </c>
      <c r="Q233" s="70" t="s">
        <v>203</v>
      </c>
      <c r="R233" s="65" t="s">
        <v>34</v>
      </c>
      <c r="S233" s="67">
        <v>915.24</v>
      </c>
      <c r="T233" s="71" t="s">
        <v>35</v>
      </c>
      <c r="U233" s="66" t="s">
        <v>1267</v>
      </c>
      <c r="W233" s="75">
        <f>(Tabla16[[#This Row],[TASA 16%]]+Tabla16[[#This Row],[IEPS 6%]])*0.16</f>
        <v>0</v>
      </c>
      <c r="X233" s="75">
        <f>W233-Tabla16[[#This Row],[IVA]]</f>
        <v>0</v>
      </c>
    </row>
    <row r="234" spans="1:24" x14ac:dyDescent="0.25">
      <c r="A234" s="76">
        <v>186372</v>
      </c>
      <c r="B234" s="77">
        <v>832</v>
      </c>
      <c r="C234" s="10">
        <v>45166</v>
      </c>
      <c r="D234" s="79"/>
      <c r="E234" s="79">
        <v>5170</v>
      </c>
      <c r="F234" s="79">
        <v>0</v>
      </c>
      <c r="G234" s="80"/>
      <c r="H234" s="80"/>
      <c r="I234" s="79"/>
      <c r="J234" s="79"/>
      <c r="K234" s="79"/>
      <c r="L234" s="79">
        <v>5170</v>
      </c>
      <c r="M234" s="81">
        <f>Tabla16[[#This Row],[TASA EX.]]+Tabla16[[#This Row],[IEPS 8 %]]</f>
        <v>0</v>
      </c>
      <c r="N234" s="81">
        <f>Tabla16[[#This Row],[TASA 16%]]+Tabla16[[#This Row],[IEPS 6%]]</f>
        <v>0</v>
      </c>
      <c r="O234" s="36">
        <v>45176</v>
      </c>
      <c r="P234" s="78" t="s">
        <v>389</v>
      </c>
      <c r="Q234" s="82" t="s">
        <v>390</v>
      </c>
      <c r="R234" s="77" t="s">
        <v>34</v>
      </c>
      <c r="S234" s="79"/>
      <c r="T234" s="83" t="s">
        <v>35</v>
      </c>
      <c r="U234" s="78" t="s">
        <v>1268</v>
      </c>
      <c r="W234" s="75">
        <f>(Tabla16[[#This Row],[TASA 16%]]+Tabla16[[#This Row],[IEPS 6%]])*0.16</f>
        <v>0</v>
      </c>
      <c r="X234" s="75">
        <f>W234-Tabla16[[#This Row],[IVA]]</f>
        <v>0</v>
      </c>
    </row>
    <row r="235" spans="1:24" x14ac:dyDescent="0.25">
      <c r="A235" s="64" t="s">
        <v>845</v>
      </c>
      <c r="B235" s="65">
        <v>2014</v>
      </c>
      <c r="C235" s="10">
        <v>45174</v>
      </c>
      <c r="D235" s="67"/>
      <c r="E235" s="67">
        <v>648299.62000000011</v>
      </c>
      <c r="F235" s="67">
        <v>0</v>
      </c>
      <c r="G235" s="68"/>
      <c r="H235" s="68"/>
      <c r="I235" s="67"/>
      <c r="J235" s="67">
        <v>12053.69</v>
      </c>
      <c r="K235" s="67"/>
      <c r="L235" s="67">
        <v>660353.31000000006</v>
      </c>
      <c r="M235" s="61">
        <f>Tabla16[[#This Row],[TASA EX.]]+Tabla16[[#This Row],[IEPS 8 %]]</f>
        <v>12053.69</v>
      </c>
      <c r="N235" s="69">
        <f>Tabla16[[#This Row],[TASA 16%]]+Tabla16[[#This Row],[IEPS 6%]]</f>
        <v>0</v>
      </c>
      <c r="O235" s="36">
        <v>45174</v>
      </c>
      <c r="P235" s="66" t="s">
        <v>67</v>
      </c>
      <c r="Q235" s="70" t="s">
        <v>68</v>
      </c>
      <c r="R235" s="65" t="s">
        <v>34</v>
      </c>
      <c r="S235" s="67"/>
      <c r="T235" s="71" t="s">
        <v>35</v>
      </c>
      <c r="U235" s="66" t="s">
        <v>56</v>
      </c>
      <c r="W235" s="75">
        <f>(Tabla16[[#This Row],[TASA 16%]]+Tabla16[[#This Row],[IEPS 6%]])*0.16</f>
        <v>0</v>
      </c>
      <c r="X235" s="75">
        <f>W235-Tabla16[[#This Row],[IVA]]</f>
        <v>0</v>
      </c>
    </row>
    <row r="236" spans="1:24" x14ac:dyDescent="0.25">
      <c r="A236" s="64">
        <v>186374</v>
      </c>
      <c r="B236" s="65">
        <v>834</v>
      </c>
      <c r="C236" s="10">
        <v>45166</v>
      </c>
      <c r="D236" s="67"/>
      <c r="E236" s="67">
        <v>-7.4999999997089617E-3</v>
      </c>
      <c r="F236" s="67">
        <v>24137.9375</v>
      </c>
      <c r="G236" s="68"/>
      <c r="H236" s="68"/>
      <c r="I236" s="67"/>
      <c r="J236" s="67"/>
      <c r="K236" s="67">
        <v>3862.07</v>
      </c>
      <c r="L236" s="67">
        <v>28000</v>
      </c>
      <c r="M236" s="61">
        <f>Tabla16[[#This Row],[TASA EX.]]+Tabla16[[#This Row],[IEPS 8 %]]</f>
        <v>0</v>
      </c>
      <c r="N236" s="69">
        <f>Tabla16[[#This Row],[TASA 16%]]+Tabla16[[#This Row],[IEPS 6%]]</f>
        <v>24137.9375</v>
      </c>
      <c r="O236" s="36">
        <v>45176</v>
      </c>
      <c r="P236" s="66" t="s">
        <v>1237</v>
      </c>
      <c r="Q236" s="70" t="s">
        <v>1238</v>
      </c>
      <c r="R236" s="65" t="s">
        <v>34</v>
      </c>
      <c r="S236" s="67"/>
      <c r="T236" s="71" t="s">
        <v>35</v>
      </c>
      <c r="U236" s="66" t="s">
        <v>1152</v>
      </c>
      <c r="W236" s="75">
        <f>(Tabla16[[#This Row],[TASA 16%]]+Tabla16[[#This Row],[IEPS 6%]])*0.16</f>
        <v>3862.07</v>
      </c>
      <c r="X236" s="75">
        <f>W236-Tabla16[[#This Row],[IVA]]</f>
        <v>0</v>
      </c>
    </row>
    <row r="237" spans="1:24" x14ac:dyDescent="0.25">
      <c r="A237" s="64">
        <v>186377</v>
      </c>
      <c r="B237" s="65">
        <v>837</v>
      </c>
      <c r="C237" s="10">
        <v>45166</v>
      </c>
      <c r="D237" s="67"/>
      <c r="E237" s="67">
        <v>104335.56</v>
      </c>
      <c r="F237" s="67">
        <v>0</v>
      </c>
      <c r="G237" s="68"/>
      <c r="H237" s="68"/>
      <c r="I237" s="67"/>
      <c r="J237" s="67"/>
      <c r="K237" s="67"/>
      <c r="L237" s="67">
        <v>104335.56</v>
      </c>
      <c r="M237" s="61">
        <f>Tabla16[[#This Row],[TASA EX.]]+Tabla16[[#This Row],[IEPS 8 %]]</f>
        <v>0</v>
      </c>
      <c r="N237" s="69">
        <f>Tabla16[[#This Row],[TASA 16%]]+Tabla16[[#This Row],[IEPS 6%]]</f>
        <v>0</v>
      </c>
      <c r="O237" s="36">
        <v>45175</v>
      </c>
      <c r="P237" s="66" t="s">
        <v>184</v>
      </c>
      <c r="Q237" s="70" t="s">
        <v>185</v>
      </c>
      <c r="R237" s="65" t="s">
        <v>34</v>
      </c>
      <c r="S237" s="67"/>
      <c r="T237" s="71" t="s">
        <v>35</v>
      </c>
      <c r="U237" s="66" t="s">
        <v>56</v>
      </c>
      <c r="W237" s="75">
        <f>(Tabla16[[#This Row],[TASA 16%]]+Tabla16[[#This Row],[IEPS 6%]])*0.16</f>
        <v>0</v>
      </c>
      <c r="X237" s="75">
        <f>W237-Tabla16[[#This Row],[IVA]]</f>
        <v>0</v>
      </c>
    </row>
    <row r="238" spans="1:24" x14ac:dyDescent="0.25">
      <c r="A238" s="64">
        <v>186385</v>
      </c>
      <c r="B238" s="65">
        <v>845</v>
      </c>
      <c r="C238" s="10">
        <v>45166</v>
      </c>
      <c r="D238" s="67"/>
      <c r="E238" s="67">
        <v>-2.7500000000145519E-2</v>
      </c>
      <c r="F238" s="67">
        <v>6316.4375</v>
      </c>
      <c r="G238" s="68"/>
      <c r="H238" s="68"/>
      <c r="I238" s="67"/>
      <c r="J238" s="67"/>
      <c r="K238" s="67">
        <v>1010.63</v>
      </c>
      <c r="L238" s="67">
        <v>7327.04</v>
      </c>
      <c r="M238" s="61">
        <f>Tabla16[[#This Row],[TASA EX.]]+Tabla16[[#This Row],[IEPS 8 %]]</f>
        <v>0</v>
      </c>
      <c r="N238" s="69">
        <f>Tabla16[[#This Row],[TASA 16%]]+Tabla16[[#This Row],[IEPS 6%]]</f>
        <v>6316.4375</v>
      </c>
      <c r="O238" s="36">
        <v>45176</v>
      </c>
      <c r="P238" s="66" t="s">
        <v>291</v>
      </c>
      <c r="Q238" s="70" t="s">
        <v>292</v>
      </c>
      <c r="R238" s="65" t="s">
        <v>48</v>
      </c>
      <c r="S238" s="67"/>
      <c r="T238" s="71" t="s">
        <v>49</v>
      </c>
      <c r="U238" s="66" t="s">
        <v>1269</v>
      </c>
      <c r="W238" s="75">
        <f>(Tabla16[[#This Row],[TASA 16%]]+Tabla16[[#This Row],[IEPS 6%]])*0.16</f>
        <v>1010.63</v>
      </c>
      <c r="X238" s="75">
        <f>W238-Tabla16[[#This Row],[IVA]]</f>
        <v>0</v>
      </c>
    </row>
    <row r="239" spans="1:24" x14ac:dyDescent="0.25">
      <c r="A239" s="39">
        <v>186390</v>
      </c>
      <c r="B239" s="9">
        <v>850</v>
      </c>
      <c r="C239" s="10">
        <v>45166</v>
      </c>
      <c r="D239" s="11"/>
      <c r="E239" s="11">
        <v>6.5000000002328306E-2</v>
      </c>
      <c r="F239" s="11">
        <v>25994.375</v>
      </c>
      <c r="G239" s="24"/>
      <c r="H239" s="24"/>
      <c r="I239" s="11"/>
      <c r="J239" s="11"/>
      <c r="K239" s="11">
        <v>4159.1000000000004</v>
      </c>
      <c r="L239" s="11">
        <v>30153.54</v>
      </c>
      <c r="M239" s="62">
        <f>Tabla16[[#This Row],[TASA EX.]]+Tabla16[[#This Row],[IEPS 8 %]]</f>
        <v>0</v>
      </c>
      <c r="N239" s="62">
        <f>Tabla16[[#This Row],[TASA 16%]]+Tabla16[[#This Row],[IEPS 6%]]</f>
        <v>25994.375</v>
      </c>
      <c r="O239" s="36">
        <v>45176</v>
      </c>
      <c r="P239" s="12" t="s">
        <v>1270</v>
      </c>
      <c r="Q239" s="37" t="s">
        <v>1271</v>
      </c>
      <c r="R239" s="9" t="s">
        <v>48</v>
      </c>
      <c r="S239" s="11"/>
      <c r="T239" s="13" t="s">
        <v>49</v>
      </c>
      <c r="U239" s="12" t="s">
        <v>1272</v>
      </c>
      <c r="W239" s="75">
        <f>(Tabla16[[#This Row],[TASA 16%]]+Tabla16[[#This Row],[IEPS 6%]])*0.16</f>
        <v>4159.1000000000004</v>
      </c>
      <c r="X239" s="75">
        <f>W239-Tabla16[[#This Row],[IVA]]</f>
        <v>0</v>
      </c>
    </row>
    <row r="240" spans="1:24" x14ac:dyDescent="0.25">
      <c r="A240" s="64">
        <v>186392</v>
      </c>
      <c r="B240" s="65">
        <v>852</v>
      </c>
      <c r="C240" s="10">
        <v>45166</v>
      </c>
      <c r="D240" s="67"/>
      <c r="E240" s="67">
        <v>-2.5000000001455192E-2</v>
      </c>
      <c r="F240" s="67">
        <v>23138.875</v>
      </c>
      <c r="G240" s="68"/>
      <c r="H240" s="68"/>
      <c r="I240" s="67"/>
      <c r="J240" s="67"/>
      <c r="K240" s="67">
        <v>3702.22</v>
      </c>
      <c r="L240" s="67">
        <v>26841.07</v>
      </c>
      <c r="M240" s="61">
        <f>Tabla16[[#This Row],[TASA EX.]]+Tabla16[[#This Row],[IEPS 8 %]]</f>
        <v>0</v>
      </c>
      <c r="N240" s="69">
        <f>Tabla16[[#This Row],[TASA 16%]]+Tabla16[[#This Row],[IEPS 6%]]</f>
        <v>23138.875</v>
      </c>
      <c r="O240" s="36">
        <v>45187</v>
      </c>
      <c r="P240" s="66" t="s">
        <v>124</v>
      </c>
      <c r="Q240" s="70" t="s">
        <v>125</v>
      </c>
      <c r="R240" s="65" t="s">
        <v>52</v>
      </c>
      <c r="S240" s="67"/>
      <c r="T240" s="71" t="s">
        <v>53</v>
      </c>
      <c r="U240" s="66" t="s">
        <v>1273</v>
      </c>
      <c r="W240" s="75">
        <f>(Tabla16[[#This Row],[TASA 16%]]+Tabla16[[#This Row],[IEPS 6%]])*0.16</f>
        <v>3702.2200000000003</v>
      </c>
      <c r="X240" s="75">
        <f>W240-Tabla16[[#This Row],[IVA]]</f>
        <v>0</v>
      </c>
    </row>
    <row r="241" spans="1:24" x14ac:dyDescent="0.25">
      <c r="A241" s="64">
        <v>186393</v>
      </c>
      <c r="B241" s="65">
        <v>853</v>
      </c>
      <c r="C241" s="10">
        <v>45166</v>
      </c>
      <c r="D241" s="67"/>
      <c r="E241" s="67">
        <v>0</v>
      </c>
      <c r="F241" s="67">
        <v>66641.75</v>
      </c>
      <c r="G241" s="68"/>
      <c r="H241" s="68"/>
      <c r="I241" s="67"/>
      <c r="J241" s="67"/>
      <c r="K241" s="67">
        <v>10662.68</v>
      </c>
      <c r="L241" s="67">
        <v>77304.429999999993</v>
      </c>
      <c r="M241" s="61">
        <f>Tabla16[[#This Row],[TASA EX.]]+Tabla16[[#This Row],[IEPS 8 %]]</f>
        <v>0</v>
      </c>
      <c r="N241" s="69">
        <f>Tabla16[[#This Row],[TASA 16%]]+Tabla16[[#This Row],[IEPS 6%]]</f>
        <v>66641.75</v>
      </c>
      <c r="O241" s="36">
        <v>45190</v>
      </c>
      <c r="P241" s="66" t="s">
        <v>124</v>
      </c>
      <c r="Q241" s="70" t="s">
        <v>125</v>
      </c>
      <c r="R241" s="65" t="s">
        <v>52</v>
      </c>
      <c r="S241" s="67"/>
      <c r="T241" s="71" t="s">
        <v>53</v>
      </c>
      <c r="U241" s="66" t="s">
        <v>1274</v>
      </c>
      <c r="W241" s="75">
        <f>(Tabla16[[#This Row],[TASA 16%]]+Tabla16[[#This Row],[IEPS 6%]])*0.16</f>
        <v>10662.68</v>
      </c>
      <c r="X241" s="75">
        <f>W241-Tabla16[[#This Row],[IVA]]</f>
        <v>0</v>
      </c>
    </row>
    <row r="242" spans="1:24" x14ac:dyDescent="0.25">
      <c r="A242" s="64">
        <v>186394</v>
      </c>
      <c r="B242" s="65">
        <v>854</v>
      </c>
      <c r="C242" s="10">
        <v>45166</v>
      </c>
      <c r="D242" s="67"/>
      <c r="E242" s="67">
        <v>3.7500000005820766E-2</v>
      </c>
      <c r="F242" s="67">
        <v>133215.5625</v>
      </c>
      <c r="G242" s="68"/>
      <c r="H242" s="68"/>
      <c r="I242" s="67"/>
      <c r="J242" s="67"/>
      <c r="K242" s="67">
        <v>21314.49</v>
      </c>
      <c r="L242" s="67">
        <v>154530.09</v>
      </c>
      <c r="M242" s="61">
        <f>Tabla16[[#This Row],[TASA EX.]]+Tabla16[[#This Row],[IEPS 8 %]]</f>
        <v>0</v>
      </c>
      <c r="N242" s="69">
        <f>Tabla16[[#This Row],[TASA 16%]]+Tabla16[[#This Row],[IEPS 6%]]</f>
        <v>133215.5625</v>
      </c>
      <c r="O242" s="36">
        <v>45191</v>
      </c>
      <c r="P242" s="66" t="s">
        <v>124</v>
      </c>
      <c r="Q242" s="70" t="s">
        <v>125</v>
      </c>
      <c r="R242" s="65" t="s">
        <v>52</v>
      </c>
      <c r="S242" s="67"/>
      <c r="T242" s="71" t="s">
        <v>53</v>
      </c>
      <c r="U242" s="66" t="s">
        <v>1275</v>
      </c>
      <c r="W242" s="75">
        <f>(Tabla16[[#This Row],[TASA 16%]]+Tabla16[[#This Row],[IEPS 6%]])*0.16</f>
        <v>21314.49</v>
      </c>
      <c r="X242" s="75">
        <f>W242-Tabla16[[#This Row],[IVA]]</f>
        <v>0</v>
      </c>
    </row>
    <row r="243" spans="1:24" x14ac:dyDescent="0.25">
      <c r="A243" s="64">
        <v>186395</v>
      </c>
      <c r="B243" s="65">
        <v>855</v>
      </c>
      <c r="C243" s="10">
        <v>45166</v>
      </c>
      <c r="D243" s="67"/>
      <c r="E243" s="67">
        <v>-1.2499999999818101E-2</v>
      </c>
      <c r="F243" s="67">
        <v>2149.8125</v>
      </c>
      <c r="G243" s="68"/>
      <c r="H243" s="68"/>
      <c r="I243" s="67"/>
      <c r="J243" s="67"/>
      <c r="K243" s="67">
        <v>343.97</v>
      </c>
      <c r="L243" s="67">
        <v>2493.77</v>
      </c>
      <c r="M243" s="61">
        <f>Tabla16[[#This Row],[TASA EX.]]+Tabla16[[#This Row],[IEPS 8 %]]</f>
        <v>0</v>
      </c>
      <c r="N243" s="69">
        <f>Tabla16[[#This Row],[TASA 16%]]+Tabla16[[#This Row],[IEPS 6%]]</f>
        <v>2149.8125</v>
      </c>
      <c r="O243" s="36">
        <v>45185</v>
      </c>
      <c r="P243" s="66" t="s">
        <v>141</v>
      </c>
      <c r="Q243" s="70" t="s">
        <v>142</v>
      </c>
      <c r="R243" s="65" t="s">
        <v>34</v>
      </c>
      <c r="S243" s="67"/>
      <c r="T243" s="71" t="s">
        <v>35</v>
      </c>
      <c r="U243" s="66" t="s">
        <v>1276</v>
      </c>
      <c r="W243" s="75">
        <f>(Tabla16[[#This Row],[TASA 16%]]+Tabla16[[#This Row],[IEPS 6%]])*0.16</f>
        <v>343.97</v>
      </c>
      <c r="X243" s="75">
        <f>W243-Tabla16[[#This Row],[IVA]]</f>
        <v>0</v>
      </c>
    </row>
    <row r="244" spans="1:24" x14ac:dyDescent="0.25">
      <c r="A244" s="64">
        <v>186396</v>
      </c>
      <c r="B244" s="65">
        <v>856</v>
      </c>
      <c r="C244" s="10">
        <v>45166</v>
      </c>
      <c r="D244" s="67"/>
      <c r="E244" s="67">
        <v>14142.95</v>
      </c>
      <c r="F244" s="67">
        <v>0</v>
      </c>
      <c r="G244" s="68"/>
      <c r="H244" s="68"/>
      <c r="I244" s="67"/>
      <c r="J244" s="67"/>
      <c r="K244" s="67"/>
      <c r="L244" s="67">
        <v>14142.95</v>
      </c>
      <c r="M244" s="61">
        <f>Tabla16[[#This Row],[TASA EX.]]+Tabla16[[#This Row],[IEPS 8 %]]</f>
        <v>0</v>
      </c>
      <c r="N244" s="69">
        <f>Tabla16[[#This Row],[TASA 16%]]+Tabla16[[#This Row],[IEPS 6%]]</f>
        <v>0</v>
      </c>
      <c r="O244" s="36">
        <v>45180</v>
      </c>
      <c r="P244" s="66" t="s">
        <v>1277</v>
      </c>
      <c r="Q244" s="70" t="s">
        <v>1278</v>
      </c>
      <c r="R244" s="65" t="s">
        <v>34</v>
      </c>
      <c r="S244" s="67">
        <v>6818.65</v>
      </c>
      <c r="T244" s="71" t="s">
        <v>35</v>
      </c>
      <c r="U244" s="66" t="s">
        <v>1279</v>
      </c>
      <c r="W244" s="75">
        <f>(Tabla16[[#This Row],[TASA 16%]]+Tabla16[[#This Row],[IEPS 6%]])*0.16</f>
        <v>0</v>
      </c>
      <c r="X244" s="75">
        <f>W244-Tabla16[[#This Row],[IVA]]</f>
        <v>0</v>
      </c>
    </row>
    <row r="245" spans="1:24" x14ac:dyDescent="0.25">
      <c r="A245" s="64">
        <v>186398</v>
      </c>
      <c r="B245" s="65">
        <v>858</v>
      </c>
      <c r="C245" s="10">
        <v>45166</v>
      </c>
      <c r="D245" s="67"/>
      <c r="E245" s="67">
        <v>18241.287500000002</v>
      </c>
      <c r="F245" s="67">
        <v>7067.8124999999991</v>
      </c>
      <c r="G245" s="68"/>
      <c r="H245" s="68"/>
      <c r="I245" s="67"/>
      <c r="J245" s="67"/>
      <c r="K245" s="67">
        <v>1130.8499999999999</v>
      </c>
      <c r="L245" s="67">
        <v>26439.95</v>
      </c>
      <c r="M245" s="61">
        <f>Tabla16[[#This Row],[TASA EX.]]+Tabla16[[#This Row],[IEPS 8 %]]</f>
        <v>0</v>
      </c>
      <c r="N245" s="69">
        <f>Tabla16[[#This Row],[TASA 16%]]+Tabla16[[#This Row],[IEPS 6%]]</f>
        <v>7067.8124999999991</v>
      </c>
      <c r="O245" s="36">
        <v>45184</v>
      </c>
      <c r="P245" s="66" t="s">
        <v>114</v>
      </c>
      <c r="Q245" s="70" t="s">
        <v>115</v>
      </c>
      <c r="R245" s="65" t="s">
        <v>34</v>
      </c>
      <c r="S245" s="67"/>
      <c r="T245" s="71" t="s">
        <v>35</v>
      </c>
      <c r="U245" s="66" t="s">
        <v>1280</v>
      </c>
      <c r="W245" s="75">
        <f>(Tabla16[[#This Row],[TASA 16%]]+Tabla16[[#This Row],[IEPS 6%]])*0.16</f>
        <v>1130.8499999999999</v>
      </c>
      <c r="X245" s="75">
        <f>W245-Tabla16[[#This Row],[IVA]]</f>
        <v>0</v>
      </c>
    </row>
    <row r="246" spans="1:24" x14ac:dyDescent="0.25">
      <c r="A246" s="39">
        <v>186399</v>
      </c>
      <c r="B246" s="9">
        <v>859</v>
      </c>
      <c r="C246" s="10">
        <v>45166</v>
      </c>
      <c r="D246" s="11"/>
      <c r="E246" s="11">
        <v>-9.9999999998544808E-2</v>
      </c>
      <c r="F246" s="11">
        <v>24560.5</v>
      </c>
      <c r="G246" s="24"/>
      <c r="H246" s="24"/>
      <c r="I246" s="11"/>
      <c r="J246" s="11"/>
      <c r="K246" s="11">
        <v>3929.68</v>
      </c>
      <c r="L246" s="11">
        <v>28490.080000000002</v>
      </c>
      <c r="M246" s="61">
        <f>Tabla16[[#This Row],[TASA EX.]]+Tabla16[[#This Row],[IEPS 8 %]]</f>
        <v>0</v>
      </c>
      <c r="N246" s="62">
        <f>Tabla16[[#This Row],[TASA 16%]]+Tabla16[[#This Row],[IEPS 6%]]</f>
        <v>24560.5</v>
      </c>
      <c r="O246" s="36">
        <v>45181</v>
      </c>
      <c r="P246" s="12" t="s">
        <v>1281</v>
      </c>
      <c r="Q246" s="37" t="s">
        <v>1282</v>
      </c>
      <c r="R246" s="9" t="s">
        <v>34</v>
      </c>
      <c r="S246" s="11"/>
      <c r="T246" s="13" t="s">
        <v>35</v>
      </c>
      <c r="U246" s="12" t="s">
        <v>1283</v>
      </c>
      <c r="W246" s="75">
        <f>(Tabla16[[#This Row],[TASA 16%]]+Tabla16[[#This Row],[IEPS 6%]])*0.16</f>
        <v>3929.6800000000003</v>
      </c>
      <c r="X246" s="75">
        <f>W246-Tabla16[[#This Row],[IVA]]</f>
        <v>0</v>
      </c>
    </row>
    <row r="247" spans="1:24" x14ac:dyDescent="0.25">
      <c r="A247" s="64">
        <v>186400</v>
      </c>
      <c r="B247" s="65">
        <v>860</v>
      </c>
      <c r="C247" s="10">
        <v>45166</v>
      </c>
      <c r="D247" s="67"/>
      <c r="E247" s="67">
        <v>47212</v>
      </c>
      <c r="F247" s="67">
        <v>0</v>
      </c>
      <c r="G247" s="68"/>
      <c r="H247" s="68"/>
      <c r="I247" s="67"/>
      <c r="J247" s="67"/>
      <c r="K247" s="67"/>
      <c r="L247" s="67">
        <v>47212</v>
      </c>
      <c r="M247" s="61">
        <f>Tabla16[[#This Row],[TASA EX.]]+Tabla16[[#This Row],[IEPS 8 %]]</f>
        <v>0</v>
      </c>
      <c r="N247" s="69">
        <f>Tabla16[[#This Row],[TASA 16%]]+Tabla16[[#This Row],[IEPS 6%]]</f>
        <v>0</v>
      </c>
      <c r="O247" s="36">
        <v>45176</v>
      </c>
      <c r="P247" s="66" t="s">
        <v>299</v>
      </c>
      <c r="Q247" s="70" t="s">
        <v>300</v>
      </c>
      <c r="R247" s="65" t="s">
        <v>34</v>
      </c>
      <c r="S247" s="67"/>
      <c r="T247" s="71" t="s">
        <v>35</v>
      </c>
      <c r="U247" s="66" t="s">
        <v>1284</v>
      </c>
      <c r="W247" s="75">
        <f>(Tabla16[[#This Row],[TASA 16%]]+Tabla16[[#This Row],[IEPS 6%]])*0.16</f>
        <v>0</v>
      </c>
      <c r="X247" s="75">
        <f>W247-Tabla16[[#This Row],[IVA]]</f>
        <v>0</v>
      </c>
    </row>
    <row r="248" spans="1:24" x14ac:dyDescent="0.25">
      <c r="A248" s="64">
        <v>186401</v>
      </c>
      <c r="B248" s="65">
        <v>861</v>
      </c>
      <c r="C248" s="10">
        <v>45166</v>
      </c>
      <c r="D248" s="67"/>
      <c r="E248" s="67">
        <v>92396.3</v>
      </c>
      <c r="F248" s="67">
        <v>0</v>
      </c>
      <c r="G248" s="68"/>
      <c r="H248" s="68"/>
      <c r="I248" s="67"/>
      <c r="J248" s="67"/>
      <c r="K248" s="67"/>
      <c r="L248" s="67">
        <v>92396.3</v>
      </c>
      <c r="M248" s="61">
        <f>Tabla16[[#This Row],[TASA EX.]]+Tabla16[[#This Row],[IEPS 8 %]]</f>
        <v>0</v>
      </c>
      <c r="N248" s="69">
        <f>Tabla16[[#This Row],[TASA 16%]]+Tabla16[[#This Row],[IEPS 6%]]</f>
        <v>0</v>
      </c>
      <c r="O248" s="36">
        <v>45176</v>
      </c>
      <c r="P248" s="66" t="s">
        <v>158</v>
      </c>
      <c r="Q248" s="70" t="s">
        <v>159</v>
      </c>
      <c r="R248" s="65" t="s">
        <v>34</v>
      </c>
      <c r="S248" s="67"/>
      <c r="T248" s="71" t="s">
        <v>35</v>
      </c>
      <c r="U248" s="66" t="s">
        <v>56</v>
      </c>
      <c r="W248" s="75">
        <f>(Tabla16[[#This Row],[TASA 16%]]+Tabla16[[#This Row],[IEPS 6%]])*0.16</f>
        <v>0</v>
      </c>
      <c r="X248" s="75">
        <f>W248-Tabla16[[#This Row],[IVA]]</f>
        <v>0</v>
      </c>
    </row>
    <row r="249" spans="1:24" x14ac:dyDescent="0.25">
      <c r="A249" s="39">
        <v>186402</v>
      </c>
      <c r="B249" s="9">
        <v>862</v>
      </c>
      <c r="C249" s="10">
        <v>45166</v>
      </c>
      <c r="D249" s="11"/>
      <c r="E249" s="11">
        <v>-1.4999999995779945E-2</v>
      </c>
      <c r="F249" s="11">
        <v>28136.624999999996</v>
      </c>
      <c r="G249" s="24"/>
      <c r="H249" s="24"/>
      <c r="I249" s="11"/>
      <c r="J249" s="11"/>
      <c r="K249" s="11">
        <v>4501.8599999999997</v>
      </c>
      <c r="L249" s="11">
        <v>32638.47</v>
      </c>
      <c r="M249" s="62">
        <f>Tabla16[[#This Row],[TASA EX.]]+Tabla16[[#This Row],[IEPS 8 %]]</f>
        <v>0</v>
      </c>
      <c r="N249" s="62">
        <f>Tabla16[[#This Row],[TASA 16%]]+Tabla16[[#This Row],[IEPS 6%]]</f>
        <v>28136.624999999996</v>
      </c>
      <c r="O249" s="36">
        <v>45184</v>
      </c>
      <c r="P249" s="12" t="s">
        <v>137</v>
      </c>
      <c r="Q249" s="37" t="s">
        <v>138</v>
      </c>
      <c r="R249" s="9" t="s">
        <v>34</v>
      </c>
      <c r="S249" s="11"/>
      <c r="T249" s="13" t="s">
        <v>35</v>
      </c>
      <c r="U249" s="12" t="s">
        <v>1285</v>
      </c>
      <c r="W249" s="75">
        <f>(Tabla16[[#This Row],[TASA 16%]]+Tabla16[[#This Row],[IEPS 6%]])*0.16</f>
        <v>4501.8599999999997</v>
      </c>
      <c r="X249" s="75">
        <f>W249-Tabla16[[#This Row],[IVA]]</f>
        <v>0</v>
      </c>
    </row>
    <row r="250" spans="1:24" x14ac:dyDescent="0.25">
      <c r="A250" s="64">
        <v>186403</v>
      </c>
      <c r="B250" s="65">
        <v>863</v>
      </c>
      <c r="C250" s="10">
        <v>45166</v>
      </c>
      <c r="D250" s="67"/>
      <c r="E250" s="67">
        <v>89806.51999999999</v>
      </c>
      <c r="F250" s="67">
        <v>3259.5</v>
      </c>
      <c r="G250" s="68"/>
      <c r="H250" s="68"/>
      <c r="I250" s="67"/>
      <c r="J250" s="67"/>
      <c r="K250" s="67">
        <v>521.52</v>
      </c>
      <c r="L250" s="67">
        <v>93587.54</v>
      </c>
      <c r="M250" s="61">
        <f>Tabla16[[#This Row],[TASA EX.]]+Tabla16[[#This Row],[IEPS 8 %]]</f>
        <v>0</v>
      </c>
      <c r="N250" s="69">
        <f>Tabla16[[#This Row],[TASA 16%]]+Tabla16[[#This Row],[IEPS 6%]]</f>
        <v>3259.5</v>
      </c>
      <c r="O250" s="36">
        <v>45181</v>
      </c>
      <c r="P250" s="66" t="s">
        <v>1286</v>
      </c>
      <c r="Q250" s="70" t="s">
        <v>1287</v>
      </c>
      <c r="R250" s="65" t="s">
        <v>470</v>
      </c>
      <c r="S250" s="67">
        <v>15576.24</v>
      </c>
      <c r="T250" s="71" t="s">
        <v>35</v>
      </c>
      <c r="U250" s="66" t="s">
        <v>1288</v>
      </c>
      <c r="W250" s="75">
        <f>(Tabla16[[#This Row],[TASA 16%]]+Tabla16[[#This Row],[IEPS 6%]])*0.16</f>
        <v>521.52</v>
      </c>
      <c r="X250" s="75">
        <f>W250-Tabla16[[#This Row],[IVA]]</f>
        <v>0</v>
      </c>
    </row>
    <row r="251" spans="1:24" x14ac:dyDescent="0.25">
      <c r="A251" s="39">
        <v>186404</v>
      </c>
      <c r="B251" s="9">
        <v>864</v>
      </c>
      <c r="C251" s="10">
        <v>45166</v>
      </c>
      <c r="D251" s="11"/>
      <c r="E251" s="11">
        <v>2.749999999650754E-2</v>
      </c>
      <c r="F251" s="11">
        <v>85081.0625</v>
      </c>
      <c r="G251" s="24"/>
      <c r="H251" s="24"/>
      <c r="I251" s="11"/>
      <c r="J251" s="11"/>
      <c r="K251" s="11">
        <v>13612.97</v>
      </c>
      <c r="L251" s="11">
        <v>98694.06</v>
      </c>
      <c r="M251" s="61">
        <f>Tabla16[[#This Row],[TASA EX.]]+Tabla16[[#This Row],[IEPS 8 %]]</f>
        <v>0</v>
      </c>
      <c r="N251" s="62">
        <f>Tabla16[[#This Row],[TASA 16%]]+Tabla16[[#This Row],[IEPS 6%]]</f>
        <v>85081.0625</v>
      </c>
      <c r="O251" s="36">
        <v>45188</v>
      </c>
      <c r="P251" s="12" t="s">
        <v>146</v>
      </c>
      <c r="Q251" s="37" t="s">
        <v>147</v>
      </c>
      <c r="R251" s="9" t="s">
        <v>34</v>
      </c>
      <c r="S251" s="11"/>
      <c r="T251" s="13" t="s">
        <v>35</v>
      </c>
      <c r="U251" s="12" t="s">
        <v>1289</v>
      </c>
      <c r="W251" s="75">
        <f>(Tabla16[[#This Row],[TASA 16%]]+Tabla16[[#This Row],[IEPS 6%]])*0.16</f>
        <v>13612.970000000001</v>
      </c>
      <c r="X251" s="75">
        <f>W251-Tabla16[[#This Row],[IVA]]</f>
        <v>0</v>
      </c>
    </row>
    <row r="252" spans="1:24" x14ac:dyDescent="0.25">
      <c r="A252" s="64">
        <v>186405</v>
      </c>
      <c r="B252" s="65">
        <v>865</v>
      </c>
      <c r="C252" s="10">
        <v>45166</v>
      </c>
      <c r="D252" s="67"/>
      <c r="E252" s="67">
        <v>110391.32249999999</v>
      </c>
      <c r="F252" s="67">
        <v>6557.9375</v>
      </c>
      <c r="G252" s="68"/>
      <c r="H252" s="68"/>
      <c r="I252" s="67"/>
      <c r="J252" s="67"/>
      <c r="K252" s="67">
        <v>1049.27</v>
      </c>
      <c r="L252" s="67">
        <v>117998.53</v>
      </c>
      <c r="M252" s="61">
        <f>Tabla16[[#This Row],[TASA EX.]]+Tabla16[[#This Row],[IEPS 8 %]]</f>
        <v>0</v>
      </c>
      <c r="N252" s="69">
        <f>Tabla16[[#This Row],[TASA 16%]]+Tabla16[[#This Row],[IEPS 6%]]</f>
        <v>6557.9375</v>
      </c>
      <c r="O252" s="36">
        <v>45180</v>
      </c>
      <c r="P252" s="66" t="s">
        <v>109</v>
      </c>
      <c r="Q252" s="70" t="s">
        <v>110</v>
      </c>
      <c r="R252" s="65" t="s">
        <v>34</v>
      </c>
      <c r="S252" s="67"/>
      <c r="T252" s="71" t="s">
        <v>35</v>
      </c>
      <c r="U252" s="66" t="s">
        <v>1290</v>
      </c>
      <c r="W252" s="75">
        <f>(Tabla16[[#This Row],[TASA 16%]]+Tabla16[[#This Row],[IEPS 6%]])*0.16</f>
        <v>1049.27</v>
      </c>
      <c r="X252" s="75">
        <f>W252-Tabla16[[#This Row],[IVA]]</f>
        <v>0</v>
      </c>
    </row>
    <row r="253" spans="1:24" x14ac:dyDescent="0.25">
      <c r="A253" s="64">
        <v>186406</v>
      </c>
      <c r="B253" s="65">
        <v>866</v>
      </c>
      <c r="C253" s="10">
        <v>45166</v>
      </c>
      <c r="D253" s="67"/>
      <c r="E253" s="67">
        <v>6.25E-2</v>
      </c>
      <c r="F253" s="67">
        <v>104492.4375</v>
      </c>
      <c r="G253" s="68"/>
      <c r="H253" s="68"/>
      <c r="I253" s="67"/>
      <c r="J253" s="67"/>
      <c r="K253" s="67">
        <v>16718.79</v>
      </c>
      <c r="L253" s="67">
        <v>121211.29</v>
      </c>
      <c r="M253" s="61">
        <f>Tabla16[[#This Row],[TASA EX.]]+Tabla16[[#This Row],[IEPS 8 %]]</f>
        <v>0</v>
      </c>
      <c r="N253" s="69">
        <f>Tabla16[[#This Row],[TASA 16%]]+Tabla16[[#This Row],[IEPS 6%]]</f>
        <v>104492.4375</v>
      </c>
      <c r="O253" s="36">
        <v>45184</v>
      </c>
      <c r="P253" s="66" t="s">
        <v>234</v>
      </c>
      <c r="Q253" s="70" t="s">
        <v>235</v>
      </c>
      <c r="R253" s="65" t="s">
        <v>34</v>
      </c>
      <c r="S253" s="67"/>
      <c r="T253" s="71" t="s">
        <v>35</v>
      </c>
      <c r="U253" s="66" t="s">
        <v>1291</v>
      </c>
      <c r="W253" s="75">
        <f>(Tabla16[[#This Row],[TASA 16%]]+Tabla16[[#This Row],[IEPS 6%]])*0.16</f>
        <v>16718.79</v>
      </c>
      <c r="X253" s="75">
        <f>W253-Tabla16[[#This Row],[IVA]]</f>
        <v>0</v>
      </c>
    </row>
    <row r="254" spans="1:24" x14ac:dyDescent="0.25">
      <c r="A254" s="76">
        <v>186408</v>
      </c>
      <c r="B254" s="77">
        <v>868</v>
      </c>
      <c r="C254" s="85">
        <v>45166</v>
      </c>
      <c r="D254" s="79"/>
      <c r="E254" s="79">
        <v>0.10000000000582077</v>
      </c>
      <c r="F254" s="79">
        <v>133577</v>
      </c>
      <c r="G254" s="80"/>
      <c r="H254" s="80"/>
      <c r="I254" s="79"/>
      <c r="J254" s="79"/>
      <c r="K254" s="79">
        <v>21372.32</v>
      </c>
      <c r="L254" s="79">
        <v>154949.42000000001</v>
      </c>
      <c r="M254" s="81">
        <f>Tabla16[[#This Row],[TASA EX.]]+Tabla16[[#This Row],[IEPS 8 %]]</f>
        <v>0</v>
      </c>
      <c r="N254" s="81">
        <f>Tabla16[[#This Row],[TASA 16%]]+Tabla16[[#This Row],[IEPS 6%]]</f>
        <v>133577</v>
      </c>
      <c r="O254" s="36">
        <v>45181</v>
      </c>
      <c r="P254" s="78" t="s">
        <v>218</v>
      </c>
      <c r="Q254" s="82" t="s">
        <v>219</v>
      </c>
      <c r="R254" s="77" t="s">
        <v>48</v>
      </c>
      <c r="S254" s="79"/>
      <c r="T254" s="83" t="s">
        <v>49</v>
      </c>
      <c r="U254" s="78" t="s">
        <v>1292</v>
      </c>
      <c r="W254" s="75">
        <f>(Tabla16[[#This Row],[TASA 16%]]+Tabla16[[#This Row],[IEPS 6%]])*0.16</f>
        <v>21372.32</v>
      </c>
      <c r="X254" s="75">
        <f>W254-Tabla16[[#This Row],[IVA]]</f>
        <v>0</v>
      </c>
    </row>
    <row r="255" spans="1:24" x14ac:dyDescent="0.25">
      <c r="A255" s="76">
        <v>186409</v>
      </c>
      <c r="B255" s="77">
        <v>869</v>
      </c>
      <c r="C255" s="85">
        <v>45166</v>
      </c>
      <c r="D255" s="79"/>
      <c r="E255" s="79">
        <v>8930</v>
      </c>
      <c r="F255" s="79">
        <v>0</v>
      </c>
      <c r="G255" s="80"/>
      <c r="H255" s="80"/>
      <c r="I255" s="79"/>
      <c r="J255" s="79"/>
      <c r="K255" s="79"/>
      <c r="L255" s="79">
        <v>8930</v>
      </c>
      <c r="M255" s="81">
        <f>Tabla16[[#This Row],[TASA EX.]]+Tabla16[[#This Row],[IEPS 8 %]]</f>
        <v>0</v>
      </c>
      <c r="N255" s="81">
        <f>Tabla16[[#This Row],[TASA 16%]]+Tabla16[[#This Row],[IEPS 6%]]</f>
        <v>0</v>
      </c>
      <c r="O255" s="36">
        <v>45175</v>
      </c>
      <c r="P255" s="78" t="s">
        <v>323</v>
      </c>
      <c r="Q255" s="82" t="s">
        <v>324</v>
      </c>
      <c r="R255" s="77" t="s">
        <v>34</v>
      </c>
      <c r="S255" s="79"/>
      <c r="T255" s="83" t="s">
        <v>35</v>
      </c>
      <c r="U255" s="78" t="s">
        <v>1293</v>
      </c>
      <c r="W255" s="75">
        <f>(Tabla16[[#This Row],[TASA 16%]]+Tabla16[[#This Row],[IEPS 6%]])*0.16</f>
        <v>0</v>
      </c>
      <c r="X255" s="75">
        <f>W255-Tabla16[[#This Row],[IVA]]</f>
        <v>0</v>
      </c>
    </row>
    <row r="256" spans="1:24" x14ac:dyDescent="0.25">
      <c r="A256" s="64">
        <v>186410</v>
      </c>
      <c r="B256" s="65">
        <v>870</v>
      </c>
      <c r="C256" s="10">
        <v>45166</v>
      </c>
      <c r="D256" s="67"/>
      <c r="E256" s="67">
        <v>67397</v>
      </c>
      <c r="F256" s="67">
        <v>0</v>
      </c>
      <c r="G256" s="68"/>
      <c r="H256" s="68"/>
      <c r="I256" s="67"/>
      <c r="J256" s="67"/>
      <c r="K256" s="67"/>
      <c r="L256" s="67">
        <v>67397</v>
      </c>
      <c r="M256" s="61">
        <f>Tabla16[[#This Row],[TASA EX.]]+Tabla16[[#This Row],[IEPS 8 %]]</f>
        <v>0</v>
      </c>
      <c r="N256" s="69">
        <f>Tabla16[[#This Row],[TASA 16%]]+Tabla16[[#This Row],[IEPS 6%]]</f>
        <v>0</v>
      </c>
      <c r="O256" s="36">
        <v>45175</v>
      </c>
      <c r="P256" s="66" t="s">
        <v>224</v>
      </c>
      <c r="Q256" s="70" t="s">
        <v>225</v>
      </c>
      <c r="R256" s="65" t="s">
        <v>34</v>
      </c>
      <c r="S256" s="67"/>
      <c r="T256" s="71" t="s">
        <v>35</v>
      </c>
      <c r="U256" s="66" t="s">
        <v>56</v>
      </c>
      <c r="W256" s="75">
        <f>(Tabla16[[#This Row],[TASA 16%]]+Tabla16[[#This Row],[IEPS 6%]])*0.16</f>
        <v>0</v>
      </c>
      <c r="X256" s="75">
        <f>W256-Tabla16[[#This Row],[IVA]]</f>
        <v>0</v>
      </c>
    </row>
    <row r="257" spans="1:24" x14ac:dyDescent="0.25">
      <c r="A257" s="39" t="s">
        <v>846</v>
      </c>
      <c r="B257" s="9">
        <v>2034</v>
      </c>
      <c r="C257" s="10">
        <v>45177</v>
      </c>
      <c r="D257" s="11"/>
      <c r="E257" s="11">
        <v>32491.62</v>
      </c>
      <c r="F257" s="11">
        <v>0</v>
      </c>
      <c r="G257" s="24"/>
      <c r="H257" s="24"/>
      <c r="I257" s="11"/>
      <c r="J257" s="11">
        <v>549.69000000000005</v>
      </c>
      <c r="K257" s="11"/>
      <c r="L257" s="11">
        <v>33041.31</v>
      </c>
      <c r="M257" s="62">
        <f>Tabla16[[#This Row],[TASA EX.]]+Tabla16[[#This Row],[IEPS 8 %]]</f>
        <v>549.69000000000005</v>
      </c>
      <c r="N257" s="62">
        <f>Tabla16[[#This Row],[TASA 16%]]+Tabla16[[#This Row],[IEPS 6%]]</f>
        <v>0</v>
      </c>
      <c r="O257" s="36">
        <v>45177</v>
      </c>
      <c r="P257" s="12" t="s">
        <v>67</v>
      </c>
      <c r="Q257" s="37" t="s">
        <v>68</v>
      </c>
      <c r="R257" s="9" t="s">
        <v>34</v>
      </c>
      <c r="S257" s="11"/>
      <c r="T257" s="13" t="s">
        <v>35</v>
      </c>
      <c r="U257" s="12" t="s">
        <v>56</v>
      </c>
      <c r="W257" s="75">
        <f>(Tabla16[[#This Row],[TASA 16%]]+Tabla16[[#This Row],[IEPS 6%]])*0.16</f>
        <v>0</v>
      </c>
      <c r="X257" s="75">
        <f>W257-Tabla16[[#This Row],[IVA]]</f>
        <v>0</v>
      </c>
    </row>
    <row r="258" spans="1:24" x14ac:dyDescent="0.25">
      <c r="A258" s="64" t="s">
        <v>847</v>
      </c>
      <c r="B258" s="65">
        <v>2063</v>
      </c>
      <c r="C258" s="10">
        <v>45184</v>
      </c>
      <c r="D258" s="67"/>
      <c r="E258" s="67">
        <v>881495.58</v>
      </c>
      <c r="F258" s="67">
        <v>0</v>
      </c>
      <c r="G258" s="68"/>
      <c r="H258" s="68"/>
      <c r="I258" s="67"/>
      <c r="J258" s="67">
        <v>23816.799999999999</v>
      </c>
      <c r="K258" s="67"/>
      <c r="L258" s="67">
        <v>905312.38</v>
      </c>
      <c r="M258" s="61">
        <f>Tabla16[[#This Row],[TASA EX.]]+Tabla16[[#This Row],[IEPS 8 %]]</f>
        <v>23816.799999999999</v>
      </c>
      <c r="N258" s="69">
        <f>Tabla16[[#This Row],[TASA 16%]]+Tabla16[[#This Row],[IEPS 6%]]</f>
        <v>0</v>
      </c>
      <c r="O258" s="36">
        <v>45184</v>
      </c>
      <c r="P258" s="66" t="s">
        <v>67</v>
      </c>
      <c r="Q258" s="70" t="s">
        <v>68</v>
      </c>
      <c r="R258" s="65" t="s">
        <v>34</v>
      </c>
      <c r="S258" s="67"/>
      <c r="T258" s="71" t="s">
        <v>35</v>
      </c>
      <c r="U258" s="66" t="s">
        <v>56</v>
      </c>
      <c r="W258" s="75">
        <f>(Tabla16[[#This Row],[TASA 16%]]+Tabla16[[#This Row],[IEPS 6%]])*0.16</f>
        <v>0</v>
      </c>
      <c r="X258" s="75">
        <f>W258-Tabla16[[#This Row],[IVA]]</f>
        <v>0</v>
      </c>
    </row>
    <row r="259" spans="1:24" x14ac:dyDescent="0.25">
      <c r="A259" s="64">
        <v>186414</v>
      </c>
      <c r="B259" s="65">
        <v>874</v>
      </c>
      <c r="C259" s="10">
        <v>45166</v>
      </c>
      <c r="D259" s="67"/>
      <c r="E259" s="67">
        <v>98871.81</v>
      </c>
      <c r="F259" s="67">
        <v>0</v>
      </c>
      <c r="G259" s="68"/>
      <c r="H259" s="68"/>
      <c r="I259" s="67"/>
      <c r="J259" s="67"/>
      <c r="K259" s="67"/>
      <c r="L259" s="67">
        <v>98871.81</v>
      </c>
      <c r="M259" s="61">
        <f>Tabla16[[#This Row],[TASA EX.]]+Tabla16[[#This Row],[IEPS 8 %]]</f>
        <v>0</v>
      </c>
      <c r="N259" s="69">
        <f>Tabla16[[#This Row],[TASA 16%]]+Tabla16[[#This Row],[IEPS 6%]]</f>
        <v>0</v>
      </c>
      <c r="O259" s="36">
        <v>45175</v>
      </c>
      <c r="P259" s="66" t="s">
        <v>184</v>
      </c>
      <c r="Q259" s="70" t="s">
        <v>185</v>
      </c>
      <c r="R259" s="65" t="s">
        <v>34</v>
      </c>
      <c r="S259" s="67"/>
      <c r="T259" s="71" t="s">
        <v>35</v>
      </c>
      <c r="U259" s="66" t="s">
        <v>56</v>
      </c>
      <c r="W259" s="75">
        <f>(Tabla16[[#This Row],[TASA 16%]]+Tabla16[[#This Row],[IEPS 6%]])*0.16</f>
        <v>0</v>
      </c>
      <c r="X259" s="75">
        <f>W259-Tabla16[[#This Row],[IVA]]</f>
        <v>0</v>
      </c>
    </row>
    <row r="260" spans="1:24" x14ac:dyDescent="0.25">
      <c r="A260" s="64">
        <v>186420</v>
      </c>
      <c r="B260" s="65">
        <v>880</v>
      </c>
      <c r="C260" s="10">
        <v>45167</v>
      </c>
      <c r="D260" s="67"/>
      <c r="E260" s="67">
        <v>0</v>
      </c>
      <c r="F260" s="67">
        <v>66050</v>
      </c>
      <c r="G260" s="68">
        <v>-2642</v>
      </c>
      <c r="H260" s="68"/>
      <c r="I260" s="67"/>
      <c r="J260" s="67"/>
      <c r="K260" s="67">
        <v>10568</v>
      </c>
      <c r="L260" s="67">
        <v>73976</v>
      </c>
      <c r="M260" s="61">
        <f>Tabla16[[#This Row],[TASA EX.]]+Tabla16[[#This Row],[IEPS 8 %]]</f>
        <v>0</v>
      </c>
      <c r="N260" s="69">
        <f>Tabla16[[#This Row],[TASA 16%]]+Tabla16[[#This Row],[IEPS 6%]]</f>
        <v>66050</v>
      </c>
      <c r="O260" s="36">
        <v>45176</v>
      </c>
      <c r="P260" s="66" t="s">
        <v>1297</v>
      </c>
      <c r="Q260" s="70" t="s">
        <v>1298</v>
      </c>
      <c r="R260" s="65" t="s">
        <v>1299</v>
      </c>
      <c r="S260" s="67"/>
      <c r="T260" s="71" t="s">
        <v>1300</v>
      </c>
      <c r="U260" s="66" t="s">
        <v>1301</v>
      </c>
      <c r="W260" s="75">
        <f>(Tabla16[[#This Row],[TASA 16%]]+Tabla16[[#This Row],[IEPS 6%]])*0.16</f>
        <v>10568</v>
      </c>
      <c r="X260" s="75">
        <f>W260-Tabla16[[#This Row],[IVA]]</f>
        <v>0</v>
      </c>
    </row>
    <row r="261" spans="1:24" x14ac:dyDescent="0.25">
      <c r="A261" s="76">
        <v>186421</v>
      </c>
      <c r="B261" s="77">
        <v>881</v>
      </c>
      <c r="C261" s="85">
        <v>45167</v>
      </c>
      <c r="D261" s="79"/>
      <c r="E261" s="79">
        <v>7748.4599999999919</v>
      </c>
      <c r="F261" s="79">
        <v>71625.5</v>
      </c>
      <c r="G261" s="80"/>
      <c r="H261" s="80"/>
      <c r="I261" s="79"/>
      <c r="J261" s="79"/>
      <c r="K261" s="79">
        <v>11460.08</v>
      </c>
      <c r="L261" s="79">
        <v>90834.04</v>
      </c>
      <c r="M261" s="81">
        <f>Tabla16[[#This Row],[TASA EX.]]+Tabla16[[#This Row],[IEPS 8 %]]</f>
        <v>0</v>
      </c>
      <c r="N261" s="81">
        <f>Tabla16[[#This Row],[TASA 16%]]+Tabla16[[#This Row],[IEPS 6%]]</f>
        <v>71625.5</v>
      </c>
      <c r="O261" s="36">
        <v>45181</v>
      </c>
      <c r="P261" s="78" t="s">
        <v>226</v>
      </c>
      <c r="Q261" s="82" t="s">
        <v>227</v>
      </c>
      <c r="R261" s="77" t="s">
        <v>34</v>
      </c>
      <c r="S261" s="79"/>
      <c r="T261" s="83" t="s">
        <v>35</v>
      </c>
      <c r="U261" s="78" t="s">
        <v>1302</v>
      </c>
      <c r="W261" s="75">
        <f>(Tabla16[[#This Row],[TASA 16%]]+Tabla16[[#This Row],[IEPS 6%]])*0.16</f>
        <v>11460.08</v>
      </c>
      <c r="X261" s="75">
        <f>W261-Tabla16[[#This Row],[IVA]]</f>
        <v>0</v>
      </c>
    </row>
    <row r="262" spans="1:24" x14ac:dyDescent="0.25">
      <c r="A262" s="39">
        <v>186422</v>
      </c>
      <c r="B262" s="9">
        <v>882</v>
      </c>
      <c r="C262" s="10">
        <v>45167</v>
      </c>
      <c r="D262" s="11"/>
      <c r="E262" s="11">
        <v>57542.5625</v>
      </c>
      <c r="F262" s="11">
        <v>21451.1875</v>
      </c>
      <c r="G262" s="24"/>
      <c r="H262" s="24"/>
      <c r="I262" s="11"/>
      <c r="J262" s="11"/>
      <c r="K262" s="11">
        <v>3432.19</v>
      </c>
      <c r="L262" s="11">
        <v>82425.94</v>
      </c>
      <c r="M262" s="61">
        <f>Tabla16[[#This Row],[TASA EX.]]+Tabla16[[#This Row],[IEPS 8 %]]</f>
        <v>0</v>
      </c>
      <c r="N262" s="62">
        <f>Tabla16[[#This Row],[TASA 16%]]+Tabla16[[#This Row],[IEPS 6%]]</f>
        <v>21451.1875</v>
      </c>
      <c r="O262" s="36">
        <v>45176</v>
      </c>
      <c r="P262" s="12" t="s">
        <v>226</v>
      </c>
      <c r="Q262" s="37" t="s">
        <v>227</v>
      </c>
      <c r="R262" s="9" t="s">
        <v>34</v>
      </c>
      <c r="S262" s="11"/>
      <c r="T262" s="13" t="s">
        <v>35</v>
      </c>
      <c r="U262" s="12" t="s">
        <v>56</v>
      </c>
      <c r="W262" s="75">
        <f>(Tabla16[[#This Row],[TASA 16%]]+Tabla16[[#This Row],[IEPS 6%]])*0.16</f>
        <v>3432.19</v>
      </c>
      <c r="X262" s="75">
        <f>W262-Tabla16[[#This Row],[IVA]]</f>
        <v>0</v>
      </c>
    </row>
    <row r="263" spans="1:24" x14ac:dyDescent="0.25">
      <c r="A263" s="48">
        <v>186425</v>
      </c>
      <c r="B263" s="49">
        <v>885</v>
      </c>
      <c r="C263" s="10">
        <v>45167</v>
      </c>
      <c r="D263" s="50">
        <v>10185.56</v>
      </c>
      <c r="E263" s="50">
        <v>0</v>
      </c>
      <c r="F263" s="50">
        <v>0</v>
      </c>
      <c r="G263" s="51"/>
      <c r="H263" s="51">
        <v>-1018.56</v>
      </c>
      <c r="I263" s="50"/>
      <c r="J263" s="50"/>
      <c r="K263" s="50"/>
      <c r="L263" s="50">
        <v>9167</v>
      </c>
      <c r="M263" s="61">
        <f>Tabla16[[#This Row],[TASA EX.]]+Tabla16[[#This Row],[IEPS 8 %]]</f>
        <v>10185.56</v>
      </c>
      <c r="N263" s="63">
        <f>Tabla16[[#This Row],[TASA 16%]]+Tabla16[[#This Row],[IEPS 6%]]</f>
        <v>0</v>
      </c>
      <c r="O263" s="36">
        <v>45174</v>
      </c>
      <c r="P263" s="52" t="s">
        <v>280</v>
      </c>
      <c r="Q263" s="53" t="s">
        <v>281</v>
      </c>
      <c r="R263" s="49" t="s">
        <v>75</v>
      </c>
      <c r="S263" s="50"/>
      <c r="T263" s="54" t="s">
        <v>76</v>
      </c>
      <c r="U263" s="52" t="s">
        <v>1303</v>
      </c>
      <c r="W263" s="75">
        <f>(Tabla16[[#This Row],[TASA 16%]]+Tabla16[[#This Row],[IEPS 6%]])*0.16</f>
        <v>0</v>
      </c>
      <c r="X263" s="75">
        <f>W263-Tabla16[[#This Row],[IVA]]</f>
        <v>0</v>
      </c>
    </row>
    <row r="264" spans="1:24" x14ac:dyDescent="0.25">
      <c r="A264" s="64">
        <v>186426</v>
      </c>
      <c r="B264" s="65">
        <v>886</v>
      </c>
      <c r="C264" s="10">
        <v>45167</v>
      </c>
      <c r="D264" s="67">
        <v>5555.56</v>
      </c>
      <c r="E264" s="67">
        <v>0</v>
      </c>
      <c r="F264" s="67">
        <v>0</v>
      </c>
      <c r="G264" s="68"/>
      <c r="H264" s="68">
        <v>-555.55999999999995</v>
      </c>
      <c r="I264" s="67"/>
      <c r="J264" s="67"/>
      <c r="K264" s="67"/>
      <c r="L264" s="67">
        <v>5000</v>
      </c>
      <c r="M264" s="61">
        <f>Tabla16[[#This Row],[TASA EX.]]+Tabla16[[#This Row],[IEPS 8 %]]</f>
        <v>5555.56</v>
      </c>
      <c r="N264" s="69">
        <f>Tabla16[[#This Row],[TASA 16%]]+Tabla16[[#This Row],[IEPS 6%]]</f>
        <v>0</v>
      </c>
      <c r="O264" s="36">
        <v>45171</v>
      </c>
      <c r="P264" s="66" t="s">
        <v>282</v>
      </c>
      <c r="Q264" s="70" t="s">
        <v>283</v>
      </c>
      <c r="R264" s="65" t="s">
        <v>75</v>
      </c>
      <c r="S264" s="67"/>
      <c r="T264" s="71" t="s">
        <v>76</v>
      </c>
      <c r="U264" s="66" t="s">
        <v>1304</v>
      </c>
      <c r="W264" s="75">
        <f>(Tabla16[[#This Row],[TASA 16%]]+Tabla16[[#This Row],[IEPS 6%]])*0.16</f>
        <v>0</v>
      </c>
      <c r="X264" s="75">
        <f>W264-Tabla16[[#This Row],[IVA]]</f>
        <v>0</v>
      </c>
    </row>
    <row r="265" spans="1:24" x14ac:dyDescent="0.25">
      <c r="A265" s="64">
        <v>186428</v>
      </c>
      <c r="B265" s="65">
        <v>888</v>
      </c>
      <c r="C265" s="10">
        <v>45167</v>
      </c>
      <c r="D265" s="67"/>
      <c r="E265" s="67">
        <v>0</v>
      </c>
      <c r="F265" s="67">
        <v>4200</v>
      </c>
      <c r="G265" s="68"/>
      <c r="H265" s="68"/>
      <c r="I265" s="67"/>
      <c r="J265" s="67"/>
      <c r="K265" s="67">
        <v>672</v>
      </c>
      <c r="L265" s="67">
        <v>4872</v>
      </c>
      <c r="M265" s="61">
        <f>Tabla16[[#This Row],[TASA EX.]]+Tabla16[[#This Row],[IEPS 8 %]]</f>
        <v>0</v>
      </c>
      <c r="N265" s="69">
        <f>Tabla16[[#This Row],[TASA 16%]]+Tabla16[[#This Row],[IEPS 6%]]</f>
        <v>4200</v>
      </c>
      <c r="O265" s="36">
        <v>45181</v>
      </c>
      <c r="P265" s="66" t="s">
        <v>547</v>
      </c>
      <c r="Q265" s="70" t="s">
        <v>548</v>
      </c>
      <c r="R265" s="65" t="s">
        <v>549</v>
      </c>
      <c r="S265" s="67"/>
      <c r="T265" s="71" t="s">
        <v>550</v>
      </c>
      <c r="U265" s="66" t="s">
        <v>664</v>
      </c>
      <c r="W265" s="75">
        <f>(Tabla16[[#This Row],[TASA 16%]]+Tabla16[[#This Row],[IEPS 6%]])*0.16</f>
        <v>672</v>
      </c>
      <c r="X265" s="75">
        <f>W265-Tabla16[[#This Row],[IVA]]</f>
        <v>0</v>
      </c>
    </row>
    <row r="266" spans="1:24" x14ac:dyDescent="0.25">
      <c r="A266" s="64">
        <v>186429</v>
      </c>
      <c r="B266" s="65">
        <v>889</v>
      </c>
      <c r="C266" s="10">
        <v>45167</v>
      </c>
      <c r="D266" s="67"/>
      <c r="E266" s="67">
        <v>5.9999999999490683E-2</v>
      </c>
      <c r="F266" s="67">
        <v>4195.75</v>
      </c>
      <c r="G266" s="68">
        <v>-447.55</v>
      </c>
      <c r="H266" s="68">
        <v>-419.58</v>
      </c>
      <c r="I266" s="67"/>
      <c r="J266" s="67"/>
      <c r="K266" s="67">
        <v>671.32</v>
      </c>
      <c r="L266" s="67">
        <v>4000</v>
      </c>
      <c r="M266" s="61">
        <f>Tabla16[[#This Row],[TASA EX.]]+Tabla16[[#This Row],[IEPS 8 %]]</f>
        <v>0</v>
      </c>
      <c r="N266" s="69">
        <f>Tabla16[[#This Row],[TASA 16%]]+Tabla16[[#This Row],[IEPS 6%]]</f>
        <v>4195.75</v>
      </c>
      <c r="O266" s="36">
        <v>45175</v>
      </c>
      <c r="P266" s="66" t="s">
        <v>284</v>
      </c>
      <c r="Q266" s="70" t="s">
        <v>285</v>
      </c>
      <c r="R266" s="65" t="s">
        <v>75</v>
      </c>
      <c r="S266" s="67"/>
      <c r="T266" s="71" t="s">
        <v>76</v>
      </c>
      <c r="U266" s="66" t="s">
        <v>676</v>
      </c>
      <c r="W266" s="75">
        <f>(Tabla16[[#This Row],[TASA 16%]]+Tabla16[[#This Row],[IEPS 6%]])*0.16</f>
        <v>671.32</v>
      </c>
      <c r="X266" s="75">
        <f>W266-Tabla16[[#This Row],[IVA]]</f>
        <v>0</v>
      </c>
    </row>
    <row r="267" spans="1:24" x14ac:dyDescent="0.25">
      <c r="A267" s="64">
        <v>186431</v>
      </c>
      <c r="B267" s="65">
        <v>891</v>
      </c>
      <c r="C267" s="10">
        <v>45167</v>
      </c>
      <c r="D267" s="67">
        <v>7777.78</v>
      </c>
      <c r="E267" s="67">
        <v>0</v>
      </c>
      <c r="F267" s="67">
        <v>0</v>
      </c>
      <c r="G267" s="68"/>
      <c r="H267" s="68">
        <v>-777.78</v>
      </c>
      <c r="I267" s="67"/>
      <c r="J267" s="67"/>
      <c r="K267" s="67"/>
      <c r="L267" s="67">
        <v>7000</v>
      </c>
      <c r="M267" s="61">
        <f>Tabla16[[#This Row],[TASA EX.]]+Tabla16[[#This Row],[IEPS 8 %]]</f>
        <v>7777.78</v>
      </c>
      <c r="N267" s="69">
        <f>Tabla16[[#This Row],[TASA 16%]]+Tabla16[[#This Row],[IEPS 6%]]</f>
        <v>0</v>
      </c>
      <c r="O267" s="36">
        <v>45170</v>
      </c>
      <c r="P267" s="66" t="s">
        <v>286</v>
      </c>
      <c r="Q267" s="70" t="s">
        <v>287</v>
      </c>
      <c r="R267" s="65" t="s">
        <v>75</v>
      </c>
      <c r="S267" s="67"/>
      <c r="T267" s="71" t="s">
        <v>76</v>
      </c>
      <c r="U267" s="66" t="s">
        <v>1305</v>
      </c>
      <c r="W267" s="75">
        <f>(Tabla16[[#This Row],[TASA 16%]]+Tabla16[[#This Row],[IEPS 6%]])*0.16</f>
        <v>0</v>
      </c>
      <c r="X267" s="75">
        <f>W267-Tabla16[[#This Row],[IVA]]</f>
        <v>0</v>
      </c>
    </row>
    <row r="268" spans="1:24" x14ac:dyDescent="0.25">
      <c r="A268" s="64">
        <v>186432</v>
      </c>
      <c r="B268" s="65">
        <v>892</v>
      </c>
      <c r="C268" s="10">
        <v>45167</v>
      </c>
      <c r="D268" s="67">
        <v>11111.11</v>
      </c>
      <c r="E268" s="67">
        <v>0</v>
      </c>
      <c r="F268" s="67">
        <v>0</v>
      </c>
      <c r="G268" s="68"/>
      <c r="H268" s="68">
        <v>-1111.1099999999999</v>
      </c>
      <c r="I268" s="67"/>
      <c r="J268" s="67"/>
      <c r="K268" s="67"/>
      <c r="L268" s="67">
        <v>10000</v>
      </c>
      <c r="M268" s="61">
        <f>Tabla16[[#This Row],[TASA EX.]]+Tabla16[[#This Row],[IEPS 8 %]]</f>
        <v>11111.11</v>
      </c>
      <c r="N268" s="69">
        <f>Tabla16[[#This Row],[TASA 16%]]+Tabla16[[#This Row],[IEPS 6%]]</f>
        <v>0</v>
      </c>
      <c r="O268" s="36">
        <v>45183</v>
      </c>
      <c r="P268" s="66" t="s">
        <v>499</v>
      </c>
      <c r="Q268" s="70" t="s">
        <v>500</v>
      </c>
      <c r="R268" s="65" t="s">
        <v>75</v>
      </c>
      <c r="S268" s="67"/>
      <c r="T268" s="71" t="s">
        <v>76</v>
      </c>
      <c r="U268" s="66" t="s">
        <v>634</v>
      </c>
      <c r="W268" s="75">
        <f>(Tabla16[[#This Row],[TASA 16%]]+Tabla16[[#This Row],[IEPS 6%]])*0.16</f>
        <v>0</v>
      </c>
      <c r="X268" s="75">
        <f>W268-Tabla16[[#This Row],[IVA]]</f>
        <v>0</v>
      </c>
    </row>
    <row r="269" spans="1:24" x14ac:dyDescent="0.25">
      <c r="A269" s="39">
        <v>186433</v>
      </c>
      <c r="B269" s="9">
        <v>893</v>
      </c>
      <c r="C269" s="10">
        <v>45167</v>
      </c>
      <c r="D269" s="11"/>
      <c r="E269" s="11">
        <v>16677.39</v>
      </c>
      <c r="F269" s="11">
        <v>1768</v>
      </c>
      <c r="G269" s="24"/>
      <c r="H269" s="24"/>
      <c r="I269" s="11"/>
      <c r="J269" s="11"/>
      <c r="K269" s="11">
        <v>282.88</v>
      </c>
      <c r="L269" s="11">
        <v>18728.27</v>
      </c>
      <c r="M269" s="62">
        <f>Tabla16[[#This Row],[TASA EX.]]+Tabla16[[#This Row],[IEPS 8 %]]</f>
        <v>0</v>
      </c>
      <c r="N269" s="62">
        <f>Tabla16[[#This Row],[TASA 16%]]+Tabla16[[#This Row],[IEPS 6%]]</f>
        <v>1768</v>
      </c>
      <c r="O269" s="36">
        <v>45184</v>
      </c>
      <c r="P269" s="12" t="s">
        <v>109</v>
      </c>
      <c r="Q269" s="37" t="s">
        <v>110</v>
      </c>
      <c r="R269" s="9" t="s">
        <v>34</v>
      </c>
      <c r="S269" s="11"/>
      <c r="T269" s="13" t="s">
        <v>35</v>
      </c>
      <c r="U269" s="12" t="s">
        <v>1306</v>
      </c>
      <c r="W269" s="75">
        <f>(Tabla16[[#This Row],[TASA 16%]]+Tabla16[[#This Row],[IEPS 6%]])*0.16</f>
        <v>282.88</v>
      </c>
      <c r="X269" s="75">
        <f>W269-Tabla16[[#This Row],[IVA]]</f>
        <v>0</v>
      </c>
    </row>
    <row r="270" spans="1:24" x14ac:dyDescent="0.25">
      <c r="A270" s="64">
        <v>186434</v>
      </c>
      <c r="B270" s="65">
        <v>894</v>
      </c>
      <c r="C270" s="10">
        <v>45167</v>
      </c>
      <c r="D270" s="67"/>
      <c r="E270" s="67">
        <v>20049.439999999999</v>
      </c>
      <c r="F270" s="67">
        <v>0</v>
      </c>
      <c r="G270" s="68"/>
      <c r="H270" s="68"/>
      <c r="I270" s="67"/>
      <c r="J270" s="67"/>
      <c r="K270" s="67"/>
      <c r="L270" s="67">
        <v>20049.439999999999</v>
      </c>
      <c r="M270" s="61">
        <f>Tabla16[[#This Row],[TASA EX.]]+Tabla16[[#This Row],[IEPS 8 %]]</f>
        <v>0</v>
      </c>
      <c r="N270" s="69">
        <f>Tabla16[[#This Row],[TASA 16%]]+Tabla16[[#This Row],[IEPS 6%]]</f>
        <v>0</v>
      </c>
      <c r="O270" s="36">
        <v>45188</v>
      </c>
      <c r="P270" s="66" t="s">
        <v>139</v>
      </c>
      <c r="Q270" s="70" t="s">
        <v>140</v>
      </c>
      <c r="R270" s="65" t="s">
        <v>34</v>
      </c>
      <c r="S270" s="67"/>
      <c r="T270" s="71" t="s">
        <v>35</v>
      </c>
      <c r="U270" s="66" t="s">
        <v>1307</v>
      </c>
      <c r="W270" s="75">
        <f>(Tabla16[[#This Row],[TASA 16%]]+Tabla16[[#This Row],[IEPS 6%]])*0.16</f>
        <v>0</v>
      </c>
      <c r="X270" s="75">
        <f>W270-Tabla16[[#This Row],[IVA]]</f>
        <v>0</v>
      </c>
    </row>
    <row r="271" spans="1:24" x14ac:dyDescent="0.25">
      <c r="A271" s="64">
        <v>186435</v>
      </c>
      <c r="B271" s="65">
        <v>895</v>
      </c>
      <c r="C271" s="10">
        <v>45167</v>
      </c>
      <c r="D271" s="67"/>
      <c r="E271" s="67">
        <v>29801.49</v>
      </c>
      <c r="F271" s="67">
        <v>0</v>
      </c>
      <c r="G271" s="68"/>
      <c r="H271" s="68"/>
      <c r="I271" s="67"/>
      <c r="J271" s="67"/>
      <c r="K271" s="67"/>
      <c r="L271" s="67">
        <v>29801.49</v>
      </c>
      <c r="M271" s="61">
        <f>Tabla16[[#This Row],[TASA EX.]]+Tabla16[[#This Row],[IEPS 8 %]]</f>
        <v>0</v>
      </c>
      <c r="N271" s="69">
        <f>Tabla16[[#This Row],[TASA 16%]]+Tabla16[[#This Row],[IEPS 6%]]</f>
        <v>0</v>
      </c>
      <c r="O271" s="36">
        <v>45174</v>
      </c>
      <c r="P271" s="66" t="s">
        <v>139</v>
      </c>
      <c r="Q271" s="70" t="s">
        <v>140</v>
      </c>
      <c r="R271" s="65" t="s">
        <v>34</v>
      </c>
      <c r="S271" s="67">
        <v>6737.01</v>
      </c>
      <c r="T271" s="71" t="s">
        <v>35</v>
      </c>
      <c r="U271" s="66" t="s">
        <v>1308</v>
      </c>
      <c r="W271" s="75">
        <f>(Tabla16[[#This Row],[TASA 16%]]+Tabla16[[#This Row],[IEPS 6%]])*0.16</f>
        <v>0</v>
      </c>
      <c r="X271" s="75">
        <f>W271-Tabla16[[#This Row],[IVA]]</f>
        <v>0</v>
      </c>
    </row>
    <row r="272" spans="1:24" x14ac:dyDescent="0.25">
      <c r="A272" s="64">
        <v>186437</v>
      </c>
      <c r="B272" s="65">
        <v>897</v>
      </c>
      <c r="C272" s="10">
        <v>45167</v>
      </c>
      <c r="D272" s="67"/>
      <c r="E272" s="67">
        <v>109711.01250000001</v>
      </c>
      <c r="F272" s="67">
        <v>40604.6875</v>
      </c>
      <c r="G272" s="68"/>
      <c r="H272" s="68"/>
      <c r="I272" s="67"/>
      <c r="J272" s="67"/>
      <c r="K272" s="67">
        <v>6496.75</v>
      </c>
      <c r="L272" s="67">
        <v>156812.45000000001</v>
      </c>
      <c r="M272" s="61">
        <f>Tabla16[[#This Row],[TASA EX.]]+Tabla16[[#This Row],[IEPS 8 %]]</f>
        <v>0</v>
      </c>
      <c r="N272" s="69">
        <f>Tabla16[[#This Row],[TASA 16%]]+Tabla16[[#This Row],[IEPS 6%]]</f>
        <v>40604.6875</v>
      </c>
      <c r="O272" s="36">
        <v>45185</v>
      </c>
      <c r="P272" t="s">
        <v>1999</v>
      </c>
      <c r="Q272" s="70" t="s">
        <v>143</v>
      </c>
      <c r="R272" s="65" t="s">
        <v>34</v>
      </c>
      <c r="S272" s="67"/>
      <c r="T272" s="71" t="s">
        <v>35</v>
      </c>
      <c r="U272" s="12" t="s">
        <v>1309</v>
      </c>
      <c r="W272" s="75">
        <f>(Tabla16[[#This Row],[TASA 16%]]+Tabla16[[#This Row],[IEPS 6%]])*0.16</f>
        <v>6496.75</v>
      </c>
      <c r="X272" s="75">
        <f>W272-Tabla16[[#This Row],[IVA]]</f>
        <v>0</v>
      </c>
    </row>
    <row r="273" spans="1:24" x14ac:dyDescent="0.25">
      <c r="A273" s="64">
        <v>186438</v>
      </c>
      <c r="B273" s="65">
        <v>898</v>
      </c>
      <c r="C273" s="10">
        <v>45167</v>
      </c>
      <c r="D273" s="67"/>
      <c r="E273" s="67">
        <v>27825</v>
      </c>
      <c r="F273" s="67">
        <v>0</v>
      </c>
      <c r="G273" s="68"/>
      <c r="H273" s="68"/>
      <c r="I273" s="67"/>
      <c r="J273" s="67"/>
      <c r="K273" s="67"/>
      <c r="L273" s="67">
        <v>27825</v>
      </c>
      <c r="M273" s="61">
        <f>Tabla16[[#This Row],[TASA EX.]]+Tabla16[[#This Row],[IEPS 8 %]]</f>
        <v>0</v>
      </c>
      <c r="N273" s="69">
        <f>Tabla16[[#This Row],[TASA 16%]]+Tabla16[[#This Row],[IEPS 6%]]</f>
        <v>0</v>
      </c>
      <c r="O273" s="36">
        <v>45182</v>
      </c>
      <c r="P273" t="s">
        <v>1999</v>
      </c>
      <c r="Q273" s="70" t="s">
        <v>143</v>
      </c>
      <c r="R273" s="65" t="s">
        <v>34</v>
      </c>
      <c r="S273" s="67"/>
      <c r="T273" s="71" t="s">
        <v>35</v>
      </c>
      <c r="U273" s="12" t="s">
        <v>1310</v>
      </c>
      <c r="W273" s="75">
        <f>(Tabla16[[#This Row],[TASA 16%]]+Tabla16[[#This Row],[IEPS 6%]])*0.16</f>
        <v>0</v>
      </c>
      <c r="X273" s="75">
        <f>W273-Tabla16[[#This Row],[IVA]]</f>
        <v>0</v>
      </c>
    </row>
    <row r="274" spans="1:24" x14ac:dyDescent="0.25">
      <c r="A274" s="39">
        <v>186439</v>
      </c>
      <c r="B274" s="9">
        <v>899</v>
      </c>
      <c r="C274" s="10">
        <v>45167</v>
      </c>
      <c r="D274" s="11"/>
      <c r="E274" s="11">
        <v>83930.880000000005</v>
      </c>
      <c r="F274" s="11">
        <v>115738.5</v>
      </c>
      <c r="G274" s="24"/>
      <c r="H274" s="24"/>
      <c r="I274" s="11"/>
      <c r="J274" s="11"/>
      <c r="K274" s="11">
        <v>18518.16</v>
      </c>
      <c r="L274" s="11">
        <v>218187.54</v>
      </c>
      <c r="M274" s="62">
        <f>Tabla16[[#This Row],[TASA EX.]]+Tabla16[[#This Row],[IEPS 8 %]]</f>
        <v>0</v>
      </c>
      <c r="N274" s="62">
        <f>Tabla16[[#This Row],[TASA 16%]]+Tabla16[[#This Row],[IEPS 6%]]</f>
        <v>115738.5</v>
      </c>
      <c r="O274" s="36">
        <v>45178</v>
      </c>
      <c r="P274" t="s">
        <v>1999</v>
      </c>
      <c r="Q274" s="37" t="s">
        <v>143</v>
      </c>
      <c r="R274" s="9" t="s">
        <v>34</v>
      </c>
      <c r="S274" s="11"/>
      <c r="T274" s="13" t="s">
        <v>35</v>
      </c>
      <c r="U274" s="12" t="s">
        <v>1311</v>
      </c>
      <c r="W274" s="75">
        <f>(Tabla16[[#This Row],[TASA 16%]]+Tabla16[[#This Row],[IEPS 6%]])*0.16</f>
        <v>18518.16</v>
      </c>
      <c r="X274" s="75">
        <f>W274-Tabla16[[#This Row],[IVA]]</f>
        <v>0</v>
      </c>
    </row>
    <row r="275" spans="1:24" x14ac:dyDescent="0.25">
      <c r="A275" s="39">
        <v>186440</v>
      </c>
      <c r="B275" s="9">
        <v>900</v>
      </c>
      <c r="C275" s="10">
        <v>45167</v>
      </c>
      <c r="D275" s="11"/>
      <c r="E275" s="11">
        <v>7.7500000013969839E-2</v>
      </c>
      <c r="F275" s="11">
        <v>166841.3125</v>
      </c>
      <c r="G275" s="24"/>
      <c r="H275" s="24"/>
      <c r="I275" s="11"/>
      <c r="J275" s="11"/>
      <c r="K275" s="11">
        <v>26694.61</v>
      </c>
      <c r="L275" s="11">
        <v>193536</v>
      </c>
      <c r="M275" s="62">
        <f>Tabla16[[#This Row],[TASA EX.]]+Tabla16[[#This Row],[IEPS 8 %]]</f>
        <v>0</v>
      </c>
      <c r="N275" s="62">
        <f>Tabla16[[#This Row],[TASA 16%]]+Tabla16[[#This Row],[IEPS 6%]]</f>
        <v>166841.3125</v>
      </c>
      <c r="O275" s="36">
        <v>45183</v>
      </c>
      <c r="P275" s="12" t="s">
        <v>126</v>
      </c>
      <c r="Q275" s="37" t="s">
        <v>127</v>
      </c>
      <c r="R275" s="9" t="s">
        <v>48</v>
      </c>
      <c r="S275" s="11"/>
      <c r="T275" s="13" t="s">
        <v>49</v>
      </c>
      <c r="U275" s="12" t="s">
        <v>1312</v>
      </c>
      <c r="W275" s="75">
        <f>(Tabla16[[#This Row],[TASA 16%]]+Tabla16[[#This Row],[IEPS 6%]])*0.16</f>
        <v>26694.61</v>
      </c>
      <c r="X275" s="75">
        <f>W275-Tabla16[[#This Row],[IVA]]</f>
        <v>0</v>
      </c>
    </row>
    <row r="276" spans="1:24" x14ac:dyDescent="0.25">
      <c r="A276" s="64">
        <v>186441</v>
      </c>
      <c r="B276" s="65">
        <v>901</v>
      </c>
      <c r="C276" s="10">
        <v>45167</v>
      </c>
      <c r="D276" s="67"/>
      <c r="E276" s="67">
        <v>0.16749999998137355</v>
      </c>
      <c r="F276" s="67">
        <v>291786.0625</v>
      </c>
      <c r="G276" s="68"/>
      <c r="H276" s="68"/>
      <c r="I276" s="67"/>
      <c r="J276" s="67"/>
      <c r="K276" s="67">
        <v>46685.77</v>
      </c>
      <c r="L276" s="67">
        <v>338472</v>
      </c>
      <c r="M276" s="61">
        <f>Tabla16[[#This Row],[TASA EX.]]+Tabla16[[#This Row],[IEPS 8 %]]</f>
        <v>0</v>
      </c>
      <c r="N276" s="69">
        <f>Tabla16[[#This Row],[TASA 16%]]+Tabla16[[#This Row],[IEPS 6%]]</f>
        <v>291786.0625</v>
      </c>
      <c r="O276" s="36">
        <v>45181</v>
      </c>
      <c r="P276" s="66" t="s">
        <v>126</v>
      </c>
      <c r="Q276" s="70" t="s">
        <v>127</v>
      </c>
      <c r="R276" s="65" t="s">
        <v>48</v>
      </c>
      <c r="S276" s="67"/>
      <c r="T276" s="71" t="s">
        <v>49</v>
      </c>
      <c r="U276" s="66" t="s">
        <v>1313</v>
      </c>
      <c r="W276" s="75">
        <f>(Tabla16[[#This Row],[TASA 16%]]+Tabla16[[#This Row],[IEPS 6%]])*0.16</f>
        <v>46685.770000000004</v>
      </c>
      <c r="X276" s="75">
        <f>W276-Tabla16[[#This Row],[IVA]]</f>
        <v>0</v>
      </c>
    </row>
    <row r="277" spans="1:24" x14ac:dyDescent="0.25">
      <c r="A277" s="64" t="s">
        <v>848</v>
      </c>
      <c r="B277" s="65">
        <v>2089</v>
      </c>
      <c r="C277" s="10">
        <v>45191</v>
      </c>
      <c r="D277" s="67"/>
      <c r="E277" s="67">
        <v>43680.41</v>
      </c>
      <c r="F277" s="67">
        <v>0</v>
      </c>
      <c r="G277" s="68"/>
      <c r="H277" s="68"/>
      <c r="I277" s="67"/>
      <c r="J277" s="67">
        <v>1006.21</v>
      </c>
      <c r="K277" s="67"/>
      <c r="L277" s="67">
        <v>44686.62</v>
      </c>
      <c r="M277" s="61">
        <f>Tabla16[[#This Row],[TASA EX.]]+Tabla16[[#This Row],[IEPS 8 %]]</f>
        <v>1006.21</v>
      </c>
      <c r="N277" s="69">
        <f>Tabla16[[#This Row],[TASA 16%]]+Tabla16[[#This Row],[IEPS 6%]]</f>
        <v>0</v>
      </c>
      <c r="O277" s="36">
        <v>45191</v>
      </c>
      <c r="P277" s="66" t="s">
        <v>67</v>
      </c>
      <c r="Q277" s="70" t="s">
        <v>68</v>
      </c>
      <c r="R277" s="65" t="s">
        <v>34</v>
      </c>
      <c r="S277" s="67"/>
      <c r="T277" s="71" t="s">
        <v>35</v>
      </c>
      <c r="U277" s="66" t="s">
        <v>56</v>
      </c>
      <c r="W277" s="75">
        <f>(Tabla16[[#This Row],[TASA 16%]]+Tabla16[[#This Row],[IEPS 6%]])*0.16</f>
        <v>0</v>
      </c>
      <c r="X277" s="75">
        <f>W277-Tabla16[[#This Row],[IVA]]</f>
        <v>0</v>
      </c>
    </row>
    <row r="278" spans="1:24" x14ac:dyDescent="0.25">
      <c r="A278" s="39">
        <v>186448</v>
      </c>
      <c r="B278" s="9">
        <v>908</v>
      </c>
      <c r="C278" s="10">
        <v>45167</v>
      </c>
      <c r="D278" s="11"/>
      <c r="E278" s="11">
        <v>49807.999999999993</v>
      </c>
      <c r="F278" s="11">
        <v>26738.68</v>
      </c>
      <c r="G278" s="24"/>
      <c r="H278" s="24"/>
      <c r="I278" s="11">
        <v>500.07</v>
      </c>
      <c r="J278" s="11"/>
      <c r="K278" s="11">
        <v>4358.2</v>
      </c>
      <c r="L278" s="11">
        <v>81404.95</v>
      </c>
      <c r="M278" s="61">
        <f>Tabla16[[#This Row],[TASA EX.]]+Tabla16[[#This Row],[IEPS 8 %]]</f>
        <v>0</v>
      </c>
      <c r="N278" s="62">
        <f>Tabla16[[#This Row],[TASA 16%]]+Tabla16[[#This Row],[IEPS 6%]]</f>
        <v>27238.75</v>
      </c>
      <c r="O278" s="36">
        <v>45195</v>
      </c>
      <c r="P278" s="12" t="s">
        <v>523</v>
      </c>
      <c r="Q278" s="37" t="s">
        <v>524</v>
      </c>
      <c r="R278" s="9" t="s">
        <v>34</v>
      </c>
      <c r="S278" s="11"/>
      <c r="T278" s="13" t="s">
        <v>35</v>
      </c>
      <c r="U278" s="12" t="s">
        <v>1315</v>
      </c>
      <c r="W278" s="75">
        <f>(Tabla16[[#This Row],[TASA 16%]]+Tabla16[[#This Row],[IEPS 6%]])*0.16</f>
        <v>4358.2</v>
      </c>
      <c r="X278" s="75">
        <f>W278-Tabla16[[#This Row],[IVA]]</f>
        <v>0</v>
      </c>
    </row>
    <row r="279" spans="1:24" x14ac:dyDescent="0.25">
      <c r="A279" s="64">
        <v>186449</v>
      </c>
      <c r="B279" s="65">
        <v>909</v>
      </c>
      <c r="C279" s="10">
        <v>45167</v>
      </c>
      <c r="D279" s="67"/>
      <c r="E279" s="67">
        <v>33593.525000000009</v>
      </c>
      <c r="F279" s="67">
        <v>105789.855</v>
      </c>
      <c r="G279" s="68"/>
      <c r="H279" s="68"/>
      <c r="I279" s="67">
        <v>202.02</v>
      </c>
      <c r="J279" s="67"/>
      <c r="K279" s="67">
        <v>16958.7</v>
      </c>
      <c r="L279" s="67">
        <v>156544.1</v>
      </c>
      <c r="M279" s="61">
        <f>Tabla16[[#This Row],[TASA EX.]]+Tabla16[[#This Row],[IEPS 8 %]]</f>
        <v>0</v>
      </c>
      <c r="N279" s="69">
        <f>Tabla16[[#This Row],[TASA 16%]]+Tabla16[[#This Row],[IEPS 6%]]</f>
        <v>105991.875</v>
      </c>
      <c r="O279" s="36">
        <v>45188</v>
      </c>
      <c r="P279" s="66" t="s">
        <v>523</v>
      </c>
      <c r="Q279" s="70" t="s">
        <v>524</v>
      </c>
      <c r="R279" s="65" t="s">
        <v>34</v>
      </c>
      <c r="S279" s="67"/>
      <c r="T279" s="71" t="s">
        <v>35</v>
      </c>
      <c r="U279" s="66" t="s">
        <v>1316</v>
      </c>
      <c r="W279" s="75">
        <f>(Tabla16[[#This Row],[TASA 16%]]+Tabla16[[#This Row],[IEPS 6%]])*0.16</f>
        <v>16958.7</v>
      </c>
      <c r="X279" s="75">
        <f>W279-Tabla16[[#This Row],[IVA]]</f>
        <v>0</v>
      </c>
    </row>
    <row r="280" spans="1:24" x14ac:dyDescent="0.25">
      <c r="A280" s="55">
        <v>186450</v>
      </c>
      <c r="B280" s="54">
        <v>910</v>
      </c>
      <c r="C280" s="10">
        <v>45167</v>
      </c>
      <c r="D280" s="56"/>
      <c r="E280" s="56">
        <v>2.7500000000145519E-2</v>
      </c>
      <c r="F280" s="56">
        <v>9827.5625</v>
      </c>
      <c r="G280" s="57"/>
      <c r="H280" s="57"/>
      <c r="I280" s="56"/>
      <c r="J280" s="56"/>
      <c r="K280" s="56">
        <v>1572.41</v>
      </c>
      <c r="L280" s="56">
        <v>11400</v>
      </c>
      <c r="M280" s="61">
        <f>Tabla16[[#This Row],[TASA EX.]]+Tabla16[[#This Row],[IEPS 8 %]]</f>
        <v>0</v>
      </c>
      <c r="N280" s="61">
        <f>Tabla16[[#This Row],[TASA 16%]]+Tabla16[[#This Row],[IEPS 6%]]</f>
        <v>9827.5625</v>
      </c>
      <c r="O280" s="36">
        <v>45184</v>
      </c>
      <c r="P280" s="58" t="s">
        <v>646</v>
      </c>
      <c r="Q280" s="53" t="s">
        <v>647</v>
      </c>
      <c r="R280" s="49" t="s">
        <v>34</v>
      </c>
      <c r="S280" s="59"/>
      <c r="T280" s="54" t="s">
        <v>35</v>
      </c>
      <c r="U280" s="52" t="s">
        <v>1317</v>
      </c>
      <c r="W280" s="75">
        <f>(Tabla16[[#This Row],[TASA 16%]]+Tabla16[[#This Row],[IEPS 6%]])*0.16</f>
        <v>1572.41</v>
      </c>
      <c r="X280" s="75">
        <f>W280-Tabla16[[#This Row],[IVA]]</f>
        <v>0</v>
      </c>
    </row>
    <row r="281" spans="1:24" x14ac:dyDescent="0.25">
      <c r="A281" s="76" t="s">
        <v>849</v>
      </c>
      <c r="B281" s="77">
        <v>2116</v>
      </c>
      <c r="C281" s="85">
        <v>45197</v>
      </c>
      <c r="D281" s="79"/>
      <c r="E281" s="79">
        <v>728451.08000000007</v>
      </c>
      <c r="F281" s="79">
        <v>0</v>
      </c>
      <c r="G281" s="80"/>
      <c r="H281" s="80"/>
      <c r="I281" s="79"/>
      <c r="J281" s="79">
        <v>58276.09</v>
      </c>
      <c r="K281" s="79"/>
      <c r="L281" s="79">
        <v>786727.17</v>
      </c>
      <c r="M281" s="81">
        <f>Tabla16[[#This Row],[TASA EX.]]+Tabla16[[#This Row],[IEPS 8 %]]</f>
        <v>58276.09</v>
      </c>
      <c r="N281" s="81">
        <f>Tabla16[[#This Row],[TASA 16%]]+Tabla16[[#This Row],[IEPS 6%]]</f>
        <v>0</v>
      </c>
      <c r="O281" s="36">
        <v>45197</v>
      </c>
      <c r="P281" s="78" t="s">
        <v>67</v>
      </c>
      <c r="Q281" s="82" t="s">
        <v>68</v>
      </c>
      <c r="R281" s="77" t="s">
        <v>34</v>
      </c>
      <c r="S281" s="79">
        <v>53622.81</v>
      </c>
      <c r="T281" s="83" t="s">
        <v>35</v>
      </c>
      <c r="U281" s="78" t="s">
        <v>954</v>
      </c>
      <c r="W281" s="75">
        <f>(Tabla16[[#This Row],[TASA 16%]]+Tabla16[[#This Row],[IEPS 6%]])*0.16</f>
        <v>0</v>
      </c>
      <c r="X281" s="75">
        <f>W281-Tabla16[[#This Row],[IVA]]</f>
        <v>0</v>
      </c>
    </row>
    <row r="282" spans="1:24" x14ac:dyDescent="0.25">
      <c r="A282" s="64" t="s">
        <v>850</v>
      </c>
      <c r="B282" s="65">
        <v>2118</v>
      </c>
      <c r="C282" s="10">
        <v>45105</v>
      </c>
      <c r="D282" s="67"/>
      <c r="E282" s="67">
        <v>630842.04</v>
      </c>
      <c r="F282" s="67">
        <v>0</v>
      </c>
      <c r="G282" s="68"/>
      <c r="H282" s="68"/>
      <c r="I282" s="67"/>
      <c r="J282" s="67">
        <v>11526.85</v>
      </c>
      <c r="K282" s="67"/>
      <c r="L282" s="67">
        <v>642368.89</v>
      </c>
      <c r="M282" s="61">
        <f>Tabla16[[#This Row],[TASA EX.]]+Tabla16[[#This Row],[IEPS 8 %]]</f>
        <v>11526.85</v>
      </c>
      <c r="N282" s="69">
        <f>Tabla16[[#This Row],[TASA 16%]]+Tabla16[[#This Row],[IEPS 6%]]</f>
        <v>0</v>
      </c>
      <c r="O282" s="36">
        <v>45197</v>
      </c>
      <c r="P282" s="66" t="s">
        <v>67</v>
      </c>
      <c r="Q282" s="70" t="s">
        <v>68</v>
      </c>
      <c r="R282" s="65" t="s">
        <v>34</v>
      </c>
      <c r="S282" s="67">
        <v>58.1</v>
      </c>
      <c r="T282" s="71" t="s">
        <v>35</v>
      </c>
      <c r="U282" s="66" t="s">
        <v>56</v>
      </c>
      <c r="W282" s="75">
        <f>(Tabla16[[#This Row],[TASA 16%]]+Tabla16[[#This Row],[IEPS 6%]])*0.16</f>
        <v>0</v>
      </c>
      <c r="X282" s="75">
        <f>W282-Tabla16[[#This Row],[IVA]]</f>
        <v>0</v>
      </c>
    </row>
    <row r="283" spans="1:24" x14ac:dyDescent="0.25">
      <c r="A283" s="64">
        <v>186475</v>
      </c>
      <c r="B283" s="65">
        <v>935</v>
      </c>
      <c r="C283" s="10">
        <v>45169</v>
      </c>
      <c r="D283" s="67"/>
      <c r="E283" s="67">
        <v>442383.86749999999</v>
      </c>
      <c r="F283" s="67">
        <v>2005.8125</v>
      </c>
      <c r="G283" s="68"/>
      <c r="H283" s="68"/>
      <c r="I283" s="67"/>
      <c r="J283" s="67"/>
      <c r="K283" s="67">
        <v>320.93</v>
      </c>
      <c r="L283" s="67">
        <v>444710.61</v>
      </c>
      <c r="M283" s="61">
        <f>Tabla16[[#This Row],[TASA EX.]]+Tabla16[[#This Row],[IEPS 8 %]]</f>
        <v>0</v>
      </c>
      <c r="N283" s="69">
        <f>Tabla16[[#This Row],[TASA 16%]]+Tabla16[[#This Row],[IEPS 6%]]</f>
        <v>2005.8125</v>
      </c>
      <c r="O283" s="36">
        <v>45171</v>
      </c>
      <c r="P283" s="66" t="s">
        <v>551</v>
      </c>
      <c r="Q283" s="70" t="s">
        <v>552</v>
      </c>
      <c r="R283" s="65" t="s">
        <v>34</v>
      </c>
      <c r="S283" s="67">
        <v>39450.15</v>
      </c>
      <c r="T283" s="71" t="s">
        <v>35</v>
      </c>
      <c r="U283" s="66" t="s">
        <v>1337</v>
      </c>
      <c r="W283" s="75">
        <f>(Tabla16[[#This Row],[TASA 16%]]+Tabla16[[#This Row],[IEPS 6%]])*0.16</f>
        <v>320.93</v>
      </c>
      <c r="X283" s="75">
        <f>W283-Tabla16[[#This Row],[IVA]]</f>
        <v>0</v>
      </c>
    </row>
    <row r="284" spans="1:24" x14ac:dyDescent="0.25">
      <c r="A284" s="64">
        <v>186456</v>
      </c>
      <c r="B284" s="65">
        <v>916</v>
      </c>
      <c r="C284" s="10">
        <v>45167</v>
      </c>
      <c r="D284" s="67"/>
      <c r="E284" s="67">
        <v>120058.98</v>
      </c>
      <c r="F284" s="67">
        <v>0</v>
      </c>
      <c r="G284" s="68"/>
      <c r="H284" s="68"/>
      <c r="I284" s="67"/>
      <c r="J284" s="67"/>
      <c r="K284" s="67"/>
      <c r="L284" s="67">
        <v>120058.98</v>
      </c>
      <c r="M284" s="61">
        <f>Tabla16[[#This Row],[TASA EX.]]+Tabla16[[#This Row],[IEPS 8 %]]</f>
        <v>0</v>
      </c>
      <c r="N284" s="69">
        <f>Tabla16[[#This Row],[TASA 16%]]+Tabla16[[#This Row],[IEPS 6%]]</f>
        <v>0</v>
      </c>
      <c r="O284" s="36">
        <v>45174</v>
      </c>
      <c r="P284" t="s">
        <v>1996</v>
      </c>
      <c r="Q284" s="70" t="s">
        <v>111</v>
      </c>
      <c r="R284" s="65" t="s">
        <v>34</v>
      </c>
      <c r="S284" s="67">
        <v>18748.29</v>
      </c>
      <c r="T284" s="71" t="s">
        <v>35</v>
      </c>
      <c r="U284" s="12" t="s">
        <v>1984</v>
      </c>
      <c r="W284" s="75">
        <f>(Tabla16[[#This Row],[TASA 16%]]+Tabla16[[#This Row],[IEPS 6%]])*0.16</f>
        <v>0</v>
      </c>
      <c r="X284" s="75">
        <f>W284-Tabla16[[#This Row],[IVA]]</f>
        <v>0</v>
      </c>
    </row>
    <row r="285" spans="1:24" x14ac:dyDescent="0.25">
      <c r="A285" s="76">
        <v>186564</v>
      </c>
      <c r="B285" s="77">
        <v>24</v>
      </c>
      <c r="C285" s="85">
        <v>45170</v>
      </c>
      <c r="D285" s="79"/>
      <c r="E285" s="79">
        <v>4400</v>
      </c>
      <c r="F285" s="79">
        <v>0</v>
      </c>
      <c r="G285" s="80"/>
      <c r="H285" s="80"/>
      <c r="I285" s="79"/>
      <c r="J285" s="79">
        <v>352</v>
      </c>
      <c r="K285" s="79"/>
      <c r="L285" s="79">
        <v>4752</v>
      </c>
      <c r="M285" s="81">
        <f>Tabla16[[#This Row],[TASA EX.]]+Tabla16[[#This Row],[IEPS 8 %]]</f>
        <v>352</v>
      </c>
      <c r="N285" s="81">
        <f>Tabla16[[#This Row],[TASA 16%]]+Tabla16[[#This Row],[IEPS 6%]]</f>
        <v>0</v>
      </c>
      <c r="O285" s="36">
        <v>45182</v>
      </c>
      <c r="P285" s="78" t="s">
        <v>170</v>
      </c>
      <c r="Q285" s="82" t="s">
        <v>171</v>
      </c>
      <c r="R285" s="77" t="s">
        <v>34</v>
      </c>
      <c r="S285" s="79"/>
      <c r="T285" s="83" t="s">
        <v>35</v>
      </c>
      <c r="U285" s="78" t="s">
        <v>1418</v>
      </c>
      <c r="W285" s="75">
        <f>(Tabla16[[#This Row],[TASA 16%]]+Tabla16[[#This Row],[IEPS 6%]])*0.16</f>
        <v>0</v>
      </c>
      <c r="X285" s="75">
        <f>W285-Tabla16[[#This Row],[IVA]]</f>
        <v>0</v>
      </c>
    </row>
    <row r="286" spans="1:24" x14ac:dyDescent="0.25">
      <c r="A286" s="64">
        <v>186571</v>
      </c>
      <c r="B286" s="65">
        <v>31</v>
      </c>
      <c r="C286" s="10">
        <v>45170</v>
      </c>
      <c r="D286" s="67"/>
      <c r="E286" s="67">
        <v>47734.175000000003</v>
      </c>
      <c r="F286" s="67">
        <v>6469.1249999999991</v>
      </c>
      <c r="G286" s="68"/>
      <c r="H286" s="68"/>
      <c r="I286" s="67"/>
      <c r="J286" s="67">
        <v>1832.33</v>
      </c>
      <c r="K286" s="67">
        <v>1035.06</v>
      </c>
      <c r="L286" s="67">
        <v>57070.69</v>
      </c>
      <c r="M286" s="61">
        <f>Tabla16[[#This Row],[TASA EX.]]+Tabla16[[#This Row],[IEPS 8 %]]</f>
        <v>1832.33</v>
      </c>
      <c r="N286" s="69">
        <f>Tabla16[[#This Row],[TASA 16%]]+Tabla16[[#This Row],[IEPS 6%]]</f>
        <v>6469.1249999999991</v>
      </c>
      <c r="O286" s="36">
        <v>45192</v>
      </c>
      <c r="P286" s="66" t="s">
        <v>567</v>
      </c>
      <c r="Q286" s="70" t="s">
        <v>568</v>
      </c>
      <c r="R286" s="65" t="s">
        <v>470</v>
      </c>
      <c r="S286" s="67"/>
      <c r="T286" s="71" t="s">
        <v>35</v>
      </c>
      <c r="U286" s="66" t="s">
        <v>1424</v>
      </c>
      <c r="W286" s="75">
        <f>(Tabla16[[#This Row],[TASA 16%]]+Tabla16[[#This Row],[IEPS 6%]])*0.16</f>
        <v>1035.06</v>
      </c>
      <c r="X286" s="75">
        <f>W286-Tabla16[[#This Row],[IVA]]</f>
        <v>0</v>
      </c>
    </row>
    <row r="287" spans="1:24" x14ac:dyDescent="0.25">
      <c r="A287" s="64">
        <v>186461</v>
      </c>
      <c r="B287" s="65">
        <v>921</v>
      </c>
      <c r="C287" s="10">
        <v>45167</v>
      </c>
      <c r="D287" s="67"/>
      <c r="E287" s="67">
        <v>1.2500000011641532E-2</v>
      </c>
      <c r="F287" s="67">
        <v>170509.1875</v>
      </c>
      <c r="G287" s="68"/>
      <c r="H287" s="68"/>
      <c r="I287" s="67"/>
      <c r="J287" s="67"/>
      <c r="K287" s="67">
        <v>27281.47</v>
      </c>
      <c r="L287" s="67">
        <v>197790.67</v>
      </c>
      <c r="M287" s="61">
        <f>Tabla16[[#This Row],[TASA EX.]]+Tabla16[[#This Row],[IEPS 8 %]]</f>
        <v>0</v>
      </c>
      <c r="N287" s="69">
        <f>Tabla16[[#This Row],[TASA 16%]]+Tabla16[[#This Row],[IEPS 6%]]</f>
        <v>170509.1875</v>
      </c>
      <c r="O287" s="36">
        <v>45184</v>
      </c>
      <c r="P287" t="s">
        <v>1996</v>
      </c>
      <c r="Q287" s="70" t="s">
        <v>111</v>
      </c>
      <c r="R287" s="65" t="s">
        <v>34</v>
      </c>
      <c r="S287" s="67">
        <v>18401.95</v>
      </c>
      <c r="T287" s="71" t="s">
        <v>35</v>
      </c>
      <c r="U287" s="12" t="s">
        <v>1985</v>
      </c>
      <c r="W287" s="75">
        <f>(Tabla16[[#This Row],[TASA 16%]]+Tabla16[[#This Row],[IEPS 6%]])*0.16</f>
        <v>27281.47</v>
      </c>
      <c r="X287" s="75">
        <f>W287-Tabla16[[#This Row],[IVA]]</f>
        <v>0</v>
      </c>
    </row>
    <row r="288" spans="1:24" x14ac:dyDescent="0.25">
      <c r="A288" s="64">
        <v>186462</v>
      </c>
      <c r="B288" s="65">
        <v>922</v>
      </c>
      <c r="C288" s="10">
        <v>45167</v>
      </c>
      <c r="D288" s="67"/>
      <c r="E288" s="67">
        <v>32581.140000000029</v>
      </c>
      <c r="F288" s="67">
        <v>101283.95</v>
      </c>
      <c r="G288" s="68"/>
      <c r="H288" s="68"/>
      <c r="I288" s="67">
        <v>534.79999999999995</v>
      </c>
      <c r="J288" s="67"/>
      <c r="K288" s="67">
        <v>16291</v>
      </c>
      <c r="L288" s="67">
        <v>150690.89000000001</v>
      </c>
      <c r="M288" s="61">
        <f>Tabla16[[#This Row],[TASA EX.]]+Tabla16[[#This Row],[IEPS 8 %]]</f>
        <v>0</v>
      </c>
      <c r="N288" s="69">
        <f>Tabla16[[#This Row],[TASA 16%]]+Tabla16[[#This Row],[IEPS 6%]]</f>
        <v>101818.75</v>
      </c>
      <c r="O288" s="36">
        <v>45183</v>
      </c>
      <c r="P288" s="66" t="s">
        <v>114</v>
      </c>
      <c r="Q288" s="70" t="s">
        <v>115</v>
      </c>
      <c r="R288" s="65" t="s">
        <v>34</v>
      </c>
      <c r="S288" s="67"/>
      <c r="T288" s="71" t="s">
        <v>35</v>
      </c>
      <c r="U288" s="66" t="s">
        <v>1321</v>
      </c>
      <c r="W288" s="75">
        <f>(Tabla16[[#This Row],[TASA 16%]]+Tabla16[[#This Row],[IEPS 6%]])*0.16</f>
        <v>16291</v>
      </c>
      <c r="X288" s="75">
        <f>W288-Tabla16[[#This Row],[IVA]]</f>
        <v>0</v>
      </c>
    </row>
    <row r="289" spans="1:24" x14ac:dyDescent="0.25">
      <c r="A289" s="48">
        <v>186464</v>
      </c>
      <c r="B289" s="49">
        <v>924</v>
      </c>
      <c r="C289" s="10">
        <v>45167</v>
      </c>
      <c r="D289" s="50"/>
      <c r="E289" s="50">
        <v>1967.9324999999953</v>
      </c>
      <c r="F289" s="50">
        <v>32272.4375</v>
      </c>
      <c r="G289" s="51"/>
      <c r="H289" s="51"/>
      <c r="I289" s="50"/>
      <c r="J289" s="50"/>
      <c r="K289" s="50">
        <v>5163.59</v>
      </c>
      <c r="L289" s="50">
        <v>39403.96</v>
      </c>
      <c r="M289" s="61">
        <f>Tabla16[[#This Row],[TASA EX.]]+Tabla16[[#This Row],[IEPS 8 %]]</f>
        <v>0</v>
      </c>
      <c r="N289" s="63">
        <f>Tabla16[[#This Row],[TASA 16%]]+Tabla16[[#This Row],[IEPS 6%]]</f>
        <v>32272.4375</v>
      </c>
      <c r="O289" s="36">
        <v>45184</v>
      </c>
      <c r="P289" t="s">
        <v>1996</v>
      </c>
      <c r="Q289" s="53" t="s">
        <v>111</v>
      </c>
      <c r="R289" s="49" t="s">
        <v>34</v>
      </c>
      <c r="S289" s="50"/>
      <c r="T289" s="54" t="s">
        <v>35</v>
      </c>
      <c r="U289" s="12" t="s">
        <v>1986</v>
      </c>
      <c r="W289" s="75">
        <f>(Tabla16[[#This Row],[TASA 16%]]+Tabla16[[#This Row],[IEPS 6%]])*0.16</f>
        <v>5163.59</v>
      </c>
      <c r="X289" s="75">
        <f>W289-Tabla16[[#This Row],[IVA]]</f>
        <v>0</v>
      </c>
    </row>
    <row r="290" spans="1:24" x14ac:dyDescent="0.25">
      <c r="A290" s="64">
        <v>186466</v>
      </c>
      <c r="B290" s="65">
        <v>926</v>
      </c>
      <c r="C290" s="10">
        <v>45167</v>
      </c>
      <c r="D290" s="67"/>
      <c r="E290" s="67">
        <v>6037.0800000000163</v>
      </c>
      <c r="F290" s="67">
        <v>257170.75</v>
      </c>
      <c r="G290" s="68"/>
      <c r="H290" s="68"/>
      <c r="I290" s="67"/>
      <c r="J290" s="67"/>
      <c r="K290" s="67">
        <v>41147.32</v>
      </c>
      <c r="L290" s="67">
        <v>304355.15000000002</v>
      </c>
      <c r="M290" s="61">
        <f>Tabla16[[#This Row],[TASA EX.]]+Tabla16[[#This Row],[IEPS 8 %]]</f>
        <v>0</v>
      </c>
      <c r="N290" s="69">
        <f>Tabla16[[#This Row],[TASA 16%]]+Tabla16[[#This Row],[IEPS 6%]]</f>
        <v>257170.75</v>
      </c>
      <c r="O290" s="36">
        <v>45174</v>
      </c>
      <c r="P290" s="66" t="s">
        <v>230</v>
      </c>
      <c r="Q290" s="70" t="s">
        <v>231</v>
      </c>
      <c r="R290" s="65" t="s">
        <v>34</v>
      </c>
      <c r="S290" s="67">
        <v>274.99</v>
      </c>
      <c r="T290" s="71" t="s">
        <v>35</v>
      </c>
      <c r="U290" s="66" t="s">
        <v>1322</v>
      </c>
      <c r="W290" s="75">
        <f>(Tabla16[[#This Row],[TASA 16%]]+Tabla16[[#This Row],[IEPS 6%]])*0.16</f>
        <v>41147.32</v>
      </c>
      <c r="X290" s="75">
        <f>W290-Tabla16[[#This Row],[IVA]]</f>
        <v>0</v>
      </c>
    </row>
    <row r="291" spans="1:24" x14ac:dyDescent="0.25">
      <c r="A291" s="76">
        <v>186467</v>
      </c>
      <c r="B291" s="77">
        <v>927</v>
      </c>
      <c r="C291" s="85">
        <v>45167</v>
      </c>
      <c r="D291" s="79"/>
      <c r="E291" s="79">
        <v>15871.010000000009</v>
      </c>
      <c r="F291" s="79">
        <v>583409</v>
      </c>
      <c r="G291" s="80"/>
      <c r="H291" s="80"/>
      <c r="I291" s="79"/>
      <c r="J291" s="79"/>
      <c r="K291" s="79">
        <v>93345.44</v>
      </c>
      <c r="L291" s="79">
        <v>692625.45</v>
      </c>
      <c r="M291" s="81">
        <f>Tabla16[[#This Row],[TASA EX.]]+Tabla16[[#This Row],[IEPS 8 %]]</f>
        <v>0</v>
      </c>
      <c r="N291" s="81">
        <f>Tabla16[[#This Row],[TASA 16%]]+Tabla16[[#This Row],[IEPS 6%]]</f>
        <v>583409</v>
      </c>
      <c r="O291" s="36">
        <v>45185</v>
      </c>
      <c r="P291" s="78" t="s">
        <v>230</v>
      </c>
      <c r="Q291" s="82" t="s">
        <v>231</v>
      </c>
      <c r="R291" s="77" t="s">
        <v>34</v>
      </c>
      <c r="S291" s="79"/>
      <c r="T291" s="83" t="s">
        <v>35</v>
      </c>
      <c r="U291" s="78" t="s">
        <v>1323</v>
      </c>
      <c r="W291" s="75">
        <f>(Tabla16[[#This Row],[TASA 16%]]+Tabla16[[#This Row],[IEPS 6%]])*0.16</f>
        <v>93345.44</v>
      </c>
      <c r="X291" s="75">
        <f>W291-Tabla16[[#This Row],[IVA]]</f>
        <v>0</v>
      </c>
    </row>
    <row r="292" spans="1:24" x14ac:dyDescent="0.25">
      <c r="A292" s="64">
        <v>186330</v>
      </c>
      <c r="B292" s="65">
        <v>790</v>
      </c>
      <c r="C292" s="10">
        <v>45162</v>
      </c>
      <c r="D292" s="67"/>
      <c r="E292" s="67">
        <v>88340.6</v>
      </c>
      <c r="F292" s="67">
        <v>0</v>
      </c>
      <c r="G292" s="68"/>
      <c r="H292" s="68"/>
      <c r="I292" s="67"/>
      <c r="J292" s="67">
        <v>1683.92</v>
      </c>
      <c r="K292" s="67"/>
      <c r="L292" s="67">
        <v>90024.52</v>
      </c>
      <c r="M292" s="61">
        <f>Tabla16[[#This Row],[TASA EX.]]+Tabla16[[#This Row],[IEPS 8 %]]</f>
        <v>1683.92</v>
      </c>
      <c r="N292" s="69">
        <f>Tabla16[[#This Row],[TASA 16%]]+Tabla16[[#This Row],[IEPS 6%]]</f>
        <v>0</v>
      </c>
      <c r="O292" s="36">
        <v>45175</v>
      </c>
      <c r="P292" s="66" t="s">
        <v>1243</v>
      </c>
      <c r="Q292" s="70" t="s">
        <v>1244</v>
      </c>
      <c r="R292" s="65" t="s">
        <v>34</v>
      </c>
      <c r="S292" s="67"/>
      <c r="T292" s="71" t="s">
        <v>35</v>
      </c>
      <c r="U292" s="66" t="s">
        <v>1245</v>
      </c>
      <c r="W292" s="75">
        <f>(Tabla16[[#This Row],[TASA 16%]]+Tabla16[[#This Row],[IEPS 6%]])*0.16</f>
        <v>0</v>
      </c>
      <c r="X292" s="75">
        <f>W292-Tabla16[[#This Row],[IVA]]</f>
        <v>0</v>
      </c>
    </row>
    <row r="293" spans="1:24" x14ac:dyDescent="0.25">
      <c r="A293" s="39">
        <v>186470</v>
      </c>
      <c r="B293" s="9">
        <v>930</v>
      </c>
      <c r="C293" s="10">
        <v>45168</v>
      </c>
      <c r="D293" s="11"/>
      <c r="E293" s="11">
        <v>13689</v>
      </c>
      <c r="F293" s="11">
        <v>0</v>
      </c>
      <c r="G293" s="24"/>
      <c r="H293" s="24"/>
      <c r="I293" s="11"/>
      <c r="J293" s="11"/>
      <c r="K293" s="11"/>
      <c r="L293" s="11">
        <v>13689</v>
      </c>
      <c r="M293" s="62">
        <f>Tabla16[[#This Row],[TASA EX.]]+Tabla16[[#This Row],[IEPS 8 %]]</f>
        <v>0</v>
      </c>
      <c r="N293" s="62">
        <f>Tabla16[[#This Row],[TASA 16%]]+Tabla16[[#This Row],[IEPS 6%]]</f>
        <v>0</v>
      </c>
      <c r="O293" s="36">
        <v>45170</v>
      </c>
      <c r="P293" s="12" t="s">
        <v>399</v>
      </c>
      <c r="Q293" s="37" t="s">
        <v>400</v>
      </c>
      <c r="R293" s="9" t="s">
        <v>371</v>
      </c>
      <c r="S293" s="11"/>
      <c r="T293" s="13" t="s">
        <v>372</v>
      </c>
      <c r="U293" s="12" t="s">
        <v>1325</v>
      </c>
      <c r="W293" s="75">
        <f>(Tabla16[[#This Row],[TASA 16%]]+Tabla16[[#This Row],[IEPS 6%]])*0.16</f>
        <v>0</v>
      </c>
      <c r="X293" s="75">
        <f>W293-Tabla16[[#This Row],[IVA]]</f>
        <v>0</v>
      </c>
    </row>
    <row r="294" spans="1:24" x14ac:dyDescent="0.25">
      <c r="A294" s="64">
        <v>186471</v>
      </c>
      <c r="B294" s="65">
        <v>931</v>
      </c>
      <c r="C294" s="10">
        <v>45169</v>
      </c>
      <c r="D294" s="67"/>
      <c r="E294" s="67">
        <v>-9.9999999511055648E-3</v>
      </c>
      <c r="F294" s="67">
        <v>230553.24999999997</v>
      </c>
      <c r="G294" s="68"/>
      <c r="H294" s="68"/>
      <c r="I294" s="67"/>
      <c r="J294" s="67"/>
      <c r="K294" s="67">
        <v>36888.519999999997</v>
      </c>
      <c r="L294" s="67">
        <v>267441.76</v>
      </c>
      <c r="M294" s="61">
        <f>Tabla16[[#This Row],[TASA EX.]]+Tabla16[[#This Row],[IEPS 8 %]]</f>
        <v>0</v>
      </c>
      <c r="N294" s="69">
        <f>Tabla16[[#This Row],[TASA 16%]]+Tabla16[[#This Row],[IEPS 6%]]</f>
        <v>230553.24999999997</v>
      </c>
      <c r="O294" s="36">
        <v>45171</v>
      </c>
      <c r="P294" s="66" t="s">
        <v>1326</v>
      </c>
      <c r="Q294" s="70" t="s">
        <v>1327</v>
      </c>
      <c r="R294" s="65" t="s">
        <v>48</v>
      </c>
      <c r="S294" s="67"/>
      <c r="T294" s="71" t="s">
        <v>49</v>
      </c>
      <c r="U294" s="66" t="s">
        <v>1328</v>
      </c>
      <c r="W294" s="75">
        <f>(Tabla16[[#This Row],[TASA 16%]]+Tabla16[[#This Row],[IEPS 6%]])*0.16</f>
        <v>36888.519999999997</v>
      </c>
      <c r="X294" s="75">
        <f>W294-Tabla16[[#This Row],[IVA]]</f>
        <v>0</v>
      </c>
    </row>
    <row r="295" spans="1:24" x14ac:dyDescent="0.25">
      <c r="A295" s="64">
        <v>186472</v>
      </c>
      <c r="B295" s="65">
        <v>932</v>
      </c>
      <c r="C295" s="10">
        <v>45169</v>
      </c>
      <c r="D295" s="67"/>
      <c r="E295" s="67">
        <v>-2.9999999999745341E-2</v>
      </c>
      <c r="F295" s="67">
        <v>4606.75</v>
      </c>
      <c r="G295" s="68"/>
      <c r="H295" s="68"/>
      <c r="I295" s="67"/>
      <c r="J295" s="67"/>
      <c r="K295" s="67">
        <v>737.08</v>
      </c>
      <c r="L295" s="67">
        <v>5343.8</v>
      </c>
      <c r="M295" s="61">
        <f>Tabla16[[#This Row],[TASA EX.]]+Tabla16[[#This Row],[IEPS 8 %]]</f>
        <v>0</v>
      </c>
      <c r="N295" s="69">
        <f>Tabla16[[#This Row],[TASA 16%]]+Tabla16[[#This Row],[IEPS 6%]]</f>
        <v>4606.75</v>
      </c>
      <c r="O295" s="36">
        <v>45171</v>
      </c>
      <c r="P295" s="66" t="s">
        <v>1329</v>
      </c>
      <c r="Q295" s="70" t="s">
        <v>1330</v>
      </c>
      <c r="R295" s="65" t="s">
        <v>48</v>
      </c>
      <c r="S295" s="67"/>
      <c r="T295" s="71" t="s">
        <v>49</v>
      </c>
      <c r="U295" s="66" t="s">
        <v>1331</v>
      </c>
      <c r="W295" s="75">
        <f>(Tabla16[[#This Row],[TASA 16%]]+Tabla16[[#This Row],[IEPS 6%]])*0.16</f>
        <v>737.08</v>
      </c>
      <c r="X295" s="75">
        <f>W295-Tabla16[[#This Row],[IVA]]</f>
        <v>0</v>
      </c>
    </row>
    <row r="296" spans="1:24" x14ac:dyDescent="0.25">
      <c r="A296" s="39">
        <v>186473</v>
      </c>
      <c r="B296" s="9">
        <v>933</v>
      </c>
      <c r="C296" s="10">
        <v>45169</v>
      </c>
      <c r="D296" s="11">
        <v>0.01</v>
      </c>
      <c r="E296" s="11">
        <v>23038.080000000002</v>
      </c>
      <c r="F296" s="11">
        <v>0</v>
      </c>
      <c r="G296" s="24"/>
      <c r="H296" s="24"/>
      <c r="I296" s="11"/>
      <c r="J296" s="11"/>
      <c r="K296" s="11"/>
      <c r="L296" s="11">
        <v>23038.09</v>
      </c>
      <c r="M296" s="61">
        <f>Tabla16[[#This Row],[TASA EX.]]+Tabla16[[#This Row],[IEPS 8 %]]</f>
        <v>0.01</v>
      </c>
      <c r="N296" s="62">
        <f>Tabla16[[#This Row],[TASA 16%]]+Tabla16[[#This Row],[IEPS 6%]]</f>
        <v>0</v>
      </c>
      <c r="O296" s="36">
        <v>45171</v>
      </c>
      <c r="P296" s="12" t="s">
        <v>1332</v>
      </c>
      <c r="Q296" s="37" t="s">
        <v>1333</v>
      </c>
      <c r="R296" s="9" t="s">
        <v>34</v>
      </c>
      <c r="S296" s="11"/>
      <c r="T296" s="13" t="s">
        <v>35</v>
      </c>
      <c r="U296" s="12" t="s">
        <v>749</v>
      </c>
      <c r="W296" s="75">
        <f>(Tabla16[[#This Row],[TASA 16%]]+Tabla16[[#This Row],[IEPS 6%]])*0.16</f>
        <v>0</v>
      </c>
      <c r="X296" s="75">
        <f>W296-Tabla16[[#This Row],[IVA]]</f>
        <v>0</v>
      </c>
    </row>
    <row r="297" spans="1:24" x14ac:dyDescent="0.25">
      <c r="A297" s="39">
        <v>186474</v>
      </c>
      <c r="B297" s="9">
        <v>934</v>
      </c>
      <c r="C297" s="10">
        <v>45169</v>
      </c>
      <c r="D297" s="11"/>
      <c r="E297" s="11">
        <v>18434.98</v>
      </c>
      <c r="F297" s="11">
        <v>0</v>
      </c>
      <c r="G297" s="24"/>
      <c r="H297" s="24"/>
      <c r="I297" s="11"/>
      <c r="J297" s="11"/>
      <c r="K297" s="11"/>
      <c r="L297" s="11">
        <v>18434.98</v>
      </c>
      <c r="M297" s="61">
        <f>Tabla16[[#This Row],[TASA EX.]]+Tabla16[[#This Row],[IEPS 8 %]]</f>
        <v>0</v>
      </c>
      <c r="N297" s="62">
        <f>Tabla16[[#This Row],[TASA 16%]]+Tabla16[[#This Row],[IEPS 6%]]</f>
        <v>0</v>
      </c>
      <c r="O297" s="36">
        <v>45170</v>
      </c>
      <c r="P297" s="12" t="s">
        <v>1334</v>
      </c>
      <c r="Q297" s="37" t="s">
        <v>1335</v>
      </c>
      <c r="R297" s="9" t="s">
        <v>34</v>
      </c>
      <c r="S297" s="11">
        <v>376.22</v>
      </c>
      <c r="T297" s="13" t="s">
        <v>35</v>
      </c>
      <c r="U297" s="12" t="s">
        <v>1336</v>
      </c>
      <c r="W297" s="75">
        <f>(Tabla16[[#This Row],[TASA 16%]]+Tabla16[[#This Row],[IEPS 6%]])*0.16</f>
        <v>0</v>
      </c>
      <c r="X297" s="75">
        <f>W297-Tabla16[[#This Row],[IVA]]</f>
        <v>0</v>
      </c>
    </row>
    <row r="298" spans="1:24" x14ac:dyDescent="0.25">
      <c r="A298" s="64">
        <v>187017</v>
      </c>
      <c r="B298" s="65">
        <v>477</v>
      </c>
      <c r="C298" s="10">
        <v>45184</v>
      </c>
      <c r="D298" s="67"/>
      <c r="E298" s="67">
        <v>75267.7</v>
      </c>
      <c r="F298" s="67">
        <v>0</v>
      </c>
      <c r="G298" s="68"/>
      <c r="H298" s="68"/>
      <c r="I298" s="67"/>
      <c r="J298" s="67">
        <v>1683.92</v>
      </c>
      <c r="K298" s="67"/>
      <c r="L298" s="67">
        <v>76951.62</v>
      </c>
      <c r="M298" s="61">
        <f>Tabla16[[#This Row],[TASA EX.]]+Tabla16[[#This Row],[IEPS 8 %]]</f>
        <v>1683.92</v>
      </c>
      <c r="N298" s="69">
        <f>Tabla16[[#This Row],[TASA 16%]]+Tabla16[[#This Row],[IEPS 6%]]</f>
        <v>0</v>
      </c>
      <c r="O298" s="36">
        <v>45196</v>
      </c>
      <c r="P298" s="66" t="s">
        <v>1243</v>
      </c>
      <c r="Q298" s="70" t="s">
        <v>1244</v>
      </c>
      <c r="R298" s="65" t="s">
        <v>34</v>
      </c>
      <c r="S298" s="67"/>
      <c r="T298" s="71" t="s">
        <v>35</v>
      </c>
      <c r="U298" s="66" t="s">
        <v>1763</v>
      </c>
      <c r="W298" s="75">
        <f>(Tabla16[[#This Row],[TASA 16%]]+Tabla16[[#This Row],[IEPS 6%]])*0.16</f>
        <v>0</v>
      </c>
      <c r="X298" s="75">
        <f>W298-Tabla16[[#This Row],[IVA]]</f>
        <v>0</v>
      </c>
    </row>
    <row r="299" spans="1:24" x14ac:dyDescent="0.25">
      <c r="A299" s="64">
        <v>186477</v>
      </c>
      <c r="B299" s="65">
        <v>937</v>
      </c>
      <c r="C299" s="10">
        <v>45169</v>
      </c>
      <c r="D299" s="67"/>
      <c r="E299" s="67">
        <v>0</v>
      </c>
      <c r="F299" s="67">
        <v>40960</v>
      </c>
      <c r="G299" s="68"/>
      <c r="H299" s="68"/>
      <c r="I299" s="67"/>
      <c r="J299" s="67"/>
      <c r="K299" s="67">
        <v>6553.6</v>
      </c>
      <c r="L299" s="67">
        <v>47513.599999999999</v>
      </c>
      <c r="M299" s="61">
        <f>Tabla16[[#This Row],[TASA EX.]]+Tabla16[[#This Row],[IEPS 8 %]]</f>
        <v>0</v>
      </c>
      <c r="N299" s="69">
        <f>Tabla16[[#This Row],[TASA 16%]]+Tabla16[[#This Row],[IEPS 6%]]</f>
        <v>40960</v>
      </c>
      <c r="O299" s="36">
        <v>45171</v>
      </c>
      <c r="P299" s="66" t="s">
        <v>1338</v>
      </c>
      <c r="Q299" s="70" t="s">
        <v>1339</v>
      </c>
      <c r="R299" s="65" t="s">
        <v>48</v>
      </c>
      <c r="S299" s="67"/>
      <c r="T299" s="71" t="s">
        <v>49</v>
      </c>
      <c r="U299" s="66" t="s">
        <v>1003</v>
      </c>
      <c r="W299" s="75">
        <f>(Tabla16[[#This Row],[TASA 16%]]+Tabla16[[#This Row],[IEPS 6%]])*0.16</f>
        <v>6553.6</v>
      </c>
      <c r="X299" s="75">
        <f>W299-Tabla16[[#This Row],[IVA]]</f>
        <v>0</v>
      </c>
    </row>
    <row r="300" spans="1:24" x14ac:dyDescent="0.25">
      <c r="A300" s="64">
        <v>186478</v>
      </c>
      <c r="B300" s="65">
        <v>938</v>
      </c>
      <c r="C300" s="10">
        <v>45169</v>
      </c>
      <c r="D300" s="67">
        <v>4.79</v>
      </c>
      <c r="E300" s="67">
        <v>2.042810365310288E-14</v>
      </c>
      <c r="F300" s="67">
        <v>175.25</v>
      </c>
      <c r="G300" s="68"/>
      <c r="H300" s="68"/>
      <c r="I300" s="67"/>
      <c r="J300" s="67"/>
      <c r="K300" s="67">
        <v>28.04</v>
      </c>
      <c r="L300" s="67">
        <v>208.08</v>
      </c>
      <c r="M300" s="61">
        <f>Tabla16[[#This Row],[TASA EX.]]+Tabla16[[#This Row],[IEPS 8 %]]</f>
        <v>4.79</v>
      </c>
      <c r="N300" s="69">
        <f>Tabla16[[#This Row],[TASA 16%]]+Tabla16[[#This Row],[IEPS 6%]]</f>
        <v>175.25</v>
      </c>
      <c r="O300" s="36">
        <v>45171</v>
      </c>
      <c r="P300" s="66" t="s">
        <v>347</v>
      </c>
      <c r="Q300" s="70" t="s">
        <v>348</v>
      </c>
      <c r="R300" s="65" t="s">
        <v>48</v>
      </c>
      <c r="S300" s="67"/>
      <c r="T300" s="71" t="s">
        <v>49</v>
      </c>
      <c r="U300" s="66" t="s">
        <v>1340</v>
      </c>
      <c r="W300" s="75">
        <f>(Tabla16[[#This Row],[TASA 16%]]+Tabla16[[#This Row],[IEPS 6%]])*0.16</f>
        <v>28.04</v>
      </c>
      <c r="X300" s="75">
        <f>W300-Tabla16[[#This Row],[IVA]]</f>
        <v>0</v>
      </c>
    </row>
    <row r="301" spans="1:24" x14ac:dyDescent="0.25">
      <c r="A301" s="64">
        <v>186479</v>
      </c>
      <c r="B301" s="65">
        <v>939</v>
      </c>
      <c r="C301" s="10">
        <v>45169</v>
      </c>
      <c r="D301" s="67">
        <v>26.1</v>
      </c>
      <c r="E301" s="67">
        <v>0</v>
      </c>
      <c r="F301" s="67">
        <v>977.5</v>
      </c>
      <c r="G301" s="68"/>
      <c r="H301" s="68"/>
      <c r="I301" s="67"/>
      <c r="J301" s="67"/>
      <c r="K301" s="67">
        <v>156.4</v>
      </c>
      <c r="L301" s="67">
        <v>1160</v>
      </c>
      <c r="M301" s="61">
        <f>Tabla16[[#This Row],[TASA EX.]]+Tabla16[[#This Row],[IEPS 8 %]]</f>
        <v>26.1</v>
      </c>
      <c r="N301" s="69">
        <f>Tabla16[[#This Row],[TASA 16%]]+Tabla16[[#This Row],[IEPS 6%]]</f>
        <v>977.5</v>
      </c>
      <c r="O301" s="36">
        <v>45171</v>
      </c>
      <c r="P301" s="66" t="s">
        <v>345</v>
      </c>
      <c r="Q301" s="70" t="s">
        <v>346</v>
      </c>
      <c r="R301" s="65" t="s">
        <v>48</v>
      </c>
      <c r="S301" s="67"/>
      <c r="T301" s="71" t="s">
        <v>49</v>
      </c>
      <c r="U301" s="66" t="s">
        <v>1341</v>
      </c>
      <c r="W301" s="75">
        <f>(Tabla16[[#This Row],[TASA 16%]]+Tabla16[[#This Row],[IEPS 6%]])*0.16</f>
        <v>156.4</v>
      </c>
      <c r="X301" s="75">
        <f>W301-Tabla16[[#This Row],[IVA]]</f>
        <v>0</v>
      </c>
    </row>
    <row r="302" spans="1:24" x14ac:dyDescent="0.25">
      <c r="A302" s="39">
        <v>186480</v>
      </c>
      <c r="B302" s="9">
        <v>940</v>
      </c>
      <c r="C302" s="10">
        <v>45169</v>
      </c>
      <c r="D302" s="11">
        <v>135.83000000000001</v>
      </c>
      <c r="E302" s="11">
        <v>2.5000000004240519E-3</v>
      </c>
      <c r="F302" s="11">
        <v>5298.9375</v>
      </c>
      <c r="G302" s="24"/>
      <c r="H302" s="24"/>
      <c r="I302" s="11"/>
      <c r="J302" s="11"/>
      <c r="K302" s="11">
        <v>847.83</v>
      </c>
      <c r="L302" s="11">
        <v>6282.6</v>
      </c>
      <c r="M302" s="104">
        <f>Tabla16[[#This Row],[TASA EX.]]+Tabla16[[#This Row],[IEPS 8 %]]</f>
        <v>135.83000000000001</v>
      </c>
      <c r="N302" s="62">
        <f>Tabla16[[#This Row],[TASA 16%]]+Tabla16[[#This Row],[IEPS 6%]]</f>
        <v>5298.9375</v>
      </c>
      <c r="O302" s="36">
        <v>45171</v>
      </c>
      <c r="P302" s="12" t="s">
        <v>1342</v>
      </c>
      <c r="Q302" s="37" t="s">
        <v>1343</v>
      </c>
      <c r="R302" s="9" t="s">
        <v>48</v>
      </c>
      <c r="S302" s="11"/>
      <c r="T302" s="13" t="s">
        <v>49</v>
      </c>
      <c r="U302" s="12" t="s">
        <v>1344</v>
      </c>
      <c r="W302" s="75">
        <f>(Tabla16[[#This Row],[TASA 16%]]+Tabla16[[#This Row],[IEPS 6%]])*0.16</f>
        <v>847.83</v>
      </c>
      <c r="X302" s="75">
        <f>W302-Tabla16[[#This Row],[IVA]]</f>
        <v>0</v>
      </c>
    </row>
    <row r="303" spans="1:24" x14ac:dyDescent="0.25">
      <c r="A303" s="64">
        <v>185985</v>
      </c>
      <c r="B303" s="65">
        <v>445</v>
      </c>
      <c r="C303" s="10">
        <v>45153</v>
      </c>
      <c r="D303" s="67"/>
      <c r="E303" s="67">
        <v>52282.5</v>
      </c>
      <c r="F303" s="67">
        <v>0</v>
      </c>
      <c r="G303" s="68"/>
      <c r="H303" s="68"/>
      <c r="I303" s="67"/>
      <c r="J303" s="67">
        <v>4087.56</v>
      </c>
      <c r="K303" s="67"/>
      <c r="L303" s="67">
        <v>56370.06</v>
      </c>
      <c r="M303" s="61">
        <f>Tabla16[[#This Row],[TASA EX.]]+Tabla16[[#This Row],[IEPS 8 %]]</f>
        <v>4087.56</v>
      </c>
      <c r="N303" s="69">
        <f>Tabla16[[#This Row],[TASA 16%]]+Tabla16[[#This Row],[IEPS 6%]]</f>
        <v>0</v>
      </c>
      <c r="O303" s="36">
        <v>45173</v>
      </c>
      <c r="P303" s="66" t="s">
        <v>1084</v>
      </c>
      <c r="Q303" s="70" t="s">
        <v>1085</v>
      </c>
      <c r="R303" s="65" t="s">
        <v>34</v>
      </c>
      <c r="S303" s="67"/>
      <c r="T303" s="71" t="s">
        <v>35</v>
      </c>
      <c r="U303" s="66" t="s">
        <v>1086</v>
      </c>
      <c r="W303" s="75">
        <f>(Tabla16[[#This Row],[TASA 16%]]+Tabla16[[#This Row],[IEPS 6%]])*0.16</f>
        <v>0</v>
      </c>
      <c r="X303" s="75">
        <f>W303-Tabla16[[#This Row],[IVA]]</f>
        <v>0</v>
      </c>
    </row>
    <row r="304" spans="1:24" x14ac:dyDescent="0.25">
      <c r="A304" s="39">
        <v>186482</v>
      </c>
      <c r="B304" s="9">
        <v>942</v>
      </c>
      <c r="C304" s="10">
        <v>45169</v>
      </c>
      <c r="D304" s="11"/>
      <c r="E304" s="11">
        <v>8560</v>
      </c>
      <c r="F304" s="11">
        <v>0</v>
      </c>
      <c r="G304" s="24"/>
      <c r="H304" s="24"/>
      <c r="I304" s="11"/>
      <c r="J304" s="11"/>
      <c r="K304" s="11"/>
      <c r="L304" s="11">
        <v>8560</v>
      </c>
      <c r="M304" s="62">
        <f>Tabla16[[#This Row],[TASA EX.]]+Tabla16[[#This Row],[IEPS 8 %]]</f>
        <v>0</v>
      </c>
      <c r="N304" s="62">
        <f>Tabla16[[#This Row],[TASA 16%]]+Tabla16[[#This Row],[IEPS 6%]]</f>
        <v>0</v>
      </c>
      <c r="O304" s="36">
        <v>45181</v>
      </c>
      <c r="P304" s="12" t="s">
        <v>164</v>
      </c>
      <c r="Q304" s="37" t="s">
        <v>165</v>
      </c>
      <c r="R304" s="9" t="s">
        <v>34</v>
      </c>
      <c r="S304" s="11"/>
      <c r="T304" s="13" t="s">
        <v>35</v>
      </c>
      <c r="U304" s="12" t="s">
        <v>1346</v>
      </c>
      <c r="W304" s="75">
        <f>(Tabla16[[#This Row],[TASA 16%]]+Tabla16[[#This Row],[IEPS 6%]])*0.16</f>
        <v>0</v>
      </c>
      <c r="X304" s="75">
        <f>W304-Tabla16[[#This Row],[IVA]]</f>
        <v>0</v>
      </c>
    </row>
    <row r="305" spans="1:24" x14ac:dyDescent="0.25">
      <c r="A305" s="39">
        <v>186484</v>
      </c>
      <c r="B305" s="9">
        <v>944</v>
      </c>
      <c r="C305" s="10">
        <v>45169</v>
      </c>
      <c r="D305" s="11"/>
      <c r="E305" s="11">
        <v>9210</v>
      </c>
      <c r="F305" s="11">
        <v>0</v>
      </c>
      <c r="G305" s="24"/>
      <c r="H305" s="24"/>
      <c r="I305" s="11"/>
      <c r="J305" s="11"/>
      <c r="K305" s="11"/>
      <c r="L305" s="11">
        <v>9210</v>
      </c>
      <c r="M305" s="62">
        <f>Tabla16[[#This Row],[TASA EX.]]+Tabla16[[#This Row],[IEPS 8 %]]</f>
        <v>0</v>
      </c>
      <c r="N305" s="62">
        <f>Tabla16[[#This Row],[TASA 16%]]+Tabla16[[#This Row],[IEPS 6%]]</f>
        <v>0</v>
      </c>
      <c r="O305" s="36">
        <v>45181</v>
      </c>
      <c r="P305" s="12" t="s">
        <v>422</v>
      </c>
      <c r="Q305" s="37" t="s">
        <v>423</v>
      </c>
      <c r="R305" s="9" t="s">
        <v>34</v>
      </c>
      <c r="S305" s="11"/>
      <c r="T305" s="13" t="s">
        <v>35</v>
      </c>
      <c r="U305" s="12" t="s">
        <v>1346</v>
      </c>
      <c r="W305" s="75">
        <f>(Tabla16[[#This Row],[TASA 16%]]+Tabla16[[#This Row],[IEPS 6%]])*0.16</f>
        <v>0</v>
      </c>
      <c r="X305" s="75">
        <f>W305-Tabla16[[#This Row],[IVA]]</f>
        <v>0</v>
      </c>
    </row>
    <row r="306" spans="1:24" x14ac:dyDescent="0.25">
      <c r="A306" s="39">
        <v>186485</v>
      </c>
      <c r="B306" s="9">
        <v>945</v>
      </c>
      <c r="C306" s="10">
        <v>45169</v>
      </c>
      <c r="D306" s="11"/>
      <c r="E306" s="11">
        <v>9225.0849999999991</v>
      </c>
      <c r="F306" s="11">
        <v>1838.625</v>
      </c>
      <c r="G306" s="24"/>
      <c r="H306" s="24"/>
      <c r="I306" s="11"/>
      <c r="J306" s="11"/>
      <c r="K306" s="11">
        <v>294.18</v>
      </c>
      <c r="L306" s="11">
        <v>11357.89</v>
      </c>
      <c r="M306" s="62">
        <f>Tabla16[[#This Row],[TASA EX.]]+Tabla16[[#This Row],[IEPS 8 %]]</f>
        <v>0</v>
      </c>
      <c r="N306" s="62">
        <f>Tabla16[[#This Row],[TASA 16%]]+Tabla16[[#This Row],[IEPS 6%]]</f>
        <v>1838.625</v>
      </c>
      <c r="O306" s="36">
        <v>45181</v>
      </c>
      <c r="P306" s="12" t="s">
        <v>226</v>
      </c>
      <c r="Q306" s="37" t="s">
        <v>227</v>
      </c>
      <c r="R306" s="9" t="s">
        <v>34</v>
      </c>
      <c r="S306" s="11"/>
      <c r="T306" s="13" t="s">
        <v>35</v>
      </c>
      <c r="U306" s="12" t="s">
        <v>56</v>
      </c>
      <c r="W306" s="75">
        <f>(Tabla16[[#This Row],[TASA 16%]]+Tabla16[[#This Row],[IEPS 6%]])*0.16</f>
        <v>294.18</v>
      </c>
      <c r="X306" s="75">
        <f>W306-Tabla16[[#This Row],[IVA]]</f>
        <v>0</v>
      </c>
    </row>
    <row r="307" spans="1:24" x14ac:dyDescent="0.25">
      <c r="A307" s="39">
        <v>186486</v>
      </c>
      <c r="B307" s="9">
        <v>946</v>
      </c>
      <c r="C307" s="10">
        <v>45169</v>
      </c>
      <c r="D307" s="11"/>
      <c r="E307" s="11">
        <v>16414.36</v>
      </c>
      <c r="F307" s="11">
        <v>0</v>
      </c>
      <c r="G307" s="24"/>
      <c r="H307" s="24"/>
      <c r="I307" s="11"/>
      <c r="J307" s="11"/>
      <c r="K307" s="11"/>
      <c r="L307" s="11">
        <v>16414.36</v>
      </c>
      <c r="M307" s="62">
        <f>Tabla16[[#This Row],[TASA EX.]]+Tabla16[[#This Row],[IEPS 8 %]]</f>
        <v>0</v>
      </c>
      <c r="N307" s="62">
        <f>Tabla16[[#This Row],[TASA 16%]]+Tabla16[[#This Row],[IEPS 6%]]</f>
        <v>0</v>
      </c>
      <c r="O307" s="36">
        <v>45180</v>
      </c>
      <c r="P307" s="12" t="s">
        <v>228</v>
      </c>
      <c r="Q307" s="37" t="s">
        <v>229</v>
      </c>
      <c r="R307" s="9" t="s">
        <v>34</v>
      </c>
      <c r="S307" s="11"/>
      <c r="T307" s="13" t="s">
        <v>35</v>
      </c>
      <c r="U307" s="12" t="s">
        <v>1347</v>
      </c>
      <c r="W307" s="75">
        <f>(Tabla16[[#This Row],[TASA 16%]]+Tabla16[[#This Row],[IEPS 6%]])*0.16</f>
        <v>0</v>
      </c>
      <c r="X307" s="75">
        <f>W307-Tabla16[[#This Row],[IVA]]</f>
        <v>0</v>
      </c>
    </row>
    <row r="308" spans="1:24" x14ac:dyDescent="0.25">
      <c r="A308" s="39">
        <v>186487</v>
      </c>
      <c r="B308" s="9">
        <v>947</v>
      </c>
      <c r="C308" s="10">
        <v>45169</v>
      </c>
      <c r="D308" s="11"/>
      <c r="E308" s="11">
        <v>32953</v>
      </c>
      <c r="F308" s="11">
        <v>0</v>
      </c>
      <c r="G308" s="24"/>
      <c r="H308" s="24"/>
      <c r="I308" s="11"/>
      <c r="J308" s="11"/>
      <c r="K308" s="11"/>
      <c r="L308" s="11">
        <v>32953</v>
      </c>
      <c r="M308" s="62">
        <f>Tabla16[[#This Row],[TASA EX.]]+Tabla16[[#This Row],[IEPS 8 %]]</f>
        <v>0</v>
      </c>
      <c r="N308" s="62">
        <f>Tabla16[[#This Row],[TASA 16%]]+Tabla16[[#This Row],[IEPS 6%]]</f>
        <v>0</v>
      </c>
      <c r="O308" s="36">
        <v>45180</v>
      </c>
      <c r="P308" s="12" t="s">
        <v>182</v>
      </c>
      <c r="Q308" s="37" t="s">
        <v>183</v>
      </c>
      <c r="R308" s="9" t="s">
        <v>34</v>
      </c>
      <c r="S308" s="11"/>
      <c r="T308" s="13" t="s">
        <v>35</v>
      </c>
      <c r="U308" s="12" t="s">
        <v>1348</v>
      </c>
      <c r="W308" s="75">
        <f>(Tabla16[[#This Row],[TASA 16%]]+Tabla16[[#This Row],[IEPS 6%]])*0.16</f>
        <v>0</v>
      </c>
      <c r="X308" s="75">
        <f>W308-Tabla16[[#This Row],[IVA]]</f>
        <v>0</v>
      </c>
    </row>
    <row r="309" spans="1:24" x14ac:dyDescent="0.25">
      <c r="A309" s="39">
        <v>186489</v>
      </c>
      <c r="B309" s="9">
        <v>949</v>
      </c>
      <c r="C309" s="10">
        <v>45169</v>
      </c>
      <c r="D309" s="11"/>
      <c r="E309" s="11">
        <v>121313.27</v>
      </c>
      <c r="F309" s="11">
        <v>0</v>
      </c>
      <c r="G309" s="24"/>
      <c r="H309" s="24"/>
      <c r="I309" s="11"/>
      <c r="J309" s="11"/>
      <c r="K309" s="11"/>
      <c r="L309" s="11">
        <v>121313.27</v>
      </c>
      <c r="M309" s="62">
        <f>Tabla16[[#This Row],[TASA EX.]]+Tabla16[[#This Row],[IEPS 8 %]]</f>
        <v>0</v>
      </c>
      <c r="N309" s="62">
        <f>Tabla16[[#This Row],[TASA 16%]]+Tabla16[[#This Row],[IEPS 6%]]</f>
        <v>0</v>
      </c>
      <c r="O309" s="36">
        <v>45182</v>
      </c>
      <c r="P309" s="12" t="s">
        <v>120</v>
      </c>
      <c r="Q309" s="37" t="s">
        <v>121</v>
      </c>
      <c r="R309" s="9" t="s">
        <v>34</v>
      </c>
      <c r="S309" s="11"/>
      <c r="T309" s="13" t="s">
        <v>35</v>
      </c>
      <c r="U309" s="12" t="s">
        <v>56</v>
      </c>
      <c r="W309" s="75">
        <f>(Tabla16[[#This Row],[TASA 16%]]+Tabla16[[#This Row],[IEPS 6%]])*0.16</f>
        <v>0</v>
      </c>
      <c r="X309" s="75">
        <f>W309-Tabla16[[#This Row],[IVA]]</f>
        <v>0</v>
      </c>
    </row>
    <row r="310" spans="1:24" x14ac:dyDescent="0.25">
      <c r="A310" s="39">
        <v>186490</v>
      </c>
      <c r="B310" s="9">
        <v>950</v>
      </c>
      <c r="C310" s="10">
        <v>45169</v>
      </c>
      <c r="D310" s="11"/>
      <c r="E310" s="11">
        <v>0</v>
      </c>
      <c r="F310" s="11">
        <v>900</v>
      </c>
      <c r="G310" s="24"/>
      <c r="H310" s="24"/>
      <c r="I310" s="11"/>
      <c r="J310" s="11"/>
      <c r="K310" s="11">
        <v>144</v>
      </c>
      <c r="L310" s="11">
        <v>1044</v>
      </c>
      <c r="M310" s="62">
        <f>Tabla16[[#This Row],[TASA EX.]]+Tabla16[[#This Row],[IEPS 8 %]]</f>
        <v>0</v>
      </c>
      <c r="N310" s="62">
        <f>Tabla16[[#This Row],[TASA 16%]]+Tabla16[[#This Row],[IEPS 6%]]</f>
        <v>900</v>
      </c>
      <c r="O310" s="36">
        <v>45175</v>
      </c>
      <c r="P310" s="12" t="s">
        <v>1349</v>
      </c>
      <c r="Q310" s="37" t="s">
        <v>1350</v>
      </c>
      <c r="R310" s="9" t="s">
        <v>48</v>
      </c>
      <c r="S310" s="11"/>
      <c r="T310" s="13" t="s">
        <v>49</v>
      </c>
      <c r="U310" s="12" t="s">
        <v>1351</v>
      </c>
      <c r="W310" s="75">
        <f>(Tabla16[[#This Row],[TASA 16%]]+Tabla16[[#This Row],[IEPS 6%]])*0.16</f>
        <v>144</v>
      </c>
      <c r="X310" s="75">
        <f>W310-Tabla16[[#This Row],[IVA]]</f>
        <v>0</v>
      </c>
    </row>
    <row r="311" spans="1:24" x14ac:dyDescent="0.25">
      <c r="A311" s="39">
        <v>186491</v>
      </c>
      <c r="B311" s="9">
        <v>951</v>
      </c>
      <c r="C311" s="10">
        <v>45169</v>
      </c>
      <c r="D311" s="11"/>
      <c r="E311" s="11">
        <v>3.7499999999909051E-2</v>
      </c>
      <c r="F311" s="11">
        <v>2760.3125</v>
      </c>
      <c r="G311" s="24"/>
      <c r="H311" s="24"/>
      <c r="I311" s="11"/>
      <c r="J311" s="11"/>
      <c r="K311" s="11">
        <v>441.65</v>
      </c>
      <c r="L311" s="11">
        <v>3202</v>
      </c>
      <c r="M311" s="62">
        <f>Tabla16[[#This Row],[TASA EX.]]+Tabla16[[#This Row],[IEPS 8 %]]</f>
        <v>0</v>
      </c>
      <c r="N311" s="62">
        <f>Tabla16[[#This Row],[TASA 16%]]+Tabla16[[#This Row],[IEPS 6%]]</f>
        <v>2760.3125</v>
      </c>
      <c r="O311" s="36">
        <v>45175</v>
      </c>
      <c r="P311" s="12" t="s">
        <v>391</v>
      </c>
      <c r="Q311" s="37" t="s">
        <v>392</v>
      </c>
      <c r="R311" s="9" t="s">
        <v>48</v>
      </c>
      <c r="S311" s="11"/>
      <c r="T311" s="13" t="s">
        <v>49</v>
      </c>
      <c r="U311" s="12" t="s">
        <v>1352</v>
      </c>
      <c r="W311" s="75">
        <f>(Tabla16[[#This Row],[TASA 16%]]+Tabla16[[#This Row],[IEPS 6%]])*0.16</f>
        <v>441.65000000000003</v>
      </c>
      <c r="X311" s="75">
        <f>W311-Tabla16[[#This Row],[IVA]]</f>
        <v>0</v>
      </c>
    </row>
    <row r="312" spans="1:24" x14ac:dyDescent="0.25">
      <c r="A312" s="64">
        <v>186492</v>
      </c>
      <c r="B312" s="65">
        <v>952</v>
      </c>
      <c r="C312" s="10">
        <v>45169</v>
      </c>
      <c r="D312" s="67"/>
      <c r="E312" s="67">
        <v>0</v>
      </c>
      <c r="F312" s="67">
        <v>3105</v>
      </c>
      <c r="G312" s="68"/>
      <c r="H312" s="68"/>
      <c r="I312" s="67"/>
      <c r="J312" s="67"/>
      <c r="K312" s="67">
        <v>496.8</v>
      </c>
      <c r="L312" s="67">
        <v>3601.8</v>
      </c>
      <c r="M312" s="61">
        <f>Tabla16[[#This Row],[TASA EX.]]+Tabla16[[#This Row],[IEPS 8 %]]</f>
        <v>0</v>
      </c>
      <c r="N312" s="69">
        <f>Tabla16[[#This Row],[TASA 16%]]+Tabla16[[#This Row],[IEPS 6%]]</f>
        <v>3105</v>
      </c>
      <c r="O312" s="36">
        <v>45175</v>
      </c>
      <c r="P312" s="66" t="s">
        <v>351</v>
      </c>
      <c r="Q312" s="70" t="s">
        <v>352</v>
      </c>
      <c r="R312" s="65" t="s">
        <v>48</v>
      </c>
      <c r="S312" s="67"/>
      <c r="T312" s="71" t="s">
        <v>49</v>
      </c>
      <c r="U312" s="66" t="s">
        <v>1353</v>
      </c>
      <c r="W312" s="75">
        <f>(Tabla16[[#This Row],[TASA 16%]]+Tabla16[[#This Row],[IEPS 6%]])*0.16</f>
        <v>496.8</v>
      </c>
      <c r="X312" s="75">
        <f>W312-Tabla16[[#This Row],[IVA]]</f>
        <v>0</v>
      </c>
    </row>
    <row r="313" spans="1:24" x14ac:dyDescent="0.25">
      <c r="A313" s="48">
        <v>186493</v>
      </c>
      <c r="B313" s="49">
        <v>953</v>
      </c>
      <c r="C313" s="10">
        <v>45169</v>
      </c>
      <c r="D313" s="50"/>
      <c r="E313" s="50">
        <v>6.9999999999708962E-2</v>
      </c>
      <c r="F313" s="50">
        <v>4256.5</v>
      </c>
      <c r="G313" s="51"/>
      <c r="H313" s="51"/>
      <c r="I313" s="50"/>
      <c r="J313" s="50"/>
      <c r="K313" s="50">
        <v>681.04</v>
      </c>
      <c r="L313" s="50">
        <v>4937.6099999999997</v>
      </c>
      <c r="M313" s="61">
        <f>Tabla16[[#This Row],[TASA EX.]]+Tabla16[[#This Row],[IEPS 8 %]]</f>
        <v>0</v>
      </c>
      <c r="N313" s="63">
        <f>Tabla16[[#This Row],[TASA 16%]]+Tabla16[[#This Row],[IEPS 6%]]</f>
        <v>4256.5</v>
      </c>
      <c r="O313" s="36">
        <v>45175</v>
      </c>
      <c r="P313" s="52" t="s">
        <v>541</v>
      </c>
      <c r="Q313" s="53" t="s">
        <v>542</v>
      </c>
      <c r="R313" s="49" t="s">
        <v>48</v>
      </c>
      <c r="S313" s="50"/>
      <c r="T313" s="54" t="s">
        <v>49</v>
      </c>
      <c r="U313" s="52" t="s">
        <v>1354</v>
      </c>
      <c r="W313" s="75">
        <f>(Tabla16[[#This Row],[TASA 16%]]+Tabla16[[#This Row],[IEPS 6%]])*0.16</f>
        <v>681.04</v>
      </c>
      <c r="X313" s="75">
        <f>W313-Tabla16[[#This Row],[IVA]]</f>
        <v>0</v>
      </c>
    </row>
    <row r="314" spans="1:24" x14ac:dyDescent="0.25">
      <c r="A314" s="64">
        <v>186496</v>
      </c>
      <c r="B314" s="65">
        <v>956</v>
      </c>
      <c r="C314" s="10">
        <v>45169</v>
      </c>
      <c r="D314" s="67"/>
      <c r="E314" s="67">
        <v>2.4999999999636202E-2</v>
      </c>
      <c r="F314" s="67">
        <v>4414.625</v>
      </c>
      <c r="G314" s="68"/>
      <c r="H314" s="68"/>
      <c r="I314" s="67"/>
      <c r="J314" s="67"/>
      <c r="K314" s="67">
        <v>706.34</v>
      </c>
      <c r="L314" s="67">
        <v>5120.99</v>
      </c>
      <c r="M314" s="61">
        <f>Tabla16[[#This Row],[TASA EX.]]+Tabla16[[#This Row],[IEPS 8 %]]</f>
        <v>0</v>
      </c>
      <c r="N314" s="69">
        <f>Tabla16[[#This Row],[TASA 16%]]+Tabla16[[#This Row],[IEPS 6%]]</f>
        <v>4414.625</v>
      </c>
      <c r="O314" s="36">
        <v>45174</v>
      </c>
      <c r="P314" s="66" t="s">
        <v>353</v>
      </c>
      <c r="Q314" s="70" t="s">
        <v>354</v>
      </c>
      <c r="R314" s="65" t="s">
        <v>48</v>
      </c>
      <c r="S314" s="67"/>
      <c r="T314" s="71" t="s">
        <v>49</v>
      </c>
      <c r="U314" s="66" t="s">
        <v>1355</v>
      </c>
      <c r="W314" s="75">
        <f>(Tabla16[[#This Row],[TASA 16%]]+Tabla16[[#This Row],[IEPS 6%]])*0.16</f>
        <v>706.34</v>
      </c>
      <c r="X314" s="75">
        <f>W314-Tabla16[[#This Row],[IVA]]</f>
        <v>0</v>
      </c>
    </row>
    <row r="315" spans="1:24" x14ac:dyDescent="0.25">
      <c r="A315" s="39">
        <v>186497</v>
      </c>
      <c r="B315" s="9">
        <v>957</v>
      </c>
      <c r="C315" s="10">
        <v>45169</v>
      </c>
      <c r="D315" s="11"/>
      <c r="E315" s="11">
        <v>0</v>
      </c>
      <c r="F315" s="11">
        <v>4800</v>
      </c>
      <c r="G315" s="24"/>
      <c r="H315" s="24"/>
      <c r="I315" s="11"/>
      <c r="J315" s="11"/>
      <c r="K315" s="11">
        <v>768</v>
      </c>
      <c r="L315" s="11">
        <v>5568</v>
      </c>
      <c r="M315" s="62">
        <f>Tabla16[[#This Row],[TASA EX.]]+Tabla16[[#This Row],[IEPS 8 %]]</f>
        <v>0</v>
      </c>
      <c r="N315" s="62">
        <f>Tabla16[[#This Row],[TASA 16%]]+Tabla16[[#This Row],[IEPS 6%]]</f>
        <v>4800</v>
      </c>
      <c r="O315" s="36">
        <v>45174</v>
      </c>
      <c r="P315" s="12" t="s">
        <v>713</v>
      </c>
      <c r="Q315" s="37" t="s">
        <v>714</v>
      </c>
      <c r="R315" s="9" t="s">
        <v>52</v>
      </c>
      <c r="S315" s="11"/>
      <c r="T315" s="13" t="s">
        <v>53</v>
      </c>
      <c r="U315" s="12" t="s">
        <v>1356</v>
      </c>
      <c r="W315" s="75">
        <f>(Tabla16[[#This Row],[TASA 16%]]+Tabla16[[#This Row],[IEPS 6%]])*0.16</f>
        <v>768</v>
      </c>
      <c r="X315" s="75">
        <f>W315-Tabla16[[#This Row],[IVA]]</f>
        <v>0</v>
      </c>
    </row>
    <row r="316" spans="1:24" x14ac:dyDescent="0.25">
      <c r="A316" s="39">
        <v>186498</v>
      </c>
      <c r="B316" s="9">
        <v>958</v>
      </c>
      <c r="C316" s="10">
        <v>45169</v>
      </c>
      <c r="D316" s="11"/>
      <c r="E316" s="11">
        <v>2.2500000000945874E-2</v>
      </c>
      <c r="F316" s="11">
        <v>12486.9375</v>
      </c>
      <c r="G316" s="24"/>
      <c r="H316" s="24"/>
      <c r="I316" s="11"/>
      <c r="J316" s="11"/>
      <c r="K316" s="11">
        <v>1997.91</v>
      </c>
      <c r="L316" s="11">
        <v>14484.87</v>
      </c>
      <c r="M316" s="62">
        <f>Tabla16[[#This Row],[TASA EX.]]+Tabla16[[#This Row],[IEPS 8 %]]</f>
        <v>0</v>
      </c>
      <c r="N316" s="62">
        <f>Tabla16[[#This Row],[TASA 16%]]+Tabla16[[#This Row],[IEPS 6%]]</f>
        <v>12486.9375</v>
      </c>
      <c r="O316" s="36">
        <v>45175</v>
      </c>
      <c r="P316" s="12" t="s">
        <v>89</v>
      </c>
      <c r="Q316" s="37" t="s">
        <v>90</v>
      </c>
      <c r="R316" s="9" t="s">
        <v>52</v>
      </c>
      <c r="S316" s="11"/>
      <c r="T316" s="13" t="s">
        <v>53</v>
      </c>
      <c r="U316" s="12" t="s">
        <v>1357</v>
      </c>
      <c r="W316" s="75">
        <f>(Tabla16[[#This Row],[TASA 16%]]+Tabla16[[#This Row],[IEPS 6%]])*0.16</f>
        <v>1997.91</v>
      </c>
      <c r="X316" s="75">
        <f>W316-Tabla16[[#This Row],[IVA]]</f>
        <v>0</v>
      </c>
    </row>
    <row r="317" spans="1:24" x14ac:dyDescent="0.25">
      <c r="A317" s="48">
        <v>186499</v>
      </c>
      <c r="B317" s="49">
        <v>959</v>
      </c>
      <c r="C317" s="10">
        <v>45169</v>
      </c>
      <c r="D317" s="50"/>
      <c r="E317" s="50">
        <v>-1.7499999998108251E-2</v>
      </c>
      <c r="F317" s="50">
        <v>17287.9375</v>
      </c>
      <c r="G317" s="51"/>
      <c r="H317" s="51"/>
      <c r="I317" s="50"/>
      <c r="J317" s="50"/>
      <c r="K317" s="50">
        <v>2766.07</v>
      </c>
      <c r="L317" s="50">
        <v>20053.990000000002</v>
      </c>
      <c r="M317" s="61">
        <f>Tabla16[[#This Row],[TASA EX.]]+Tabla16[[#This Row],[IEPS 8 %]]</f>
        <v>0</v>
      </c>
      <c r="N317" s="63">
        <f>Tabla16[[#This Row],[TASA 16%]]+Tabla16[[#This Row],[IEPS 6%]]</f>
        <v>17287.9375</v>
      </c>
      <c r="O317" s="36">
        <v>45171</v>
      </c>
      <c r="P317" s="52" t="s">
        <v>1358</v>
      </c>
      <c r="Q317" s="53" t="s">
        <v>1359</v>
      </c>
      <c r="R317" s="49" t="s">
        <v>48</v>
      </c>
      <c r="S317" s="50"/>
      <c r="T317" s="54" t="s">
        <v>49</v>
      </c>
      <c r="U317" s="52" t="s">
        <v>1360</v>
      </c>
      <c r="W317" s="75">
        <f>(Tabla16[[#This Row],[TASA 16%]]+Tabla16[[#This Row],[IEPS 6%]])*0.16</f>
        <v>2766.07</v>
      </c>
      <c r="X317" s="75">
        <f>W317-Tabla16[[#This Row],[IVA]]</f>
        <v>0</v>
      </c>
    </row>
    <row r="318" spans="1:24" x14ac:dyDescent="0.25">
      <c r="A318" s="55">
        <v>186500</v>
      </c>
      <c r="B318" s="54">
        <v>960</v>
      </c>
      <c r="C318" s="10">
        <v>45169</v>
      </c>
      <c r="D318" s="56"/>
      <c r="E318" s="56">
        <v>-2.749999999650754E-2</v>
      </c>
      <c r="F318" s="56">
        <v>48922.4375</v>
      </c>
      <c r="G318" s="57"/>
      <c r="H318" s="57"/>
      <c r="I318" s="56"/>
      <c r="J318" s="56"/>
      <c r="K318" s="56">
        <v>7827.59</v>
      </c>
      <c r="L318" s="56">
        <v>56750</v>
      </c>
      <c r="M318" s="61">
        <f>Tabla16[[#This Row],[TASA EX.]]+Tabla16[[#This Row],[IEPS 8 %]]</f>
        <v>0</v>
      </c>
      <c r="N318" s="61">
        <f>Tabla16[[#This Row],[TASA 16%]]+Tabla16[[#This Row],[IEPS 6%]]</f>
        <v>48922.4375</v>
      </c>
      <c r="O318" s="36">
        <v>45185</v>
      </c>
      <c r="P318" s="58" t="s">
        <v>1361</v>
      </c>
      <c r="Q318" s="53" t="s">
        <v>1362</v>
      </c>
      <c r="R318" s="9" t="s">
        <v>48</v>
      </c>
      <c r="S318" s="59"/>
      <c r="T318" s="13" t="s">
        <v>49</v>
      </c>
      <c r="U318" s="52" t="s">
        <v>1363</v>
      </c>
      <c r="W318" s="75">
        <f>(Tabla16[[#This Row],[TASA 16%]]+Tabla16[[#This Row],[IEPS 6%]])*0.16</f>
        <v>7827.59</v>
      </c>
      <c r="X318" s="75">
        <f>W318-Tabla16[[#This Row],[IVA]]</f>
        <v>0</v>
      </c>
    </row>
    <row r="319" spans="1:24" x14ac:dyDescent="0.25">
      <c r="A319" s="64">
        <v>186501</v>
      </c>
      <c r="B319" s="65">
        <v>961</v>
      </c>
      <c r="C319" s="10">
        <v>45169</v>
      </c>
      <c r="D319" s="67"/>
      <c r="E319" s="67">
        <v>2100</v>
      </c>
      <c r="F319" s="67">
        <v>0</v>
      </c>
      <c r="G319" s="68"/>
      <c r="H319" s="68"/>
      <c r="I319" s="67"/>
      <c r="J319" s="67"/>
      <c r="K319" s="67"/>
      <c r="L319" s="67">
        <v>2100</v>
      </c>
      <c r="M319" s="61">
        <f>Tabla16[[#This Row],[TASA EX.]]+Tabla16[[#This Row],[IEPS 8 %]]</f>
        <v>0</v>
      </c>
      <c r="N319" s="69">
        <f>Tabla16[[#This Row],[TASA 16%]]+Tabla16[[#This Row],[IEPS 6%]]</f>
        <v>0</v>
      </c>
      <c r="O319" s="36">
        <v>45175</v>
      </c>
      <c r="P319" s="66" t="s">
        <v>274</v>
      </c>
      <c r="Q319" s="70" t="s">
        <v>275</v>
      </c>
      <c r="R319" s="65" t="s">
        <v>34</v>
      </c>
      <c r="S319" s="67"/>
      <c r="T319" s="71" t="s">
        <v>35</v>
      </c>
      <c r="U319" s="66" t="s">
        <v>752</v>
      </c>
      <c r="W319" s="75">
        <f>(Tabla16[[#This Row],[TASA 16%]]+Tabla16[[#This Row],[IEPS 6%]])*0.16</f>
        <v>0</v>
      </c>
      <c r="X319" s="75">
        <f>W319-Tabla16[[#This Row],[IVA]]</f>
        <v>0</v>
      </c>
    </row>
    <row r="320" spans="1:24" x14ac:dyDescent="0.25">
      <c r="A320" s="64">
        <v>186811</v>
      </c>
      <c r="B320" s="65">
        <v>271</v>
      </c>
      <c r="C320" s="10">
        <v>45177</v>
      </c>
      <c r="D320" s="67"/>
      <c r="E320" s="67">
        <v>27332.97</v>
      </c>
      <c r="F320" s="67">
        <v>0</v>
      </c>
      <c r="G320" s="68"/>
      <c r="H320" s="68"/>
      <c r="I320" s="67"/>
      <c r="J320" s="67">
        <v>2163.12</v>
      </c>
      <c r="K320" s="67"/>
      <c r="L320" s="67">
        <v>29496.09</v>
      </c>
      <c r="M320" s="61">
        <f>Tabla16[[#This Row],[TASA EX.]]+Tabla16[[#This Row],[IEPS 8 %]]</f>
        <v>2163.12</v>
      </c>
      <c r="N320" s="69">
        <f>Tabla16[[#This Row],[TASA 16%]]+Tabla16[[#This Row],[IEPS 6%]]</f>
        <v>0</v>
      </c>
      <c r="O320" s="36">
        <v>45184</v>
      </c>
      <c r="P320" s="66" t="s">
        <v>1084</v>
      </c>
      <c r="Q320" s="70" t="s">
        <v>1085</v>
      </c>
      <c r="R320" s="65" t="s">
        <v>34</v>
      </c>
      <c r="S320" s="67"/>
      <c r="T320" s="71" t="s">
        <v>35</v>
      </c>
      <c r="U320" s="66" t="s">
        <v>1631</v>
      </c>
      <c r="W320" s="75">
        <f>(Tabla16[[#This Row],[TASA 16%]]+Tabla16[[#This Row],[IEPS 6%]])*0.16</f>
        <v>0</v>
      </c>
      <c r="X320" s="75">
        <f>W320-Tabla16[[#This Row],[IVA]]</f>
        <v>0</v>
      </c>
    </row>
    <row r="321" spans="1:24" x14ac:dyDescent="0.25">
      <c r="A321" s="64">
        <v>186503</v>
      </c>
      <c r="B321" s="65">
        <v>963</v>
      </c>
      <c r="C321" s="10">
        <v>45169</v>
      </c>
      <c r="D321" s="67"/>
      <c r="E321" s="67">
        <v>4242.0249999999996</v>
      </c>
      <c r="F321" s="67">
        <v>206.875</v>
      </c>
      <c r="G321" s="68"/>
      <c r="H321" s="68"/>
      <c r="I321" s="67"/>
      <c r="J321" s="67"/>
      <c r="K321" s="67">
        <v>33.1</v>
      </c>
      <c r="L321" s="67">
        <v>4482</v>
      </c>
      <c r="M321" s="61">
        <f>Tabla16[[#This Row],[TASA EX.]]+Tabla16[[#This Row],[IEPS 8 %]]</f>
        <v>0</v>
      </c>
      <c r="N321" s="69">
        <f>Tabla16[[#This Row],[TASA 16%]]+Tabla16[[#This Row],[IEPS 6%]]</f>
        <v>206.875</v>
      </c>
      <c r="O321" s="36">
        <v>45174</v>
      </c>
      <c r="P321" s="66" t="s">
        <v>188</v>
      </c>
      <c r="Q321" s="70" t="s">
        <v>189</v>
      </c>
      <c r="R321" s="65" t="s">
        <v>34</v>
      </c>
      <c r="S321" s="67"/>
      <c r="T321" s="71" t="s">
        <v>35</v>
      </c>
      <c r="U321" s="66" t="s">
        <v>691</v>
      </c>
      <c r="W321" s="75">
        <f>(Tabla16[[#This Row],[TASA 16%]]+Tabla16[[#This Row],[IEPS 6%]])*0.16</f>
        <v>33.1</v>
      </c>
      <c r="X321" s="75">
        <f>W321-Tabla16[[#This Row],[IVA]]</f>
        <v>0</v>
      </c>
    </row>
    <row r="322" spans="1:24" x14ac:dyDescent="0.25">
      <c r="A322" s="39">
        <v>187020</v>
      </c>
      <c r="B322" s="9">
        <v>480</v>
      </c>
      <c r="C322" s="10">
        <v>45184</v>
      </c>
      <c r="D322" s="11"/>
      <c r="E322" s="11">
        <v>14177.800000000001</v>
      </c>
      <c r="F322" s="11">
        <v>0</v>
      </c>
      <c r="G322" s="24"/>
      <c r="H322" s="24"/>
      <c r="I322" s="11"/>
      <c r="J322" s="11">
        <v>1134.22</v>
      </c>
      <c r="K322" s="11"/>
      <c r="L322" s="11">
        <v>15312.02</v>
      </c>
      <c r="M322" s="62">
        <f>Tabla16[[#This Row],[TASA EX.]]+Tabla16[[#This Row],[IEPS 8 %]]</f>
        <v>1134.22</v>
      </c>
      <c r="N322" s="62">
        <f>Tabla16[[#This Row],[TASA 16%]]+Tabla16[[#This Row],[IEPS 6%]]</f>
        <v>0</v>
      </c>
      <c r="O322" s="36">
        <v>45196</v>
      </c>
      <c r="P322" s="12" t="s">
        <v>624</v>
      </c>
      <c r="Q322" s="37" t="s">
        <v>625</v>
      </c>
      <c r="R322" s="9" t="s">
        <v>34</v>
      </c>
      <c r="S322" s="11"/>
      <c r="T322" s="13" t="s">
        <v>35</v>
      </c>
      <c r="U322" s="12" t="s">
        <v>1767</v>
      </c>
      <c r="W322" s="75">
        <f>(Tabla16[[#This Row],[TASA 16%]]+Tabla16[[#This Row],[IEPS 6%]])*0.16</f>
        <v>0</v>
      </c>
      <c r="X322" s="75">
        <f>W322-Tabla16[[#This Row],[IVA]]</f>
        <v>0</v>
      </c>
    </row>
    <row r="323" spans="1:24" x14ac:dyDescent="0.25">
      <c r="A323" s="39">
        <v>186131</v>
      </c>
      <c r="B323" s="9">
        <v>591</v>
      </c>
      <c r="C323" s="10">
        <v>45156</v>
      </c>
      <c r="D323" s="11"/>
      <c r="E323" s="11">
        <v>36252.65</v>
      </c>
      <c r="F323" s="11">
        <v>0</v>
      </c>
      <c r="G323" s="24"/>
      <c r="H323" s="24"/>
      <c r="I323" s="11"/>
      <c r="J323" s="11">
        <v>2171.29</v>
      </c>
      <c r="K323" s="11"/>
      <c r="L323" s="11">
        <v>38423.94</v>
      </c>
      <c r="M323" s="61">
        <f>Tabla16[[#This Row],[TASA EX.]]+Tabla16[[#This Row],[IEPS 8 %]]</f>
        <v>2171.29</v>
      </c>
      <c r="N323" s="62">
        <f>Tabla16[[#This Row],[TASA 16%]]+Tabla16[[#This Row],[IEPS 6%]]</f>
        <v>0</v>
      </c>
      <c r="O323" s="36">
        <v>45174</v>
      </c>
      <c r="P323" s="12" t="s">
        <v>569</v>
      </c>
      <c r="Q323" s="37" t="s">
        <v>570</v>
      </c>
      <c r="R323" s="9" t="s">
        <v>34</v>
      </c>
      <c r="S323" s="11"/>
      <c r="T323" s="13" t="s">
        <v>35</v>
      </c>
      <c r="U323" s="12" t="s">
        <v>1131</v>
      </c>
      <c r="W323" s="75">
        <f>(Tabla16[[#This Row],[TASA 16%]]+Tabla16[[#This Row],[IEPS 6%]])*0.16</f>
        <v>0</v>
      </c>
      <c r="X323" s="75">
        <f>W323-Tabla16[[#This Row],[IVA]]</f>
        <v>0</v>
      </c>
    </row>
    <row r="324" spans="1:24" x14ac:dyDescent="0.25">
      <c r="A324" s="64">
        <v>186442</v>
      </c>
      <c r="B324" s="65">
        <v>902</v>
      </c>
      <c r="C324" s="10">
        <v>45167</v>
      </c>
      <c r="D324" s="67"/>
      <c r="E324" s="67">
        <v>18396.47</v>
      </c>
      <c r="F324" s="67">
        <v>4482</v>
      </c>
      <c r="G324" s="68"/>
      <c r="H324" s="68"/>
      <c r="I324" s="67"/>
      <c r="J324" s="67"/>
      <c r="K324" s="67">
        <v>717.12</v>
      </c>
      <c r="L324" s="67">
        <v>23595.59</v>
      </c>
      <c r="M324" s="61">
        <f>Tabla16[[#This Row],[TASA EX.]]+Tabla16[[#This Row],[IEPS 8 %]]</f>
        <v>0</v>
      </c>
      <c r="N324" s="69">
        <f>Tabla16[[#This Row],[TASA 16%]]+Tabla16[[#This Row],[IEPS 6%]]</f>
        <v>4482</v>
      </c>
      <c r="O324" s="36">
        <v>45181</v>
      </c>
      <c r="P324" s="66" t="s">
        <v>144</v>
      </c>
      <c r="Q324" s="70" t="s">
        <v>145</v>
      </c>
      <c r="R324" s="65" t="s">
        <v>34</v>
      </c>
      <c r="S324" s="67"/>
      <c r="T324" s="71" t="s">
        <v>35</v>
      </c>
      <c r="U324" s="66" t="s">
        <v>1314</v>
      </c>
      <c r="W324" s="75">
        <f>(Tabla16[[#This Row],[TASA 16%]]+Tabla16[[#This Row],[IEPS 6%]])*0.16</f>
        <v>717.12</v>
      </c>
      <c r="X324" s="75">
        <f>W324-Tabla16[[#This Row],[IVA]]</f>
        <v>0</v>
      </c>
    </row>
    <row r="325" spans="1:24" x14ac:dyDescent="0.25">
      <c r="A325" s="64">
        <v>186288</v>
      </c>
      <c r="B325" s="65">
        <v>748</v>
      </c>
      <c r="C325" s="10">
        <v>45162</v>
      </c>
      <c r="D325" s="67"/>
      <c r="E325" s="67">
        <v>4536.5249999999996</v>
      </c>
      <c r="F325" s="67">
        <v>11300.375</v>
      </c>
      <c r="G325" s="68"/>
      <c r="H325" s="68"/>
      <c r="I325" s="67"/>
      <c r="J325" s="67">
        <v>311.66000000000003</v>
      </c>
      <c r="K325" s="67">
        <v>1808.06</v>
      </c>
      <c r="L325" s="67">
        <v>17956.62</v>
      </c>
      <c r="M325" s="61">
        <f>Tabla16[[#This Row],[TASA EX.]]+Tabla16[[#This Row],[IEPS 8 %]]</f>
        <v>311.66000000000003</v>
      </c>
      <c r="N325" s="69">
        <f>Tabla16[[#This Row],[TASA 16%]]+Tabla16[[#This Row],[IEPS 6%]]</f>
        <v>11300.375</v>
      </c>
      <c r="O325" s="36">
        <v>45177</v>
      </c>
      <c r="P325" s="66" t="s">
        <v>194</v>
      </c>
      <c r="Q325" s="70" t="s">
        <v>195</v>
      </c>
      <c r="R325" s="65" t="s">
        <v>34</v>
      </c>
      <c r="S325" s="67"/>
      <c r="T325" s="71" t="s">
        <v>35</v>
      </c>
      <c r="U325" s="66" t="s">
        <v>56</v>
      </c>
      <c r="W325" s="75">
        <f>(Tabla16[[#This Row],[TASA 16%]]+Tabla16[[#This Row],[IEPS 6%]])*0.16</f>
        <v>1808.06</v>
      </c>
      <c r="X325" s="75">
        <f>W325-Tabla16[[#This Row],[IVA]]</f>
        <v>0</v>
      </c>
    </row>
    <row r="326" spans="1:24" x14ac:dyDescent="0.25">
      <c r="A326" s="39">
        <v>186508</v>
      </c>
      <c r="B326" s="9">
        <v>968</v>
      </c>
      <c r="C326" s="10">
        <v>45169</v>
      </c>
      <c r="D326" s="11"/>
      <c r="E326" s="11">
        <v>25862</v>
      </c>
      <c r="F326" s="11">
        <v>0</v>
      </c>
      <c r="G326" s="24"/>
      <c r="H326" s="24"/>
      <c r="I326" s="11"/>
      <c r="J326" s="11"/>
      <c r="K326" s="11"/>
      <c r="L326" s="11">
        <v>25862</v>
      </c>
      <c r="M326" s="62">
        <f>Tabla16[[#This Row],[TASA EX.]]+Tabla16[[#This Row],[IEPS 8 %]]</f>
        <v>0</v>
      </c>
      <c r="N326" s="62">
        <f>Tabla16[[#This Row],[TASA 16%]]+Tabla16[[#This Row],[IEPS 6%]]</f>
        <v>0</v>
      </c>
      <c r="O326" s="36">
        <v>45182</v>
      </c>
      <c r="P326" s="12" t="s">
        <v>206</v>
      </c>
      <c r="Q326" s="37" t="s">
        <v>207</v>
      </c>
      <c r="R326" s="9" t="s">
        <v>34</v>
      </c>
      <c r="S326" s="11"/>
      <c r="T326" s="13" t="s">
        <v>35</v>
      </c>
      <c r="U326" s="12" t="s">
        <v>1369</v>
      </c>
      <c r="W326" s="75">
        <f>(Tabla16[[#This Row],[TASA 16%]]+Tabla16[[#This Row],[IEPS 6%]])*0.16</f>
        <v>0</v>
      </c>
      <c r="X326" s="75">
        <f>W326-Tabla16[[#This Row],[IVA]]</f>
        <v>0</v>
      </c>
    </row>
    <row r="327" spans="1:24" x14ac:dyDescent="0.25">
      <c r="A327" s="64">
        <v>186509</v>
      </c>
      <c r="B327" s="65">
        <v>969</v>
      </c>
      <c r="C327" s="10">
        <v>45169</v>
      </c>
      <c r="D327" s="67"/>
      <c r="E327" s="67">
        <v>94561.16</v>
      </c>
      <c r="F327" s="67">
        <v>0</v>
      </c>
      <c r="G327" s="68"/>
      <c r="H327" s="68"/>
      <c r="I327" s="67"/>
      <c r="J327" s="67"/>
      <c r="K327" s="67"/>
      <c r="L327" s="67">
        <v>94561.16</v>
      </c>
      <c r="M327" s="61">
        <f>Tabla16[[#This Row],[TASA EX.]]+Tabla16[[#This Row],[IEPS 8 %]]</f>
        <v>0</v>
      </c>
      <c r="N327" s="69">
        <f>Tabla16[[#This Row],[TASA 16%]]+Tabla16[[#This Row],[IEPS 6%]]</f>
        <v>0</v>
      </c>
      <c r="O327" s="36">
        <v>45182</v>
      </c>
      <c r="P327" s="66" t="s">
        <v>120</v>
      </c>
      <c r="Q327" s="70" t="s">
        <v>121</v>
      </c>
      <c r="R327" s="65" t="s">
        <v>34</v>
      </c>
      <c r="S327" s="67"/>
      <c r="T327" s="71" t="s">
        <v>35</v>
      </c>
      <c r="U327" s="66" t="s">
        <v>56</v>
      </c>
      <c r="W327" s="75">
        <f>(Tabla16[[#This Row],[TASA 16%]]+Tabla16[[#This Row],[IEPS 6%]])*0.16</f>
        <v>0</v>
      </c>
      <c r="X327" s="75">
        <f>W327-Tabla16[[#This Row],[IVA]]</f>
        <v>0</v>
      </c>
    </row>
    <row r="328" spans="1:24" x14ac:dyDescent="0.25">
      <c r="A328" s="64">
        <v>186511</v>
      </c>
      <c r="B328" s="65">
        <v>971</v>
      </c>
      <c r="C328" s="10">
        <v>45169</v>
      </c>
      <c r="D328" s="67"/>
      <c r="E328" s="67">
        <v>-7.4999999998226485E-3</v>
      </c>
      <c r="F328" s="67">
        <v>762.93749999999989</v>
      </c>
      <c r="G328" s="68"/>
      <c r="H328" s="68"/>
      <c r="I328" s="67"/>
      <c r="J328" s="67"/>
      <c r="K328" s="67">
        <v>122.07</v>
      </c>
      <c r="L328" s="67">
        <v>885</v>
      </c>
      <c r="M328" s="61">
        <f>Tabla16[[#This Row],[TASA EX.]]+Tabla16[[#This Row],[IEPS 8 %]]</f>
        <v>0</v>
      </c>
      <c r="N328" s="69">
        <f>Tabla16[[#This Row],[TASA 16%]]+Tabla16[[#This Row],[IEPS 6%]]</f>
        <v>762.93749999999989</v>
      </c>
      <c r="O328" s="36">
        <v>45176</v>
      </c>
      <c r="P328" s="66" t="s">
        <v>393</v>
      </c>
      <c r="Q328" s="70" t="s">
        <v>394</v>
      </c>
      <c r="R328" s="65" t="s">
        <v>34</v>
      </c>
      <c r="S328" s="67"/>
      <c r="T328" s="71" t="s">
        <v>35</v>
      </c>
      <c r="U328" s="66" t="s">
        <v>1370</v>
      </c>
      <c r="W328" s="75">
        <f>(Tabla16[[#This Row],[TASA 16%]]+Tabla16[[#This Row],[IEPS 6%]])*0.16</f>
        <v>122.06999999999998</v>
      </c>
      <c r="X328" s="75">
        <f>W328-Tabla16[[#This Row],[IVA]]</f>
        <v>0</v>
      </c>
    </row>
    <row r="329" spans="1:24" x14ac:dyDescent="0.25">
      <c r="A329" s="64">
        <v>186512</v>
      </c>
      <c r="B329" s="65">
        <v>972</v>
      </c>
      <c r="C329" s="10">
        <v>45169</v>
      </c>
      <c r="D329" s="67"/>
      <c r="E329" s="67">
        <v>-1.2499999999818101E-2</v>
      </c>
      <c r="F329" s="67">
        <v>5122.0625</v>
      </c>
      <c r="G329" s="68"/>
      <c r="H329" s="68"/>
      <c r="I329" s="67"/>
      <c r="J329" s="67"/>
      <c r="K329" s="67">
        <v>819.53</v>
      </c>
      <c r="L329" s="67">
        <v>5941.58</v>
      </c>
      <c r="M329" s="61">
        <f>Tabla16[[#This Row],[TASA EX.]]+Tabla16[[#This Row],[IEPS 8 %]]</f>
        <v>0</v>
      </c>
      <c r="N329" s="69">
        <f>Tabla16[[#This Row],[TASA 16%]]+Tabla16[[#This Row],[IEPS 6%]]</f>
        <v>5122.0625</v>
      </c>
      <c r="O329" s="36">
        <v>45191</v>
      </c>
      <c r="P329" s="66" t="s">
        <v>146</v>
      </c>
      <c r="Q329" s="70" t="s">
        <v>147</v>
      </c>
      <c r="R329" s="65" t="s">
        <v>34</v>
      </c>
      <c r="S329" s="67"/>
      <c r="T329" s="71" t="s">
        <v>35</v>
      </c>
      <c r="U329" s="66" t="s">
        <v>1371</v>
      </c>
      <c r="W329" s="75">
        <f>(Tabla16[[#This Row],[TASA 16%]]+Tabla16[[#This Row],[IEPS 6%]])*0.16</f>
        <v>819.53</v>
      </c>
      <c r="X329" s="75">
        <f>W329-Tabla16[[#This Row],[IVA]]</f>
        <v>0</v>
      </c>
    </row>
    <row r="330" spans="1:24" x14ac:dyDescent="0.25">
      <c r="A330" s="39">
        <v>186513</v>
      </c>
      <c r="B330" s="9">
        <v>973</v>
      </c>
      <c r="C330" s="10">
        <v>45169</v>
      </c>
      <c r="D330" s="11"/>
      <c r="E330" s="11">
        <v>5462.72</v>
      </c>
      <c r="F330" s="11">
        <v>0</v>
      </c>
      <c r="G330" s="24"/>
      <c r="H330" s="24"/>
      <c r="I330" s="11"/>
      <c r="J330" s="11"/>
      <c r="K330" s="11"/>
      <c r="L330" s="11">
        <v>5462.72</v>
      </c>
      <c r="M330" s="62">
        <f>Tabla16[[#This Row],[TASA EX.]]+Tabla16[[#This Row],[IEPS 8 %]]</f>
        <v>0</v>
      </c>
      <c r="N330" s="62">
        <f>Tabla16[[#This Row],[TASA 16%]]+Tabla16[[#This Row],[IEPS 6%]]</f>
        <v>0</v>
      </c>
      <c r="O330" s="36">
        <v>45191</v>
      </c>
      <c r="P330" s="12" t="s">
        <v>107</v>
      </c>
      <c r="Q330" s="37" t="s">
        <v>108</v>
      </c>
      <c r="R330" s="9" t="s">
        <v>34</v>
      </c>
      <c r="S330" s="11"/>
      <c r="T330" s="13" t="s">
        <v>35</v>
      </c>
      <c r="U330" s="12" t="s">
        <v>1372</v>
      </c>
      <c r="W330" s="75">
        <f>(Tabla16[[#This Row],[TASA 16%]]+Tabla16[[#This Row],[IEPS 6%]])*0.16</f>
        <v>0</v>
      </c>
      <c r="X330" s="75">
        <f>W330-Tabla16[[#This Row],[IVA]]</f>
        <v>0</v>
      </c>
    </row>
    <row r="331" spans="1:24" x14ac:dyDescent="0.25">
      <c r="A331" s="64">
        <v>186514</v>
      </c>
      <c r="B331" s="65">
        <v>974</v>
      </c>
      <c r="C331" s="10">
        <v>45169</v>
      </c>
      <c r="D331" s="67"/>
      <c r="E331" s="67">
        <v>6444.96</v>
      </c>
      <c r="F331" s="67">
        <v>0</v>
      </c>
      <c r="G331" s="68"/>
      <c r="H331" s="68"/>
      <c r="I331" s="67"/>
      <c r="J331" s="67"/>
      <c r="K331" s="67"/>
      <c r="L331" s="67">
        <v>6444.96</v>
      </c>
      <c r="M331" s="61">
        <f>Tabla16[[#This Row],[TASA EX.]]+Tabla16[[#This Row],[IEPS 8 %]]</f>
        <v>0</v>
      </c>
      <c r="N331" s="69">
        <f>Tabla16[[#This Row],[TASA 16%]]+Tabla16[[#This Row],[IEPS 6%]]</f>
        <v>0</v>
      </c>
      <c r="O331" s="36">
        <v>45188</v>
      </c>
      <c r="P331" s="66" t="s">
        <v>107</v>
      </c>
      <c r="Q331" s="70" t="s">
        <v>108</v>
      </c>
      <c r="R331" s="65" t="s">
        <v>34</v>
      </c>
      <c r="S331" s="67"/>
      <c r="T331" s="71" t="s">
        <v>35</v>
      </c>
      <c r="U331" s="66" t="s">
        <v>1373</v>
      </c>
      <c r="W331" s="75">
        <f>(Tabla16[[#This Row],[TASA 16%]]+Tabla16[[#This Row],[IEPS 6%]])*0.16</f>
        <v>0</v>
      </c>
      <c r="X331" s="75">
        <f>W331-Tabla16[[#This Row],[IVA]]</f>
        <v>0</v>
      </c>
    </row>
    <row r="332" spans="1:24" x14ac:dyDescent="0.25">
      <c r="A332" s="76">
        <v>186515</v>
      </c>
      <c r="B332" s="77">
        <v>975</v>
      </c>
      <c r="C332" s="85">
        <v>45169</v>
      </c>
      <c r="D332" s="79"/>
      <c r="E332" s="79">
        <v>-2.5000000001455192E-2</v>
      </c>
      <c r="F332" s="79">
        <v>8296.625</v>
      </c>
      <c r="G332" s="80"/>
      <c r="H332" s="80"/>
      <c r="I332" s="79"/>
      <c r="J332" s="79"/>
      <c r="K332" s="79">
        <v>1327.46</v>
      </c>
      <c r="L332" s="79">
        <v>9624.06</v>
      </c>
      <c r="M332" s="81">
        <f>Tabla16[[#This Row],[TASA EX.]]+Tabla16[[#This Row],[IEPS 8 %]]</f>
        <v>0</v>
      </c>
      <c r="N332" s="81">
        <f>Tabla16[[#This Row],[TASA 16%]]+Tabla16[[#This Row],[IEPS 6%]]</f>
        <v>8296.625</v>
      </c>
      <c r="O332" s="36">
        <v>45183</v>
      </c>
      <c r="P332" s="78" t="s">
        <v>367</v>
      </c>
      <c r="Q332" s="82" t="s">
        <v>368</v>
      </c>
      <c r="R332" s="77" t="s">
        <v>34</v>
      </c>
      <c r="S332" s="79"/>
      <c r="T332" s="83" t="s">
        <v>35</v>
      </c>
      <c r="U332" s="78" t="s">
        <v>1374</v>
      </c>
      <c r="W332" s="75">
        <f>(Tabla16[[#This Row],[TASA 16%]]+Tabla16[[#This Row],[IEPS 6%]])*0.16</f>
        <v>1327.46</v>
      </c>
      <c r="X332" s="75">
        <f>W332-Tabla16[[#This Row],[IVA]]</f>
        <v>0</v>
      </c>
    </row>
    <row r="333" spans="1:24" x14ac:dyDescent="0.25">
      <c r="A333" s="64">
        <v>186517</v>
      </c>
      <c r="B333" s="65">
        <v>977</v>
      </c>
      <c r="C333" s="10">
        <v>45169</v>
      </c>
      <c r="D333" s="67"/>
      <c r="E333" s="67">
        <v>2837.6800000000003</v>
      </c>
      <c r="F333" s="67">
        <v>9468.25</v>
      </c>
      <c r="G333" s="68"/>
      <c r="H333" s="68"/>
      <c r="I333" s="67"/>
      <c r="J333" s="67"/>
      <c r="K333" s="67">
        <v>1514.92</v>
      </c>
      <c r="L333" s="67">
        <v>13820.85</v>
      </c>
      <c r="M333" s="61">
        <f>Tabla16[[#This Row],[TASA EX.]]+Tabla16[[#This Row],[IEPS 8 %]]</f>
        <v>0</v>
      </c>
      <c r="N333" s="69">
        <f>Tabla16[[#This Row],[TASA 16%]]+Tabla16[[#This Row],[IEPS 6%]]</f>
        <v>9468.25</v>
      </c>
      <c r="O333" s="36">
        <v>45187</v>
      </c>
      <c r="P333" s="66" t="s">
        <v>109</v>
      </c>
      <c r="Q333" s="70" t="s">
        <v>110</v>
      </c>
      <c r="R333" s="65" t="s">
        <v>34</v>
      </c>
      <c r="S333" s="67">
        <v>245.11</v>
      </c>
      <c r="T333" s="71" t="s">
        <v>35</v>
      </c>
      <c r="U333" s="66" t="s">
        <v>1375</v>
      </c>
      <c r="W333" s="75">
        <f>(Tabla16[[#This Row],[TASA 16%]]+Tabla16[[#This Row],[IEPS 6%]])*0.16</f>
        <v>1514.92</v>
      </c>
      <c r="X333" s="75">
        <f>W333-Tabla16[[#This Row],[IVA]]</f>
        <v>0</v>
      </c>
    </row>
    <row r="334" spans="1:24" x14ac:dyDescent="0.25">
      <c r="A334" s="64">
        <v>186507</v>
      </c>
      <c r="B334" s="65">
        <v>967</v>
      </c>
      <c r="C334" s="10">
        <v>45169</v>
      </c>
      <c r="D334" s="67"/>
      <c r="E334" s="67">
        <v>4777.9375</v>
      </c>
      <c r="F334" s="67">
        <v>16263.0625</v>
      </c>
      <c r="G334" s="68"/>
      <c r="H334" s="68"/>
      <c r="I334" s="67"/>
      <c r="J334" s="67">
        <v>365.86</v>
      </c>
      <c r="K334" s="67">
        <v>2602.09</v>
      </c>
      <c r="L334" s="67">
        <v>24008.95</v>
      </c>
      <c r="M334" s="61">
        <f>Tabla16[[#This Row],[TASA EX.]]+Tabla16[[#This Row],[IEPS 8 %]]</f>
        <v>365.86</v>
      </c>
      <c r="N334" s="69">
        <f>Tabla16[[#This Row],[TASA 16%]]+Tabla16[[#This Row],[IEPS 6%]]</f>
        <v>16263.0625</v>
      </c>
      <c r="O334" s="36">
        <v>45182</v>
      </c>
      <c r="P334" s="66" t="s">
        <v>194</v>
      </c>
      <c r="Q334" s="70" t="s">
        <v>195</v>
      </c>
      <c r="R334" s="65" t="s">
        <v>34</v>
      </c>
      <c r="S334" s="67"/>
      <c r="T334" s="71" t="s">
        <v>35</v>
      </c>
      <c r="U334" s="66" t="s">
        <v>56</v>
      </c>
      <c r="W334" s="75">
        <f>(Tabla16[[#This Row],[TASA 16%]]+Tabla16[[#This Row],[IEPS 6%]])*0.16</f>
        <v>2602.09</v>
      </c>
      <c r="X334" s="75">
        <f>W334-Tabla16[[#This Row],[IVA]]</f>
        <v>0</v>
      </c>
    </row>
    <row r="335" spans="1:24" x14ac:dyDescent="0.25">
      <c r="A335" s="64">
        <v>186519</v>
      </c>
      <c r="B335" s="65">
        <v>979</v>
      </c>
      <c r="C335" s="10">
        <v>45169</v>
      </c>
      <c r="D335" s="67"/>
      <c r="E335" s="67">
        <v>2735.9524999999994</v>
      </c>
      <c r="F335" s="67">
        <v>12482.9375</v>
      </c>
      <c r="G335" s="68"/>
      <c r="H335" s="68"/>
      <c r="I335" s="67"/>
      <c r="J335" s="67"/>
      <c r="K335" s="67">
        <v>1997.27</v>
      </c>
      <c r="L335" s="67">
        <v>17216.16</v>
      </c>
      <c r="M335" s="61">
        <f>Tabla16[[#This Row],[TASA EX.]]+Tabla16[[#This Row],[IEPS 8 %]]</f>
        <v>0</v>
      </c>
      <c r="N335" s="69">
        <f>Tabla16[[#This Row],[TASA 16%]]+Tabla16[[#This Row],[IEPS 6%]]</f>
        <v>12482.9375</v>
      </c>
      <c r="O335" s="36">
        <v>45195</v>
      </c>
      <c r="P335" s="66" t="s">
        <v>401</v>
      </c>
      <c r="Q335" s="70" t="s">
        <v>402</v>
      </c>
      <c r="R335" s="65" t="s">
        <v>34</v>
      </c>
      <c r="S335" s="67"/>
      <c r="T335" s="71" t="s">
        <v>35</v>
      </c>
      <c r="U335" s="66" t="s">
        <v>1376</v>
      </c>
      <c r="W335" s="75">
        <f>(Tabla16[[#This Row],[TASA 16%]]+Tabla16[[#This Row],[IEPS 6%]])*0.16</f>
        <v>1997.27</v>
      </c>
      <c r="X335" s="75">
        <f>W335-Tabla16[[#This Row],[IVA]]</f>
        <v>0</v>
      </c>
    </row>
    <row r="336" spans="1:24" x14ac:dyDescent="0.25">
      <c r="A336" s="39">
        <v>186520</v>
      </c>
      <c r="B336" s="9">
        <v>980</v>
      </c>
      <c r="C336" s="10">
        <v>45169</v>
      </c>
      <c r="D336" s="11"/>
      <c r="E336" s="11">
        <v>-0.10749999999825377</v>
      </c>
      <c r="F336" s="11">
        <v>16204.4375</v>
      </c>
      <c r="G336" s="24"/>
      <c r="H336" s="24"/>
      <c r="I336" s="11"/>
      <c r="J336" s="11"/>
      <c r="K336" s="11">
        <v>2592.71</v>
      </c>
      <c r="L336" s="11">
        <v>18797.04</v>
      </c>
      <c r="M336" s="62">
        <f>Tabla16[[#This Row],[TASA EX.]]+Tabla16[[#This Row],[IEPS 8 %]]</f>
        <v>0</v>
      </c>
      <c r="N336" s="62">
        <f>Tabla16[[#This Row],[TASA 16%]]+Tabla16[[#This Row],[IEPS 6%]]</f>
        <v>16204.4375</v>
      </c>
      <c r="O336" s="36">
        <v>45194</v>
      </c>
      <c r="P336" s="12" t="s">
        <v>307</v>
      </c>
      <c r="Q336" s="37" t="s">
        <v>308</v>
      </c>
      <c r="R336" s="9" t="s">
        <v>34</v>
      </c>
      <c r="S336" s="11"/>
      <c r="T336" s="13" t="s">
        <v>35</v>
      </c>
      <c r="U336" s="12" t="s">
        <v>1377</v>
      </c>
      <c r="W336" s="75">
        <f>(Tabla16[[#This Row],[TASA 16%]]+Tabla16[[#This Row],[IEPS 6%]])*0.16</f>
        <v>2592.71</v>
      </c>
      <c r="X336" s="75">
        <f>W336-Tabla16[[#This Row],[IVA]]</f>
        <v>0</v>
      </c>
    </row>
    <row r="337" spans="1:24" x14ac:dyDescent="0.25">
      <c r="A337" s="39">
        <v>186521</v>
      </c>
      <c r="B337" s="9">
        <v>981</v>
      </c>
      <c r="C337" s="10">
        <v>45169</v>
      </c>
      <c r="D337" s="11"/>
      <c r="E337" s="11">
        <v>21822.1</v>
      </c>
      <c r="F337" s="11">
        <v>0</v>
      </c>
      <c r="G337" s="24"/>
      <c r="H337" s="24"/>
      <c r="I337" s="11"/>
      <c r="J337" s="11"/>
      <c r="K337" s="11"/>
      <c r="L337" s="11">
        <v>21822.1</v>
      </c>
      <c r="M337" s="61">
        <f>Tabla16[[#This Row],[TASA EX.]]+Tabla16[[#This Row],[IEPS 8 %]]</f>
        <v>0</v>
      </c>
      <c r="N337" s="62">
        <f>Tabla16[[#This Row],[TASA 16%]]+Tabla16[[#This Row],[IEPS 6%]]</f>
        <v>0</v>
      </c>
      <c r="O337" s="36">
        <v>45191</v>
      </c>
      <c r="P337" s="12" t="s">
        <v>626</v>
      </c>
      <c r="Q337" s="37" t="s">
        <v>627</v>
      </c>
      <c r="R337" s="9" t="s">
        <v>34</v>
      </c>
      <c r="S337" s="11"/>
      <c r="T337" s="13" t="s">
        <v>35</v>
      </c>
      <c r="U337" s="12" t="s">
        <v>1378</v>
      </c>
      <c r="W337" s="75">
        <f>(Tabla16[[#This Row],[TASA 16%]]+Tabla16[[#This Row],[IEPS 6%]])*0.16</f>
        <v>0</v>
      </c>
      <c r="X337" s="75">
        <f>W337-Tabla16[[#This Row],[IVA]]</f>
        <v>0</v>
      </c>
    </row>
    <row r="338" spans="1:24" x14ac:dyDescent="0.25">
      <c r="A338" s="64">
        <v>186522</v>
      </c>
      <c r="B338" s="65">
        <v>982</v>
      </c>
      <c r="C338" s="10">
        <v>45169</v>
      </c>
      <c r="D338" s="67"/>
      <c r="E338" s="67">
        <v>2.5000000001455192E-2</v>
      </c>
      <c r="F338" s="67">
        <v>21286.375</v>
      </c>
      <c r="G338" s="68"/>
      <c r="H338" s="68"/>
      <c r="I338" s="67"/>
      <c r="J338" s="67"/>
      <c r="K338" s="67">
        <v>3405.82</v>
      </c>
      <c r="L338" s="67">
        <v>24692.22</v>
      </c>
      <c r="M338" s="61">
        <f>Tabla16[[#This Row],[TASA EX.]]+Tabla16[[#This Row],[IEPS 8 %]]</f>
        <v>0</v>
      </c>
      <c r="N338" s="69">
        <f>Tabla16[[#This Row],[TASA 16%]]+Tabla16[[#This Row],[IEPS 6%]]</f>
        <v>21286.375</v>
      </c>
      <c r="O338" s="36">
        <v>45187</v>
      </c>
      <c r="P338" s="66" t="s">
        <v>563</v>
      </c>
      <c r="Q338" s="70" t="s">
        <v>564</v>
      </c>
      <c r="R338" s="65" t="s">
        <v>34</v>
      </c>
      <c r="S338" s="67"/>
      <c r="T338" s="71" t="s">
        <v>35</v>
      </c>
      <c r="U338" s="66" t="s">
        <v>717</v>
      </c>
      <c r="W338" s="75">
        <f>(Tabla16[[#This Row],[TASA 16%]]+Tabla16[[#This Row],[IEPS 6%]])*0.16</f>
        <v>3405.82</v>
      </c>
      <c r="X338" s="75">
        <f>W338-Tabla16[[#This Row],[IVA]]</f>
        <v>0</v>
      </c>
    </row>
    <row r="339" spans="1:24" x14ac:dyDescent="0.25">
      <c r="A339" s="39">
        <v>186523</v>
      </c>
      <c r="B339" s="9">
        <v>983</v>
      </c>
      <c r="C339" s="10">
        <v>45169</v>
      </c>
      <c r="D339" s="11"/>
      <c r="E339" s="11">
        <v>0</v>
      </c>
      <c r="F339" s="11">
        <v>25601.25</v>
      </c>
      <c r="G339" s="24"/>
      <c r="H339" s="24"/>
      <c r="I339" s="11"/>
      <c r="J339" s="11"/>
      <c r="K339" s="11">
        <v>4096.2</v>
      </c>
      <c r="L339" s="11">
        <v>29697.45</v>
      </c>
      <c r="M339" s="62">
        <f>Tabla16[[#This Row],[TASA EX.]]+Tabla16[[#This Row],[IEPS 8 %]]</f>
        <v>0</v>
      </c>
      <c r="N339" s="62">
        <f>Tabla16[[#This Row],[TASA 16%]]+Tabla16[[#This Row],[IEPS 6%]]</f>
        <v>25601.25</v>
      </c>
      <c r="O339" s="36">
        <v>45191</v>
      </c>
      <c r="P339" s="12" t="s">
        <v>137</v>
      </c>
      <c r="Q339" s="37" t="s">
        <v>138</v>
      </c>
      <c r="R339" s="9" t="s">
        <v>34</v>
      </c>
      <c r="S339" s="11"/>
      <c r="T339" s="13" t="s">
        <v>35</v>
      </c>
      <c r="U339" s="12" t="s">
        <v>1379</v>
      </c>
      <c r="W339" s="75">
        <f>(Tabla16[[#This Row],[TASA 16%]]+Tabla16[[#This Row],[IEPS 6%]])*0.16</f>
        <v>4096.2</v>
      </c>
      <c r="X339" s="75">
        <f>W339-Tabla16[[#This Row],[IVA]]</f>
        <v>0</v>
      </c>
    </row>
    <row r="340" spans="1:24" x14ac:dyDescent="0.25">
      <c r="A340" s="64">
        <v>186524</v>
      </c>
      <c r="B340" s="65">
        <v>984</v>
      </c>
      <c r="C340" s="10">
        <v>45169</v>
      </c>
      <c r="D340" s="67"/>
      <c r="E340" s="67">
        <v>-2.7500000000145519E-2</v>
      </c>
      <c r="F340" s="67">
        <v>26821.1875</v>
      </c>
      <c r="G340" s="68"/>
      <c r="H340" s="68"/>
      <c r="I340" s="67"/>
      <c r="J340" s="67"/>
      <c r="K340" s="67">
        <v>4291.3900000000003</v>
      </c>
      <c r="L340" s="67">
        <v>31112.55</v>
      </c>
      <c r="M340" s="61">
        <f>Tabla16[[#This Row],[TASA EX.]]+Tabla16[[#This Row],[IEPS 8 %]]</f>
        <v>0</v>
      </c>
      <c r="N340" s="69">
        <f>Tabla16[[#This Row],[TASA 16%]]+Tabla16[[#This Row],[IEPS 6%]]</f>
        <v>26821.1875</v>
      </c>
      <c r="O340" s="36">
        <v>45191</v>
      </c>
      <c r="P340" s="66" t="s">
        <v>535</v>
      </c>
      <c r="Q340" s="70" t="s">
        <v>536</v>
      </c>
      <c r="R340" s="65" t="s">
        <v>34</v>
      </c>
      <c r="S340" s="67"/>
      <c r="T340" s="71" t="s">
        <v>35</v>
      </c>
      <c r="U340" s="66" t="s">
        <v>1380</v>
      </c>
      <c r="W340" s="75">
        <f>(Tabla16[[#This Row],[TASA 16%]]+Tabla16[[#This Row],[IEPS 6%]])*0.16</f>
        <v>4291.3900000000003</v>
      </c>
      <c r="X340" s="75">
        <f>W340-Tabla16[[#This Row],[IVA]]</f>
        <v>0</v>
      </c>
    </row>
    <row r="341" spans="1:24" x14ac:dyDescent="0.25">
      <c r="A341" s="64">
        <v>186525</v>
      </c>
      <c r="B341" s="65">
        <v>985</v>
      </c>
      <c r="C341" s="10">
        <v>45169</v>
      </c>
      <c r="D341" s="67"/>
      <c r="E341" s="67">
        <v>-3.7500000005820766E-2</v>
      </c>
      <c r="F341" s="67">
        <v>27239.437500000004</v>
      </c>
      <c r="G341" s="68"/>
      <c r="H341" s="68"/>
      <c r="I341" s="67"/>
      <c r="J341" s="67"/>
      <c r="K341" s="67">
        <v>4358.3100000000004</v>
      </c>
      <c r="L341" s="67">
        <v>31597.71</v>
      </c>
      <c r="M341" s="61">
        <f>Tabla16[[#This Row],[TASA EX.]]+Tabla16[[#This Row],[IEPS 8 %]]</f>
        <v>0</v>
      </c>
      <c r="N341" s="69">
        <f>Tabla16[[#This Row],[TASA 16%]]+Tabla16[[#This Row],[IEPS 6%]]</f>
        <v>27239.437500000004</v>
      </c>
      <c r="O341" s="36">
        <v>45192</v>
      </c>
      <c r="P341" s="66" t="s">
        <v>214</v>
      </c>
      <c r="Q341" s="70" t="s">
        <v>215</v>
      </c>
      <c r="R341" s="65" t="s">
        <v>34</v>
      </c>
      <c r="S341" s="67">
        <v>596.54999999999995</v>
      </c>
      <c r="T341" s="71" t="s">
        <v>35</v>
      </c>
      <c r="U341" s="66" t="s">
        <v>1381</v>
      </c>
      <c r="W341" s="75">
        <f>(Tabla16[[#This Row],[TASA 16%]]+Tabla16[[#This Row],[IEPS 6%]])*0.16</f>
        <v>4358.3100000000004</v>
      </c>
      <c r="X341" s="75">
        <f>W341-Tabla16[[#This Row],[IVA]]</f>
        <v>0</v>
      </c>
    </row>
    <row r="342" spans="1:24" x14ac:dyDescent="0.25">
      <c r="A342" s="39">
        <v>186526</v>
      </c>
      <c r="B342" s="9">
        <v>986</v>
      </c>
      <c r="C342" s="10">
        <v>45169</v>
      </c>
      <c r="D342" s="11"/>
      <c r="E342" s="11">
        <v>37107.599999999999</v>
      </c>
      <c r="F342" s="11">
        <v>0</v>
      </c>
      <c r="G342" s="24"/>
      <c r="H342" s="24"/>
      <c r="I342" s="11"/>
      <c r="J342" s="11"/>
      <c r="K342" s="11"/>
      <c r="L342" s="11">
        <v>37107.599999999999</v>
      </c>
      <c r="M342" s="62">
        <f>Tabla16[[#This Row],[TASA EX.]]+Tabla16[[#This Row],[IEPS 8 %]]</f>
        <v>0</v>
      </c>
      <c r="N342" s="62">
        <f>Tabla16[[#This Row],[TASA 16%]]+Tabla16[[#This Row],[IEPS 6%]]</f>
        <v>0</v>
      </c>
      <c r="O342" s="36">
        <v>45174</v>
      </c>
      <c r="P342" s="12" t="s">
        <v>130</v>
      </c>
      <c r="Q342" s="37" t="s">
        <v>131</v>
      </c>
      <c r="R342" s="9" t="s">
        <v>34</v>
      </c>
      <c r="S342" s="11"/>
      <c r="T342" s="13" t="s">
        <v>35</v>
      </c>
      <c r="U342" s="12" t="s">
        <v>1382</v>
      </c>
      <c r="W342" s="75">
        <f>(Tabla16[[#This Row],[TASA 16%]]+Tabla16[[#This Row],[IEPS 6%]])*0.16</f>
        <v>0</v>
      </c>
      <c r="X342" s="75">
        <f>W342-Tabla16[[#This Row],[IVA]]</f>
        <v>0</v>
      </c>
    </row>
    <row r="343" spans="1:24" x14ac:dyDescent="0.25">
      <c r="A343" s="76">
        <v>186527</v>
      </c>
      <c r="B343" s="77">
        <v>987</v>
      </c>
      <c r="C343" s="85">
        <v>45169</v>
      </c>
      <c r="D343" s="79"/>
      <c r="E343" s="79">
        <v>43200</v>
      </c>
      <c r="F343" s="79">
        <v>0</v>
      </c>
      <c r="G343" s="80"/>
      <c r="H343" s="80"/>
      <c r="I343" s="79"/>
      <c r="J343" s="79"/>
      <c r="K343" s="79"/>
      <c r="L343" s="79">
        <v>43200</v>
      </c>
      <c r="M343" s="81">
        <f>Tabla16[[#This Row],[TASA EX.]]+Tabla16[[#This Row],[IEPS 8 %]]</f>
        <v>0</v>
      </c>
      <c r="N343" s="81">
        <f>Tabla16[[#This Row],[TASA 16%]]+Tabla16[[#This Row],[IEPS 6%]]</f>
        <v>0</v>
      </c>
      <c r="O343" s="36">
        <v>45175</v>
      </c>
      <c r="P343" s="78" t="s">
        <v>657</v>
      </c>
      <c r="Q343" s="82" t="s">
        <v>658</v>
      </c>
      <c r="R343" s="77" t="s">
        <v>34</v>
      </c>
      <c r="S343" s="79"/>
      <c r="T343" s="83" t="s">
        <v>35</v>
      </c>
      <c r="U343" s="78" t="s">
        <v>1383</v>
      </c>
      <c r="W343" s="75">
        <f>(Tabla16[[#This Row],[TASA 16%]]+Tabla16[[#This Row],[IEPS 6%]])*0.16</f>
        <v>0</v>
      </c>
      <c r="X343" s="75">
        <f>W343-Tabla16[[#This Row],[IVA]]</f>
        <v>0</v>
      </c>
    </row>
    <row r="344" spans="1:24" x14ac:dyDescent="0.25">
      <c r="A344" s="39">
        <v>186528</v>
      </c>
      <c r="B344" s="9">
        <v>988</v>
      </c>
      <c r="C344" s="10">
        <v>45169</v>
      </c>
      <c r="D344" s="11"/>
      <c r="E344" s="11">
        <v>2.5000000023283064E-3</v>
      </c>
      <c r="F344" s="11">
        <v>41689.4375</v>
      </c>
      <c r="G344" s="24"/>
      <c r="H344" s="24"/>
      <c r="I344" s="11"/>
      <c r="J344" s="11"/>
      <c r="K344" s="11">
        <v>6670.31</v>
      </c>
      <c r="L344" s="11">
        <v>48359.75</v>
      </c>
      <c r="M344" s="61">
        <f>Tabla16[[#This Row],[TASA EX.]]+Tabla16[[#This Row],[IEPS 8 %]]</f>
        <v>0</v>
      </c>
      <c r="N344" s="62">
        <f>Tabla16[[#This Row],[TASA 16%]]+Tabla16[[#This Row],[IEPS 6%]]</f>
        <v>41689.4375</v>
      </c>
      <c r="O344" s="36">
        <v>45180</v>
      </c>
      <c r="P344" s="12" t="s">
        <v>162</v>
      </c>
      <c r="Q344" s="37" t="s">
        <v>163</v>
      </c>
      <c r="R344" s="9" t="s">
        <v>48</v>
      </c>
      <c r="S344" s="11"/>
      <c r="T344" s="13" t="s">
        <v>49</v>
      </c>
      <c r="U344" s="12" t="s">
        <v>1384</v>
      </c>
      <c r="W344" s="75">
        <f>(Tabla16[[#This Row],[TASA 16%]]+Tabla16[[#This Row],[IEPS 6%]])*0.16</f>
        <v>6670.31</v>
      </c>
      <c r="X344" s="75">
        <f>W344-Tabla16[[#This Row],[IVA]]</f>
        <v>0</v>
      </c>
    </row>
    <row r="345" spans="1:24" x14ac:dyDescent="0.25">
      <c r="A345" s="64">
        <v>186529</v>
      </c>
      <c r="B345" s="65">
        <v>989</v>
      </c>
      <c r="C345" s="10">
        <v>45169</v>
      </c>
      <c r="D345" s="67"/>
      <c r="E345" s="67">
        <v>0</v>
      </c>
      <c r="F345" s="67">
        <v>77140</v>
      </c>
      <c r="G345" s="68"/>
      <c r="H345" s="68"/>
      <c r="I345" s="67"/>
      <c r="J345" s="67"/>
      <c r="K345" s="67">
        <v>12342.4</v>
      </c>
      <c r="L345" s="67">
        <v>89482.4</v>
      </c>
      <c r="M345" s="61">
        <f>Tabla16[[#This Row],[TASA EX.]]+Tabla16[[#This Row],[IEPS 8 %]]</f>
        <v>0</v>
      </c>
      <c r="N345" s="69">
        <f>Tabla16[[#This Row],[TASA 16%]]+Tabla16[[#This Row],[IEPS 6%]]</f>
        <v>77140</v>
      </c>
      <c r="O345" s="36">
        <v>45191</v>
      </c>
      <c r="P345" s="66" t="s">
        <v>216</v>
      </c>
      <c r="Q345" s="70" t="s">
        <v>217</v>
      </c>
      <c r="R345" s="65" t="s">
        <v>34</v>
      </c>
      <c r="S345" s="67"/>
      <c r="T345" s="71" t="s">
        <v>35</v>
      </c>
      <c r="U345" s="66" t="s">
        <v>1385</v>
      </c>
      <c r="W345" s="75">
        <f>(Tabla16[[#This Row],[TASA 16%]]+Tabla16[[#This Row],[IEPS 6%]])*0.16</f>
        <v>12342.4</v>
      </c>
      <c r="X345" s="75">
        <f>W345-Tabla16[[#This Row],[IVA]]</f>
        <v>0</v>
      </c>
    </row>
    <row r="346" spans="1:24" x14ac:dyDescent="0.25">
      <c r="A346" s="64">
        <v>186530</v>
      </c>
      <c r="B346" s="65">
        <v>990</v>
      </c>
      <c r="C346" s="10">
        <v>45169</v>
      </c>
      <c r="D346" s="67"/>
      <c r="E346" s="67">
        <v>5.4999999993015081E-2</v>
      </c>
      <c r="F346" s="67">
        <v>98350.625</v>
      </c>
      <c r="G346" s="68"/>
      <c r="H346" s="68"/>
      <c r="I346" s="67"/>
      <c r="J346" s="67"/>
      <c r="K346" s="67">
        <v>15736.1</v>
      </c>
      <c r="L346" s="67">
        <v>114086.78</v>
      </c>
      <c r="M346" s="61">
        <f>Tabla16[[#This Row],[TASA EX.]]+Tabla16[[#This Row],[IEPS 8 %]]</f>
        <v>0</v>
      </c>
      <c r="N346" s="69">
        <f>Tabla16[[#This Row],[TASA 16%]]+Tabla16[[#This Row],[IEPS 6%]]</f>
        <v>98350.625</v>
      </c>
      <c r="O346" s="36">
        <v>45182</v>
      </c>
      <c r="P346" s="66" t="s">
        <v>687</v>
      </c>
      <c r="Q346" s="70" t="s">
        <v>688</v>
      </c>
      <c r="R346" s="65" t="s">
        <v>48</v>
      </c>
      <c r="S346" s="67"/>
      <c r="T346" s="71" t="s">
        <v>49</v>
      </c>
      <c r="U346" s="66" t="s">
        <v>1386</v>
      </c>
      <c r="W346" s="75">
        <f>(Tabla16[[#This Row],[TASA 16%]]+Tabla16[[#This Row],[IEPS 6%]])*0.16</f>
        <v>15736.1</v>
      </c>
      <c r="X346" s="75">
        <f>W346-Tabla16[[#This Row],[IVA]]</f>
        <v>0</v>
      </c>
    </row>
    <row r="347" spans="1:24" x14ac:dyDescent="0.25">
      <c r="A347" s="64">
        <v>186531</v>
      </c>
      <c r="B347" s="65">
        <v>991</v>
      </c>
      <c r="C347" s="10">
        <v>45169</v>
      </c>
      <c r="D347" s="67"/>
      <c r="E347" s="67">
        <v>32772.410000000003</v>
      </c>
      <c r="F347" s="67">
        <v>0</v>
      </c>
      <c r="G347" s="68"/>
      <c r="H347" s="68"/>
      <c r="I347" s="67"/>
      <c r="J347" s="67"/>
      <c r="K347" s="67"/>
      <c r="L347" s="67">
        <v>32772.410000000003</v>
      </c>
      <c r="M347" s="61">
        <f>Tabla16[[#This Row],[TASA EX.]]+Tabla16[[#This Row],[IEPS 8 %]]</f>
        <v>0</v>
      </c>
      <c r="N347" s="69">
        <f>Tabla16[[#This Row],[TASA 16%]]+Tabla16[[#This Row],[IEPS 6%]]</f>
        <v>0</v>
      </c>
      <c r="O347" s="36">
        <v>45188</v>
      </c>
      <c r="P347" s="66" t="s">
        <v>144</v>
      </c>
      <c r="Q347" s="70" t="s">
        <v>145</v>
      </c>
      <c r="R347" s="65" t="s">
        <v>34</v>
      </c>
      <c r="S347" s="67"/>
      <c r="T347" s="71" t="s">
        <v>35</v>
      </c>
      <c r="U347" s="66" t="s">
        <v>1387</v>
      </c>
      <c r="W347" s="75">
        <f>(Tabla16[[#This Row],[TASA 16%]]+Tabla16[[#This Row],[IEPS 6%]])*0.16</f>
        <v>0</v>
      </c>
      <c r="X347" s="75">
        <f>W347-Tabla16[[#This Row],[IVA]]</f>
        <v>0</v>
      </c>
    </row>
    <row r="348" spans="1:24" x14ac:dyDescent="0.25">
      <c r="A348" s="64">
        <v>186532</v>
      </c>
      <c r="B348" s="65">
        <v>992</v>
      </c>
      <c r="C348" s="10">
        <v>45169</v>
      </c>
      <c r="D348" s="67"/>
      <c r="E348" s="67">
        <v>68199.442500000005</v>
      </c>
      <c r="F348" s="67">
        <v>3768.4375</v>
      </c>
      <c r="G348" s="68"/>
      <c r="H348" s="68"/>
      <c r="I348" s="67"/>
      <c r="J348" s="67"/>
      <c r="K348" s="67">
        <v>602.95000000000005</v>
      </c>
      <c r="L348" s="67">
        <v>72570.83</v>
      </c>
      <c r="M348" s="61">
        <f>Tabla16[[#This Row],[TASA EX.]]+Tabla16[[#This Row],[IEPS 8 %]]</f>
        <v>0</v>
      </c>
      <c r="N348" s="69">
        <f>Tabla16[[#This Row],[TASA 16%]]+Tabla16[[#This Row],[IEPS 6%]]</f>
        <v>3768.4375</v>
      </c>
      <c r="O348" s="36">
        <v>45192</v>
      </c>
      <c r="P348" s="66" t="s">
        <v>144</v>
      </c>
      <c r="Q348" s="70" t="s">
        <v>145</v>
      </c>
      <c r="R348" s="65" t="s">
        <v>34</v>
      </c>
      <c r="S348" s="67">
        <v>1117.6199999999999</v>
      </c>
      <c r="T348" s="71" t="s">
        <v>35</v>
      </c>
      <c r="U348" s="66" t="s">
        <v>1388</v>
      </c>
      <c r="W348" s="75">
        <f>(Tabla16[[#This Row],[TASA 16%]]+Tabla16[[#This Row],[IEPS 6%]])*0.16</f>
        <v>602.95000000000005</v>
      </c>
      <c r="X348" s="75">
        <f>W348-Tabla16[[#This Row],[IVA]]</f>
        <v>0</v>
      </c>
    </row>
    <row r="349" spans="1:24" x14ac:dyDescent="0.25">
      <c r="A349" s="64">
        <v>186533</v>
      </c>
      <c r="B349" s="65">
        <v>993</v>
      </c>
      <c r="C349" s="10">
        <v>45169</v>
      </c>
      <c r="D349" s="67"/>
      <c r="E349" s="67">
        <v>132819.04999999999</v>
      </c>
      <c r="F349" s="67">
        <v>0</v>
      </c>
      <c r="G349" s="68"/>
      <c r="H349" s="68"/>
      <c r="I349" s="67"/>
      <c r="J349" s="67"/>
      <c r="K349" s="67"/>
      <c r="L349" s="67">
        <v>132819.04999999999</v>
      </c>
      <c r="M349" s="61">
        <f>Tabla16[[#This Row],[TASA EX.]]+Tabla16[[#This Row],[IEPS 8 %]]</f>
        <v>0</v>
      </c>
      <c r="N349" s="69">
        <f>Tabla16[[#This Row],[TASA 16%]]+Tabla16[[#This Row],[IEPS 6%]]</f>
        <v>0</v>
      </c>
      <c r="O349" s="36">
        <v>45188</v>
      </c>
      <c r="P349" s="66" t="s">
        <v>144</v>
      </c>
      <c r="Q349" s="70" t="s">
        <v>145</v>
      </c>
      <c r="R349" s="65" t="s">
        <v>34</v>
      </c>
      <c r="S349" s="67">
        <v>2877.73</v>
      </c>
      <c r="T349" s="71" t="s">
        <v>35</v>
      </c>
      <c r="U349" s="66" t="s">
        <v>1389</v>
      </c>
      <c r="W349" s="75">
        <f>(Tabla16[[#This Row],[TASA 16%]]+Tabla16[[#This Row],[IEPS 6%]])*0.16</f>
        <v>0</v>
      </c>
      <c r="X349" s="75">
        <f>W349-Tabla16[[#This Row],[IVA]]</f>
        <v>0</v>
      </c>
    </row>
    <row r="350" spans="1:24" x14ac:dyDescent="0.25">
      <c r="A350" s="76">
        <v>186534</v>
      </c>
      <c r="B350" s="77">
        <v>994</v>
      </c>
      <c r="C350" s="85">
        <v>45169</v>
      </c>
      <c r="D350" s="79"/>
      <c r="E350" s="79">
        <v>401662.02</v>
      </c>
      <c r="F350" s="79">
        <v>0</v>
      </c>
      <c r="G350" s="80"/>
      <c r="H350" s="80"/>
      <c r="I350" s="79"/>
      <c r="J350" s="79"/>
      <c r="K350" s="79"/>
      <c r="L350" s="79">
        <v>401662.02</v>
      </c>
      <c r="M350" s="81">
        <f>Tabla16[[#This Row],[TASA EX.]]+Tabla16[[#This Row],[IEPS 8 %]]</f>
        <v>0</v>
      </c>
      <c r="N350" s="81">
        <f>Tabla16[[#This Row],[TASA 16%]]+Tabla16[[#This Row],[IEPS 6%]]</f>
        <v>0</v>
      </c>
      <c r="O350" s="36">
        <v>45188</v>
      </c>
      <c r="P350" s="78" t="s">
        <v>144</v>
      </c>
      <c r="Q350" s="82" t="s">
        <v>145</v>
      </c>
      <c r="R350" s="77" t="s">
        <v>34</v>
      </c>
      <c r="S350" s="79">
        <v>8340.23</v>
      </c>
      <c r="T350" s="83" t="s">
        <v>35</v>
      </c>
      <c r="U350" s="78" t="s">
        <v>1390</v>
      </c>
      <c r="W350" s="75">
        <f>(Tabla16[[#This Row],[TASA 16%]]+Tabla16[[#This Row],[IEPS 6%]])*0.16</f>
        <v>0</v>
      </c>
      <c r="X350" s="75">
        <f>W350-Tabla16[[#This Row],[IVA]]</f>
        <v>0</v>
      </c>
    </row>
    <row r="351" spans="1:24" x14ac:dyDescent="0.25">
      <c r="A351" s="39">
        <v>186810</v>
      </c>
      <c r="B351" s="9">
        <v>270</v>
      </c>
      <c r="C351" s="10">
        <v>45177</v>
      </c>
      <c r="D351" s="11"/>
      <c r="E351" s="11">
        <v>1544.4299999999994</v>
      </c>
      <c r="F351" s="11">
        <v>3679.75</v>
      </c>
      <c r="G351" s="24"/>
      <c r="H351" s="24"/>
      <c r="I351" s="11"/>
      <c r="J351" s="11">
        <v>123.55</v>
      </c>
      <c r="K351" s="11">
        <v>588.76</v>
      </c>
      <c r="L351" s="11">
        <v>5936.49</v>
      </c>
      <c r="M351" s="62">
        <f>Tabla16[[#This Row],[TASA EX.]]+Tabla16[[#This Row],[IEPS 8 %]]</f>
        <v>123.55</v>
      </c>
      <c r="N351" s="62">
        <f>Tabla16[[#This Row],[TASA 16%]]+Tabla16[[#This Row],[IEPS 6%]]</f>
        <v>3679.75</v>
      </c>
      <c r="O351" s="36">
        <v>45185</v>
      </c>
      <c r="P351" s="12" t="s">
        <v>194</v>
      </c>
      <c r="Q351" s="37" t="s">
        <v>195</v>
      </c>
      <c r="R351" s="9" t="s">
        <v>34</v>
      </c>
      <c r="S351" s="11">
        <v>147.6</v>
      </c>
      <c r="T351" s="13" t="s">
        <v>35</v>
      </c>
      <c r="U351" s="12" t="s">
        <v>56</v>
      </c>
      <c r="W351" s="75">
        <f>(Tabla16[[#This Row],[TASA 16%]]+Tabla16[[#This Row],[IEPS 6%]])*0.16</f>
        <v>588.76</v>
      </c>
      <c r="X351" s="75">
        <f>W351-Tabla16[[#This Row],[IVA]]</f>
        <v>0</v>
      </c>
    </row>
    <row r="352" spans="1:24" x14ac:dyDescent="0.25">
      <c r="A352" s="64">
        <v>186536</v>
      </c>
      <c r="B352" s="65">
        <v>996</v>
      </c>
      <c r="C352" s="10">
        <v>45169</v>
      </c>
      <c r="D352" s="67"/>
      <c r="E352" s="67">
        <v>2307.7849999999889</v>
      </c>
      <c r="F352" s="67">
        <v>51603.875000000007</v>
      </c>
      <c r="G352" s="68"/>
      <c r="H352" s="68"/>
      <c r="I352" s="67"/>
      <c r="J352" s="67"/>
      <c r="K352" s="67">
        <v>8256.6200000000008</v>
      </c>
      <c r="L352" s="67">
        <v>62168.28</v>
      </c>
      <c r="M352" s="61">
        <f>Tabla16[[#This Row],[TASA EX.]]+Tabla16[[#This Row],[IEPS 8 %]]</f>
        <v>0</v>
      </c>
      <c r="N352" s="69">
        <f>Tabla16[[#This Row],[TASA 16%]]+Tabla16[[#This Row],[IEPS 6%]]</f>
        <v>51603.875000000007</v>
      </c>
      <c r="O352" s="36">
        <v>45174</v>
      </c>
      <c r="P352" s="66" t="s">
        <v>628</v>
      </c>
      <c r="Q352" s="70" t="s">
        <v>629</v>
      </c>
      <c r="R352" s="65" t="s">
        <v>34</v>
      </c>
      <c r="S352" s="67">
        <v>6705.56</v>
      </c>
      <c r="T352" s="71" t="s">
        <v>35</v>
      </c>
      <c r="U352" s="66" t="s">
        <v>1392</v>
      </c>
      <c r="W352" s="75">
        <f>(Tabla16[[#This Row],[TASA 16%]]+Tabla16[[#This Row],[IEPS 6%]])*0.16</f>
        <v>8256.6200000000008</v>
      </c>
      <c r="X352" s="75">
        <f>W352-Tabla16[[#This Row],[IVA]]</f>
        <v>0</v>
      </c>
    </row>
    <row r="353" spans="1:24" x14ac:dyDescent="0.25">
      <c r="A353" s="39">
        <v>186537</v>
      </c>
      <c r="B353" s="9">
        <v>997</v>
      </c>
      <c r="C353" s="10">
        <v>45169</v>
      </c>
      <c r="D353" s="11"/>
      <c r="E353" s="11">
        <v>21619.925000000003</v>
      </c>
      <c r="F353" s="11">
        <v>15560.374999999998</v>
      </c>
      <c r="G353" s="24"/>
      <c r="H353" s="24"/>
      <c r="I353" s="11"/>
      <c r="J353" s="11"/>
      <c r="K353" s="11">
        <v>2489.66</v>
      </c>
      <c r="L353" s="11">
        <v>39669.96</v>
      </c>
      <c r="M353" s="61">
        <f>Tabla16[[#This Row],[TASA EX.]]+Tabla16[[#This Row],[IEPS 8 %]]</f>
        <v>0</v>
      </c>
      <c r="N353" s="62">
        <f>Tabla16[[#This Row],[TASA 16%]]+Tabla16[[#This Row],[IEPS 6%]]</f>
        <v>15560.374999999998</v>
      </c>
      <c r="O353" s="36">
        <v>45178</v>
      </c>
      <c r="P353" s="12" t="s">
        <v>630</v>
      </c>
      <c r="Q353" s="37" t="s">
        <v>631</v>
      </c>
      <c r="R353" s="9" t="s">
        <v>34</v>
      </c>
      <c r="S353" s="11">
        <v>400</v>
      </c>
      <c r="T353" s="13" t="s">
        <v>35</v>
      </c>
      <c r="U353" s="12" t="s">
        <v>1393</v>
      </c>
      <c r="W353" s="75">
        <f>(Tabla16[[#This Row],[TASA 16%]]+Tabla16[[#This Row],[IEPS 6%]])*0.16</f>
        <v>2489.66</v>
      </c>
      <c r="X353" s="75">
        <f>W353-Tabla16[[#This Row],[IVA]]</f>
        <v>0</v>
      </c>
    </row>
    <row r="354" spans="1:24" x14ac:dyDescent="0.25">
      <c r="A354" s="64">
        <v>186538</v>
      </c>
      <c r="B354" s="65">
        <v>998</v>
      </c>
      <c r="C354" s="10">
        <v>45169</v>
      </c>
      <c r="D354" s="67"/>
      <c r="E354" s="67">
        <v>-4.4999999983701855E-2</v>
      </c>
      <c r="F354" s="67">
        <v>136807.125</v>
      </c>
      <c r="G354" s="68"/>
      <c r="H354" s="68"/>
      <c r="I354" s="67"/>
      <c r="J354" s="67"/>
      <c r="K354" s="67">
        <v>21889.14</v>
      </c>
      <c r="L354" s="67">
        <v>158696.22</v>
      </c>
      <c r="M354" s="61">
        <f>Tabla16[[#This Row],[TASA EX.]]+Tabla16[[#This Row],[IEPS 8 %]]</f>
        <v>0</v>
      </c>
      <c r="N354" s="69">
        <f>Tabla16[[#This Row],[TASA 16%]]+Tabla16[[#This Row],[IEPS 6%]]</f>
        <v>136807.125</v>
      </c>
      <c r="O354" s="36">
        <v>45178</v>
      </c>
      <c r="P354" s="66" t="s">
        <v>325</v>
      </c>
      <c r="Q354" s="70" t="s">
        <v>326</v>
      </c>
      <c r="R354" s="65" t="s">
        <v>34</v>
      </c>
      <c r="S354" s="67"/>
      <c r="T354" s="71" t="s">
        <v>35</v>
      </c>
      <c r="U354" s="66" t="s">
        <v>1394</v>
      </c>
      <c r="W354" s="75">
        <f>(Tabla16[[#This Row],[TASA 16%]]+Tabla16[[#This Row],[IEPS 6%]])*0.16</f>
        <v>21889.14</v>
      </c>
      <c r="X354" s="75">
        <f>W354-Tabla16[[#This Row],[IVA]]</f>
        <v>0</v>
      </c>
    </row>
    <row r="355" spans="1:24" x14ac:dyDescent="0.25">
      <c r="A355" s="64">
        <v>186539</v>
      </c>
      <c r="B355" s="65">
        <v>999</v>
      </c>
      <c r="C355" s="10">
        <v>45169</v>
      </c>
      <c r="D355" s="67"/>
      <c r="E355" s="67">
        <v>24978.984999999986</v>
      </c>
      <c r="F355" s="67">
        <v>95885.375</v>
      </c>
      <c r="G355" s="68"/>
      <c r="H355" s="68"/>
      <c r="I355" s="67"/>
      <c r="J355" s="67"/>
      <c r="K355" s="67">
        <v>15341.66</v>
      </c>
      <c r="L355" s="67">
        <v>136206.01999999999</v>
      </c>
      <c r="M355" s="61">
        <f>Tabla16[[#This Row],[TASA EX.]]+Tabla16[[#This Row],[IEPS 8 %]]</f>
        <v>0</v>
      </c>
      <c r="N355" s="69">
        <f>Tabla16[[#This Row],[TASA 16%]]+Tabla16[[#This Row],[IEPS 6%]]</f>
        <v>95885.375</v>
      </c>
      <c r="O355" s="36">
        <v>45188</v>
      </c>
      <c r="P355" s="66" t="s">
        <v>226</v>
      </c>
      <c r="Q355" s="70" t="s">
        <v>227</v>
      </c>
      <c r="R355" s="65" t="s">
        <v>34</v>
      </c>
      <c r="S355" s="67"/>
      <c r="T355" s="71" t="s">
        <v>35</v>
      </c>
      <c r="U355" s="66" t="s">
        <v>1395</v>
      </c>
      <c r="W355" s="75">
        <f>(Tabla16[[#This Row],[TASA 16%]]+Tabla16[[#This Row],[IEPS 6%]])*0.16</f>
        <v>15341.66</v>
      </c>
      <c r="X355" s="75">
        <f>W355-Tabla16[[#This Row],[IVA]]</f>
        <v>0</v>
      </c>
    </row>
    <row r="356" spans="1:24" x14ac:dyDescent="0.25">
      <c r="A356" s="39">
        <v>186540</v>
      </c>
      <c r="B356" s="9">
        <v>1000</v>
      </c>
      <c r="C356" s="10">
        <v>45169</v>
      </c>
      <c r="D356" s="11"/>
      <c r="E356" s="11">
        <v>95053.08</v>
      </c>
      <c r="F356" s="11">
        <v>0</v>
      </c>
      <c r="G356" s="24"/>
      <c r="H356" s="24"/>
      <c r="I356" s="11"/>
      <c r="J356" s="11"/>
      <c r="K356" s="11"/>
      <c r="L356" s="11">
        <v>95053.08</v>
      </c>
      <c r="M356" s="62">
        <f>Tabla16[[#This Row],[TASA EX.]]+Tabla16[[#This Row],[IEPS 8 %]]</f>
        <v>0</v>
      </c>
      <c r="N356" s="62">
        <f>Tabla16[[#This Row],[TASA 16%]]+Tabla16[[#This Row],[IEPS 6%]]</f>
        <v>0</v>
      </c>
      <c r="O356" s="36">
        <v>45181</v>
      </c>
      <c r="P356" s="12" t="s">
        <v>184</v>
      </c>
      <c r="Q356" s="37" t="s">
        <v>185</v>
      </c>
      <c r="R356" s="9" t="s">
        <v>34</v>
      </c>
      <c r="S356" s="11"/>
      <c r="T356" s="13" t="s">
        <v>35</v>
      </c>
      <c r="U356" s="12" t="s">
        <v>56</v>
      </c>
      <c r="W356" s="75">
        <f>(Tabla16[[#This Row],[TASA 16%]]+Tabla16[[#This Row],[IEPS 6%]])*0.16</f>
        <v>0</v>
      </c>
      <c r="X356" s="75">
        <f>W356-Tabla16[[#This Row],[IVA]]</f>
        <v>0</v>
      </c>
    </row>
    <row r="357" spans="1:24" x14ac:dyDescent="0.25">
      <c r="A357" s="64">
        <v>186541</v>
      </c>
      <c r="B357" s="65">
        <v>1</v>
      </c>
      <c r="C357" s="10">
        <v>45170</v>
      </c>
      <c r="D357" s="67"/>
      <c r="E357" s="67">
        <v>46037.74</v>
      </c>
      <c r="F357" s="67">
        <v>0</v>
      </c>
      <c r="G357" s="68"/>
      <c r="H357" s="68"/>
      <c r="I357" s="67"/>
      <c r="J357" s="67"/>
      <c r="K357" s="67"/>
      <c r="L357" s="67">
        <v>46037.74</v>
      </c>
      <c r="M357" s="61">
        <f>Tabla16[[#This Row],[TASA EX.]]+Tabla16[[#This Row],[IEPS 8 %]]</f>
        <v>0</v>
      </c>
      <c r="N357" s="69">
        <f>Tabla16[[#This Row],[TASA 16%]]+Tabla16[[#This Row],[IEPS 6%]]</f>
        <v>0</v>
      </c>
      <c r="O357" s="36">
        <v>45181</v>
      </c>
      <c r="P357" s="66" t="s">
        <v>186</v>
      </c>
      <c r="Q357" s="70" t="s">
        <v>187</v>
      </c>
      <c r="R357" s="65" t="s">
        <v>34</v>
      </c>
      <c r="S357" s="67"/>
      <c r="T357" s="71" t="s">
        <v>35</v>
      </c>
      <c r="U357" s="66" t="s">
        <v>56</v>
      </c>
      <c r="W357" s="75">
        <f>(Tabla16[[#This Row],[TASA 16%]]+Tabla16[[#This Row],[IEPS 6%]])*0.16</f>
        <v>0</v>
      </c>
      <c r="X357" s="75">
        <f>W357-Tabla16[[#This Row],[IVA]]</f>
        <v>0</v>
      </c>
    </row>
    <row r="358" spans="1:24" x14ac:dyDescent="0.25">
      <c r="A358" s="64">
        <v>186542</v>
      </c>
      <c r="B358" s="65">
        <v>2</v>
      </c>
      <c r="C358" s="10">
        <v>45170</v>
      </c>
      <c r="D358" s="67"/>
      <c r="E358" s="67">
        <v>107352.9</v>
      </c>
      <c r="F358" s="67">
        <v>0</v>
      </c>
      <c r="G358" s="68"/>
      <c r="H358" s="68"/>
      <c r="I358" s="67"/>
      <c r="J358" s="67"/>
      <c r="K358" s="67"/>
      <c r="L358" s="67">
        <v>107352.9</v>
      </c>
      <c r="M358" s="61">
        <f>Tabla16[[#This Row],[TASA EX.]]+Tabla16[[#This Row],[IEPS 8 %]]</f>
        <v>0</v>
      </c>
      <c r="N358" s="69">
        <f>Tabla16[[#This Row],[TASA 16%]]+Tabla16[[#This Row],[IEPS 6%]]</f>
        <v>0</v>
      </c>
      <c r="O358" s="36">
        <v>45174</v>
      </c>
      <c r="P358" s="66" t="s">
        <v>432</v>
      </c>
      <c r="Q358" s="70" t="s">
        <v>433</v>
      </c>
      <c r="R358" s="65" t="s">
        <v>34</v>
      </c>
      <c r="S358" s="67">
        <v>659.41</v>
      </c>
      <c r="T358" s="71" t="s">
        <v>35</v>
      </c>
      <c r="U358" s="66" t="s">
        <v>1396</v>
      </c>
      <c r="W358" s="75">
        <f>(Tabla16[[#This Row],[TASA 16%]]+Tabla16[[#This Row],[IEPS 6%]])*0.16</f>
        <v>0</v>
      </c>
      <c r="X358" s="75">
        <f>W358-Tabla16[[#This Row],[IVA]]</f>
        <v>0</v>
      </c>
    </row>
    <row r="359" spans="1:24" x14ac:dyDescent="0.25">
      <c r="A359" s="64">
        <v>186543</v>
      </c>
      <c r="B359" s="65">
        <v>3</v>
      </c>
      <c r="C359" s="10">
        <v>45170</v>
      </c>
      <c r="D359" s="67">
        <v>1595.21</v>
      </c>
      <c r="E359" s="67">
        <v>6.3664629124104977E-12</v>
      </c>
      <c r="F359" s="67">
        <v>65808</v>
      </c>
      <c r="G359" s="68"/>
      <c r="H359" s="68"/>
      <c r="I359" s="67"/>
      <c r="J359" s="67"/>
      <c r="K359" s="67">
        <v>10529.28</v>
      </c>
      <c r="L359" s="67">
        <v>77932.490000000005</v>
      </c>
      <c r="M359" s="61">
        <f>Tabla16[[#This Row],[TASA EX.]]+Tabla16[[#This Row],[IEPS 8 %]]</f>
        <v>1595.21</v>
      </c>
      <c r="N359" s="69">
        <f>Tabla16[[#This Row],[TASA 16%]]+Tabla16[[#This Row],[IEPS 6%]]</f>
        <v>65808</v>
      </c>
      <c r="O359" s="36">
        <v>45170</v>
      </c>
      <c r="P359" s="66" t="s">
        <v>426</v>
      </c>
      <c r="Q359" s="70" t="s">
        <v>427</v>
      </c>
      <c r="R359" s="65" t="s">
        <v>48</v>
      </c>
      <c r="S359" s="67"/>
      <c r="T359" s="71" t="s">
        <v>49</v>
      </c>
      <c r="U359" s="66" t="s">
        <v>1397</v>
      </c>
      <c r="W359" s="75">
        <f>(Tabla16[[#This Row],[TASA 16%]]+Tabla16[[#This Row],[IEPS 6%]])*0.16</f>
        <v>10529.28</v>
      </c>
      <c r="X359" s="75">
        <f>W359-Tabla16[[#This Row],[IVA]]</f>
        <v>0</v>
      </c>
    </row>
    <row r="360" spans="1:24" x14ac:dyDescent="0.25">
      <c r="A360" s="64">
        <v>186971</v>
      </c>
      <c r="B360" s="65">
        <v>431</v>
      </c>
      <c r="C360" s="10">
        <v>45183</v>
      </c>
      <c r="D360" s="67"/>
      <c r="E360" s="67">
        <v>9630.9724999999999</v>
      </c>
      <c r="F360" s="67">
        <v>18382.6875</v>
      </c>
      <c r="G360" s="68"/>
      <c r="H360" s="68"/>
      <c r="I360" s="67"/>
      <c r="J360" s="67">
        <v>708.23</v>
      </c>
      <c r="K360" s="67">
        <v>2941.23</v>
      </c>
      <c r="L360" s="67">
        <v>31663.119999999999</v>
      </c>
      <c r="M360" s="61">
        <f>Tabla16[[#This Row],[TASA EX.]]+Tabla16[[#This Row],[IEPS 8 %]]</f>
        <v>708.23</v>
      </c>
      <c r="N360" s="69">
        <f>Tabla16[[#This Row],[TASA 16%]]+Tabla16[[#This Row],[IEPS 6%]]</f>
        <v>18382.6875</v>
      </c>
      <c r="O360" s="36">
        <v>45192</v>
      </c>
      <c r="P360" s="66" t="s">
        <v>194</v>
      </c>
      <c r="Q360" s="70" t="s">
        <v>195</v>
      </c>
      <c r="R360" s="65" t="s">
        <v>34</v>
      </c>
      <c r="S360" s="67">
        <v>527.32000000000005</v>
      </c>
      <c r="T360" s="71" t="s">
        <v>35</v>
      </c>
      <c r="U360" s="66" t="s">
        <v>56</v>
      </c>
      <c r="W360" s="75">
        <f>(Tabla16[[#This Row],[TASA 16%]]+Tabla16[[#This Row],[IEPS 6%]])*0.16</f>
        <v>2941.23</v>
      </c>
      <c r="X360" s="75">
        <f>W360-Tabla16[[#This Row],[IVA]]</f>
        <v>0</v>
      </c>
    </row>
    <row r="361" spans="1:24" x14ac:dyDescent="0.25">
      <c r="A361" s="64">
        <v>186545</v>
      </c>
      <c r="B361" s="65">
        <v>5</v>
      </c>
      <c r="C361" s="10">
        <v>45170</v>
      </c>
      <c r="D361" s="67"/>
      <c r="E361" s="67">
        <v>3080.7200000000003</v>
      </c>
      <c r="F361" s="67">
        <v>1768</v>
      </c>
      <c r="G361" s="68"/>
      <c r="H361" s="68"/>
      <c r="I361" s="67"/>
      <c r="J361" s="67"/>
      <c r="K361" s="67">
        <v>282.88</v>
      </c>
      <c r="L361" s="67">
        <v>5131.6000000000004</v>
      </c>
      <c r="M361" s="61">
        <f>Tabla16[[#This Row],[TASA EX.]]+Tabla16[[#This Row],[IEPS 8 %]]</f>
        <v>0</v>
      </c>
      <c r="N361" s="69">
        <f>Tabla16[[#This Row],[TASA 16%]]+Tabla16[[#This Row],[IEPS 6%]]</f>
        <v>1768</v>
      </c>
      <c r="O361" s="36">
        <v>45194</v>
      </c>
      <c r="P361" s="66" t="s">
        <v>109</v>
      </c>
      <c r="Q361" s="70" t="s">
        <v>110</v>
      </c>
      <c r="R361" s="65" t="s">
        <v>34</v>
      </c>
      <c r="S361" s="67">
        <v>353.64</v>
      </c>
      <c r="T361" s="71" t="s">
        <v>35</v>
      </c>
      <c r="U361" s="66" t="s">
        <v>1399</v>
      </c>
      <c r="W361" s="75">
        <f>(Tabla16[[#This Row],[TASA 16%]]+Tabla16[[#This Row],[IEPS 6%]])*0.16</f>
        <v>282.88</v>
      </c>
      <c r="X361" s="75">
        <f>W361-Tabla16[[#This Row],[IVA]]</f>
        <v>0</v>
      </c>
    </row>
    <row r="362" spans="1:24" x14ac:dyDescent="0.25">
      <c r="A362" s="64">
        <v>186546</v>
      </c>
      <c r="B362" s="65">
        <v>6</v>
      </c>
      <c r="C362" s="10">
        <v>45170</v>
      </c>
      <c r="D362" s="67"/>
      <c r="E362" s="67">
        <v>13351</v>
      </c>
      <c r="F362" s="67">
        <v>0</v>
      </c>
      <c r="G362" s="68"/>
      <c r="H362" s="68"/>
      <c r="I362" s="67"/>
      <c r="J362" s="67"/>
      <c r="K362" s="67"/>
      <c r="L362" s="67">
        <v>13351</v>
      </c>
      <c r="M362" s="61">
        <f>Tabla16[[#This Row],[TASA EX.]]+Tabla16[[#This Row],[IEPS 8 %]]</f>
        <v>0</v>
      </c>
      <c r="N362" s="69">
        <f>Tabla16[[#This Row],[TASA 16%]]+Tabla16[[#This Row],[IEPS 6%]]</f>
        <v>0</v>
      </c>
      <c r="O362" s="36">
        <v>45175</v>
      </c>
      <c r="P362" s="66" t="s">
        <v>311</v>
      </c>
      <c r="Q362" s="70" t="s">
        <v>312</v>
      </c>
      <c r="R362" s="65" t="s">
        <v>34</v>
      </c>
      <c r="S362" s="67"/>
      <c r="T362" s="71" t="s">
        <v>35</v>
      </c>
      <c r="U362" s="66" t="s">
        <v>1400</v>
      </c>
      <c r="W362" s="75">
        <f>(Tabla16[[#This Row],[TASA 16%]]+Tabla16[[#This Row],[IEPS 6%]])*0.16</f>
        <v>0</v>
      </c>
      <c r="X362" s="75">
        <f>W362-Tabla16[[#This Row],[IVA]]</f>
        <v>0</v>
      </c>
    </row>
    <row r="363" spans="1:24" x14ac:dyDescent="0.25">
      <c r="A363" s="39">
        <v>186547</v>
      </c>
      <c r="B363" s="9">
        <v>7</v>
      </c>
      <c r="C363" s="10">
        <v>45170</v>
      </c>
      <c r="D363" s="11"/>
      <c r="E363" s="11">
        <v>53268.619999999995</v>
      </c>
      <c r="F363" s="11">
        <v>19481.25</v>
      </c>
      <c r="G363" s="24"/>
      <c r="H363" s="24"/>
      <c r="I363" s="11"/>
      <c r="J363" s="11"/>
      <c r="K363" s="11">
        <v>3117</v>
      </c>
      <c r="L363" s="11">
        <v>75866.87</v>
      </c>
      <c r="M363" s="62">
        <f>Tabla16[[#This Row],[TASA EX.]]+Tabla16[[#This Row],[IEPS 8 %]]</f>
        <v>0</v>
      </c>
      <c r="N363" s="62">
        <f>Tabla16[[#This Row],[TASA 16%]]+Tabla16[[#This Row],[IEPS 6%]]</f>
        <v>19481.25</v>
      </c>
      <c r="O363" s="36">
        <v>45181</v>
      </c>
      <c r="P363" s="12" t="s">
        <v>226</v>
      </c>
      <c r="Q363" s="37" t="s">
        <v>227</v>
      </c>
      <c r="R363" s="9" t="s">
        <v>34</v>
      </c>
      <c r="S363" s="11"/>
      <c r="T363" s="13" t="s">
        <v>35</v>
      </c>
      <c r="U363" s="12" t="s">
        <v>56</v>
      </c>
      <c r="W363" s="75">
        <f>(Tabla16[[#This Row],[TASA 16%]]+Tabla16[[#This Row],[IEPS 6%]])*0.16</f>
        <v>3117</v>
      </c>
      <c r="X363" s="75">
        <f>W363-Tabla16[[#This Row],[IVA]]</f>
        <v>0</v>
      </c>
    </row>
    <row r="364" spans="1:24" x14ac:dyDescent="0.25">
      <c r="A364" s="64">
        <v>186548</v>
      </c>
      <c r="B364" s="65">
        <v>8</v>
      </c>
      <c r="C364" s="10">
        <v>45170</v>
      </c>
      <c r="D364" s="67"/>
      <c r="E364" s="67">
        <v>26938</v>
      </c>
      <c r="F364" s="67">
        <v>0</v>
      </c>
      <c r="G364" s="68"/>
      <c r="H364" s="68"/>
      <c r="I364" s="67"/>
      <c r="J364" s="67"/>
      <c r="K364" s="67"/>
      <c r="L364" s="67">
        <v>26938</v>
      </c>
      <c r="M364" s="61">
        <f>Tabla16[[#This Row],[TASA EX.]]+Tabla16[[#This Row],[IEPS 8 %]]</f>
        <v>0</v>
      </c>
      <c r="N364" s="69">
        <f>Tabla16[[#This Row],[TASA 16%]]+Tabla16[[#This Row],[IEPS 6%]]</f>
        <v>0</v>
      </c>
      <c r="O364" s="36">
        <v>45185</v>
      </c>
      <c r="P364" s="66" t="s">
        <v>648</v>
      </c>
      <c r="Q364" s="70" t="s">
        <v>649</v>
      </c>
      <c r="R364" s="65" t="s">
        <v>34</v>
      </c>
      <c r="S364" s="67"/>
      <c r="T364" s="71" t="s">
        <v>35</v>
      </c>
      <c r="U364" s="66" t="s">
        <v>1401</v>
      </c>
      <c r="W364" s="75">
        <f>(Tabla16[[#This Row],[TASA 16%]]+Tabla16[[#This Row],[IEPS 6%]])*0.16</f>
        <v>0</v>
      </c>
      <c r="X364" s="75">
        <f>W364-Tabla16[[#This Row],[IVA]]</f>
        <v>0</v>
      </c>
    </row>
    <row r="365" spans="1:24" x14ac:dyDescent="0.25">
      <c r="A365" s="64">
        <v>186549</v>
      </c>
      <c r="B365" s="65">
        <v>9</v>
      </c>
      <c r="C365" s="10">
        <v>45170</v>
      </c>
      <c r="D365" s="67"/>
      <c r="E365" s="67">
        <v>44124</v>
      </c>
      <c r="F365" s="67">
        <v>0</v>
      </c>
      <c r="G365" s="68"/>
      <c r="H365" s="68"/>
      <c r="I365" s="67"/>
      <c r="J365" s="67"/>
      <c r="K365" s="67"/>
      <c r="L365" s="67">
        <v>44124</v>
      </c>
      <c r="M365" s="61">
        <f>Tabla16[[#This Row],[TASA EX.]]+Tabla16[[#This Row],[IEPS 8 %]]</f>
        <v>0</v>
      </c>
      <c r="N365" s="69">
        <f>Tabla16[[#This Row],[TASA 16%]]+Tabla16[[#This Row],[IEPS 6%]]</f>
        <v>0</v>
      </c>
      <c r="O365" s="36">
        <v>45182</v>
      </c>
      <c r="P365" s="66" t="s">
        <v>545</v>
      </c>
      <c r="Q365" s="70" t="s">
        <v>546</v>
      </c>
      <c r="R365" s="65" t="s">
        <v>34</v>
      </c>
      <c r="S365" s="67"/>
      <c r="T365" s="71" t="s">
        <v>35</v>
      </c>
      <c r="U365" s="66" t="s">
        <v>1402</v>
      </c>
      <c r="W365" s="75">
        <f>(Tabla16[[#This Row],[TASA 16%]]+Tabla16[[#This Row],[IEPS 6%]])*0.16</f>
        <v>0</v>
      </c>
      <c r="X365" s="75">
        <f>W365-Tabla16[[#This Row],[IVA]]</f>
        <v>0</v>
      </c>
    </row>
    <row r="366" spans="1:24" x14ac:dyDescent="0.25">
      <c r="A366" s="39">
        <v>186619</v>
      </c>
      <c r="B366" s="9">
        <v>79</v>
      </c>
      <c r="C366" s="10">
        <v>45173</v>
      </c>
      <c r="D366" s="11"/>
      <c r="E366" s="11">
        <v>16439</v>
      </c>
      <c r="F366" s="11">
        <v>0</v>
      </c>
      <c r="G366" s="24"/>
      <c r="H366" s="24"/>
      <c r="I366" s="11"/>
      <c r="J366" s="11">
        <v>1315.12</v>
      </c>
      <c r="K366" s="11"/>
      <c r="L366" s="11">
        <v>17754.12</v>
      </c>
      <c r="M366" s="62">
        <f>Tabla16[[#This Row],[TASA EX.]]+Tabla16[[#This Row],[IEPS 8 %]]</f>
        <v>1315.12</v>
      </c>
      <c r="N366" s="62">
        <f>Tabla16[[#This Row],[TASA 16%]]+Tabla16[[#This Row],[IEPS 6%]]</f>
        <v>0</v>
      </c>
      <c r="O366" s="36">
        <v>45182</v>
      </c>
      <c r="P366" s="12" t="s">
        <v>178</v>
      </c>
      <c r="Q366" s="37" t="s">
        <v>179</v>
      </c>
      <c r="R366" s="9" t="s">
        <v>34</v>
      </c>
      <c r="S366" s="11"/>
      <c r="T366" s="13" t="s">
        <v>35</v>
      </c>
      <c r="U366" s="12" t="s">
        <v>1446</v>
      </c>
      <c r="W366" s="75">
        <f>(Tabla16[[#This Row],[TASA 16%]]+Tabla16[[#This Row],[IEPS 6%]])*0.16</f>
        <v>0</v>
      </c>
      <c r="X366" s="75">
        <f>W366-Tabla16[[#This Row],[IVA]]</f>
        <v>0</v>
      </c>
    </row>
    <row r="367" spans="1:24" x14ac:dyDescent="0.25">
      <c r="A367" s="64">
        <v>186551</v>
      </c>
      <c r="B367" s="65">
        <v>11</v>
      </c>
      <c r="C367" s="10">
        <v>45170</v>
      </c>
      <c r="D367" s="67"/>
      <c r="E367" s="67">
        <v>-5.0000000046566129E-3</v>
      </c>
      <c r="F367" s="67">
        <v>44326.875</v>
      </c>
      <c r="G367" s="68"/>
      <c r="H367" s="68"/>
      <c r="I367" s="67"/>
      <c r="J367" s="67"/>
      <c r="K367" s="67">
        <v>7092.3</v>
      </c>
      <c r="L367" s="67">
        <v>51419.17</v>
      </c>
      <c r="M367" s="61">
        <f>Tabla16[[#This Row],[TASA EX.]]+Tabla16[[#This Row],[IEPS 8 %]]</f>
        <v>0</v>
      </c>
      <c r="N367" s="69">
        <f>Tabla16[[#This Row],[TASA 16%]]+Tabla16[[#This Row],[IEPS 6%]]</f>
        <v>44326.875</v>
      </c>
      <c r="O367" s="36">
        <v>45181</v>
      </c>
      <c r="P367" s="66" t="s">
        <v>262</v>
      </c>
      <c r="Q367" s="70" t="s">
        <v>263</v>
      </c>
      <c r="R367" s="65" t="s">
        <v>34</v>
      </c>
      <c r="S367" s="67"/>
      <c r="T367" s="71" t="s">
        <v>35</v>
      </c>
      <c r="U367" s="66" t="s">
        <v>1200</v>
      </c>
      <c r="W367" s="75">
        <f>(Tabla16[[#This Row],[TASA 16%]]+Tabla16[[#This Row],[IEPS 6%]])*0.16</f>
        <v>7092.3</v>
      </c>
      <c r="X367" s="75">
        <f>W367-Tabla16[[#This Row],[IVA]]</f>
        <v>0</v>
      </c>
    </row>
    <row r="368" spans="1:24" x14ac:dyDescent="0.25">
      <c r="A368" s="64">
        <v>186552</v>
      </c>
      <c r="B368" s="65">
        <v>12</v>
      </c>
      <c r="C368" s="10">
        <v>45170</v>
      </c>
      <c r="D368" s="67"/>
      <c r="E368" s="67">
        <v>-5.2499999999781721E-2</v>
      </c>
      <c r="F368" s="67">
        <v>15763.5625</v>
      </c>
      <c r="G368" s="68"/>
      <c r="H368" s="68"/>
      <c r="I368" s="67"/>
      <c r="J368" s="67"/>
      <c r="K368" s="67">
        <v>2522.17</v>
      </c>
      <c r="L368" s="67">
        <v>18285.68</v>
      </c>
      <c r="M368" s="61">
        <f>Tabla16[[#This Row],[TASA EX.]]+Tabla16[[#This Row],[IEPS 8 %]]</f>
        <v>0</v>
      </c>
      <c r="N368" s="69">
        <f>Tabla16[[#This Row],[TASA 16%]]+Tabla16[[#This Row],[IEPS 6%]]</f>
        <v>15763.5625</v>
      </c>
      <c r="O368" s="36">
        <v>45180</v>
      </c>
      <c r="P368" s="66" t="s">
        <v>428</v>
      </c>
      <c r="Q368" s="70" t="s">
        <v>429</v>
      </c>
      <c r="R368" s="65" t="s">
        <v>34</v>
      </c>
      <c r="S368" s="67">
        <v>842.05</v>
      </c>
      <c r="T368" s="71" t="s">
        <v>35</v>
      </c>
      <c r="U368" s="66" t="s">
        <v>1406</v>
      </c>
      <c r="W368" s="75">
        <f>(Tabla16[[#This Row],[TASA 16%]]+Tabla16[[#This Row],[IEPS 6%]])*0.16</f>
        <v>2522.17</v>
      </c>
      <c r="X368" s="75">
        <f>W368-Tabla16[[#This Row],[IVA]]</f>
        <v>0</v>
      </c>
    </row>
    <row r="369" spans="1:24" x14ac:dyDescent="0.25">
      <c r="A369" s="64">
        <v>186553</v>
      </c>
      <c r="B369" s="65">
        <v>13</v>
      </c>
      <c r="C369" s="10">
        <v>45170</v>
      </c>
      <c r="D369" s="67"/>
      <c r="E369" s="67">
        <v>21670</v>
      </c>
      <c r="F369" s="67">
        <v>0</v>
      </c>
      <c r="G369" s="68"/>
      <c r="H369" s="68"/>
      <c r="I369" s="67"/>
      <c r="J369" s="67"/>
      <c r="K369" s="67"/>
      <c r="L369" s="67">
        <v>21670</v>
      </c>
      <c r="M369" s="61">
        <f>Tabla16[[#This Row],[TASA EX.]]+Tabla16[[#This Row],[IEPS 8 %]]</f>
        <v>0</v>
      </c>
      <c r="N369" s="69">
        <f>Tabla16[[#This Row],[TASA 16%]]+Tabla16[[#This Row],[IEPS 6%]]</f>
        <v>0</v>
      </c>
      <c r="O369" s="36">
        <v>45181</v>
      </c>
      <c r="P369" s="66" t="s">
        <v>363</v>
      </c>
      <c r="Q369" s="70" t="s">
        <v>364</v>
      </c>
      <c r="R369" s="65" t="s">
        <v>34</v>
      </c>
      <c r="S369" s="67"/>
      <c r="T369" s="71" t="s">
        <v>35</v>
      </c>
      <c r="U369" s="66" t="s">
        <v>1407</v>
      </c>
      <c r="W369" s="75">
        <f>(Tabla16[[#This Row],[TASA 16%]]+Tabla16[[#This Row],[IEPS 6%]])*0.16</f>
        <v>0</v>
      </c>
      <c r="X369" s="75">
        <f>W369-Tabla16[[#This Row],[IVA]]</f>
        <v>0</v>
      </c>
    </row>
    <row r="370" spans="1:24" x14ac:dyDescent="0.25">
      <c r="A370" s="39">
        <v>186951</v>
      </c>
      <c r="B370" s="9">
        <v>411</v>
      </c>
      <c r="C370" s="10">
        <v>45183</v>
      </c>
      <c r="D370" s="11"/>
      <c r="E370" s="11">
        <v>5202</v>
      </c>
      <c r="F370" s="11">
        <v>0</v>
      </c>
      <c r="G370" s="24"/>
      <c r="H370" s="24"/>
      <c r="I370" s="11"/>
      <c r="J370" s="11">
        <v>416.16</v>
      </c>
      <c r="K370" s="11"/>
      <c r="L370" s="11">
        <v>5618.16</v>
      </c>
      <c r="M370" s="61">
        <f>Tabla16[[#This Row],[TASA EX.]]+Tabla16[[#This Row],[IEPS 8 %]]</f>
        <v>416.16</v>
      </c>
      <c r="N370" s="62">
        <f>Tabla16[[#This Row],[TASA 16%]]+Tabla16[[#This Row],[IEPS 6%]]</f>
        <v>0</v>
      </c>
      <c r="O370" s="36">
        <v>45192</v>
      </c>
      <c r="P370" s="12" t="s">
        <v>178</v>
      </c>
      <c r="Q370" s="37" t="s">
        <v>179</v>
      </c>
      <c r="R370" s="9" t="s">
        <v>34</v>
      </c>
      <c r="S370" s="11"/>
      <c r="T370" s="13" t="s">
        <v>35</v>
      </c>
      <c r="U370" s="12" t="s">
        <v>1725</v>
      </c>
      <c r="W370" s="75">
        <f>(Tabla16[[#This Row],[TASA 16%]]+Tabla16[[#This Row],[IEPS 6%]])*0.16</f>
        <v>0</v>
      </c>
      <c r="X370" s="75">
        <f>W370-Tabla16[[#This Row],[IVA]]</f>
        <v>0</v>
      </c>
    </row>
    <row r="371" spans="1:24" x14ac:dyDescent="0.25">
      <c r="A371" s="39">
        <v>186556</v>
      </c>
      <c r="B371" s="9">
        <v>16</v>
      </c>
      <c r="C371" s="10">
        <v>45170</v>
      </c>
      <c r="D371" s="11"/>
      <c r="E371" s="11">
        <v>1.5000000013969839E-2</v>
      </c>
      <c r="F371" s="11">
        <v>148765.625</v>
      </c>
      <c r="G371" s="24"/>
      <c r="H371" s="24"/>
      <c r="I371" s="11"/>
      <c r="J371" s="11"/>
      <c r="K371" s="11">
        <v>23802.5</v>
      </c>
      <c r="L371" s="11">
        <v>172568.14</v>
      </c>
      <c r="M371" s="62">
        <f>Tabla16[[#This Row],[TASA EX.]]+Tabla16[[#This Row],[IEPS 8 %]]</f>
        <v>0</v>
      </c>
      <c r="N371" s="62">
        <f>Tabla16[[#This Row],[TASA 16%]]+Tabla16[[#This Row],[IEPS 6%]]</f>
        <v>148765.625</v>
      </c>
      <c r="O371" s="36">
        <v>45180</v>
      </c>
      <c r="P371" s="12" t="s">
        <v>405</v>
      </c>
      <c r="Q371" s="37" t="s">
        <v>406</v>
      </c>
      <c r="R371" s="9" t="s">
        <v>34</v>
      </c>
      <c r="S371" s="11">
        <v>14742.05</v>
      </c>
      <c r="T371" s="13" t="s">
        <v>35</v>
      </c>
      <c r="U371" s="12" t="s">
        <v>1409</v>
      </c>
      <c r="W371" s="75">
        <f>(Tabla16[[#This Row],[TASA 16%]]+Tabla16[[#This Row],[IEPS 6%]])*0.16</f>
        <v>23802.5</v>
      </c>
      <c r="X371" s="75">
        <f>W371-Tabla16[[#This Row],[IVA]]</f>
        <v>0</v>
      </c>
    </row>
    <row r="372" spans="1:24" x14ac:dyDescent="0.25">
      <c r="A372" s="64">
        <v>187056</v>
      </c>
      <c r="B372" s="65">
        <v>516</v>
      </c>
      <c r="C372" s="10">
        <v>45187</v>
      </c>
      <c r="D372" s="67"/>
      <c r="E372" s="67">
        <v>8151.5000000000009</v>
      </c>
      <c r="F372" s="67">
        <v>0</v>
      </c>
      <c r="G372" s="68"/>
      <c r="H372" s="68"/>
      <c r="I372" s="67"/>
      <c r="J372" s="67">
        <v>652.12</v>
      </c>
      <c r="K372" s="67"/>
      <c r="L372" s="67">
        <v>8803.6200000000008</v>
      </c>
      <c r="M372" s="61">
        <f>Tabla16[[#This Row],[TASA EX.]]+Tabla16[[#This Row],[IEPS 8 %]]</f>
        <v>652.12</v>
      </c>
      <c r="N372" s="69">
        <f>Tabla16[[#This Row],[TASA 16%]]+Tabla16[[#This Row],[IEPS 6%]]</f>
        <v>0</v>
      </c>
      <c r="O372" s="36">
        <v>45195</v>
      </c>
      <c r="P372" s="66" t="s">
        <v>178</v>
      </c>
      <c r="Q372" s="70" t="s">
        <v>179</v>
      </c>
      <c r="R372" s="65" t="s">
        <v>34</v>
      </c>
      <c r="S372" s="67"/>
      <c r="T372" s="71" t="s">
        <v>35</v>
      </c>
      <c r="U372" s="66" t="s">
        <v>1780</v>
      </c>
      <c r="W372" s="75">
        <f>(Tabla16[[#This Row],[TASA 16%]]+Tabla16[[#This Row],[IEPS 6%]])*0.16</f>
        <v>0</v>
      </c>
      <c r="X372" s="75">
        <f>W372-Tabla16[[#This Row],[IVA]]</f>
        <v>0</v>
      </c>
    </row>
    <row r="373" spans="1:24" x14ac:dyDescent="0.25">
      <c r="A373" s="76">
        <v>186558</v>
      </c>
      <c r="B373" s="77">
        <v>18</v>
      </c>
      <c r="C373" s="85">
        <v>45170</v>
      </c>
      <c r="D373" s="79"/>
      <c r="E373" s="79">
        <v>54080</v>
      </c>
      <c r="F373" s="79">
        <v>0</v>
      </c>
      <c r="G373" s="80"/>
      <c r="H373" s="80"/>
      <c r="I373" s="79"/>
      <c r="J373" s="79"/>
      <c r="K373" s="79"/>
      <c r="L373" s="79">
        <v>54080</v>
      </c>
      <c r="M373" s="81">
        <f>Tabla16[[#This Row],[TASA EX.]]+Tabla16[[#This Row],[IEPS 8 %]]</f>
        <v>0</v>
      </c>
      <c r="N373" s="81">
        <f>Tabla16[[#This Row],[TASA 16%]]+Tabla16[[#This Row],[IEPS 6%]]</f>
        <v>0</v>
      </c>
      <c r="O373" s="36">
        <v>45182</v>
      </c>
      <c r="P373" s="78" t="s">
        <v>545</v>
      </c>
      <c r="Q373" s="82" t="s">
        <v>546</v>
      </c>
      <c r="R373" s="77" t="s">
        <v>34</v>
      </c>
      <c r="S373" s="79"/>
      <c r="T373" s="83" t="s">
        <v>35</v>
      </c>
      <c r="U373" s="78" t="s">
        <v>1410</v>
      </c>
      <c r="W373" s="75">
        <f>(Tabla16[[#This Row],[TASA 16%]]+Tabla16[[#This Row],[IEPS 6%]])*0.16</f>
        <v>0</v>
      </c>
      <c r="X373" s="75">
        <f>W373-Tabla16[[#This Row],[IVA]]</f>
        <v>0</v>
      </c>
    </row>
    <row r="374" spans="1:24" x14ac:dyDescent="0.25">
      <c r="A374" s="64">
        <v>186559</v>
      </c>
      <c r="B374" s="65">
        <v>19</v>
      </c>
      <c r="C374" s="10">
        <v>45170</v>
      </c>
      <c r="D374" s="67"/>
      <c r="E374" s="67">
        <v>7530</v>
      </c>
      <c r="F374" s="67">
        <v>0</v>
      </c>
      <c r="G374" s="68"/>
      <c r="H374" s="68"/>
      <c r="I374" s="67"/>
      <c r="J374" s="67"/>
      <c r="K374" s="67"/>
      <c r="L374" s="67">
        <v>7530</v>
      </c>
      <c r="M374" s="61">
        <f>Tabla16[[#This Row],[TASA EX.]]+Tabla16[[#This Row],[IEPS 8 %]]</f>
        <v>0</v>
      </c>
      <c r="N374" s="69">
        <f>Tabla16[[#This Row],[TASA 16%]]+Tabla16[[#This Row],[IEPS 6%]]</f>
        <v>0</v>
      </c>
      <c r="O374" s="36">
        <v>45182</v>
      </c>
      <c r="P374" s="66" t="s">
        <v>733</v>
      </c>
      <c r="Q374" s="70" t="s">
        <v>734</v>
      </c>
      <c r="R374" s="65" t="s">
        <v>34</v>
      </c>
      <c r="S374" s="67"/>
      <c r="T374" s="71" t="s">
        <v>35</v>
      </c>
      <c r="U374" s="66" t="s">
        <v>1411</v>
      </c>
      <c r="W374" s="75">
        <f>(Tabla16[[#This Row],[TASA 16%]]+Tabla16[[#This Row],[IEPS 6%]])*0.16</f>
        <v>0</v>
      </c>
      <c r="X374" s="75">
        <f>W374-Tabla16[[#This Row],[IVA]]</f>
        <v>0</v>
      </c>
    </row>
    <row r="375" spans="1:24" x14ac:dyDescent="0.25">
      <c r="A375" s="64">
        <v>186560</v>
      </c>
      <c r="B375" s="65">
        <v>20</v>
      </c>
      <c r="C375" s="10">
        <v>45170</v>
      </c>
      <c r="D375" s="67"/>
      <c r="E375" s="67">
        <v>-2.2737367544323206E-13</v>
      </c>
      <c r="F375" s="67">
        <v>1920</v>
      </c>
      <c r="G375" s="68"/>
      <c r="H375" s="68"/>
      <c r="I375" s="67"/>
      <c r="J375" s="67"/>
      <c r="K375" s="67">
        <v>307.2</v>
      </c>
      <c r="L375" s="67">
        <v>2227.1999999999998</v>
      </c>
      <c r="M375" s="61">
        <f>Tabla16[[#This Row],[TASA EX.]]+Tabla16[[#This Row],[IEPS 8 %]]</f>
        <v>0</v>
      </c>
      <c r="N375" s="69">
        <f>Tabla16[[#This Row],[TASA 16%]]+Tabla16[[#This Row],[IEPS 6%]]</f>
        <v>1920</v>
      </c>
      <c r="O375" s="36">
        <v>45197</v>
      </c>
      <c r="P375" s="66" t="s">
        <v>706</v>
      </c>
      <c r="Q375" s="70" t="s">
        <v>707</v>
      </c>
      <c r="R375" s="65" t="s">
        <v>34</v>
      </c>
      <c r="S375" s="67"/>
      <c r="T375" s="71" t="s">
        <v>35</v>
      </c>
      <c r="U375" s="66" t="s">
        <v>1412</v>
      </c>
      <c r="W375" s="75">
        <f>(Tabla16[[#This Row],[TASA 16%]]+Tabla16[[#This Row],[IEPS 6%]])*0.16</f>
        <v>307.2</v>
      </c>
      <c r="X375" s="75">
        <f>W375-Tabla16[[#This Row],[IVA]]</f>
        <v>0</v>
      </c>
    </row>
    <row r="376" spans="1:24" x14ac:dyDescent="0.25">
      <c r="A376" s="39">
        <v>186561</v>
      </c>
      <c r="B376" s="9">
        <v>21</v>
      </c>
      <c r="C376" s="10">
        <v>45170</v>
      </c>
      <c r="D376" s="11"/>
      <c r="E376" s="11">
        <v>4949.9825000000001</v>
      </c>
      <c r="F376" s="11">
        <v>9655.1875</v>
      </c>
      <c r="G376" s="24"/>
      <c r="H376" s="24"/>
      <c r="I376" s="11"/>
      <c r="J376" s="11"/>
      <c r="K376" s="11">
        <v>1544.83</v>
      </c>
      <c r="L376" s="11">
        <v>16150</v>
      </c>
      <c r="M376" s="61">
        <f>Tabla16[[#This Row],[TASA EX.]]+Tabla16[[#This Row],[IEPS 8 %]]</f>
        <v>0</v>
      </c>
      <c r="N376" s="62">
        <f>Tabla16[[#This Row],[TASA 16%]]+Tabla16[[#This Row],[IEPS 6%]]</f>
        <v>9655.1875</v>
      </c>
      <c r="O376" s="36">
        <v>45181</v>
      </c>
      <c r="P376" s="12" t="s">
        <v>533</v>
      </c>
      <c r="Q376" s="37" t="s">
        <v>534</v>
      </c>
      <c r="R376" s="9" t="s">
        <v>34</v>
      </c>
      <c r="S376" s="11"/>
      <c r="T376" s="13" t="s">
        <v>35</v>
      </c>
      <c r="U376" s="12" t="s">
        <v>1413</v>
      </c>
      <c r="W376" s="75">
        <f>(Tabla16[[#This Row],[TASA 16%]]+Tabla16[[#This Row],[IEPS 6%]])*0.16</f>
        <v>1544.83</v>
      </c>
      <c r="X376" s="75">
        <f>W376-Tabla16[[#This Row],[IVA]]</f>
        <v>0</v>
      </c>
    </row>
    <row r="377" spans="1:24" x14ac:dyDescent="0.25">
      <c r="A377" s="39">
        <v>186562</v>
      </c>
      <c r="B377" s="9">
        <v>22</v>
      </c>
      <c r="C377" s="10">
        <v>45170</v>
      </c>
      <c r="D377" s="11"/>
      <c r="E377" s="11">
        <v>0</v>
      </c>
      <c r="F377" s="11">
        <v>18716</v>
      </c>
      <c r="G377" s="24"/>
      <c r="H377" s="24"/>
      <c r="I377" s="11"/>
      <c r="J377" s="11"/>
      <c r="K377" s="11">
        <v>2994.56</v>
      </c>
      <c r="L377" s="11">
        <v>21710.560000000001</v>
      </c>
      <c r="M377" s="62">
        <f>Tabla16[[#This Row],[TASA EX.]]+Tabla16[[#This Row],[IEPS 8 %]]</f>
        <v>0</v>
      </c>
      <c r="N377" s="62">
        <f>Tabla16[[#This Row],[TASA 16%]]+Tabla16[[#This Row],[IEPS 6%]]</f>
        <v>18716</v>
      </c>
      <c r="O377" s="36">
        <v>45181</v>
      </c>
      <c r="P377" s="12" t="s">
        <v>264</v>
      </c>
      <c r="Q377" s="37" t="s">
        <v>265</v>
      </c>
      <c r="R377" s="9" t="s">
        <v>34</v>
      </c>
      <c r="S377" s="11"/>
      <c r="T377" s="13" t="s">
        <v>35</v>
      </c>
      <c r="U377" s="12" t="s">
        <v>1414</v>
      </c>
      <c r="W377" s="75">
        <f>(Tabla16[[#This Row],[TASA 16%]]+Tabla16[[#This Row],[IEPS 6%]])*0.16</f>
        <v>2994.56</v>
      </c>
      <c r="X377" s="75">
        <f>W377-Tabla16[[#This Row],[IVA]]</f>
        <v>0</v>
      </c>
    </row>
    <row r="378" spans="1:24" x14ac:dyDescent="0.25">
      <c r="A378" s="39">
        <v>186563</v>
      </c>
      <c r="B378" s="9">
        <v>23</v>
      </c>
      <c r="C378" s="10">
        <v>45170</v>
      </c>
      <c r="D378" s="11"/>
      <c r="E378" s="11">
        <v>10961</v>
      </c>
      <c r="F378" s="11">
        <v>0</v>
      </c>
      <c r="G378" s="24"/>
      <c r="H378" s="24"/>
      <c r="I378" s="11"/>
      <c r="J378" s="11"/>
      <c r="K378" s="11"/>
      <c r="L378" s="11">
        <v>10961</v>
      </c>
      <c r="M378" s="61">
        <f>Tabla16[[#This Row],[TASA EX.]]+Tabla16[[#This Row],[IEPS 8 %]]</f>
        <v>0</v>
      </c>
      <c r="N378" s="62">
        <f>Tabla16[[#This Row],[TASA 16%]]+Tabla16[[#This Row],[IEPS 6%]]</f>
        <v>0</v>
      </c>
      <c r="O378" s="36">
        <v>45181</v>
      </c>
      <c r="P378" s="12" t="s">
        <v>1415</v>
      </c>
      <c r="Q378" s="37" t="s">
        <v>1416</v>
      </c>
      <c r="R378" s="9" t="s">
        <v>34</v>
      </c>
      <c r="S378" s="11"/>
      <c r="T378" s="13" t="s">
        <v>35</v>
      </c>
      <c r="U378" s="12" t="s">
        <v>1417</v>
      </c>
      <c r="W378" s="75">
        <f>(Tabla16[[#This Row],[TASA 16%]]+Tabla16[[#This Row],[IEPS 6%]])*0.16</f>
        <v>0</v>
      </c>
      <c r="X378" s="75">
        <f>W378-Tabla16[[#This Row],[IVA]]</f>
        <v>0</v>
      </c>
    </row>
    <row r="379" spans="1:24" x14ac:dyDescent="0.25">
      <c r="A379" s="64" t="s">
        <v>468</v>
      </c>
      <c r="B379" s="65">
        <v>1003</v>
      </c>
      <c r="C379" s="10"/>
      <c r="D379" s="67"/>
      <c r="E379" s="67">
        <v>3502.63</v>
      </c>
      <c r="F379" s="67">
        <v>0</v>
      </c>
      <c r="G379" s="68"/>
      <c r="H379" s="68"/>
      <c r="I379" s="67"/>
      <c r="J379" s="67">
        <v>280.20999999999998</v>
      </c>
      <c r="K379" s="67"/>
      <c r="L379" s="67">
        <v>3782.84</v>
      </c>
      <c r="M379" s="61">
        <f>Tabla16[[#This Row],[TASA EX.]]+Tabla16[[#This Row],[IEPS 8 %]]</f>
        <v>280.20999999999998</v>
      </c>
      <c r="N379" s="69">
        <f>Tabla16[[#This Row],[TASA 16%]]+Tabla16[[#This Row],[IEPS 6%]]</f>
        <v>0</v>
      </c>
      <c r="O379" s="36">
        <v>45199</v>
      </c>
      <c r="P379" t="s">
        <v>1997</v>
      </c>
      <c r="Q379" s="70" t="s">
        <v>469</v>
      </c>
      <c r="R379" s="65" t="s">
        <v>34</v>
      </c>
      <c r="S379" s="67"/>
      <c r="T379" s="71" t="s">
        <v>35</v>
      </c>
      <c r="U379" s="66" t="s">
        <v>1915</v>
      </c>
      <c r="W379" s="75">
        <f>(Tabla16[[#This Row],[TASA 16%]]+Tabla16[[#This Row],[IEPS 6%]])*0.16</f>
        <v>0</v>
      </c>
      <c r="X379" s="75">
        <f>W379-Tabla16[[#This Row],[IVA]]</f>
        <v>0</v>
      </c>
    </row>
    <row r="380" spans="1:24" x14ac:dyDescent="0.25">
      <c r="A380" s="64" t="s">
        <v>468</v>
      </c>
      <c r="B380" s="65">
        <v>1003</v>
      </c>
      <c r="C380" s="10"/>
      <c r="D380" s="67"/>
      <c r="E380" s="67">
        <v>14867.89</v>
      </c>
      <c r="F380" s="67">
        <v>0</v>
      </c>
      <c r="G380" s="68"/>
      <c r="H380" s="68"/>
      <c r="I380" s="67"/>
      <c r="J380" s="67">
        <v>1189.43</v>
      </c>
      <c r="K380" s="67"/>
      <c r="L380" s="67">
        <v>16057.32</v>
      </c>
      <c r="M380" s="61">
        <f>Tabla16[[#This Row],[TASA EX.]]+Tabla16[[#This Row],[IEPS 8 %]]</f>
        <v>1189.43</v>
      </c>
      <c r="N380" s="69">
        <f>Tabla16[[#This Row],[TASA 16%]]+Tabla16[[#This Row],[IEPS 6%]]</f>
        <v>0</v>
      </c>
      <c r="O380" s="36">
        <v>45199</v>
      </c>
      <c r="P380" t="s">
        <v>1997</v>
      </c>
      <c r="Q380" s="70" t="s">
        <v>469</v>
      </c>
      <c r="R380" s="65" t="s">
        <v>34</v>
      </c>
      <c r="S380" s="67"/>
      <c r="T380" s="71" t="s">
        <v>35</v>
      </c>
      <c r="U380" s="66" t="s">
        <v>1926</v>
      </c>
      <c r="W380" s="75">
        <f>(Tabla16[[#This Row],[TASA 16%]]+Tabla16[[#This Row],[IEPS 6%]])*0.16</f>
        <v>0</v>
      </c>
      <c r="X380" s="75">
        <f>W380-Tabla16[[#This Row],[IVA]]</f>
        <v>0</v>
      </c>
    </row>
    <row r="381" spans="1:24" x14ac:dyDescent="0.25">
      <c r="A381" s="64">
        <v>186566</v>
      </c>
      <c r="B381" s="65">
        <v>26</v>
      </c>
      <c r="C381" s="10">
        <v>45170</v>
      </c>
      <c r="D381" s="67"/>
      <c r="E381" s="67">
        <v>2.9999999998835847E-2</v>
      </c>
      <c r="F381" s="67">
        <v>28448.25</v>
      </c>
      <c r="G381" s="68"/>
      <c r="H381" s="68"/>
      <c r="I381" s="67"/>
      <c r="J381" s="67"/>
      <c r="K381" s="67">
        <v>4551.72</v>
      </c>
      <c r="L381" s="67">
        <v>33000</v>
      </c>
      <c r="M381" s="61">
        <f>Tabla16[[#This Row],[TASA EX.]]+Tabla16[[#This Row],[IEPS 8 %]]</f>
        <v>0</v>
      </c>
      <c r="N381" s="69">
        <f>Tabla16[[#This Row],[TASA 16%]]+Tabla16[[#This Row],[IEPS 6%]]</f>
        <v>28448.25</v>
      </c>
      <c r="O381" s="36">
        <v>45195</v>
      </c>
      <c r="P381" s="66" t="s">
        <v>122</v>
      </c>
      <c r="Q381" s="70" t="s">
        <v>123</v>
      </c>
      <c r="R381" s="65" t="s">
        <v>34</v>
      </c>
      <c r="S381" s="67"/>
      <c r="T381" s="71" t="s">
        <v>35</v>
      </c>
      <c r="U381" s="66" t="s">
        <v>1420</v>
      </c>
      <c r="W381" s="75">
        <f>(Tabla16[[#This Row],[TASA 16%]]+Tabla16[[#This Row],[IEPS 6%]])*0.16</f>
        <v>4551.72</v>
      </c>
      <c r="X381" s="75">
        <f>W381-Tabla16[[#This Row],[IVA]]</f>
        <v>0</v>
      </c>
    </row>
    <row r="382" spans="1:24" x14ac:dyDescent="0.25">
      <c r="A382" s="39" t="s">
        <v>468</v>
      </c>
      <c r="B382" s="9">
        <v>1003</v>
      </c>
      <c r="C382" s="10"/>
      <c r="D382" s="11"/>
      <c r="E382" s="11">
        <v>45488.28</v>
      </c>
      <c r="F382" s="11">
        <v>19564.5</v>
      </c>
      <c r="G382" s="24"/>
      <c r="H382" s="24"/>
      <c r="I382" s="11"/>
      <c r="J382" s="11">
        <v>343.96</v>
      </c>
      <c r="K382" s="11">
        <v>3130.32</v>
      </c>
      <c r="L382" s="11">
        <v>68527.06</v>
      </c>
      <c r="M382" s="61">
        <f>Tabla16[[#This Row],[TASA EX.]]+Tabla16[[#This Row],[IEPS 8 %]]</f>
        <v>343.96</v>
      </c>
      <c r="N382" s="62">
        <f>Tabla16[[#This Row],[TASA 16%]]+Tabla16[[#This Row],[IEPS 6%]]</f>
        <v>19564.5</v>
      </c>
      <c r="O382" s="36">
        <v>45199</v>
      </c>
      <c r="P382" t="s">
        <v>1997</v>
      </c>
      <c r="Q382" s="37" t="s">
        <v>469</v>
      </c>
      <c r="R382" s="9" t="s">
        <v>34</v>
      </c>
      <c r="S382" s="11"/>
      <c r="T382" s="13" t="s">
        <v>35</v>
      </c>
      <c r="U382" s="12" t="s">
        <v>1933</v>
      </c>
      <c r="W382" s="75">
        <f>(Tabla16[[#This Row],[TASA 16%]]+Tabla16[[#This Row],[IEPS 6%]])*0.16</f>
        <v>3130.32</v>
      </c>
      <c r="X382" s="75">
        <f>W382-Tabla16[[#This Row],[IVA]]</f>
        <v>0</v>
      </c>
    </row>
    <row r="383" spans="1:24" x14ac:dyDescent="0.25">
      <c r="A383" s="76">
        <v>186568</v>
      </c>
      <c r="B383" s="77">
        <v>28</v>
      </c>
      <c r="C383" s="85">
        <v>45170</v>
      </c>
      <c r="D383" s="79"/>
      <c r="E383" s="79">
        <v>0</v>
      </c>
      <c r="F383" s="79">
        <v>6919</v>
      </c>
      <c r="G383" s="80"/>
      <c r="H383" s="80"/>
      <c r="I383" s="79"/>
      <c r="J383" s="79"/>
      <c r="K383" s="79">
        <v>1107.04</v>
      </c>
      <c r="L383" s="79">
        <v>8026.04</v>
      </c>
      <c r="M383" s="81">
        <f>Tabla16[[#This Row],[TASA EX.]]+Tabla16[[#This Row],[IEPS 8 %]]</f>
        <v>0</v>
      </c>
      <c r="N383" s="81">
        <f>Tabla16[[#This Row],[TASA 16%]]+Tabla16[[#This Row],[IEPS 6%]]</f>
        <v>6919</v>
      </c>
      <c r="O383" s="36">
        <v>45195</v>
      </c>
      <c r="P383" s="78" t="s">
        <v>1105</v>
      </c>
      <c r="Q383" s="82" t="s">
        <v>1106</v>
      </c>
      <c r="R383" s="77" t="s">
        <v>34</v>
      </c>
      <c r="S383" s="79"/>
      <c r="T383" s="83" t="s">
        <v>35</v>
      </c>
      <c r="U383" s="78" t="s">
        <v>1422</v>
      </c>
      <c r="W383" s="75">
        <f>(Tabla16[[#This Row],[TASA 16%]]+Tabla16[[#This Row],[IEPS 6%]])*0.16</f>
        <v>1107.04</v>
      </c>
      <c r="X383" s="75">
        <f>W383-Tabla16[[#This Row],[IVA]]</f>
        <v>0</v>
      </c>
    </row>
    <row r="384" spans="1:24" x14ac:dyDescent="0.25">
      <c r="A384" s="76">
        <v>186569</v>
      </c>
      <c r="B384" s="77">
        <v>29</v>
      </c>
      <c r="C384" s="85">
        <v>45170</v>
      </c>
      <c r="D384" s="79"/>
      <c r="E384" s="79">
        <v>0.12249999999767169</v>
      </c>
      <c r="F384" s="79">
        <v>41647.4375</v>
      </c>
      <c r="G384" s="80"/>
      <c r="H384" s="80"/>
      <c r="I384" s="79"/>
      <c r="J384" s="79"/>
      <c r="K384" s="79">
        <v>6663.59</v>
      </c>
      <c r="L384" s="79">
        <v>48311.15</v>
      </c>
      <c r="M384" s="81">
        <f>Tabla16[[#This Row],[TASA EX.]]+Tabla16[[#This Row],[IEPS 8 %]]</f>
        <v>0</v>
      </c>
      <c r="N384" s="81">
        <f>Tabla16[[#This Row],[TASA 16%]]+Tabla16[[#This Row],[IEPS 6%]]</f>
        <v>41647.4375</v>
      </c>
      <c r="O384" s="36">
        <v>45190</v>
      </c>
      <c r="P384" s="78" t="s">
        <v>531</v>
      </c>
      <c r="Q384" s="82" t="s">
        <v>532</v>
      </c>
      <c r="R384" s="77" t="s">
        <v>34</v>
      </c>
      <c r="S384" s="79"/>
      <c r="T384" s="83" t="s">
        <v>35</v>
      </c>
      <c r="U384" s="78" t="s">
        <v>635</v>
      </c>
      <c r="W384" s="75">
        <f>(Tabla16[[#This Row],[TASA 16%]]+Tabla16[[#This Row],[IEPS 6%]])*0.16</f>
        <v>6663.59</v>
      </c>
      <c r="X384" s="75">
        <f>W384-Tabla16[[#This Row],[IVA]]</f>
        <v>0</v>
      </c>
    </row>
    <row r="385" spans="1:24" x14ac:dyDescent="0.25">
      <c r="A385" s="64">
        <v>186570</v>
      </c>
      <c r="B385" s="65">
        <v>30</v>
      </c>
      <c r="C385" s="10">
        <v>45170</v>
      </c>
      <c r="D385" s="67"/>
      <c r="E385" s="67">
        <v>92202</v>
      </c>
      <c r="F385" s="67">
        <v>0</v>
      </c>
      <c r="G385" s="68"/>
      <c r="H385" s="68"/>
      <c r="I385" s="67"/>
      <c r="J385" s="67"/>
      <c r="K385" s="67"/>
      <c r="L385" s="67">
        <v>92202</v>
      </c>
      <c r="M385" s="61">
        <f>Tabla16[[#This Row],[TASA EX.]]+Tabla16[[#This Row],[IEPS 8 %]]</f>
        <v>0</v>
      </c>
      <c r="N385" s="69">
        <f>Tabla16[[#This Row],[TASA 16%]]+Tabla16[[#This Row],[IEPS 6%]]</f>
        <v>0</v>
      </c>
      <c r="O385" s="36">
        <v>45190</v>
      </c>
      <c r="P385" s="66" t="s">
        <v>254</v>
      </c>
      <c r="Q385" s="70" t="s">
        <v>255</v>
      </c>
      <c r="R385" s="65" t="s">
        <v>34</v>
      </c>
      <c r="S385" s="67"/>
      <c r="T385" s="71" t="s">
        <v>35</v>
      </c>
      <c r="U385" s="66" t="s">
        <v>1423</v>
      </c>
      <c r="W385" s="75">
        <f>(Tabla16[[#This Row],[TASA 16%]]+Tabla16[[#This Row],[IEPS 6%]])*0.16</f>
        <v>0</v>
      </c>
      <c r="X385" s="75">
        <f>W385-Tabla16[[#This Row],[IVA]]</f>
        <v>0</v>
      </c>
    </row>
    <row r="386" spans="1:24" x14ac:dyDescent="0.25">
      <c r="A386" s="76" t="s">
        <v>468</v>
      </c>
      <c r="B386" s="77">
        <v>1000</v>
      </c>
      <c r="C386" s="10"/>
      <c r="D386" s="79"/>
      <c r="E386" s="79">
        <v>174472.46000000002</v>
      </c>
      <c r="F386" s="79">
        <v>130018.24999999999</v>
      </c>
      <c r="G386" s="80"/>
      <c r="H386" s="80"/>
      <c r="I386" s="79"/>
      <c r="J386" s="79">
        <v>824.51</v>
      </c>
      <c r="K386" s="79">
        <v>20802.919999999998</v>
      </c>
      <c r="L386" s="79">
        <v>326118.14</v>
      </c>
      <c r="M386" s="81">
        <f>Tabla16[[#This Row],[TASA EX.]]+Tabla16[[#This Row],[IEPS 8 %]]</f>
        <v>824.51</v>
      </c>
      <c r="N386" s="81">
        <f>Tabla16[[#This Row],[TASA 16%]]+Tabla16[[#This Row],[IEPS 6%]]</f>
        <v>130018.24999999999</v>
      </c>
      <c r="O386" s="36">
        <v>45199</v>
      </c>
      <c r="P386" t="s">
        <v>1997</v>
      </c>
      <c r="Q386" s="82" t="s">
        <v>469</v>
      </c>
      <c r="R386" s="77" t="s">
        <v>34</v>
      </c>
      <c r="S386" s="79"/>
      <c r="T386" s="83" t="s">
        <v>35</v>
      </c>
      <c r="U386" s="78" t="s">
        <v>1947</v>
      </c>
      <c r="W386" s="75">
        <f>(Tabla16[[#This Row],[TASA 16%]]+Tabla16[[#This Row],[IEPS 6%]])*0.16</f>
        <v>20802.919999999998</v>
      </c>
      <c r="X386" s="75">
        <f>W386-Tabla16[[#This Row],[IVA]]</f>
        <v>0</v>
      </c>
    </row>
    <row r="387" spans="1:24" x14ac:dyDescent="0.25">
      <c r="A387" s="64" t="s">
        <v>468</v>
      </c>
      <c r="B387" s="65">
        <v>1000</v>
      </c>
      <c r="C387" s="10"/>
      <c r="D387" s="67"/>
      <c r="E387" s="67">
        <v>274338.8</v>
      </c>
      <c r="F387" s="67">
        <v>192511.25</v>
      </c>
      <c r="G387" s="68"/>
      <c r="H387" s="68"/>
      <c r="I387" s="67"/>
      <c r="J387" s="67">
        <v>4783.37</v>
      </c>
      <c r="K387" s="67">
        <v>30801.8</v>
      </c>
      <c r="L387" s="67">
        <v>502435.22</v>
      </c>
      <c r="M387" s="61">
        <f>Tabla16[[#This Row],[TASA EX.]]+Tabla16[[#This Row],[IEPS 8 %]]</f>
        <v>4783.37</v>
      </c>
      <c r="N387" s="69">
        <f>Tabla16[[#This Row],[TASA 16%]]+Tabla16[[#This Row],[IEPS 6%]]</f>
        <v>192511.25</v>
      </c>
      <c r="O387" s="36">
        <v>45199</v>
      </c>
      <c r="P387" t="s">
        <v>1997</v>
      </c>
      <c r="Q387" s="70" t="s">
        <v>469</v>
      </c>
      <c r="R387" s="65" t="s">
        <v>34</v>
      </c>
      <c r="S387" s="67"/>
      <c r="T387" s="71" t="s">
        <v>35</v>
      </c>
      <c r="U387" s="66" t="s">
        <v>1952</v>
      </c>
      <c r="W387" s="75">
        <f>(Tabla16[[#This Row],[TASA 16%]]+Tabla16[[#This Row],[IEPS 6%]])*0.16</f>
        <v>30801.8</v>
      </c>
      <c r="X387" s="75">
        <f>W387-Tabla16[[#This Row],[IVA]]</f>
        <v>0</v>
      </c>
    </row>
    <row r="388" spans="1:24" x14ac:dyDescent="0.25">
      <c r="A388" s="64" t="s">
        <v>468</v>
      </c>
      <c r="B388" s="65">
        <v>1000</v>
      </c>
      <c r="C388" s="10"/>
      <c r="D388" s="67"/>
      <c r="E388" s="67">
        <v>299275.40500000003</v>
      </c>
      <c r="F388" s="67">
        <v>176202.62499999997</v>
      </c>
      <c r="G388" s="68"/>
      <c r="H388" s="68"/>
      <c r="I388" s="67"/>
      <c r="J388" s="67">
        <v>7968.24</v>
      </c>
      <c r="K388" s="67">
        <v>28192.42</v>
      </c>
      <c r="L388" s="67">
        <v>511638.69</v>
      </c>
      <c r="M388" s="61">
        <f>Tabla16[[#This Row],[TASA EX.]]+Tabla16[[#This Row],[IEPS 8 %]]</f>
        <v>7968.24</v>
      </c>
      <c r="N388" s="69">
        <f>Tabla16[[#This Row],[TASA 16%]]+Tabla16[[#This Row],[IEPS 6%]]</f>
        <v>176202.62499999997</v>
      </c>
      <c r="O388" s="36">
        <v>45199</v>
      </c>
      <c r="P388" t="s">
        <v>1997</v>
      </c>
      <c r="Q388" s="70" t="s">
        <v>469</v>
      </c>
      <c r="R388" s="65" t="s">
        <v>34</v>
      </c>
      <c r="S388" s="67"/>
      <c r="T388" s="71" t="s">
        <v>35</v>
      </c>
      <c r="U388" s="66" t="s">
        <v>1953</v>
      </c>
      <c r="W388" s="75">
        <f>(Tabla16[[#This Row],[TASA 16%]]+Tabla16[[#This Row],[IEPS 6%]])*0.16</f>
        <v>28192.419999999995</v>
      </c>
      <c r="X388" s="75">
        <f>W388-Tabla16[[#This Row],[IVA]]</f>
        <v>0</v>
      </c>
    </row>
    <row r="389" spans="1:24" x14ac:dyDescent="0.25">
      <c r="A389" s="39">
        <v>186575</v>
      </c>
      <c r="B389" s="9">
        <v>35</v>
      </c>
      <c r="C389" s="10">
        <v>45170</v>
      </c>
      <c r="D389" s="11"/>
      <c r="E389" s="11">
        <v>168958.23</v>
      </c>
      <c r="F389" s="11">
        <v>0</v>
      </c>
      <c r="G389" s="24"/>
      <c r="H389" s="24"/>
      <c r="I389" s="11"/>
      <c r="J389" s="11"/>
      <c r="K389" s="11"/>
      <c r="L389" s="11">
        <v>168958.23</v>
      </c>
      <c r="M389" s="62">
        <f>Tabla16[[#This Row],[TASA EX.]]+Tabla16[[#This Row],[IEPS 8 %]]</f>
        <v>0</v>
      </c>
      <c r="N389" s="62">
        <f>Tabla16[[#This Row],[TASA 16%]]+Tabla16[[#This Row],[IEPS 6%]]</f>
        <v>0</v>
      </c>
      <c r="O389" s="36">
        <v>45176</v>
      </c>
      <c r="P389" s="12" t="s">
        <v>120</v>
      </c>
      <c r="Q389" s="37" t="s">
        <v>121</v>
      </c>
      <c r="R389" s="9" t="s">
        <v>34</v>
      </c>
      <c r="S389" s="11">
        <v>12.9</v>
      </c>
      <c r="T389" s="13" t="s">
        <v>35</v>
      </c>
      <c r="U389" s="12" t="s">
        <v>56</v>
      </c>
      <c r="W389" s="75">
        <f>(Tabla16[[#This Row],[TASA 16%]]+Tabla16[[#This Row],[IEPS 6%]])*0.16</f>
        <v>0</v>
      </c>
      <c r="X389" s="75">
        <f>W389-Tabla16[[#This Row],[IVA]]</f>
        <v>0</v>
      </c>
    </row>
    <row r="390" spans="1:24" x14ac:dyDescent="0.25">
      <c r="A390" s="39" t="s">
        <v>468</v>
      </c>
      <c r="B390" s="9">
        <v>1000</v>
      </c>
      <c r="C390" s="10"/>
      <c r="D390" s="11"/>
      <c r="E390" s="11">
        <v>476972.76500000001</v>
      </c>
      <c r="F390" s="11">
        <v>110917.625</v>
      </c>
      <c r="G390" s="24"/>
      <c r="H390" s="24"/>
      <c r="I390" s="11"/>
      <c r="J390" s="11">
        <v>2693.31</v>
      </c>
      <c r="K390" s="11">
        <v>17746.82</v>
      </c>
      <c r="L390" s="11">
        <v>608330.52</v>
      </c>
      <c r="M390" s="61">
        <f>Tabla16[[#This Row],[TASA EX.]]+Tabla16[[#This Row],[IEPS 8 %]]</f>
        <v>2693.31</v>
      </c>
      <c r="N390" s="62">
        <f>Tabla16[[#This Row],[TASA 16%]]+Tabla16[[#This Row],[IEPS 6%]]</f>
        <v>110917.625</v>
      </c>
      <c r="O390" s="36">
        <v>45199</v>
      </c>
      <c r="P390" t="s">
        <v>1997</v>
      </c>
      <c r="Q390" s="37" t="s">
        <v>469</v>
      </c>
      <c r="R390" s="9" t="s">
        <v>34</v>
      </c>
      <c r="S390" s="11"/>
      <c r="T390" s="13" t="s">
        <v>35</v>
      </c>
      <c r="U390" s="12" t="s">
        <v>1954</v>
      </c>
      <c r="W390" s="75">
        <f>(Tabla16[[#This Row],[TASA 16%]]+Tabla16[[#This Row],[IEPS 6%]])*0.16</f>
        <v>17746.82</v>
      </c>
      <c r="X390" s="75">
        <f>W390-Tabla16[[#This Row],[IVA]]</f>
        <v>0</v>
      </c>
    </row>
    <row r="391" spans="1:24" x14ac:dyDescent="0.25">
      <c r="A391" s="64">
        <v>186577</v>
      </c>
      <c r="B391" s="65">
        <v>37</v>
      </c>
      <c r="C391" s="10">
        <v>45170</v>
      </c>
      <c r="D391" s="67"/>
      <c r="E391" s="67">
        <v>15027.599999999999</v>
      </c>
      <c r="F391" s="67">
        <v>12690</v>
      </c>
      <c r="G391" s="68"/>
      <c r="H391" s="68"/>
      <c r="I391" s="67"/>
      <c r="J391" s="67"/>
      <c r="K391" s="67">
        <v>2030.4</v>
      </c>
      <c r="L391" s="67">
        <v>29748</v>
      </c>
      <c r="M391" s="61">
        <f>Tabla16[[#This Row],[TASA EX.]]+Tabla16[[#This Row],[IEPS 8 %]]</f>
        <v>0</v>
      </c>
      <c r="N391" s="69">
        <f>Tabla16[[#This Row],[TASA 16%]]+Tabla16[[#This Row],[IEPS 6%]]</f>
        <v>12690</v>
      </c>
      <c r="O391" s="36">
        <v>45191</v>
      </c>
      <c r="P391" s="66" t="s">
        <v>1428</v>
      </c>
      <c r="Q391" s="70" t="s">
        <v>1429</v>
      </c>
      <c r="R391" s="65" t="s">
        <v>34</v>
      </c>
      <c r="S391" s="67"/>
      <c r="T391" s="71" t="s">
        <v>35</v>
      </c>
      <c r="U391" s="66" t="s">
        <v>1430</v>
      </c>
      <c r="W391" s="75">
        <f>(Tabla16[[#This Row],[TASA 16%]]+Tabla16[[#This Row],[IEPS 6%]])*0.16</f>
        <v>2030.4</v>
      </c>
      <c r="X391" s="75">
        <f>W391-Tabla16[[#This Row],[IVA]]</f>
        <v>0</v>
      </c>
    </row>
    <row r="392" spans="1:24" x14ac:dyDescent="0.25">
      <c r="A392" s="64">
        <v>186578</v>
      </c>
      <c r="B392" s="65">
        <v>38</v>
      </c>
      <c r="C392" s="10">
        <v>45170</v>
      </c>
      <c r="D392" s="67"/>
      <c r="E392" s="67">
        <v>-1.2500000004365575E-2</v>
      </c>
      <c r="F392" s="67">
        <v>29833.3125</v>
      </c>
      <c r="G392" s="68"/>
      <c r="H392" s="68"/>
      <c r="I392" s="67"/>
      <c r="J392" s="67"/>
      <c r="K392" s="67">
        <v>4773.33</v>
      </c>
      <c r="L392" s="67">
        <v>34606.629999999997</v>
      </c>
      <c r="M392" s="61">
        <f>Tabla16[[#This Row],[TASA EX.]]+Tabla16[[#This Row],[IEPS 8 %]]</f>
        <v>0</v>
      </c>
      <c r="N392" s="69">
        <f>Tabla16[[#This Row],[TASA 16%]]+Tabla16[[#This Row],[IEPS 6%]]</f>
        <v>29833.3125</v>
      </c>
      <c r="O392" s="36">
        <v>45188</v>
      </c>
      <c r="P392" s="66" t="s">
        <v>1431</v>
      </c>
      <c r="Q392" s="70" t="s">
        <v>1432</v>
      </c>
      <c r="R392" s="65" t="s">
        <v>34</v>
      </c>
      <c r="S392" s="67"/>
      <c r="T392" s="71" t="s">
        <v>35</v>
      </c>
      <c r="U392" s="66" t="s">
        <v>1433</v>
      </c>
      <c r="W392" s="75">
        <f>(Tabla16[[#This Row],[TASA 16%]]+Tabla16[[#This Row],[IEPS 6%]])*0.16</f>
        <v>4773.33</v>
      </c>
      <c r="X392" s="75">
        <f>W392-Tabla16[[#This Row],[IVA]]</f>
        <v>0</v>
      </c>
    </row>
    <row r="393" spans="1:24" x14ac:dyDescent="0.25">
      <c r="A393" s="64">
        <v>186579</v>
      </c>
      <c r="B393" s="65">
        <v>39</v>
      </c>
      <c r="C393" s="10">
        <v>45170</v>
      </c>
      <c r="D393" s="67"/>
      <c r="E393" s="67">
        <v>-7.4999999924330041E-3</v>
      </c>
      <c r="F393" s="67">
        <v>75712.6875</v>
      </c>
      <c r="G393" s="68"/>
      <c r="H393" s="68"/>
      <c r="I393" s="67"/>
      <c r="J393" s="67"/>
      <c r="K393" s="67">
        <v>12114.03</v>
      </c>
      <c r="L393" s="67">
        <v>87826.71</v>
      </c>
      <c r="M393" s="61">
        <f>Tabla16[[#This Row],[TASA EX.]]+Tabla16[[#This Row],[IEPS 8 %]]</f>
        <v>0</v>
      </c>
      <c r="N393" s="69">
        <f>Tabla16[[#This Row],[TASA 16%]]+Tabla16[[#This Row],[IEPS 6%]]</f>
        <v>75712.6875</v>
      </c>
      <c r="O393" s="36">
        <v>45187</v>
      </c>
      <c r="P393" s="66" t="s">
        <v>405</v>
      </c>
      <c r="Q393" s="70" t="s">
        <v>406</v>
      </c>
      <c r="R393" s="65" t="s">
        <v>34</v>
      </c>
      <c r="S393" s="67"/>
      <c r="T393" s="71" t="s">
        <v>35</v>
      </c>
      <c r="U393" s="66" t="s">
        <v>1434</v>
      </c>
      <c r="W393" s="75">
        <f>(Tabla16[[#This Row],[TASA 16%]]+Tabla16[[#This Row],[IEPS 6%]])*0.16</f>
        <v>12114.03</v>
      </c>
      <c r="X393" s="75">
        <f>W393-Tabla16[[#This Row],[IVA]]</f>
        <v>0</v>
      </c>
    </row>
    <row r="394" spans="1:24" x14ac:dyDescent="0.25">
      <c r="A394" s="64">
        <v>186580</v>
      </c>
      <c r="B394" s="65">
        <v>40</v>
      </c>
      <c r="C394" s="10">
        <v>45170</v>
      </c>
      <c r="D394" s="67"/>
      <c r="E394" s="67">
        <v>8.7499999999636202E-2</v>
      </c>
      <c r="F394" s="67">
        <v>12158.3125</v>
      </c>
      <c r="G394" s="68"/>
      <c r="H394" s="68"/>
      <c r="I394" s="67"/>
      <c r="J394" s="67"/>
      <c r="K394" s="67">
        <v>1945.33</v>
      </c>
      <c r="L394" s="67">
        <v>14103.73</v>
      </c>
      <c r="M394" s="61">
        <f>Tabla16[[#This Row],[TASA EX.]]+Tabla16[[#This Row],[IEPS 8 %]]</f>
        <v>0</v>
      </c>
      <c r="N394" s="69">
        <f>Tabla16[[#This Row],[TASA 16%]]+Tabla16[[#This Row],[IEPS 6%]]</f>
        <v>12158.3125</v>
      </c>
      <c r="O394" s="36">
        <v>45188</v>
      </c>
      <c r="P394" s="66" t="s">
        <v>1435</v>
      </c>
      <c r="Q394" s="70" t="s">
        <v>1436</v>
      </c>
      <c r="R394" s="65" t="s">
        <v>34</v>
      </c>
      <c r="S394" s="67"/>
      <c r="T394" s="71" t="s">
        <v>35</v>
      </c>
      <c r="U394" s="66" t="s">
        <v>1437</v>
      </c>
      <c r="W394" s="75">
        <f>(Tabla16[[#This Row],[TASA 16%]]+Tabla16[[#This Row],[IEPS 6%]])*0.16</f>
        <v>1945.33</v>
      </c>
      <c r="X394" s="75">
        <f>W394-Tabla16[[#This Row],[IVA]]</f>
        <v>0</v>
      </c>
    </row>
    <row r="395" spans="1:24" x14ac:dyDescent="0.25">
      <c r="A395" s="64">
        <v>186582</v>
      </c>
      <c r="B395" s="65">
        <v>42</v>
      </c>
      <c r="C395" s="10">
        <v>45170</v>
      </c>
      <c r="D395" s="67"/>
      <c r="E395" s="67">
        <v>53820</v>
      </c>
      <c r="F395" s="67">
        <v>0</v>
      </c>
      <c r="G395" s="68"/>
      <c r="H395" s="68"/>
      <c r="I395" s="67"/>
      <c r="J395" s="67"/>
      <c r="K395" s="67"/>
      <c r="L395" s="67">
        <v>53820</v>
      </c>
      <c r="M395" s="61">
        <f>Tabla16[[#This Row],[TASA EX.]]+Tabla16[[#This Row],[IEPS 8 %]]</f>
        <v>0</v>
      </c>
      <c r="N395" s="69">
        <f>Tabla16[[#This Row],[TASA 16%]]+Tabla16[[#This Row],[IEPS 6%]]</f>
        <v>0</v>
      </c>
      <c r="O395" s="36">
        <v>45188</v>
      </c>
      <c r="P395" s="66" t="s">
        <v>355</v>
      </c>
      <c r="Q395" s="70" t="s">
        <v>356</v>
      </c>
      <c r="R395" s="65" t="s">
        <v>34</v>
      </c>
      <c r="S395" s="67"/>
      <c r="T395" s="71" t="s">
        <v>35</v>
      </c>
      <c r="U395" s="66" t="s">
        <v>1438</v>
      </c>
      <c r="W395" s="75">
        <f>(Tabla16[[#This Row],[TASA 16%]]+Tabla16[[#This Row],[IEPS 6%]])*0.16</f>
        <v>0</v>
      </c>
      <c r="X395" s="75">
        <f>W395-Tabla16[[#This Row],[IVA]]</f>
        <v>0</v>
      </c>
    </row>
    <row r="396" spans="1:24" x14ac:dyDescent="0.25">
      <c r="A396" s="48">
        <v>186584</v>
      </c>
      <c r="B396" s="49">
        <v>44</v>
      </c>
      <c r="C396" s="10">
        <v>45170</v>
      </c>
      <c r="D396" s="50"/>
      <c r="E396" s="50">
        <v>2988.3850000000093</v>
      </c>
      <c r="F396" s="50">
        <v>353687.125</v>
      </c>
      <c r="G396" s="51"/>
      <c r="H396" s="51"/>
      <c r="I396" s="50"/>
      <c r="J396" s="50"/>
      <c r="K396" s="50">
        <v>56589.94</v>
      </c>
      <c r="L396" s="50">
        <v>413265.45</v>
      </c>
      <c r="M396" s="61">
        <f>Tabla16[[#This Row],[TASA EX.]]+Tabla16[[#This Row],[IEPS 8 %]]</f>
        <v>0</v>
      </c>
      <c r="N396" s="63">
        <f>Tabla16[[#This Row],[TASA 16%]]+Tabla16[[#This Row],[IEPS 6%]]</f>
        <v>353687.125</v>
      </c>
      <c r="O396" s="36">
        <v>45185</v>
      </c>
      <c r="P396" t="s">
        <v>1999</v>
      </c>
      <c r="Q396" s="53" t="s">
        <v>143</v>
      </c>
      <c r="R396" s="49" t="s">
        <v>34</v>
      </c>
      <c r="S396" s="50">
        <v>564.05999999999995</v>
      </c>
      <c r="T396" s="54" t="s">
        <v>35</v>
      </c>
      <c r="U396" s="12" t="s">
        <v>2003</v>
      </c>
      <c r="W396" s="75">
        <f>(Tabla16[[#This Row],[TASA 16%]]+Tabla16[[#This Row],[IEPS 6%]])*0.16</f>
        <v>56589.94</v>
      </c>
      <c r="X396" s="75">
        <f>W396-Tabla16[[#This Row],[IVA]]</f>
        <v>0</v>
      </c>
    </row>
    <row r="397" spans="1:24" x14ac:dyDescent="0.25">
      <c r="A397" s="39">
        <v>186585</v>
      </c>
      <c r="B397" s="9">
        <v>45</v>
      </c>
      <c r="C397" s="10">
        <v>45170</v>
      </c>
      <c r="D397" s="11"/>
      <c r="E397" s="11">
        <v>32.67500000000291</v>
      </c>
      <c r="F397" s="11">
        <v>17185.875</v>
      </c>
      <c r="G397" s="24"/>
      <c r="H397" s="24"/>
      <c r="I397" s="11"/>
      <c r="J397" s="11"/>
      <c r="K397" s="11">
        <v>2749.74</v>
      </c>
      <c r="L397" s="11">
        <v>19968.29</v>
      </c>
      <c r="M397" s="62">
        <f>Tabla16[[#This Row],[TASA EX.]]+Tabla16[[#This Row],[IEPS 8 %]]</f>
        <v>0</v>
      </c>
      <c r="N397" s="62">
        <f>Tabla16[[#This Row],[TASA 16%]]+Tabla16[[#This Row],[IEPS 6%]]</f>
        <v>17185.875</v>
      </c>
      <c r="O397" s="36">
        <v>45174</v>
      </c>
      <c r="P397" s="12" t="s">
        <v>655</v>
      </c>
      <c r="Q397" s="37" t="s">
        <v>656</v>
      </c>
      <c r="R397" s="9" t="s">
        <v>48</v>
      </c>
      <c r="S397" s="11"/>
      <c r="T397" s="13" t="s">
        <v>49</v>
      </c>
      <c r="U397" s="12" t="s">
        <v>1439</v>
      </c>
      <c r="W397" s="75">
        <f>(Tabla16[[#This Row],[TASA 16%]]+Tabla16[[#This Row],[IEPS 6%]])*0.16</f>
        <v>2749.7400000000002</v>
      </c>
      <c r="X397" s="75">
        <f>W397-Tabla16[[#This Row],[IVA]]</f>
        <v>0</v>
      </c>
    </row>
    <row r="398" spans="1:24" x14ac:dyDescent="0.25">
      <c r="A398" s="64">
        <v>186610</v>
      </c>
      <c r="B398" s="65">
        <v>70</v>
      </c>
      <c r="C398" s="10">
        <v>45173</v>
      </c>
      <c r="D398" s="67"/>
      <c r="E398" s="67">
        <v>274836.67</v>
      </c>
      <c r="F398" s="67">
        <v>0</v>
      </c>
      <c r="G398" s="68"/>
      <c r="H398" s="68"/>
      <c r="I398" s="67"/>
      <c r="J398" s="67"/>
      <c r="K398" s="67"/>
      <c r="L398" s="67">
        <v>274836.67</v>
      </c>
      <c r="M398" s="61">
        <f>Tabla16[[#This Row],[TASA EX.]]+Tabla16[[#This Row],[IEPS 8 %]]</f>
        <v>0</v>
      </c>
      <c r="N398" s="69">
        <f>Tabla16[[#This Row],[TASA 16%]]+Tabla16[[#This Row],[IEPS 6%]]</f>
        <v>0</v>
      </c>
      <c r="O398" s="36">
        <v>45184</v>
      </c>
      <c r="P398" s="66" t="s">
        <v>202</v>
      </c>
      <c r="Q398" s="70" t="s">
        <v>203</v>
      </c>
      <c r="R398" s="65" t="s">
        <v>34</v>
      </c>
      <c r="S398" s="67">
        <v>7017.52</v>
      </c>
      <c r="T398" s="71" t="s">
        <v>35</v>
      </c>
      <c r="U398" s="66" t="s">
        <v>56</v>
      </c>
      <c r="W398" s="75">
        <f>(Tabla16[[#This Row],[TASA 16%]]+Tabla16[[#This Row],[IEPS 6%]])*0.16</f>
        <v>0</v>
      </c>
      <c r="X398" s="75">
        <f>W398-Tabla16[[#This Row],[IVA]]</f>
        <v>0</v>
      </c>
    </row>
    <row r="399" spans="1:24" x14ac:dyDescent="0.25">
      <c r="A399" s="64">
        <v>186611</v>
      </c>
      <c r="B399" s="65">
        <v>71</v>
      </c>
      <c r="C399" s="10">
        <v>45173</v>
      </c>
      <c r="D399" s="67"/>
      <c r="E399" s="67">
        <v>14530.24</v>
      </c>
      <c r="F399" s="67">
        <v>0</v>
      </c>
      <c r="G399" s="68"/>
      <c r="H399" s="68"/>
      <c r="I399" s="67"/>
      <c r="J399" s="67"/>
      <c r="K399" s="67"/>
      <c r="L399" s="67">
        <v>14530.24</v>
      </c>
      <c r="M399" s="61">
        <f>Tabla16[[#This Row],[TASA EX.]]+Tabla16[[#This Row],[IEPS 8 %]]</f>
        <v>0</v>
      </c>
      <c r="N399" s="69">
        <f>Tabla16[[#This Row],[TASA 16%]]+Tabla16[[#This Row],[IEPS 6%]]</f>
        <v>0</v>
      </c>
      <c r="O399" s="36">
        <v>45184</v>
      </c>
      <c r="P399" s="66" t="s">
        <v>202</v>
      </c>
      <c r="Q399" s="70" t="s">
        <v>203</v>
      </c>
      <c r="R399" s="65" t="s">
        <v>34</v>
      </c>
      <c r="S399" s="67">
        <v>897.23</v>
      </c>
      <c r="T399" s="71" t="s">
        <v>35</v>
      </c>
      <c r="U399" s="66" t="s">
        <v>1440</v>
      </c>
      <c r="W399" s="75">
        <f>(Tabla16[[#This Row],[TASA 16%]]+Tabla16[[#This Row],[IEPS 6%]])*0.16</f>
        <v>0</v>
      </c>
      <c r="X399" s="75">
        <f>W399-Tabla16[[#This Row],[IVA]]</f>
        <v>0</v>
      </c>
    </row>
    <row r="400" spans="1:24" x14ac:dyDescent="0.25">
      <c r="A400" s="64">
        <v>186613</v>
      </c>
      <c r="B400" s="65">
        <v>73</v>
      </c>
      <c r="C400" s="10">
        <v>45173</v>
      </c>
      <c r="D400" s="67"/>
      <c r="E400" s="67">
        <v>0</v>
      </c>
      <c r="F400" s="67">
        <v>2000</v>
      </c>
      <c r="G400" s="68"/>
      <c r="H400" s="68"/>
      <c r="I400" s="67"/>
      <c r="J400" s="67"/>
      <c r="K400" s="67">
        <v>320</v>
      </c>
      <c r="L400" s="67">
        <v>2320</v>
      </c>
      <c r="M400" s="61">
        <f>Tabla16[[#This Row],[TASA EX.]]+Tabla16[[#This Row],[IEPS 8 %]]</f>
        <v>0</v>
      </c>
      <c r="N400" s="69">
        <f>Tabla16[[#This Row],[TASA 16%]]+Tabla16[[#This Row],[IEPS 6%]]</f>
        <v>2000</v>
      </c>
      <c r="O400" s="36">
        <v>45175</v>
      </c>
      <c r="P400" s="66" t="s">
        <v>601</v>
      </c>
      <c r="Q400" s="70" t="s">
        <v>602</v>
      </c>
      <c r="R400" s="65" t="s">
        <v>48</v>
      </c>
      <c r="S400" s="67"/>
      <c r="T400" s="71" t="s">
        <v>49</v>
      </c>
      <c r="U400" s="66" t="s">
        <v>1441</v>
      </c>
      <c r="W400" s="75">
        <f>(Tabla16[[#This Row],[TASA 16%]]+Tabla16[[#This Row],[IEPS 6%]])*0.16</f>
        <v>320</v>
      </c>
      <c r="X400" s="75">
        <f>W400-Tabla16[[#This Row],[IVA]]</f>
        <v>0</v>
      </c>
    </row>
    <row r="401" spans="1:24" x14ac:dyDescent="0.25">
      <c r="A401" s="64">
        <v>186614</v>
      </c>
      <c r="B401" s="65">
        <v>74</v>
      </c>
      <c r="C401" s="10">
        <v>45173</v>
      </c>
      <c r="D401" s="67"/>
      <c r="E401" s="67">
        <v>21995.7575</v>
      </c>
      <c r="F401" s="67">
        <v>1257.5625</v>
      </c>
      <c r="G401" s="68"/>
      <c r="H401" s="68"/>
      <c r="I401" s="67"/>
      <c r="J401" s="67"/>
      <c r="K401" s="67">
        <v>201.21</v>
      </c>
      <c r="L401" s="67">
        <v>23454.53</v>
      </c>
      <c r="M401" s="61">
        <f>Tabla16[[#This Row],[TASA EX.]]+Tabla16[[#This Row],[IEPS 8 %]]</f>
        <v>0</v>
      </c>
      <c r="N401" s="69">
        <f>Tabla16[[#This Row],[TASA 16%]]+Tabla16[[#This Row],[IEPS 6%]]</f>
        <v>1257.5625</v>
      </c>
      <c r="O401" s="36">
        <v>45175</v>
      </c>
      <c r="P401" s="66" t="s">
        <v>747</v>
      </c>
      <c r="Q401" s="70" t="s">
        <v>748</v>
      </c>
      <c r="R401" s="65" t="s">
        <v>34</v>
      </c>
      <c r="S401" s="67">
        <v>958.78</v>
      </c>
      <c r="T401" s="71" t="s">
        <v>35</v>
      </c>
      <c r="U401" s="66" t="s">
        <v>1442</v>
      </c>
      <c r="W401" s="75">
        <f>(Tabla16[[#This Row],[TASA 16%]]+Tabla16[[#This Row],[IEPS 6%]])*0.16</f>
        <v>201.21</v>
      </c>
      <c r="X401" s="75">
        <f>W401-Tabla16[[#This Row],[IVA]]</f>
        <v>0</v>
      </c>
    </row>
    <row r="402" spans="1:24" x14ac:dyDescent="0.25">
      <c r="A402" s="64">
        <v>186615</v>
      </c>
      <c r="B402" s="65">
        <v>75</v>
      </c>
      <c r="C402" s="10">
        <v>45173</v>
      </c>
      <c r="D402" s="67"/>
      <c r="E402" s="67">
        <v>1120</v>
      </c>
      <c r="F402" s="67">
        <v>0</v>
      </c>
      <c r="G402" s="68"/>
      <c r="H402" s="68"/>
      <c r="I402" s="67"/>
      <c r="J402" s="67"/>
      <c r="K402" s="67"/>
      <c r="L402" s="67">
        <v>1120</v>
      </c>
      <c r="M402" s="61">
        <f>Tabla16[[#This Row],[TASA EX.]]+Tabla16[[#This Row],[IEPS 8 %]]</f>
        <v>0</v>
      </c>
      <c r="N402" s="69">
        <f>Tabla16[[#This Row],[TASA 16%]]+Tabla16[[#This Row],[IEPS 6%]]</f>
        <v>0</v>
      </c>
      <c r="O402" s="36">
        <v>45176</v>
      </c>
      <c r="P402" s="66" t="s">
        <v>190</v>
      </c>
      <c r="Q402" s="70" t="s">
        <v>191</v>
      </c>
      <c r="R402" s="65" t="s">
        <v>34</v>
      </c>
      <c r="S402" s="67"/>
      <c r="T402" s="71" t="s">
        <v>35</v>
      </c>
      <c r="U402" s="66" t="s">
        <v>1443</v>
      </c>
      <c r="W402" s="75">
        <f>(Tabla16[[#This Row],[TASA 16%]]+Tabla16[[#This Row],[IEPS 6%]])*0.16</f>
        <v>0</v>
      </c>
      <c r="X402" s="75">
        <f>W402-Tabla16[[#This Row],[IVA]]</f>
        <v>0</v>
      </c>
    </row>
    <row r="403" spans="1:24" x14ac:dyDescent="0.25">
      <c r="A403" s="64" t="s">
        <v>468</v>
      </c>
      <c r="B403" s="65">
        <v>1000</v>
      </c>
      <c r="C403" s="10"/>
      <c r="D403" s="67"/>
      <c r="E403" s="67">
        <v>484068.56000000006</v>
      </c>
      <c r="F403" s="67">
        <v>129241.24999999999</v>
      </c>
      <c r="G403" s="68"/>
      <c r="H403" s="68"/>
      <c r="I403" s="67"/>
      <c r="J403" s="67">
        <v>22984.36</v>
      </c>
      <c r="K403" s="67">
        <v>20678.599999999999</v>
      </c>
      <c r="L403" s="67">
        <v>656972.77</v>
      </c>
      <c r="M403" s="61">
        <f>Tabla16[[#This Row],[TASA EX.]]+Tabla16[[#This Row],[IEPS 8 %]]</f>
        <v>22984.36</v>
      </c>
      <c r="N403" s="69">
        <f>Tabla16[[#This Row],[TASA 16%]]+Tabla16[[#This Row],[IEPS 6%]]</f>
        <v>129241.24999999999</v>
      </c>
      <c r="O403" s="36">
        <v>45199</v>
      </c>
      <c r="P403" t="s">
        <v>1997</v>
      </c>
      <c r="Q403" s="70" t="s">
        <v>469</v>
      </c>
      <c r="R403" s="65" t="s">
        <v>34</v>
      </c>
      <c r="S403" s="67"/>
      <c r="T403" s="71" t="s">
        <v>35</v>
      </c>
      <c r="U403" s="66" t="s">
        <v>1956</v>
      </c>
      <c r="W403" s="75">
        <f>(Tabla16[[#This Row],[TASA 16%]]+Tabla16[[#This Row],[IEPS 6%]])*0.16</f>
        <v>20678.599999999999</v>
      </c>
      <c r="X403" s="75">
        <f>W403-Tabla16[[#This Row],[IVA]]</f>
        <v>0</v>
      </c>
    </row>
    <row r="404" spans="1:24" x14ac:dyDescent="0.25">
      <c r="A404" s="39">
        <v>186618</v>
      </c>
      <c r="B404" s="9">
        <v>78</v>
      </c>
      <c r="C404" s="10">
        <v>45173</v>
      </c>
      <c r="D404" s="11"/>
      <c r="E404" s="11">
        <v>11430</v>
      </c>
      <c r="F404" s="11">
        <v>0</v>
      </c>
      <c r="G404" s="24"/>
      <c r="H404" s="24"/>
      <c r="I404" s="11"/>
      <c r="J404" s="11"/>
      <c r="K404" s="11"/>
      <c r="L404" s="11">
        <v>11430</v>
      </c>
      <c r="M404" s="62">
        <f>Tabla16[[#This Row],[TASA EX.]]+Tabla16[[#This Row],[IEPS 8 %]]</f>
        <v>0</v>
      </c>
      <c r="N404" s="62">
        <f>Tabla16[[#This Row],[TASA 16%]]+Tabla16[[#This Row],[IEPS 6%]]</f>
        <v>0</v>
      </c>
      <c r="O404" s="36">
        <v>45182</v>
      </c>
      <c r="P404" s="12" t="s">
        <v>248</v>
      </c>
      <c r="Q404" s="37" t="s">
        <v>249</v>
      </c>
      <c r="R404" s="9" t="s">
        <v>34</v>
      </c>
      <c r="S404" s="11"/>
      <c r="T404" s="13" t="s">
        <v>35</v>
      </c>
      <c r="U404" s="12" t="s">
        <v>1445</v>
      </c>
      <c r="W404" s="75">
        <f>(Tabla16[[#This Row],[TASA 16%]]+Tabla16[[#This Row],[IEPS 6%]])*0.16</f>
        <v>0</v>
      </c>
      <c r="X404" s="75">
        <f>W404-Tabla16[[#This Row],[IVA]]</f>
        <v>0</v>
      </c>
    </row>
    <row r="405" spans="1:24" x14ac:dyDescent="0.25">
      <c r="A405" s="64" t="s">
        <v>468</v>
      </c>
      <c r="B405" s="65">
        <v>1003</v>
      </c>
      <c r="C405" s="10"/>
      <c r="D405" s="67"/>
      <c r="E405" s="67">
        <v>598050.85749999993</v>
      </c>
      <c r="F405" s="67">
        <v>290508.5625</v>
      </c>
      <c r="G405" s="68"/>
      <c r="H405" s="68"/>
      <c r="I405" s="67"/>
      <c r="J405" s="67">
        <v>15049.06</v>
      </c>
      <c r="K405" s="67">
        <v>46481.37</v>
      </c>
      <c r="L405" s="67">
        <v>950089.85</v>
      </c>
      <c r="M405" s="61">
        <f>Tabla16[[#This Row],[TASA EX.]]+Tabla16[[#This Row],[IEPS 8 %]]</f>
        <v>15049.06</v>
      </c>
      <c r="N405" s="69">
        <f>Tabla16[[#This Row],[TASA 16%]]+Tabla16[[#This Row],[IEPS 6%]]</f>
        <v>290508.5625</v>
      </c>
      <c r="O405" s="36">
        <v>45199</v>
      </c>
      <c r="P405" t="s">
        <v>1997</v>
      </c>
      <c r="Q405" s="70" t="s">
        <v>469</v>
      </c>
      <c r="R405" s="65" t="s">
        <v>34</v>
      </c>
      <c r="S405" s="67"/>
      <c r="T405" s="71" t="s">
        <v>35</v>
      </c>
      <c r="U405" s="66" t="s">
        <v>1960</v>
      </c>
      <c r="W405" s="75">
        <f>(Tabla16[[#This Row],[TASA 16%]]+Tabla16[[#This Row],[IEPS 6%]])*0.16</f>
        <v>46481.37</v>
      </c>
      <c r="X405" s="75">
        <f>W405-Tabla16[[#This Row],[IVA]]</f>
        <v>0</v>
      </c>
    </row>
    <row r="406" spans="1:24" x14ac:dyDescent="0.25">
      <c r="A406" s="64">
        <v>186620</v>
      </c>
      <c r="B406" s="65">
        <v>80</v>
      </c>
      <c r="C406" s="10">
        <v>45173</v>
      </c>
      <c r="D406" s="67"/>
      <c r="E406" s="67">
        <v>31226</v>
      </c>
      <c r="F406" s="67">
        <v>0</v>
      </c>
      <c r="G406" s="68"/>
      <c r="H406" s="68"/>
      <c r="I406" s="67"/>
      <c r="J406" s="67"/>
      <c r="K406" s="67"/>
      <c r="L406" s="67">
        <v>31226</v>
      </c>
      <c r="M406" s="61">
        <f>Tabla16[[#This Row],[TASA EX.]]+Tabla16[[#This Row],[IEPS 8 %]]</f>
        <v>0</v>
      </c>
      <c r="N406" s="69">
        <f>Tabla16[[#This Row],[TASA 16%]]+Tabla16[[#This Row],[IEPS 6%]]</f>
        <v>0</v>
      </c>
      <c r="O406" s="36">
        <v>45176</v>
      </c>
      <c r="P406" s="66" t="s">
        <v>276</v>
      </c>
      <c r="Q406" s="70" t="s">
        <v>277</v>
      </c>
      <c r="R406" s="65" t="s">
        <v>34</v>
      </c>
      <c r="S406" s="67"/>
      <c r="T406" s="71" t="s">
        <v>35</v>
      </c>
      <c r="U406" s="66" t="s">
        <v>56</v>
      </c>
      <c r="W406" s="75">
        <f>(Tabla16[[#This Row],[TASA 16%]]+Tabla16[[#This Row],[IEPS 6%]])*0.16</f>
        <v>0</v>
      </c>
      <c r="X406" s="75">
        <f>W406-Tabla16[[#This Row],[IVA]]</f>
        <v>0</v>
      </c>
    </row>
    <row r="407" spans="1:24" x14ac:dyDescent="0.25">
      <c r="A407" s="64">
        <v>186622</v>
      </c>
      <c r="B407" s="65">
        <v>82</v>
      </c>
      <c r="C407" s="10">
        <v>45173</v>
      </c>
      <c r="D407" s="67"/>
      <c r="E407" s="67">
        <v>34873.97</v>
      </c>
      <c r="F407" s="67">
        <v>0</v>
      </c>
      <c r="G407" s="68"/>
      <c r="H407" s="68"/>
      <c r="I407" s="67"/>
      <c r="J407" s="67"/>
      <c r="K407" s="67"/>
      <c r="L407" s="67">
        <v>34873.97</v>
      </c>
      <c r="M407" s="61">
        <f>Tabla16[[#This Row],[TASA EX.]]+Tabla16[[#This Row],[IEPS 8 %]]</f>
        <v>0</v>
      </c>
      <c r="N407" s="69">
        <f>Tabla16[[#This Row],[TASA 16%]]+Tabla16[[#This Row],[IEPS 6%]]</f>
        <v>0</v>
      </c>
      <c r="O407" s="36">
        <v>45182</v>
      </c>
      <c r="P407" s="66" t="s">
        <v>158</v>
      </c>
      <c r="Q407" s="70" t="s">
        <v>159</v>
      </c>
      <c r="R407" s="65" t="s">
        <v>34</v>
      </c>
      <c r="S407" s="67"/>
      <c r="T407" s="71" t="s">
        <v>35</v>
      </c>
      <c r="U407" s="66" t="s">
        <v>56</v>
      </c>
      <c r="W407" s="75">
        <f>(Tabla16[[#This Row],[TASA 16%]]+Tabla16[[#This Row],[IEPS 6%]])*0.16</f>
        <v>0</v>
      </c>
      <c r="X407" s="75">
        <f>W407-Tabla16[[#This Row],[IVA]]</f>
        <v>0</v>
      </c>
    </row>
    <row r="408" spans="1:24" x14ac:dyDescent="0.25">
      <c r="A408" s="76">
        <v>186623</v>
      </c>
      <c r="B408" s="77">
        <v>83</v>
      </c>
      <c r="C408" s="85">
        <v>45173</v>
      </c>
      <c r="D408" s="79"/>
      <c r="E408" s="79">
        <v>46304</v>
      </c>
      <c r="F408" s="79">
        <v>0</v>
      </c>
      <c r="G408" s="80"/>
      <c r="H408" s="80"/>
      <c r="I408" s="79"/>
      <c r="J408" s="79"/>
      <c r="K408" s="79"/>
      <c r="L408" s="79">
        <v>46304</v>
      </c>
      <c r="M408" s="81">
        <f>Tabla16[[#This Row],[TASA EX.]]+Tabla16[[#This Row],[IEPS 8 %]]</f>
        <v>0</v>
      </c>
      <c r="N408" s="81">
        <f>Tabla16[[#This Row],[TASA 16%]]+Tabla16[[#This Row],[IEPS 6%]]</f>
        <v>0</v>
      </c>
      <c r="O408" s="36">
        <v>45182</v>
      </c>
      <c r="P408" s="78" t="s">
        <v>208</v>
      </c>
      <c r="Q408" s="82" t="s">
        <v>209</v>
      </c>
      <c r="R408" s="77" t="s">
        <v>34</v>
      </c>
      <c r="S408" s="79"/>
      <c r="T408" s="83" t="s">
        <v>35</v>
      </c>
      <c r="U408" s="78" t="s">
        <v>1447</v>
      </c>
      <c r="W408" s="75">
        <f>(Tabla16[[#This Row],[TASA 16%]]+Tabla16[[#This Row],[IEPS 6%]])*0.16</f>
        <v>0</v>
      </c>
      <c r="X408" s="75">
        <f>W408-Tabla16[[#This Row],[IVA]]</f>
        <v>0</v>
      </c>
    </row>
    <row r="409" spans="1:24" x14ac:dyDescent="0.25">
      <c r="A409" s="64">
        <v>186624</v>
      </c>
      <c r="B409" s="65">
        <v>84</v>
      </c>
      <c r="C409" s="10">
        <v>45173</v>
      </c>
      <c r="D409" s="67"/>
      <c r="E409" s="67">
        <v>103819.22</v>
      </c>
      <c r="F409" s="67">
        <v>0</v>
      </c>
      <c r="G409" s="68"/>
      <c r="H409" s="68"/>
      <c r="I409" s="67"/>
      <c r="J409" s="67"/>
      <c r="K409" s="67"/>
      <c r="L409" s="67">
        <v>103819.22</v>
      </c>
      <c r="M409" s="61">
        <f>Tabla16[[#This Row],[TASA EX.]]+Tabla16[[#This Row],[IEPS 8 %]]</f>
        <v>0</v>
      </c>
      <c r="N409" s="69">
        <f>Tabla16[[#This Row],[TASA 16%]]+Tabla16[[#This Row],[IEPS 6%]]</f>
        <v>0</v>
      </c>
      <c r="O409" s="36">
        <v>45181</v>
      </c>
      <c r="P409" s="66" t="s">
        <v>184</v>
      </c>
      <c r="Q409" s="70" t="s">
        <v>185</v>
      </c>
      <c r="R409" s="65" t="s">
        <v>34</v>
      </c>
      <c r="S409" s="67"/>
      <c r="T409" s="71" t="s">
        <v>35</v>
      </c>
      <c r="U409" s="66" t="s">
        <v>56</v>
      </c>
      <c r="W409" s="75">
        <f>(Tabla16[[#This Row],[TASA 16%]]+Tabla16[[#This Row],[IEPS 6%]])*0.16</f>
        <v>0</v>
      </c>
      <c r="X409" s="75">
        <f>W409-Tabla16[[#This Row],[IVA]]</f>
        <v>0</v>
      </c>
    </row>
    <row r="410" spans="1:24" x14ac:dyDescent="0.25">
      <c r="A410" s="64">
        <v>186625</v>
      </c>
      <c r="B410" s="65">
        <v>85</v>
      </c>
      <c r="C410" s="10">
        <v>45173</v>
      </c>
      <c r="D410" s="67"/>
      <c r="E410" s="67">
        <v>-1.4999999999872671E-2</v>
      </c>
      <c r="F410" s="67">
        <v>1058.125</v>
      </c>
      <c r="G410" s="68"/>
      <c r="H410" s="68"/>
      <c r="I410" s="67"/>
      <c r="J410" s="67"/>
      <c r="K410" s="67">
        <v>169.3</v>
      </c>
      <c r="L410" s="67">
        <v>1227.4100000000001</v>
      </c>
      <c r="M410" s="61">
        <f>Tabla16[[#This Row],[TASA EX.]]+Tabla16[[#This Row],[IEPS 8 %]]</f>
        <v>0</v>
      </c>
      <c r="N410" s="69">
        <f>Tabla16[[#This Row],[TASA 16%]]+Tabla16[[#This Row],[IEPS 6%]]</f>
        <v>1058.125</v>
      </c>
      <c r="O410" s="36">
        <v>45176</v>
      </c>
      <c r="P410" s="66" t="s">
        <v>305</v>
      </c>
      <c r="Q410" s="70" t="s">
        <v>306</v>
      </c>
      <c r="R410" s="65" t="s">
        <v>48</v>
      </c>
      <c r="S410" s="67"/>
      <c r="T410" s="71" t="s">
        <v>49</v>
      </c>
      <c r="U410" s="66" t="s">
        <v>1448</v>
      </c>
      <c r="W410" s="75">
        <f>(Tabla16[[#This Row],[TASA 16%]]+Tabla16[[#This Row],[IEPS 6%]])*0.16</f>
        <v>169.3</v>
      </c>
      <c r="X410" s="75">
        <f>W410-Tabla16[[#This Row],[IVA]]</f>
        <v>0</v>
      </c>
    </row>
    <row r="411" spans="1:24" x14ac:dyDescent="0.25">
      <c r="A411" s="64">
        <v>186626</v>
      </c>
      <c r="B411" s="65">
        <v>86</v>
      </c>
      <c r="C411" s="10">
        <v>45173</v>
      </c>
      <c r="D411" s="67"/>
      <c r="E411" s="67">
        <v>0</v>
      </c>
      <c r="F411" s="67">
        <v>1140</v>
      </c>
      <c r="G411" s="68"/>
      <c r="H411" s="68"/>
      <c r="I411" s="67"/>
      <c r="J411" s="67"/>
      <c r="K411" s="67">
        <v>182.4</v>
      </c>
      <c r="L411" s="67">
        <v>1322.4</v>
      </c>
      <c r="M411" s="61">
        <f>Tabla16[[#This Row],[TASA EX.]]+Tabla16[[#This Row],[IEPS 8 %]]</f>
        <v>0</v>
      </c>
      <c r="N411" s="69">
        <f>Tabla16[[#This Row],[TASA 16%]]+Tabla16[[#This Row],[IEPS 6%]]</f>
        <v>1140</v>
      </c>
      <c r="O411" s="36">
        <v>45177</v>
      </c>
      <c r="P411" s="66" t="s">
        <v>160</v>
      </c>
      <c r="Q411" s="70" t="s">
        <v>161</v>
      </c>
      <c r="R411" s="65" t="s">
        <v>48</v>
      </c>
      <c r="S411" s="67"/>
      <c r="T411" s="71" t="s">
        <v>49</v>
      </c>
      <c r="U411" s="66" t="s">
        <v>1449</v>
      </c>
      <c r="W411" s="75">
        <f>(Tabla16[[#This Row],[TASA 16%]]+Tabla16[[#This Row],[IEPS 6%]])*0.16</f>
        <v>182.4</v>
      </c>
      <c r="X411" s="75">
        <f>W411-Tabla16[[#This Row],[IVA]]</f>
        <v>0</v>
      </c>
    </row>
    <row r="412" spans="1:24" x14ac:dyDescent="0.25">
      <c r="A412" s="48">
        <v>186627</v>
      </c>
      <c r="B412" s="49">
        <v>87</v>
      </c>
      <c r="C412" s="10">
        <v>45173</v>
      </c>
      <c r="D412" s="50"/>
      <c r="E412" s="50">
        <v>640</v>
      </c>
      <c r="F412" s="50">
        <v>630</v>
      </c>
      <c r="G412" s="51"/>
      <c r="H412" s="51"/>
      <c r="I412" s="50"/>
      <c r="J412" s="50"/>
      <c r="K412" s="50">
        <v>100.8</v>
      </c>
      <c r="L412" s="50">
        <v>1370.8</v>
      </c>
      <c r="M412" s="61">
        <f>Tabla16[[#This Row],[TASA EX.]]+Tabla16[[#This Row],[IEPS 8 %]]</f>
        <v>0</v>
      </c>
      <c r="N412" s="63">
        <f>Tabla16[[#This Row],[TASA 16%]]+Tabla16[[#This Row],[IEPS 6%]]</f>
        <v>630</v>
      </c>
      <c r="O412" s="36">
        <v>45174</v>
      </c>
      <c r="P412" s="52" t="s">
        <v>632</v>
      </c>
      <c r="Q412" s="53" t="s">
        <v>633</v>
      </c>
      <c r="R412" s="49" t="s">
        <v>371</v>
      </c>
      <c r="S412" s="50"/>
      <c r="T412" s="54" t="s">
        <v>372</v>
      </c>
      <c r="U412" s="52" t="s">
        <v>1450</v>
      </c>
      <c r="W412" s="75">
        <f>(Tabla16[[#This Row],[TASA 16%]]+Tabla16[[#This Row],[IEPS 6%]])*0.16</f>
        <v>100.8</v>
      </c>
      <c r="X412" s="75">
        <f>W412-Tabla16[[#This Row],[IVA]]</f>
        <v>0</v>
      </c>
    </row>
    <row r="413" spans="1:24" x14ac:dyDescent="0.25">
      <c r="A413" s="64">
        <v>186627</v>
      </c>
      <c r="B413" s="65">
        <v>87</v>
      </c>
      <c r="C413" s="10">
        <v>45173</v>
      </c>
      <c r="D413" s="67"/>
      <c r="E413" s="67">
        <v>331.94499999999971</v>
      </c>
      <c r="F413" s="67">
        <v>6944.875</v>
      </c>
      <c r="G413" s="68"/>
      <c r="H413" s="68"/>
      <c r="I413" s="67"/>
      <c r="J413" s="67"/>
      <c r="K413" s="67">
        <v>1111.18</v>
      </c>
      <c r="L413" s="67">
        <v>8388</v>
      </c>
      <c r="M413" s="61">
        <f>Tabla16[[#This Row],[TASA EX.]]+Tabla16[[#This Row],[IEPS 8 %]]</f>
        <v>0</v>
      </c>
      <c r="N413" s="69">
        <f>Tabla16[[#This Row],[TASA 16%]]+Tabla16[[#This Row],[IEPS 6%]]</f>
        <v>6944.875</v>
      </c>
      <c r="O413" s="36">
        <v>45174</v>
      </c>
      <c r="P413" s="66" t="s">
        <v>373</v>
      </c>
      <c r="Q413" s="70" t="s">
        <v>374</v>
      </c>
      <c r="R413" s="65" t="s">
        <v>371</v>
      </c>
      <c r="S413" s="67"/>
      <c r="T413" s="71" t="s">
        <v>372</v>
      </c>
      <c r="U413" s="66" t="s">
        <v>1451</v>
      </c>
      <c r="W413" s="75">
        <f>(Tabla16[[#This Row],[TASA 16%]]+Tabla16[[#This Row],[IEPS 6%]])*0.16</f>
        <v>1111.18</v>
      </c>
      <c r="X413" s="75">
        <f>W413-Tabla16[[#This Row],[IVA]]</f>
        <v>0</v>
      </c>
    </row>
    <row r="414" spans="1:24" x14ac:dyDescent="0.25">
      <c r="A414" s="64">
        <v>186627</v>
      </c>
      <c r="B414" s="65">
        <v>87</v>
      </c>
      <c r="C414" s="10">
        <v>45173</v>
      </c>
      <c r="D414" s="67"/>
      <c r="E414" s="67">
        <v>402</v>
      </c>
      <c r="F414" s="67">
        <v>0</v>
      </c>
      <c r="G414" s="68"/>
      <c r="H414" s="68"/>
      <c r="I414" s="67"/>
      <c r="J414" s="67"/>
      <c r="K414" s="67"/>
      <c r="L414" s="67">
        <v>402</v>
      </c>
      <c r="M414" s="61">
        <f>Tabla16[[#This Row],[TASA EX.]]+Tabla16[[#This Row],[IEPS 8 %]]</f>
        <v>0</v>
      </c>
      <c r="N414" s="69">
        <f>Tabla16[[#This Row],[TASA 16%]]+Tabla16[[#This Row],[IEPS 6%]]</f>
        <v>0</v>
      </c>
      <c r="O414" s="36">
        <v>45174</v>
      </c>
      <c r="P414" s="66" t="s">
        <v>1452</v>
      </c>
      <c r="Q414" s="70" t="s">
        <v>1453</v>
      </c>
      <c r="R414" s="65" t="s">
        <v>381</v>
      </c>
      <c r="S414" s="67"/>
      <c r="T414" s="71" t="s">
        <v>382</v>
      </c>
      <c r="U414" s="66" t="s">
        <v>1454</v>
      </c>
      <c r="W414" s="75">
        <f>(Tabla16[[#This Row],[TASA 16%]]+Tabla16[[#This Row],[IEPS 6%]])*0.16</f>
        <v>0</v>
      </c>
      <c r="X414" s="75">
        <f>W414-Tabla16[[#This Row],[IVA]]</f>
        <v>0</v>
      </c>
    </row>
    <row r="415" spans="1:24" x14ac:dyDescent="0.25">
      <c r="A415" s="64">
        <v>186627</v>
      </c>
      <c r="B415" s="65">
        <v>87</v>
      </c>
      <c r="C415" s="10">
        <v>45173</v>
      </c>
      <c r="D415" s="67"/>
      <c r="E415" s="67">
        <v>2.7500000000088676E-2</v>
      </c>
      <c r="F415" s="67">
        <v>452.56249999999994</v>
      </c>
      <c r="G415" s="68"/>
      <c r="H415" s="68"/>
      <c r="I415" s="67"/>
      <c r="J415" s="67"/>
      <c r="K415" s="67">
        <v>72.41</v>
      </c>
      <c r="L415" s="67">
        <v>525</v>
      </c>
      <c r="M415" s="61">
        <f>Tabla16[[#This Row],[TASA EX.]]+Tabla16[[#This Row],[IEPS 8 %]]</f>
        <v>0</v>
      </c>
      <c r="N415" s="69">
        <f>Tabla16[[#This Row],[TASA 16%]]+Tabla16[[#This Row],[IEPS 6%]]</f>
        <v>452.56249999999994</v>
      </c>
      <c r="O415" s="36">
        <v>45174</v>
      </c>
      <c r="P415" s="66" t="s">
        <v>379</v>
      </c>
      <c r="Q415" s="70" t="s">
        <v>380</v>
      </c>
      <c r="R415" s="65" t="s">
        <v>381</v>
      </c>
      <c r="S415" s="67"/>
      <c r="T415" s="71" t="s">
        <v>382</v>
      </c>
      <c r="U415" s="66" t="s">
        <v>1455</v>
      </c>
      <c r="W415" s="75">
        <f>(Tabla16[[#This Row],[TASA 16%]]+Tabla16[[#This Row],[IEPS 6%]])*0.16</f>
        <v>72.41</v>
      </c>
      <c r="X415" s="75">
        <f>W415-Tabla16[[#This Row],[IVA]]</f>
        <v>0</v>
      </c>
    </row>
    <row r="416" spans="1:24" x14ac:dyDescent="0.25">
      <c r="A416" s="64">
        <v>186627</v>
      </c>
      <c r="B416" s="65">
        <v>87</v>
      </c>
      <c r="C416" s="10">
        <v>45173</v>
      </c>
      <c r="D416" s="67"/>
      <c r="E416" s="67">
        <v>1944</v>
      </c>
      <c r="F416" s="67">
        <v>0</v>
      </c>
      <c r="G416" s="68"/>
      <c r="H416" s="68"/>
      <c r="I416" s="67"/>
      <c r="J416" s="67"/>
      <c r="K416" s="67"/>
      <c r="L416" s="67">
        <v>1944</v>
      </c>
      <c r="M416" s="61">
        <f>Tabla16[[#This Row],[TASA EX.]]+Tabla16[[#This Row],[IEPS 8 %]]</f>
        <v>0</v>
      </c>
      <c r="N416" s="69">
        <f>Tabla16[[#This Row],[TASA 16%]]+Tabla16[[#This Row],[IEPS 6%]]</f>
        <v>0</v>
      </c>
      <c r="O416" s="36">
        <v>45174</v>
      </c>
      <c r="P416" s="66" t="s">
        <v>1456</v>
      </c>
      <c r="Q416" s="70" t="s">
        <v>1457</v>
      </c>
      <c r="R416" s="65" t="s">
        <v>381</v>
      </c>
      <c r="S416" s="67"/>
      <c r="T416" s="71" t="s">
        <v>382</v>
      </c>
      <c r="U416" s="66" t="s">
        <v>1458</v>
      </c>
      <c r="W416" s="75">
        <f>(Tabla16[[#This Row],[TASA 16%]]+Tabla16[[#This Row],[IEPS 6%]])*0.16</f>
        <v>0</v>
      </c>
      <c r="X416" s="75">
        <f>W416-Tabla16[[#This Row],[IVA]]</f>
        <v>0</v>
      </c>
    </row>
    <row r="417" spans="1:24" x14ac:dyDescent="0.25">
      <c r="A417" s="64">
        <v>186627</v>
      </c>
      <c r="B417" s="65">
        <v>87</v>
      </c>
      <c r="C417" s="10">
        <v>45173</v>
      </c>
      <c r="D417" s="67"/>
      <c r="E417" s="67">
        <v>3.7500000000022737E-2</v>
      </c>
      <c r="F417" s="67">
        <v>310.3125</v>
      </c>
      <c r="G417" s="68"/>
      <c r="H417" s="68"/>
      <c r="I417" s="67"/>
      <c r="J417" s="67"/>
      <c r="K417" s="67">
        <v>49.65</v>
      </c>
      <c r="L417" s="67">
        <v>360</v>
      </c>
      <c r="M417" s="61">
        <f>Tabla16[[#This Row],[TASA EX.]]+Tabla16[[#This Row],[IEPS 8 %]]</f>
        <v>0</v>
      </c>
      <c r="N417" s="69">
        <f>Tabla16[[#This Row],[TASA 16%]]+Tabla16[[#This Row],[IEPS 6%]]</f>
        <v>310.3125</v>
      </c>
      <c r="O417" s="36">
        <v>45174</v>
      </c>
      <c r="P417" s="66" t="s">
        <v>1459</v>
      </c>
      <c r="Q417" s="70" t="s">
        <v>1460</v>
      </c>
      <c r="R417" s="65" t="s">
        <v>381</v>
      </c>
      <c r="S417" s="67"/>
      <c r="T417" s="71" t="s">
        <v>382</v>
      </c>
      <c r="U417" s="66" t="s">
        <v>1461</v>
      </c>
      <c r="W417" s="75">
        <f>(Tabla16[[#This Row],[TASA 16%]]+Tabla16[[#This Row],[IEPS 6%]])*0.16</f>
        <v>49.65</v>
      </c>
      <c r="X417" s="75">
        <f>W417-Tabla16[[#This Row],[IVA]]</f>
        <v>0</v>
      </c>
    </row>
    <row r="418" spans="1:24" x14ac:dyDescent="0.25">
      <c r="A418" s="64">
        <v>186627</v>
      </c>
      <c r="B418" s="65">
        <v>87</v>
      </c>
      <c r="C418" s="10">
        <v>45173</v>
      </c>
      <c r="D418" s="67"/>
      <c r="E418" s="67">
        <v>0</v>
      </c>
      <c r="F418" s="67">
        <v>1000</v>
      </c>
      <c r="G418" s="68"/>
      <c r="H418" s="68">
        <v>-12.5</v>
      </c>
      <c r="I418" s="67"/>
      <c r="J418" s="67"/>
      <c r="K418" s="67">
        <v>160</v>
      </c>
      <c r="L418" s="67">
        <v>1147.5</v>
      </c>
      <c r="M418" s="61">
        <f>Tabla16[[#This Row],[TASA EX.]]+Tabla16[[#This Row],[IEPS 8 %]]</f>
        <v>0</v>
      </c>
      <c r="N418" s="69">
        <f>Tabla16[[#This Row],[TASA 16%]]+Tabla16[[#This Row],[IEPS 6%]]</f>
        <v>1000</v>
      </c>
      <c r="O418" s="36">
        <v>45174</v>
      </c>
      <c r="P418" s="66" t="s">
        <v>503</v>
      </c>
      <c r="Q418" s="70" t="s">
        <v>504</v>
      </c>
      <c r="R418" s="65" t="s">
        <v>381</v>
      </c>
      <c r="S418" s="67"/>
      <c r="T418" s="71" t="s">
        <v>382</v>
      </c>
      <c r="U418" s="66" t="s">
        <v>741</v>
      </c>
      <c r="W418" s="75">
        <f>(Tabla16[[#This Row],[TASA 16%]]+Tabla16[[#This Row],[IEPS 6%]])*0.16</f>
        <v>160</v>
      </c>
      <c r="X418" s="75">
        <f>W418-Tabla16[[#This Row],[IVA]]</f>
        <v>0</v>
      </c>
    </row>
    <row r="419" spans="1:24" x14ac:dyDescent="0.25">
      <c r="A419" s="64">
        <v>186627</v>
      </c>
      <c r="B419" s="65">
        <v>87</v>
      </c>
      <c r="C419" s="10">
        <v>45173</v>
      </c>
      <c r="D419" s="67"/>
      <c r="E419" s="67">
        <v>7.4999999999931788E-3</v>
      </c>
      <c r="F419" s="67">
        <v>387.0625</v>
      </c>
      <c r="G419" s="68"/>
      <c r="H419" s="68"/>
      <c r="I419" s="67"/>
      <c r="J419" s="67"/>
      <c r="K419" s="67">
        <v>61.93</v>
      </c>
      <c r="L419" s="67">
        <v>449</v>
      </c>
      <c r="M419" s="61">
        <f>Tabla16[[#This Row],[TASA EX.]]+Tabla16[[#This Row],[IEPS 8 %]]</f>
        <v>0</v>
      </c>
      <c r="N419" s="69">
        <f>Tabla16[[#This Row],[TASA 16%]]+Tabla16[[#This Row],[IEPS 6%]]</f>
        <v>387.0625</v>
      </c>
      <c r="O419" s="36">
        <v>45174</v>
      </c>
      <c r="P419" s="66" t="s">
        <v>383</v>
      </c>
      <c r="Q419" s="70" t="s">
        <v>384</v>
      </c>
      <c r="R419" s="65" t="s">
        <v>381</v>
      </c>
      <c r="S419" s="67"/>
      <c r="T419" s="71" t="s">
        <v>382</v>
      </c>
      <c r="U419" s="66" t="s">
        <v>1462</v>
      </c>
      <c r="W419" s="75">
        <f>(Tabla16[[#This Row],[TASA 16%]]+Tabla16[[#This Row],[IEPS 6%]])*0.16</f>
        <v>61.93</v>
      </c>
      <c r="X419" s="75">
        <f>W419-Tabla16[[#This Row],[IVA]]</f>
        <v>0</v>
      </c>
    </row>
    <row r="420" spans="1:24" x14ac:dyDescent="0.25">
      <c r="A420" s="39">
        <v>186627</v>
      </c>
      <c r="B420" s="9">
        <v>87</v>
      </c>
      <c r="C420" s="10">
        <v>45173</v>
      </c>
      <c r="D420" s="11"/>
      <c r="E420" s="11">
        <v>5.2499999999781721E-2</v>
      </c>
      <c r="F420" s="11">
        <v>8381.6875</v>
      </c>
      <c r="G420" s="24"/>
      <c r="H420" s="24"/>
      <c r="I420" s="11"/>
      <c r="J420" s="11"/>
      <c r="K420" s="11">
        <v>1341.07</v>
      </c>
      <c r="L420" s="11">
        <v>9722.81</v>
      </c>
      <c r="M420" s="62">
        <f>Tabla16[[#This Row],[TASA EX.]]+Tabla16[[#This Row],[IEPS 8 %]]</f>
        <v>0</v>
      </c>
      <c r="N420" s="62">
        <f>Tabla16[[#This Row],[TASA 16%]]+Tabla16[[#This Row],[IEPS 6%]]</f>
        <v>8381.6875</v>
      </c>
      <c r="O420" s="36">
        <v>45174</v>
      </c>
      <c r="P420" s="12" t="s">
        <v>375</v>
      </c>
      <c r="Q420" s="37" t="s">
        <v>376</v>
      </c>
      <c r="R420" s="9" t="s">
        <v>371</v>
      </c>
      <c r="S420" s="11"/>
      <c r="T420" s="13" t="s">
        <v>372</v>
      </c>
      <c r="U420" s="12" t="s">
        <v>1463</v>
      </c>
      <c r="W420" s="75">
        <f>(Tabla16[[#This Row],[TASA 16%]]+Tabla16[[#This Row],[IEPS 6%]])*0.16</f>
        <v>1341.07</v>
      </c>
      <c r="X420" s="75">
        <f>W420-Tabla16[[#This Row],[IVA]]</f>
        <v>0</v>
      </c>
    </row>
    <row r="421" spans="1:24" x14ac:dyDescent="0.25">
      <c r="A421" s="64">
        <v>186627</v>
      </c>
      <c r="B421" s="65">
        <v>87</v>
      </c>
      <c r="C421" s="10">
        <v>45173</v>
      </c>
      <c r="D421" s="67"/>
      <c r="E421" s="67">
        <v>1349.7</v>
      </c>
      <c r="F421" s="67">
        <v>0</v>
      </c>
      <c r="G421" s="68"/>
      <c r="H421" s="68"/>
      <c r="I421" s="67"/>
      <c r="J421" s="67"/>
      <c r="K421" s="67"/>
      <c r="L421" s="67">
        <v>1349.7</v>
      </c>
      <c r="M421" s="61">
        <f>Tabla16[[#This Row],[TASA EX.]]+Tabla16[[#This Row],[IEPS 8 %]]</f>
        <v>0</v>
      </c>
      <c r="N421" s="69">
        <f>Tabla16[[#This Row],[TASA 16%]]+Tabla16[[#This Row],[IEPS 6%]]</f>
        <v>0</v>
      </c>
      <c r="O421" s="36">
        <v>45174</v>
      </c>
      <c r="P421" s="66" t="s">
        <v>539</v>
      </c>
      <c r="Q421" s="70" t="s">
        <v>540</v>
      </c>
      <c r="R421" s="65" t="s">
        <v>371</v>
      </c>
      <c r="S421" s="67"/>
      <c r="T421" s="71" t="s">
        <v>372</v>
      </c>
      <c r="U421" s="66" t="s">
        <v>1464</v>
      </c>
      <c r="W421" s="75">
        <f>(Tabla16[[#This Row],[TASA 16%]]+Tabla16[[#This Row],[IEPS 6%]])*0.16</f>
        <v>0</v>
      </c>
      <c r="X421" s="75">
        <f>W421-Tabla16[[#This Row],[IVA]]</f>
        <v>0</v>
      </c>
    </row>
    <row r="422" spans="1:24" x14ac:dyDescent="0.25">
      <c r="A422" s="64">
        <v>186627</v>
      </c>
      <c r="B422" s="65">
        <v>87</v>
      </c>
      <c r="C422" s="10">
        <v>45173</v>
      </c>
      <c r="D422" s="67"/>
      <c r="E422" s="67">
        <v>1.2499999999988631E-2</v>
      </c>
      <c r="F422" s="67">
        <v>383.4375</v>
      </c>
      <c r="G422" s="68"/>
      <c r="H422" s="68"/>
      <c r="I422" s="67"/>
      <c r="J422" s="67"/>
      <c r="K422" s="67">
        <v>61.35</v>
      </c>
      <c r="L422" s="67">
        <v>444.8</v>
      </c>
      <c r="M422" s="61">
        <f>Tabla16[[#This Row],[TASA EX.]]+Tabla16[[#This Row],[IEPS 8 %]]</f>
        <v>0</v>
      </c>
      <c r="N422" s="69">
        <f>Tabla16[[#This Row],[TASA 16%]]+Tabla16[[#This Row],[IEPS 6%]]</f>
        <v>383.4375</v>
      </c>
      <c r="O422" s="36">
        <v>45174</v>
      </c>
      <c r="P422" s="66" t="s">
        <v>1465</v>
      </c>
      <c r="Q422" s="70" t="s">
        <v>1466</v>
      </c>
      <c r="R422" s="65" t="s">
        <v>371</v>
      </c>
      <c r="S422" s="67"/>
      <c r="T422" s="71" t="s">
        <v>372</v>
      </c>
      <c r="U422" s="66" t="s">
        <v>1467</v>
      </c>
      <c r="W422" s="75">
        <f>(Tabla16[[#This Row],[TASA 16%]]+Tabla16[[#This Row],[IEPS 6%]])*0.16</f>
        <v>61.35</v>
      </c>
      <c r="X422" s="75">
        <f>W422-Tabla16[[#This Row],[IVA]]</f>
        <v>0</v>
      </c>
    </row>
    <row r="423" spans="1:24" x14ac:dyDescent="0.25">
      <c r="A423" s="64">
        <v>186627</v>
      </c>
      <c r="B423" s="65">
        <v>87</v>
      </c>
      <c r="C423" s="10">
        <v>45173</v>
      </c>
      <c r="D423" s="67"/>
      <c r="E423" s="67">
        <v>-0.22000000000116415</v>
      </c>
      <c r="F423" s="67">
        <v>14571.75</v>
      </c>
      <c r="G423" s="68"/>
      <c r="H423" s="68"/>
      <c r="I423" s="67"/>
      <c r="J423" s="67"/>
      <c r="K423" s="67">
        <v>2331.48</v>
      </c>
      <c r="L423" s="67">
        <v>16903.009999999998</v>
      </c>
      <c r="M423" s="61">
        <f>Tabla16[[#This Row],[TASA EX.]]+Tabla16[[#This Row],[IEPS 8 %]]</f>
        <v>0</v>
      </c>
      <c r="N423" s="69">
        <f>Tabla16[[#This Row],[TASA 16%]]+Tabla16[[#This Row],[IEPS 6%]]</f>
        <v>14571.75</v>
      </c>
      <c r="O423" s="36">
        <v>45174</v>
      </c>
      <c r="P423" s="66" t="s">
        <v>377</v>
      </c>
      <c r="Q423" s="70" t="s">
        <v>378</v>
      </c>
      <c r="R423" s="65" t="s">
        <v>371</v>
      </c>
      <c r="S423" s="67"/>
      <c r="T423" s="71" t="s">
        <v>372</v>
      </c>
      <c r="U423" s="66" t="s">
        <v>1468</v>
      </c>
      <c r="W423" s="75">
        <f>(Tabla16[[#This Row],[TASA 16%]]+Tabla16[[#This Row],[IEPS 6%]])*0.16</f>
        <v>2331.48</v>
      </c>
      <c r="X423" s="75">
        <f>W423-Tabla16[[#This Row],[IVA]]</f>
        <v>0</v>
      </c>
    </row>
    <row r="424" spans="1:24" x14ac:dyDescent="0.25">
      <c r="A424" s="64">
        <v>186627</v>
      </c>
      <c r="B424" s="65">
        <v>87</v>
      </c>
      <c r="C424" s="10">
        <v>45173</v>
      </c>
      <c r="D424" s="67"/>
      <c r="E424" s="67">
        <v>-1.4999999999986358E-2</v>
      </c>
      <c r="F424" s="67">
        <v>375.875</v>
      </c>
      <c r="G424" s="68"/>
      <c r="H424" s="68"/>
      <c r="I424" s="67"/>
      <c r="J424" s="67"/>
      <c r="K424" s="67">
        <v>60.14</v>
      </c>
      <c r="L424" s="67">
        <v>436</v>
      </c>
      <c r="M424" s="61">
        <f>Tabla16[[#This Row],[TASA EX.]]+Tabla16[[#This Row],[IEPS 8 %]]</f>
        <v>0</v>
      </c>
      <c r="N424" s="69">
        <f>Tabla16[[#This Row],[TASA 16%]]+Tabla16[[#This Row],[IEPS 6%]]</f>
        <v>375.875</v>
      </c>
      <c r="O424" s="36">
        <v>45174</v>
      </c>
      <c r="P424" s="66" t="s">
        <v>1469</v>
      </c>
      <c r="Q424" s="70" t="s">
        <v>1470</v>
      </c>
      <c r="R424" s="65" t="s">
        <v>371</v>
      </c>
      <c r="S424" s="67"/>
      <c r="T424" s="71" t="s">
        <v>372</v>
      </c>
      <c r="U424" s="66" t="s">
        <v>1471</v>
      </c>
      <c r="W424" s="75">
        <f>(Tabla16[[#This Row],[TASA 16%]]+Tabla16[[#This Row],[IEPS 6%]])*0.16</f>
        <v>60.14</v>
      </c>
      <c r="X424" s="75">
        <f>W424-Tabla16[[#This Row],[IVA]]</f>
        <v>0</v>
      </c>
    </row>
    <row r="425" spans="1:24" x14ac:dyDescent="0.25">
      <c r="A425" s="64">
        <v>186627</v>
      </c>
      <c r="B425" s="65">
        <v>87</v>
      </c>
      <c r="C425" s="10">
        <v>45173</v>
      </c>
      <c r="D425" s="67"/>
      <c r="E425" s="67">
        <v>1020</v>
      </c>
      <c r="F425" s="67">
        <v>0</v>
      </c>
      <c r="G425" s="68"/>
      <c r="H425" s="68"/>
      <c r="I425" s="67"/>
      <c r="J425" s="67"/>
      <c r="K425" s="67"/>
      <c r="L425" s="67">
        <v>1020</v>
      </c>
      <c r="M425" s="61">
        <f>Tabla16[[#This Row],[TASA EX.]]+Tabla16[[#This Row],[IEPS 8 %]]</f>
        <v>0</v>
      </c>
      <c r="N425" s="69">
        <f>Tabla16[[#This Row],[TASA 16%]]+Tabla16[[#This Row],[IEPS 6%]]</f>
        <v>0</v>
      </c>
      <c r="O425" s="36">
        <v>45174</v>
      </c>
      <c r="P425" s="66" t="s">
        <v>1472</v>
      </c>
      <c r="Q425" s="70" t="s">
        <v>1473</v>
      </c>
      <c r="R425" s="65" t="s">
        <v>371</v>
      </c>
      <c r="S425" s="67"/>
      <c r="T425" s="71" t="s">
        <v>372</v>
      </c>
      <c r="U425" s="66" t="s">
        <v>1474</v>
      </c>
      <c r="W425" s="75">
        <f>(Tabla16[[#This Row],[TASA 16%]]+Tabla16[[#This Row],[IEPS 6%]])*0.16</f>
        <v>0</v>
      </c>
      <c r="X425" s="75">
        <f>W425-Tabla16[[#This Row],[IVA]]</f>
        <v>0</v>
      </c>
    </row>
    <row r="426" spans="1:24" x14ac:dyDescent="0.25">
      <c r="A426" s="64">
        <v>186628</v>
      </c>
      <c r="B426" s="65">
        <v>88</v>
      </c>
      <c r="C426" s="10">
        <v>45173</v>
      </c>
      <c r="D426" s="67"/>
      <c r="E426" s="67">
        <v>0</v>
      </c>
      <c r="F426" s="67">
        <v>2702.25</v>
      </c>
      <c r="G426" s="68"/>
      <c r="H426" s="68"/>
      <c r="I426" s="67"/>
      <c r="J426" s="67"/>
      <c r="K426" s="67">
        <v>432.36</v>
      </c>
      <c r="L426" s="67">
        <v>3134.61</v>
      </c>
      <c r="M426" s="61">
        <f>Tabla16[[#This Row],[TASA EX.]]+Tabla16[[#This Row],[IEPS 8 %]]</f>
        <v>0</v>
      </c>
      <c r="N426" s="69">
        <f>Tabla16[[#This Row],[TASA 16%]]+Tabla16[[#This Row],[IEPS 6%]]</f>
        <v>2702.25</v>
      </c>
      <c r="O426" s="36">
        <v>45182</v>
      </c>
      <c r="P426" s="66" t="s">
        <v>291</v>
      </c>
      <c r="Q426" s="70" t="s">
        <v>292</v>
      </c>
      <c r="R426" s="65" t="s">
        <v>48</v>
      </c>
      <c r="S426" s="67"/>
      <c r="T426" s="71" t="s">
        <v>49</v>
      </c>
      <c r="U426" s="66" t="s">
        <v>1475</v>
      </c>
      <c r="W426" s="75">
        <f>(Tabla16[[#This Row],[TASA 16%]]+Tabla16[[#This Row],[IEPS 6%]])*0.16</f>
        <v>432.36</v>
      </c>
      <c r="X426" s="75">
        <f>W426-Tabla16[[#This Row],[IVA]]</f>
        <v>0</v>
      </c>
    </row>
    <row r="427" spans="1:24" x14ac:dyDescent="0.25">
      <c r="A427" s="64">
        <v>186629</v>
      </c>
      <c r="B427" s="65">
        <v>89</v>
      </c>
      <c r="C427" s="10">
        <v>45173</v>
      </c>
      <c r="D427" s="67"/>
      <c r="E427" s="67">
        <v>-3.7499999998999556E-2</v>
      </c>
      <c r="F427" s="67">
        <v>3611.9374999999995</v>
      </c>
      <c r="G427" s="68"/>
      <c r="H427" s="68"/>
      <c r="I427" s="67"/>
      <c r="J427" s="67"/>
      <c r="K427" s="67">
        <v>577.91</v>
      </c>
      <c r="L427" s="67">
        <v>4189.8100000000004</v>
      </c>
      <c r="M427" s="61">
        <f>Tabla16[[#This Row],[TASA EX.]]+Tabla16[[#This Row],[IEPS 8 %]]</f>
        <v>0</v>
      </c>
      <c r="N427" s="69">
        <f>Tabla16[[#This Row],[TASA 16%]]+Tabla16[[#This Row],[IEPS 6%]]</f>
        <v>3611.9374999999995</v>
      </c>
      <c r="O427" s="36">
        <v>45177</v>
      </c>
      <c r="P427" s="66" t="s">
        <v>295</v>
      </c>
      <c r="Q427" s="70" t="s">
        <v>296</v>
      </c>
      <c r="R427" s="65" t="s">
        <v>48</v>
      </c>
      <c r="S427" s="67"/>
      <c r="T427" s="71" t="s">
        <v>49</v>
      </c>
      <c r="U427" s="66" t="s">
        <v>1476</v>
      </c>
      <c r="W427" s="75">
        <f>(Tabla16[[#This Row],[TASA 16%]]+Tabla16[[#This Row],[IEPS 6%]])*0.16</f>
        <v>577.91</v>
      </c>
      <c r="X427" s="75">
        <f>W427-Tabla16[[#This Row],[IVA]]</f>
        <v>0</v>
      </c>
    </row>
    <row r="428" spans="1:24" x14ac:dyDescent="0.25">
      <c r="A428" s="64">
        <v>186630</v>
      </c>
      <c r="B428" s="65">
        <v>90</v>
      </c>
      <c r="C428" s="10">
        <v>45173</v>
      </c>
      <c r="D428" s="67"/>
      <c r="E428" s="67">
        <v>3.7499999998544808E-2</v>
      </c>
      <c r="F428" s="67">
        <v>23472.8125</v>
      </c>
      <c r="G428" s="68"/>
      <c r="H428" s="68"/>
      <c r="I428" s="67"/>
      <c r="J428" s="67"/>
      <c r="K428" s="67">
        <v>3755.65</v>
      </c>
      <c r="L428" s="67">
        <v>27228.5</v>
      </c>
      <c r="M428" s="61">
        <f>Tabla16[[#This Row],[TASA EX.]]+Tabla16[[#This Row],[IEPS 8 %]]</f>
        <v>0</v>
      </c>
      <c r="N428" s="69">
        <f>Tabla16[[#This Row],[TASA 16%]]+Tabla16[[#This Row],[IEPS 6%]]</f>
        <v>23472.8125</v>
      </c>
      <c r="O428" s="36">
        <v>45181</v>
      </c>
      <c r="P428" s="66" t="s">
        <v>210</v>
      </c>
      <c r="Q428" s="70" t="s">
        <v>211</v>
      </c>
      <c r="R428" s="65" t="s">
        <v>48</v>
      </c>
      <c r="S428" s="67"/>
      <c r="T428" s="71" t="s">
        <v>49</v>
      </c>
      <c r="U428" s="66" t="s">
        <v>1477</v>
      </c>
      <c r="W428" s="75">
        <f>(Tabla16[[#This Row],[TASA 16%]]+Tabla16[[#This Row],[IEPS 6%]])*0.16</f>
        <v>3755.65</v>
      </c>
      <c r="X428" s="75">
        <f>W428-Tabla16[[#This Row],[IVA]]</f>
        <v>0</v>
      </c>
    </row>
    <row r="429" spans="1:24" x14ac:dyDescent="0.25">
      <c r="A429" s="76">
        <v>186631</v>
      </c>
      <c r="B429" s="77">
        <v>91</v>
      </c>
      <c r="C429" s="85">
        <v>45173</v>
      </c>
      <c r="D429" s="79"/>
      <c r="E429" s="79">
        <v>1.2500000000727596E-2</v>
      </c>
      <c r="F429" s="79">
        <v>13561.1875</v>
      </c>
      <c r="G429" s="80"/>
      <c r="H429" s="80"/>
      <c r="I429" s="79"/>
      <c r="J429" s="79"/>
      <c r="K429" s="79">
        <v>2169.79</v>
      </c>
      <c r="L429" s="79">
        <v>15730.99</v>
      </c>
      <c r="M429" s="81">
        <f>Tabla16[[#This Row],[TASA EX.]]+Tabla16[[#This Row],[IEPS 8 %]]</f>
        <v>0</v>
      </c>
      <c r="N429" s="81">
        <f>Tabla16[[#This Row],[TASA 16%]]+Tabla16[[#This Row],[IEPS 6%]]</f>
        <v>13561.1875</v>
      </c>
      <c r="O429" s="36">
        <v>45184</v>
      </c>
      <c r="P429" s="78" t="s">
        <v>172</v>
      </c>
      <c r="Q429" s="82" t="s">
        <v>173</v>
      </c>
      <c r="R429" s="77" t="s">
        <v>48</v>
      </c>
      <c r="S429" s="79"/>
      <c r="T429" s="83" t="s">
        <v>49</v>
      </c>
      <c r="U429" s="78" t="s">
        <v>1478</v>
      </c>
      <c r="W429" s="75">
        <f>(Tabla16[[#This Row],[TASA 16%]]+Tabla16[[#This Row],[IEPS 6%]])*0.16</f>
        <v>2169.79</v>
      </c>
      <c r="X429" s="75">
        <f>W429-Tabla16[[#This Row],[IVA]]</f>
        <v>0</v>
      </c>
    </row>
    <row r="430" spans="1:24" x14ac:dyDescent="0.25">
      <c r="A430" s="64">
        <v>186632</v>
      </c>
      <c r="B430" s="65">
        <v>92</v>
      </c>
      <c r="C430" s="10">
        <v>45173</v>
      </c>
      <c r="D430" s="67">
        <v>442.95</v>
      </c>
      <c r="E430" s="67">
        <v>-4.9999999984606802E-3</v>
      </c>
      <c r="F430" s="67">
        <v>16200.874999999998</v>
      </c>
      <c r="G430" s="68"/>
      <c r="H430" s="68"/>
      <c r="I430" s="67"/>
      <c r="J430" s="67"/>
      <c r="K430" s="67">
        <v>2592.14</v>
      </c>
      <c r="L430" s="67">
        <v>19235.96</v>
      </c>
      <c r="M430" s="61">
        <f>Tabla16[[#This Row],[TASA EX.]]+Tabla16[[#This Row],[IEPS 8 %]]</f>
        <v>442.95</v>
      </c>
      <c r="N430" s="69">
        <f>Tabla16[[#This Row],[TASA 16%]]+Tabla16[[#This Row],[IEPS 6%]]</f>
        <v>16200.874999999998</v>
      </c>
      <c r="O430" s="36">
        <v>45187</v>
      </c>
      <c r="P430" s="66" t="s">
        <v>250</v>
      </c>
      <c r="Q430" s="70" t="s">
        <v>251</v>
      </c>
      <c r="R430" s="65" t="s">
        <v>48</v>
      </c>
      <c r="S430" s="67"/>
      <c r="T430" s="71" t="s">
        <v>49</v>
      </c>
      <c r="U430" s="66" t="s">
        <v>1479</v>
      </c>
      <c r="W430" s="75">
        <f>(Tabla16[[#This Row],[TASA 16%]]+Tabla16[[#This Row],[IEPS 6%]])*0.16</f>
        <v>2592.14</v>
      </c>
      <c r="X430" s="75">
        <f>W430-Tabla16[[#This Row],[IVA]]</f>
        <v>0</v>
      </c>
    </row>
    <row r="431" spans="1:24" x14ac:dyDescent="0.25">
      <c r="A431" s="64">
        <v>186633</v>
      </c>
      <c r="B431" s="65">
        <v>93</v>
      </c>
      <c r="C431" s="10">
        <v>45173</v>
      </c>
      <c r="D431" s="67"/>
      <c r="E431" s="67">
        <v>-9.9999999983992893E-3</v>
      </c>
      <c r="F431" s="67">
        <v>8600.25</v>
      </c>
      <c r="G431" s="68"/>
      <c r="H431" s="68"/>
      <c r="I431" s="67"/>
      <c r="J431" s="67"/>
      <c r="K431" s="67">
        <v>1376.04</v>
      </c>
      <c r="L431" s="67">
        <v>9976.2800000000007</v>
      </c>
      <c r="M431" s="61">
        <f>Tabla16[[#This Row],[TASA EX.]]+Tabla16[[#This Row],[IEPS 8 %]]</f>
        <v>0</v>
      </c>
      <c r="N431" s="69">
        <f>Tabla16[[#This Row],[TASA 16%]]+Tabla16[[#This Row],[IEPS 6%]]</f>
        <v>8600.25</v>
      </c>
      <c r="O431" s="36">
        <v>45176</v>
      </c>
      <c r="P431" s="66" t="s">
        <v>289</v>
      </c>
      <c r="Q431" s="70" t="s">
        <v>290</v>
      </c>
      <c r="R431" s="65" t="s">
        <v>48</v>
      </c>
      <c r="S431" s="67"/>
      <c r="T431" s="71" t="s">
        <v>49</v>
      </c>
      <c r="U431" s="66" t="s">
        <v>1480</v>
      </c>
      <c r="W431" s="75">
        <f>(Tabla16[[#This Row],[TASA 16%]]+Tabla16[[#This Row],[IEPS 6%]])*0.16</f>
        <v>1376.04</v>
      </c>
      <c r="X431" s="75">
        <f>W431-Tabla16[[#This Row],[IVA]]</f>
        <v>0</v>
      </c>
    </row>
    <row r="432" spans="1:24" x14ac:dyDescent="0.25">
      <c r="A432" s="64">
        <v>186634</v>
      </c>
      <c r="B432" s="65">
        <v>94</v>
      </c>
      <c r="C432" s="10">
        <v>45173</v>
      </c>
      <c r="D432" s="67"/>
      <c r="E432" s="67">
        <v>-3.4999999999854481E-2</v>
      </c>
      <c r="F432" s="67">
        <v>26829.375</v>
      </c>
      <c r="G432" s="68"/>
      <c r="H432" s="68"/>
      <c r="I432" s="67"/>
      <c r="J432" s="67"/>
      <c r="K432" s="67">
        <v>4292.7</v>
      </c>
      <c r="L432" s="67">
        <v>31122.04</v>
      </c>
      <c r="M432" s="61">
        <f>Tabla16[[#This Row],[TASA EX.]]+Tabla16[[#This Row],[IEPS 8 %]]</f>
        <v>0</v>
      </c>
      <c r="N432" s="69">
        <f>Tabla16[[#This Row],[TASA 16%]]+Tabla16[[#This Row],[IEPS 6%]]</f>
        <v>26829.375</v>
      </c>
      <c r="O432" s="36">
        <v>45192</v>
      </c>
      <c r="P432" s="66" t="s">
        <v>122</v>
      </c>
      <c r="Q432" s="70" t="s">
        <v>123</v>
      </c>
      <c r="R432" s="65" t="s">
        <v>48</v>
      </c>
      <c r="S432" s="67"/>
      <c r="T432" s="71" t="s">
        <v>49</v>
      </c>
      <c r="U432" s="66" t="s">
        <v>1481</v>
      </c>
      <c r="W432" s="75">
        <f>(Tabla16[[#This Row],[TASA 16%]]+Tabla16[[#This Row],[IEPS 6%]])*0.16</f>
        <v>4292.7</v>
      </c>
      <c r="X432" s="75">
        <f>W432-Tabla16[[#This Row],[IVA]]</f>
        <v>0</v>
      </c>
    </row>
    <row r="433" spans="1:24" x14ac:dyDescent="0.25">
      <c r="A433" s="39">
        <v>186635</v>
      </c>
      <c r="B433" s="9">
        <v>95</v>
      </c>
      <c r="C433" s="10">
        <v>45173</v>
      </c>
      <c r="D433" s="11"/>
      <c r="E433" s="11">
        <v>0</v>
      </c>
      <c r="F433" s="11">
        <v>61250</v>
      </c>
      <c r="G433" s="24"/>
      <c r="H433" s="24"/>
      <c r="I433" s="11"/>
      <c r="J433" s="11"/>
      <c r="K433" s="11">
        <v>9800</v>
      </c>
      <c r="L433" s="11">
        <v>71050</v>
      </c>
      <c r="M433" s="61">
        <f>Tabla16[[#This Row],[TASA EX.]]+Tabla16[[#This Row],[IEPS 8 %]]</f>
        <v>0</v>
      </c>
      <c r="N433" s="62">
        <f>Tabla16[[#This Row],[TASA 16%]]+Tabla16[[#This Row],[IEPS 6%]]</f>
        <v>61250</v>
      </c>
      <c r="O433" s="36">
        <v>45184</v>
      </c>
      <c r="P433" s="12" t="s">
        <v>128</v>
      </c>
      <c r="Q433" s="37" t="s">
        <v>129</v>
      </c>
      <c r="R433" s="9" t="s">
        <v>48</v>
      </c>
      <c r="S433" s="11"/>
      <c r="T433" s="13" t="s">
        <v>49</v>
      </c>
      <c r="U433" s="12" t="s">
        <v>1482</v>
      </c>
      <c r="W433" s="75">
        <f>(Tabla16[[#This Row],[TASA 16%]]+Tabla16[[#This Row],[IEPS 6%]])*0.16</f>
        <v>9800</v>
      </c>
      <c r="X433" s="75">
        <f>W433-Tabla16[[#This Row],[IVA]]</f>
        <v>0</v>
      </c>
    </row>
    <row r="434" spans="1:24" x14ac:dyDescent="0.25">
      <c r="A434" s="64">
        <v>186636</v>
      </c>
      <c r="B434" s="65">
        <v>96</v>
      </c>
      <c r="C434" s="10">
        <v>45173</v>
      </c>
      <c r="D434" s="67"/>
      <c r="E434" s="67">
        <v>2988</v>
      </c>
      <c r="F434" s="67">
        <v>0</v>
      </c>
      <c r="G434" s="68"/>
      <c r="H434" s="68"/>
      <c r="I434" s="67"/>
      <c r="J434" s="67"/>
      <c r="K434" s="67"/>
      <c r="L434" s="67">
        <v>2988</v>
      </c>
      <c r="M434" s="61">
        <f>Tabla16[[#This Row],[TASA EX.]]+Tabla16[[#This Row],[IEPS 8 %]]</f>
        <v>0</v>
      </c>
      <c r="N434" s="69">
        <f>Tabla16[[#This Row],[TASA 16%]]+Tabla16[[#This Row],[IEPS 6%]]</f>
        <v>0</v>
      </c>
      <c r="O434" s="36">
        <v>45188</v>
      </c>
      <c r="P434" s="66" t="s">
        <v>614</v>
      </c>
      <c r="Q434" s="70" t="s">
        <v>615</v>
      </c>
      <c r="R434" s="65" t="s">
        <v>34</v>
      </c>
      <c r="S434" s="67"/>
      <c r="T434" s="71" t="s">
        <v>35</v>
      </c>
      <c r="U434" s="66" t="s">
        <v>1483</v>
      </c>
      <c r="W434" s="75">
        <f>(Tabla16[[#This Row],[TASA 16%]]+Tabla16[[#This Row],[IEPS 6%]])*0.16</f>
        <v>0</v>
      </c>
      <c r="X434" s="75">
        <f>W434-Tabla16[[#This Row],[IVA]]</f>
        <v>0</v>
      </c>
    </row>
    <row r="435" spans="1:24" x14ac:dyDescent="0.25">
      <c r="A435" s="64">
        <v>186637</v>
      </c>
      <c r="B435" s="65">
        <v>97</v>
      </c>
      <c r="C435" s="10">
        <v>45173</v>
      </c>
      <c r="D435" s="67"/>
      <c r="E435" s="67">
        <v>33826.5</v>
      </c>
      <c r="F435" s="67">
        <v>0</v>
      </c>
      <c r="G435" s="68"/>
      <c r="H435" s="68"/>
      <c r="I435" s="67"/>
      <c r="J435" s="67"/>
      <c r="K435" s="67"/>
      <c r="L435" s="67">
        <v>33826.5</v>
      </c>
      <c r="M435" s="61">
        <f>Tabla16[[#This Row],[TASA EX.]]+Tabla16[[#This Row],[IEPS 8 %]]</f>
        <v>0</v>
      </c>
      <c r="N435" s="69">
        <f>Tabla16[[#This Row],[TASA 16%]]+Tabla16[[#This Row],[IEPS 6%]]</f>
        <v>0</v>
      </c>
      <c r="O435" s="36">
        <v>45176</v>
      </c>
      <c r="P435" s="66" t="s">
        <v>276</v>
      </c>
      <c r="Q435" s="70" t="s">
        <v>277</v>
      </c>
      <c r="R435" s="65" t="s">
        <v>34</v>
      </c>
      <c r="S435" s="67"/>
      <c r="T435" s="71" t="s">
        <v>35</v>
      </c>
      <c r="U435" s="66" t="s">
        <v>56</v>
      </c>
      <c r="W435" s="75">
        <f>(Tabla16[[#This Row],[TASA 16%]]+Tabla16[[#This Row],[IEPS 6%]])*0.16</f>
        <v>0</v>
      </c>
      <c r="X435" s="75">
        <f>W435-Tabla16[[#This Row],[IVA]]</f>
        <v>0</v>
      </c>
    </row>
    <row r="436" spans="1:24" x14ac:dyDescent="0.25">
      <c r="A436" s="64">
        <v>186639</v>
      </c>
      <c r="B436" s="65">
        <v>99</v>
      </c>
      <c r="C436" s="10">
        <v>45173</v>
      </c>
      <c r="D436" s="67"/>
      <c r="E436" s="67">
        <v>140096</v>
      </c>
      <c r="F436" s="67">
        <v>0</v>
      </c>
      <c r="G436" s="68"/>
      <c r="H436" s="68"/>
      <c r="I436" s="67"/>
      <c r="J436" s="67"/>
      <c r="K436" s="67"/>
      <c r="L436" s="67">
        <v>140096</v>
      </c>
      <c r="M436" s="61">
        <f>Tabla16[[#This Row],[TASA EX.]]+Tabla16[[#This Row],[IEPS 8 %]]</f>
        <v>0</v>
      </c>
      <c r="N436" s="69">
        <f>Tabla16[[#This Row],[TASA 16%]]+Tabla16[[#This Row],[IEPS 6%]]</f>
        <v>0</v>
      </c>
      <c r="O436" s="36">
        <v>45188</v>
      </c>
      <c r="P436" s="66" t="s">
        <v>319</v>
      </c>
      <c r="Q436" s="70" t="s">
        <v>320</v>
      </c>
      <c r="R436" s="65" t="s">
        <v>34</v>
      </c>
      <c r="S436" s="67"/>
      <c r="T436" s="71" t="s">
        <v>35</v>
      </c>
      <c r="U436" s="66" t="s">
        <v>56</v>
      </c>
      <c r="W436" s="75">
        <f>(Tabla16[[#This Row],[TASA 16%]]+Tabla16[[#This Row],[IEPS 6%]])*0.16</f>
        <v>0</v>
      </c>
      <c r="X436" s="75">
        <f>W436-Tabla16[[#This Row],[IVA]]</f>
        <v>0</v>
      </c>
    </row>
    <row r="437" spans="1:24" x14ac:dyDescent="0.25">
      <c r="A437" s="64">
        <v>186641</v>
      </c>
      <c r="B437" s="65">
        <v>101</v>
      </c>
      <c r="C437" s="10">
        <v>45173</v>
      </c>
      <c r="D437" s="67"/>
      <c r="E437" s="67">
        <v>3348</v>
      </c>
      <c r="F437" s="67">
        <v>0</v>
      </c>
      <c r="G437" s="68"/>
      <c r="H437" s="68"/>
      <c r="I437" s="67"/>
      <c r="J437" s="67"/>
      <c r="K437" s="67"/>
      <c r="L437" s="67">
        <v>3348</v>
      </c>
      <c r="M437" s="61">
        <f>Tabla16[[#This Row],[TASA EX.]]+Tabla16[[#This Row],[IEPS 8 %]]</f>
        <v>0</v>
      </c>
      <c r="N437" s="69">
        <f>Tabla16[[#This Row],[TASA 16%]]+Tabla16[[#This Row],[IEPS 6%]]</f>
        <v>0</v>
      </c>
      <c r="O437" s="36">
        <v>45195</v>
      </c>
      <c r="P437" s="66" t="s">
        <v>527</v>
      </c>
      <c r="Q437" s="70" t="s">
        <v>528</v>
      </c>
      <c r="R437" s="65" t="s">
        <v>34</v>
      </c>
      <c r="S437" s="67"/>
      <c r="T437" s="71" t="s">
        <v>35</v>
      </c>
      <c r="U437" s="66" t="s">
        <v>1484</v>
      </c>
      <c r="W437" s="75">
        <f>(Tabla16[[#This Row],[TASA 16%]]+Tabla16[[#This Row],[IEPS 6%]])*0.16</f>
        <v>0</v>
      </c>
      <c r="X437" s="75">
        <f>W437-Tabla16[[#This Row],[IVA]]</f>
        <v>0</v>
      </c>
    </row>
    <row r="438" spans="1:24" x14ac:dyDescent="0.25">
      <c r="A438" s="39">
        <v>186642</v>
      </c>
      <c r="B438" s="9">
        <v>102</v>
      </c>
      <c r="C438" s="10">
        <v>45173</v>
      </c>
      <c r="D438" s="11"/>
      <c r="E438" s="11">
        <v>0</v>
      </c>
      <c r="F438" s="11">
        <v>2000</v>
      </c>
      <c r="G438" s="24"/>
      <c r="H438" s="24"/>
      <c r="I438" s="11"/>
      <c r="J438" s="11"/>
      <c r="K438" s="11">
        <v>320</v>
      </c>
      <c r="L438" s="11">
        <v>2320</v>
      </c>
      <c r="M438" s="62">
        <f>Tabla16[[#This Row],[TASA EX.]]+Tabla16[[#This Row],[IEPS 8 %]]</f>
        <v>0</v>
      </c>
      <c r="N438" s="62">
        <f>Tabla16[[#This Row],[TASA 16%]]+Tabla16[[#This Row],[IEPS 6%]]</f>
        <v>2000</v>
      </c>
      <c r="O438" s="36">
        <v>45177</v>
      </c>
      <c r="P438" s="12" t="s">
        <v>583</v>
      </c>
      <c r="Q438" s="37" t="s">
        <v>584</v>
      </c>
      <c r="R438" s="9" t="s">
        <v>48</v>
      </c>
      <c r="S438" s="11"/>
      <c r="T438" s="13" t="s">
        <v>49</v>
      </c>
      <c r="U438" s="12" t="s">
        <v>1485</v>
      </c>
      <c r="W438" s="75">
        <f>(Tabla16[[#This Row],[TASA 16%]]+Tabla16[[#This Row],[IEPS 6%]])*0.16</f>
        <v>320</v>
      </c>
      <c r="X438" s="75">
        <f>W438-Tabla16[[#This Row],[IVA]]</f>
        <v>0</v>
      </c>
    </row>
    <row r="439" spans="1:24" x14ac:dyDescent="0.25">
      <c r="A439" s="64">
        <v>186643</v>
      </c>
      <c r="B439" s="65">
        <v>103</v>
      </c>
      <c r="C439" s="10">
        <v>45173</v>
      </c>
      <c r="D439" s="67"/>
      <c r="E439" s="67">
        <v>0</v>
      </c>
      <c r="F439" s="67">
        <v>4700</v>
      </c>
      <c r="G439" s="68"/>
      <c r="H439" s="68">
        <v>-58.75</v>
      </c>
      <c r="I439" s="67"/>
      <c r="J439" s="67"/>
      <c r="K439" s="67">
        <v>752</v>
      </c>
      <c r="L439" s="67">
        <v>5393.25</v>
      </c>
      <c r="M439" s="61">
        <f>Tabla16[[#This Row],[TASA EX.]]+Tabla16[[#This Row],[IEPS 8 %]]</f>
        <v>0</v>
      </c>
      <c r="N439" s="69">
        <f>Tabla16[[#This Row],[TASA 16%]]+Tabla16[[#This Row],[IEPS 6%]]</f>
        <v>4700</v>
      </c>
      <c r="O439" s="36">
        <v>45177</v>
      </c>
      <c r="P439" s="66" t="s">
        <v>444</v>
      </c>
      <c r="Q439" s="70" t="s">
        <v>445</v>
      </c>
      <c r="R439" s="65" t="s">
        <v>48</v>
      </c>
      <c r="S439" s="67"/>
      <c r="T439" s="71" t="s">
        <v>49</v>
      </c>
      <c r="U439" s="66" t="s">
        <v>1486</v>
      </c>
      <c r="W439" s="75">
        <f>(Tabla16[[#This Row],[TASA 16%]]+Tabla16[[#This Row],[IEPS 6%]])*0.16</f>
        <v>752</v>
      </c>
      <c r="X439" s="75">
        <f>W439-Tabla16[[#This Row],[IVA]]</f>
        <v>0</v>
      </c>
    </row>
    <row r="440" spans="1:24" x14ac:dyDescent="0.25">
      <c r="A440" s="76">
        <v>186644</v>
      </c>
      <c r="B440" s="77">
        <v>104</v>
      </c>
      <c r="C440" s="10">
        <v>45173</v>
      </c>
      <c r="D440" s="79"/>
      <c r="E440" s="79">
        <v>21198.01</v>
      </c>
      <c r="F440" s="79">
        <v>0</v>
      </c>
      <c r="G440" s="80"/>
      <c r="H440" s="80"/>
      <c r="I440" s="79"/>
      <c r="J440" s="79"/>
      <c r="K440" s="79"/>
      <c r="L440" s="79">
        <v>21198.01</v>
      </c>
      <c r="M440" s="81">
        <f>Tabla16[[#This Row],[TASA EX.]]+Tabla16[[#This Row],[IEPS 8 %]]</f>
        <v>0</v>
      </c>
      <c r="N440" s="81">
        <f>Tabla16[[#This Row],[TASA 16%]]+Tabla16[[#This Row],[IEPS 6%]]</f>
        <v>0</v>
      </c>
      <c r="O440" s="36">
        <v>45185</v>
      </c>
      <c r="P440" s="78" t="s">
        <v>158</v>
      </c>
      <c r="Q440" s="82" t="s">
        <v>159</v>
      </c>
      <c r="R440" s="77" t="s">
        <v>34</v>
      </c>
      <c r="S440" s="79"/>
      <c r="T440" s="83" t="s">
        <v>35</v>
      </c>
      <c r="U440" s="78" t="s">
        <v>56</v>
      </c>
      <c r="W440" s="75">
        <f>(Tabla16[[#This Row],[TASA 16%]]+Tabla16[[#This Row],[IEPS 6%]])*0.16</f>
        <v>0</v>
      </c>
      <c r="X440" s="75">
        <f>W440-Tabla16[[#This Row],[IVA]]</f>
        <v>0</v>
      </c>
    </row>
    <row r="441" spans="1:24" x14ac:dyDescent="0.25">
      <c r="A441" s="64">
        <v>186646</v>
      </c>
      <c r="B441" s="65">
        <v>106</v>
      </c>
      <c r="C441" s="10">
        <v>45173</v>
      </c>
      <c r="D441" s="67"/>
      <c r="E441" s="67">
        <v>68512.56</v>
      </c>
      <c r="F441" s="67">
        <v>0</v>
      </c>
      <c r="G441" s="68"/>
      <c r="H441" s="68"/>
      <c r="I441" s="67"/>
      <c r="J441" s="67"/>
      <c r="K441" s="67"/>
      <c r="L441" s="67">
        <v>68512.56</v>
      </c>
      <c r="M441" s="61">
        <f>Tabla16[[#This Row],[TASA EX.]]+Tabla16[[#This Row],[IEPS 8 %]]</f>
        <v>0</v>
      </c>
      <c r="N441" s="69">
        <f>Tabla16[[#This Row],[TASA 16%]]+Tabla16[[#This Row],[IEPS 6%]]</f>
        <v>0</v>
      </c>
      <c r="O441" s="36">
        <v>45175</v>
      </c>
      <c r="P441" s="66" t="s">
        <v>357</v>
      </c>
      <c r="Q441" s="70" t="s">
        <v>358</v>
      </c>
      <c r="R441" s="65" t="s">
        <v>34</v>
      </c>
      <c r="S441" s="67"/>
      <c r="T441" s="71" t="s">
        <v>35</v>
      </c>
      <c r="U441" s="66" t="s">
        <v>1487</v>
      </c>
      <c r="W441" s="75">
        <f>(Tabla16[[#This Row],[TASA 16%]]+Tabla16[[#This Row],[IEPS 6%]])*0.16</f>
        <v>0</v>
      </c>
      <c r="X441" s="75">
        <f>W441-Tabla16[[#This Row],[IVA]]</f>
        <v>0</v>
      </c>
    </row>
    <row r="442" spans="1:24" x14ac:dyDescent="0.25">
      <c r="A442" s="64">
        <v>186647</v>
      </c>
      <c r="B442" s="65">
        <v>107</v>
      </c>
      <c r="C442" s="10">
        <v>45173</v>
      </c>
      <c r="D442" s="67"/>
      <c r="E442" s="67">
        <v>0</v>
      </c>
      <c r="F442" s="67">
        <v>102500</v>
      </c>
      <c r="G442" s="68"/>
      <c r="H442" s="68">
        <v>-1281.25</v>
      </c>
      <c r="I442" s="67"/>
      <c r="J442" s="67"/>
      <c r="K442" s="67">
        <v>16400</v>
      </c>
      <c r="L442" s="67">
        <v>117618.75</v>
      </c>
      <c r="M442" s="61">
        <f>Tabla16[[#This Row],[TASA EX.]]+Tabla16[[#This Row],[IEPS 8 %]]</f>
        <v>0</v>
      </c>
      <c r="N442" s="69">
        <f>Tabla16[[#This Row],[TASA 16%]]+Tabla16[[#This Row],[IEPS 6%]]</f>
        <v>102500</v>
      </c>
      <c r="O442" s="36">
        <v>45174</v>
      </c>
      <c r="P442" s="66" t="s">
        <v>339</v>
      </c>
      <c r="Q442" s="70" t="s">
        <v>340</v>
      </c>
      <c r="R442" s="65" t="s">
        <v>48</v>
      </c>
      <c r="S442" s="67"/>
      <c r="T442" s="71" t="s">
        <v>49</v>
      </c>
      <c r="U442" s="66" t="s">
        <v>1488</v>
      </c>
      <c r="W442" s="75">
        <f>(Tabla16[[#This Row],[TASA 16%]]+Tabla16[[#This Row],[IEPS 6%]])*0.16</f>
        <v>16400</v>
      </c>
      <c r="X442" s="75">
        <f>W442-Tabla16[[#This Row],[IVA]]</f>
        <v>0</v>
      </c>
    </row>
    <row r="443" spans="1:24" x14ac:dyDescent="0.25">
      <c r="A443" s="39">
        <v>186648</v>
      </c>
      <c r="B443" s="9">
        <v>108</v>
      </c>
      <c r="C443" s="10">
        <v>45173</v>
      </c>
      <c r="D443" s="11"/>
      <c r="E443" s="11">
        <v>51481</v>
      </c>
      <c r="F443" s="11">
        <v>0</v>
      </c>
      <c r="G443" s="24"/>
      <c r="H443" s="24"/>
      <c r="I443" s="11"/>
      <c r="J443" s="11"/>
      <c r="K443" s="11"/>
      <c r="L443" s="11">
        <v>51481</v>
      </c>
      <c r="M443" s="62">
        <f>Tabla16[[#This Row],[TASA EX.]]+Tabla16[[#This Row],[IEPS 8 %]]</f>
        <v>0</v>
      </c>
      <c r="N443" s="62">
        <f>Tabla16[[#This Row],[TASA 16%]]+Tabla16[[#This Row],[IEPS 6%]]</f>
        <v>0</v>
      </c>
      <c r="O443" s="36">
        <v>45188</v>
      </c>
      <c r="P443" s="12" t="s">
        <v>208</v>
      </c>
      <c r="Q443" s="37" t="s">
        <v>209</v>
      </c>
      <c r="R443" s="9" t="s">
        <v>34</v>
      </c>
      <c r="S443" s="11"/>
      <c r="T443" s="13" t="s">
        <v>35</v>
      </c>
      <c r="U443" s="12" t="s">
        <v>1489</v>
      </c>
      <c r="W443" s="75">
        <f>(Tabla16[[#This Row],[TASA 16%]]+Tabla16[[#This Row],[IEPS 6%]])*0.16</f>
        <v>0</v>
      </c>
      <c r="X443" s="75">
        <f>W443-Tabla16[[#This Row],[IVA]]</f>
        <v>0</v>
      </c>
    </row>
    <row r="444" spans="1:24" x14ac:dyDescent="0.25">
      <c r="A444" s="64">
        <v>186650</v>
      </c>
      <c r="B444" s="65">
        <v>110</v>
      </c>
      <c r="C444" s="10">
        <v>45173</v>
      </c>
      <c r="D444" s="67"/>
      <c r="E444" s="67">
        <v>90766.55</v>
      </c>
      <c r="F444" s="67">
        <v>0</v>
      </c>
      <c r="G444" s="68"/>
      <c r="H444" s="68"/>
      <c r="I444" s="67"/>
      <c r="J444" s="67"/>
      <c r="K444" s="67"/>
      <c r="L444" s="67">
        <v>90766.55</v>
      </c>
      <c r="M444" s="61">
        <f>Tabla16[[#This Row],[TASA EX.]]+Tabla16[[#This Row],[IEPS 8 %]]</f>
        <v>0</v>
      </c>
      <c r="N444" s="69">
        <f>Tabla16[[#This Row],[TASA 16%]]+Tabla16[[#This Row],[IEPS 6%]]</f>
        <v>0</v>
      </c>
      <c r="O444" s="36">
        <v>45188</v>
      </c>
      <c r="P444" s="66" t="s">
        <v>158</v>
      </c>
      <c r="Q444" s="70" t="s">
        <v>159</v>
      </c>
      <c r="R444" s="65" t="s">
        <v>34</v>
      </c>
      <c r="S444" s="67"/>
      <c r="T444" s="71" t="s">
        <v>35</v>
      </c>
      <c r="U444" s="66" t="s">
        <v>56</v>
      </c>
      <c r="W444" s="75">
        <f>(Tabla16[[#This Row],[TASA 16%]]+Tabla16[[#This Row],[IEPS 6%]])*0.16</f>
        <v>0</v>
      </c>
      <c r="X444" s="75">
        <f>W444-Tabla16[[#This Row],[IVA]]</f>
        <v>0</v>
      </c>
    </row>
    <row r="445" spans="1:24" x14ac:dyDescent="0.25">
      <c r="A445" s="39" t="s">
        <v>928</v>
      </c>
      <c r="B445" s="9">
        <v>2028</v>
      </c>
      <c r="C445" s="10">
        <v>45177</v>
      </c>
      <c r="D445" s="11"/>
      <c r="E445" s="11">
        <v>23053.267499999987</v>
      </c>
      <c r="F445" s="11">
        <v>212327.56250000003</v>
      </c>
      <c r="G445" s="24"/>
      <c r="H445" s="24"/>
      <c r="I445" s="11"/>
      <c r="J445" s="11">
        <v>1481.85</v>
      </c>
      <c r="K445" s="11">
        <v>33972.410000000003</v>
      </c>
      <c r="L445" s="11">
        <v>270835.09000000003</v>
      </c>
      <c r="M445" s="61">
        <f>Tabla16[[#This Row],[TASA EX.]]+Tabla16[[#This Row],[IEPS 8 %]]</f>
        <v>1481.85</v>
      </c>
      <c r="N445" s="62">
        <f>Tabla16[[#This Row],[TASA 16%]]+Tabla16[[#This Row],[IEPS 6%]]</f>
        <v>212327.56250000003</v>
      </c>
      <c r="O445" s="36">
        <v>45177</v>
      </c>
      <c r="P445" s="12" t="s">
        <v>442</v>
      </c>
      <c r="Q445" s="37" t="s">
        <v>443</v>
      </c>
      <c r="R445" s="9" t="s">
        <v>34</v>
      </c>
      <c r="S445" s="11"/>
      <c r="T445" s="13" t="s">
        <v>35</v>
      </c>
      <c r="U445" s="12" t="s">
        <v>1026</v>
      </c>
      <c r="W445" s="75">
        <f>(Tabla16[[#This Row],[TASA 16%]]+Tabla16[[#This Row],[IEPS 6%]])*0.16</f>
        <v>33972.410000000003</v>
      </c>
      <c r="X445" s="75">
        <f>W445-Tabla16[[#This Row],[IVA]]</f>
        <v>0</v>
      </c>
    </row>
    <row r="446" spans="1:24" x14ac:dyDescent="0.25">
      <c r="A446" s="64">
        <v>186652</v>
      </c>
      <c r="B446" s="65">
        <v>112</v>
      </c>
      <c r="C446" s="10">
        <v>45173</v>
      </c>
      <c r="D446" s="67"/>
      <c r="E446" s="67">
        <v>125526.06</v>
      </c>
      <c r="F446" s="67">
        <v>0</v>
      </c>
      <c r="G446" s="68"/>
      <c r="H446" s="68"/>
      <c r="I446" s="67"/>
      <c r="J446" s="67"/>
      <c r="K446" s="67"/>
      <c r="L446" s="67">
        <v>125526.06</v>
      </c>
      <c r="M446" s="61">
        <f>Tabla16[[#This Row],[TASA EX.]]+Tabla16[[#This Row],[IEPS 8 %]]</f>
        <v>0</v>
      </c>
      <c r="N446" s="69">
        <f>Tabla16[[#This Row],[TASA 16%]]+Tabla16[[#This Row],[IEPS 6%]]</f>
        <v>0</v>
      </c>
      <c r="O446" s="36">
        <v>45185</v>
      </c>
      <c r="P446" s="66" t="s">
        <v>120</v>
      </c>
      <c r="Q446" s="70" t="s">
        <v>121</v>
      </c>
      <c r="R446" s="65" t="s">
        <v>34</v>
      </c>
      <c r="S446" s="67"/>
      <c r="T446" s="71" t="s">
        <v>35</v>
      </c>
      <c r="U446" s="66" t="s">
        <v>56</v>
      </c>
      <c r="W446" s="75">
        <f>(Tabla16[[#This Row],[TASA 16%]]+Tabla16[[#This Row],[IEPS 6%]])*0.16</f>
        <v>0</v>
      </c>
      <c r="X446" s="75">
        <f>W446-Tabla16[[#This Row],[IVA]]</f>
        <v>0</v>
      </c>
    </row>
    <row r="447" spans="1:24" x14ac:dyDescent="0.25">
      <c r="A447" s="76">
        <v>186653</v>
      </c>
      <c r="B447" s="77">
        <v>113</v>
      </c>
      <c r="C447" s="85">
        <v>45173</v>
      </c>
      <c r="D447" s="79"/>
      <c r="E447" s="79">
        <v>1.2499999999818101E-2</v>
      </c>
      <c r="F447" s="79">
        <v>4241.1875</v>
      </c>
      <c r="G447" s="80"/>
      <c r="H447" s="80"/>
      <c r="I447" s="79"/>
      <c r="J447" s="79"/>
      <c r="K447" s="79">
        <v>678.59</v>
      </c>
      <c r="L447" s="79">
        <v>4919.79</v>
      </c>
      <c r="M447" s="81">
        <f>Tabla16[[#This Row],[TASA EX.]]+Tabla16[[#This Row],[IEPS 8 %]]</f>
        <v>0</v>
      </c>
      <c r="N447" s="81">
        <f>Tabla16[[#This Row],[TASA 16%]]+Tabla16[[#This Row],[IEPS 6%]]</f>
        <v>4241.1875</v>
      </c>
      <c r="O447" s="36">
        <v>45187</v>
      </c>
      <c r="P447" s="78" t="s">
        <v>682</v>
      </c>
      <c r="Q447" s="82" t="s">
        <v>683</v>
      </c>
      <c r="R447" s="77" t="s">
        <v>34</v>
      </c>
      <c r="S447" s="79"/>
      <c r="T447" s="83" t="s">
        <v>35</v>
      </c>
      <c r="U447" s="78" t="s">
        <v>1490</v>
      </c>
      <c r="W447" s="75">
        <f>(Tabla16[[#This Row],[TASA 16%]]+Tabla16[[#This Row],[IEPS 6%]])*0.16</f>
        <v>678.59</v>
      </c>
      <c r="X447" s="75">
        <f>W447-Tabla16[[#This Row],[IVA]]</f>
        <v>0</v>
      </c>
    </row>
    <row r="448" spans="1:24" x14ac:dyDescent="0.25">
      <c r="A448" s="64">
        <v>186654</v>
      </c>
      <c r="B448" s="65">
        <v>114</v>
      </c>
      <c r="C448" s="10">
        <v>45173</v>
      </c>
      <c r="D448" s="67"/>
      <c r="E448" s="67">
        <v>0</v>
      </c>
      <c r="F448" s="67">
        <v>4920</v>
      </c>
      <c r="G448" s="68"/>
      <c r="H448" s="68"/>
      <c r="I448" s="67"/>
      <c r="J448" s="67"/>
      <c r="K448" s="67">
        <v>787.2</v>
      </c>
      <c r="L448" s="67">
        <v>5707.2</v>
      </c>
      <c r="M448" s="61">
        <f>Tabla16[[#This Row],[TASA EX.]]+Tabla16[[#This Row],[IEPS 8 %]]</f>
        <v>0</v>
      </c>
      <c r="N448" s="69">
        <f>Tabla16[[#This Row],[TASA 16%]]+Tabla16[[#This Row],[IEPS 6%]]</f>
        <v>4920</v>
      </c>
      <c r="O448" s="36">
        <v>45188</v>
      </c>
      <c r="P448" s="66" t="s">
        <v>1491</v>
      </c>
      <c r="Q448" s="70" t="s">
        <v>1492</v>
      </c>
      <c r="R448" s="65" t="s">
        <v>34</v>
      </c>
      <c r="S448" s="67"/>
      <c r="T448" s="71" t="s">
        <v>35</v>
      </c>
      <c r="U448" s="66" t="s">
        <v>1493</v>
      </c>
      <c r="W448" s="75">
        <f>(Tabla16[[#This Row],[TASA 16%]]+Tabla16[[#This Row],[IEPS 6%]])*0.16</f>
        <v>787.2</v>
      </c>
      <c r="X448" s="75">
        <f>W448-Tabla16[[#This Row],[IVA]]</f>
        <v>0</v>
      </c>
    </row>
    <row r="449" spans="1:24" x14ac:dyDescent="0.25">
      <c r="A449" s="39">
        <v>186655</v>
      </c>
      <c r="B449" s="9">
        <v>115</v>
      </c>
      <c r="C449" s="10">
        <v>45173</v>
      </c>
      <c r="D449" s="11"/>
      <c r="E449" s="11">
        <v>0</v>
      </c>
      <c r="F449" s="11">
        <v>7650</v>
      </c>
      <c r="G449" s="24"/>
      <c r="H449" s="24"/>
      <c r="I449" s="11"/>
      <c r="J449" s="11"/>
      <c r="K449" s="11">
        <v>1224</v>
      </c>
      <c r="L449" s="11">
        <v>8874</v>
      </c>
      <c r="M449" s="62">
        <f>Tabla16[[#This Row],[TASA EX.]]+Tabla16[[#This Row],[IEPS 8 %]]</f>
        <v>0</v>
      </c>
      <c r="N449" s="62">
        <f>Tabla16[[#This Row],[TASA 16%]]+Tabla16[[#This Row],[IEPS 6%]]</f>
        <v>7650</v>
      </c>
      <c r="O449" s="36">
        <v>45188</v>
      </c>
      <c r="P449" s="12" t="s">
        <v>694</v>
      </c>
      <c r="Q449" s="37" t="s">
        <v>695</v>
      </c>
      <c r="R449" s="9" t="s">
        <v>34</v>
      </c>
      <c r="S449" s="11"/>
      <c r="T449" s="13" t="s">
        <v>35</v>
      </c>
      <c r="U449" s="12" t="s">
        <v>1494</v>
      </c>
      <c r="W449" s="75">
        <f>(Tabla16[[#This Row],[TASA 16%]]+Tabla16[[#This Row],[IEPS 6%]])*0.16</f>
        <v>1224</v>
      </c>
      <c r="X449" s="75">
        <f>W449-Tabla16[[#This Row],[IVA]]</f>
        <v>0</v>
      </c>
    </row>
    <row r="450" spans="1:24" x14ac:dyDescent="0.25">
      <c r="A450" s="64">
        <v>186656</v>
      </c>
      <c r="B450" s="65">
        <v>116</v>
      </c>
      <c r="C450" s="10">
        <v>45173</v>
      </c>
      <c r="D450" s="67"/>
      <c r="E450" s="67">
        <v>12099.62</v>
      </c>
      <c r="F450" s="67">
        <v>0</v>
      </c>
      <c r="G450" s="68"/>
      <c r="H450" s="68"/>
      <c r="I450" s="67"/>
      <c r="J450" s="67"/>
      <c r="K450" s="67"/>
      <c r="L450" s="67">
        <v>12099.62</v>
      </c>
      <c r="M450" s="61">
        <f>Tabla16[[#This Row],[TASA EX.]]+Tabla16[[#This Row],[IEPS 8 %]]</f>
        <v>0</v>
      </c>
      <c r="N450" s="69">
        <f>Tabla16[[#This Row],[TASA 16%]]+Tabla16[[#This Row],[IEPS 6%]]</f>
        <v>0</v>
      </c>
      <c r="O450" s="36">
        <v>45190</v>
      </c>
      <c r="P450" s="66" t="s">
        <v>109</v>
      </c>
      <c r="Q450" s="70" t="s">
        <v>110</v>
      </c>
      <c r="R450" s="65" t="s">
        <v>34</v>
      </c>
      <c r="S450" s="67"/>
      <c r="T450" s="71" t="s">
        <v>35</v>
      </c>
      <c r="U450" s="66" t="s">
        <v>1495</v>
      </c>
      <c r="W450" s="75">
        <f>(Tabla16[[#This Row],[TASA 16%]]+Tabla16[[#This Row],[IEPS 6%]])*0.16</f>
        <v>0</v>
      </c>
      <c r="X450" s="75">
        <f>W450-Tabla16[[#This Row],[IVA]]</f>
        <v>0</v>
      </c>
    </row>
    <row r="451" spans="1:24" x14ac:dyDescent="0.25">
      <c r="A451" s="64">
        <v>186657</v>
      </c>
      <c r="B451" s="65">
        <v>117</v>
      </c>
      <c r="C451" s="10">
        <v>45173</v>
      </c>
      <c r="D451" s="67"/>
      <c r="E451" s="67">
        <v>59963.4</v>
      </c>
      <c r="F451" s="67">
        <v>0</v>
      </c>
      <c r="G451" s="68"/>
      <c r="H451" s="68"/>
      <c r="I451" s="67"/>
      <c r="J451" s="67"/>
      <c r="K451" s="67"/>
      <c r="L451" s="67">
        <v>59963.4</v>
      </c>
      <c r="M451" s="61">
        <f>Tabla16[[#This Row],[TASA EX.]]+Tabla16[[#This Row],[IEPS 8 %]]</f>
        <v>0</v>
      </c>
      <c r="N451" s="69">
        <f>Tabla16[[#This Row],[TASA 16%]]+Tabla16[[#This Row],[IEPS 6%]]</f>
        <v>0</v>
      </c>
      <c r="O451" s="36">
        <v>45184</v>
      </c>
      <c r="P451" s="66" t="s">
        <v>224</v>
      </c>
      <c r="Q451" s="70" t="s">
        <v>225</v>
      </c>
      <c r="R451" s="65" t="s">
        <v>34</v>
      </c>
      <c r="S451" s="67"/>
      <c r="T451" s="71" t="s">
        <v>35</v>
      </c>
      <c r="U451" s="66" t="s">
        <v>56</v>
      </c>
      <c r="W451" s="75">
        <f>(Tabla16[[#This Row],[TASA 16%]]+Tabla16[[#This Row],[IEPS 6%]])*0.16</f>
        <v>0</v>
      </c>
      <c r="X451" s="75">
        <f>W451-Tabla16[[#This Row],[IVA]]</f>
        <v>0</v>
      </c>
    </row>
    <row r="452" spans="1:24" x14ac:dyDescent="0.25">
      <c r="A452" s="64">
        <v>186658</v>
      </c>
      <c r="B452" s="65">
        <v>118</v>
      </c>
      <c r="C452" s="10">
        <v>45173</v>
      </c>
      <c r="D452" s="67"/>
      <c r="E452" s="67">
        <v>0</v>
      </c>
      <c r="F452" s="67">
        <v>25194</v>
      </c>
      <c r="G452" s="68"/>
      <c r="H452" s="68"/>
      <c r="I452" s="67"/>
      <c r="J452" s="67"/>
      <c r="K452" s="67">
        <v>4031.04</v>
      </c>
      <c r="L452" s="67">
        <v>29225.040000000001</v>
      </c>
      <c r="M452" s="61">
        <f>Tabla16[[#This Row],[TASA EX.]]+Tabla16[[#This Row],[IEPS 8 %]]</f>
        <v>0</v>
      </c>
      <c r="N452" s="69">
        <f>Tabla16[[#This Row],[TASA 16%]]+Tabla16[[#This Row],[IEPS 6%]]</f>
        <v>25194</v>
      </c>
      <c r="O452" s="36">
        <v>45175</v>
      </c>
      <c r="P452" s="66" t="s">
        <v>458</v>
      </c>
      <c r="Q452" s="70" t="s">
        <v>459</v>
      </c>
      <c r="R452" s="65" t="s">
        <v>34</v>
      </c>
      <c r="S452" s="67">
        <v>1326</v>
      </c>
      <c r="T452" s="71" t="s">
        <v>35</v>
      </c>
      <c r="U452" s="66" t="s">
        <v>1496</v>
      </c>
      <c r="W452" s="75">
        <f>(Tabla16[[#This Row],[TASA 16%]]+Tabla16[[#This Row],[IEPS 6%]])*0.16</f>
        <v>4031.04</v>
      </c>
      <c r="X452" s="75">
        <f>W452-Tabla16[[#This Row],[IVA]]</f>
        <v>0</v>
      </c>
    </row>
    <row r="453" spans="1:24" x14ac:dyDescent="0.25">
      <c r="A453" s="39">
        <v>186659</v>
      </c>
      <c r="B453" s="9">
        <v>119</v>
      </c>
      <c r="C453" s="10">
        <v>45173</v>
      </c>
      <c r="D453" s="11"/>
      <c r="E453" s="11">
        <v>22470</v>
      </c>
      <c r="F453" s="11">
        <v>0</v>
      </c>
      <c r="G453" s="24"/>
      <c r="H453" s="24"/>
      <c r="I453" s="11"/>
      <c r="J453" s="11"/>
      <c r="K453" s="11"/>
      <c r="L453" s="11">
        <v>22470</v>
      </c>
      <c r="M453" s="62">
        <f>Tabla16[[#This Row],[TASA EX.]]+Tabla16[[#This Row],[IEPS 8 %]]</f>
        <v>0</v>
      </c>
      <c r="N453" s="62">
        <f>Tabla16[[#This Row],[TASA 16%]]+Tabla16[[#This Row],[IEPS 6%]]</f>
        <v>0</v>
      </c>
      <c r="O453" s="36">
        <v>45175</v>
      </c>
      <c r="P453" s="12" t="s">
        <v>399</v>
      </c>
      <c r="Q453" s="37" t="s">
        <v>400</v>
      </c>
      <c r="R453" s="9" t="s">
        <v>371</v>
      </c>
      <c r="S453" s="11"/>
      <c r="T453" s="13" t="s">
        <v>372</v>
      </c>
      <c r="U453" s="12" t="s">
        <v>1497</v>
      </c>
      <c r="W453" s="75">
        <f>(Tabla16[[#This Row],[TASA 16%]]+Tabla16[[#This Row],[IEPS 6%]])*0.16</f>
        <v>0</v>
      </c>
      <c r="X453" s="75">
        <f>W453-Tabla16[[#This Row],[IVA]]</f>
        <v>0</v>
      </c>
    </row>
    <row r="454" spans="1:24" x14ac:dyDescent="0.25">
      <c r="A454" s="39">
        <v>186660</v>
      </c>
      <c r="B454" s="9">
        <v>120</v>
      </c>
      <c r="C454" s="10">
        <v>45173</v>
      </c>
      <c r="D454" s="11">
        <v>53.21</v>
      </c>
      <c r="E454" s="11">
        <v>4.9999999996899192E-3</v>
      </c>
      <c r="F454" s="11">
        <v>1954.1250000000002</v>
      </c>
      <c r="G454" s="24"/>
      <c r="H454" s="24"/>
      <c r="I454" s="11"/>
      <c r="J454" s="11"/>
      <c r="K454" s="11">
        <v>312.66000000000003</v>
      </c>
      <c r="L454" s="11">
        <v>2320</v>
      </c>
      <c r="M454" s="62">
        <f>Tabla16[[#This Row],[TASA EX.]]+Tabla16[[#This Row],[IEPS 8 %]]</f>
        <v>53.21</v>
      </c>
      <c r="N454" s="62">
        <f>Tabla16[[#This Row],[TASA 16%]]+Tabla16[[#This Row],[IEPS 6%]]</f>
        <v>1954.1250000000002</v>
      </c>
      <c r="O454" s="36">
        <v>45176</v>
      </c>
      <c r="P454" s="12" t="s">
        <v>397</v>
      </c>
      <c r="Q454" s="37" t="s">
        <v>398</v>
      </c>
      <c r="R454" s="9" t="s">
        <v>48</v>
      </c>
      <c r="S454" s="11"/>
      <c r="T454" s="13" t="s">
        <v>49</v>
      </c>
      <c r="U454" s="12" t="s">
        <v>1498</v>
      </c>
      <c r="W454" s="75">
        <f>(Tabla16[[#This Row],[TASA 16%]]+Tabla16[[#This Row],[IEPS 6%]])*0.16</f>
        <v>312.66000000000003</v>
      </c>
      <c r="X454" s="75">
        <f>W454-Tabla16[[#This Row],[IVA]]</f>
        <v>0</v>
      </c>
    </row>
    <row r="455" spans="1:24" x14ac:dyDescent="0.25">
      <c r="A455" s="64">
        <v>186661</v>
      </c>
      <c r="B455" s="65">
        <v>121</v>
      </c>
      <c r="C455" s="10">
        <v>45174</v>
      </c>
      <c r="D455" s="67"/>
      <c r="E455" s="67">
        <v>-2.4999999999636202E-2</v>
      </c>
      <c r="F455" s="67">
        <v>10594.875</v>
      </c>
      <c r="G455" s="68"/>
      <c r="H455" s="68"/>
      <c r="I455" s="67"/>
      <c r="J455" s="67"/>
      <c r="K455" s="67">
        <v>1695.18</v>
      </c>
      <c r="L455" s="67">
        <v>12290.03</v>
      </c>
      <c r="M455" s="61">
        <f>Tabla16[[#This Row],[TASA EX.]]+Tabla16[[#This Row],[IEPS 8 %]]</f>
        <v>0</v>
      </c>
      <c r="N455" s="69">
        <f>Tabla16[[#This Row],[TASA 16%]]+Tabla16[[#This Row],[IEPS 6%]]</f>
        <v>10594.875</v>
      </c>
      <c r="O455" s="36">
        <v>45195</v>
      </c>
      <c r="P455" s="66" t="s">
        <v>214</v>
      </c>
      <c r="Q455" s="70" t="s">
        <v>215</v>
      </c>
      <c r="R455" s="65" t="s">
        <v>34</v>
      </c>
      <c r="S455" s="67"/>
      <c r="T455" s="71" t="s">
        <v>35</v>
      </c>
      <c r="U455" s="66" t="s">
        <v>1499</v>
      </c>
      <c r="W455" s="75">
        <f>(Tabla16[[#This Row],[TASA 16%]]+Tabla16[[#This Row],[IEPS 6%]])*0.16</f>
        <v>1695.18</v>
      </c>
      <c r="X455" s="75">
        <f>W455-Tabla16[[#This Row],[IVA]]</f>
        <v>0</v>
      </c>
    </row>
    <row r="456" spans="1:24" x14ac:dyDescent="0.25">
      <c r="A456" s="48">
        <v>186662</v>
      </c>
      <c r="B456" s="49">
        <v>122</v>
      </c>
      <c r="C456" s="10">
        <v>45174</v>
      </c>
      <c r="D456" s="50"/>
      <c r="E456" s="50">
        <v>1.9999999998617568E-2</v>
      </c>
      <c r="F456" s="50">
        <v>13492.250000000002</v>
      </c>
      <c r="G456" s="51"/>
      <c r="H456" s="51"/>
      <c r="I456" s="50"/>
      <c r="J456" s="50"/>
      <c r="K456" s="50">
        <v>2158.7600000000002</v>
      </c>
      <c r="L456" s="50">
        <v>15651.03</v>
      </c>
      <c r="M456" s="61">
        <f>Tabla16[[#This Row],[TASA EX.]]+Tabla16[[#This Row],[IEPS 8 %]]</f>
        <v>0</v>
      </c>
      <c r="N456" s="63">
        <f>Tabla16[[#This Row],[TASA 16%]]+Tabla16[[#This Row],[IEPS 6%]]</f>
        <v>13492.250000000002</v>
      </c>
      <c r="O456" s="36">
        <v>45195</v>
      </c>
      <c r="P456" s="52" t="s">
        <v>1145</v>
      </c>
      <c r="Q456" s="53" t="s">
        <v>1146</v>
      </c>
      <c r="R456" s="49" t="s">
        <v>34</v>
      </c>
      <c r="S456" s="50"/>
      <c r="T456" s="54" t="s">
        <v>35</v>
      </c>
      <c r="U456" s="52" t="s">
        <v>1500</v>
      </c>
      <c r="W456" s="75">
        <f>(Tabla16[[#This Row],[TASA 16%]]+Tabla16[[#This Row],[IEPS 6%]])*0.16</f>
        <v>2158.7600000000002</v>
      </c>
      <c r="X456" s="75">
        <f>W456-Tabla16[[#This Row],[IVA]]</f>
        <v>0</v>
      </c>
    </row>
    <row r="457" spans="1:24" x14ac:dyDescent="0.25">
      <c r="A457" s="64">
        <v>186663</v>
      </c>
      <c r="B457" s="65">
        <v>123</v>
      </c>
      <c r="C457" s="10">
        <v>45174</v>
      </c>
      <c r="D457" s="67"/>
      <c r="E457" s="67">
        <v>11951.98</v>
      </c>
      <c r="F457" s="67">
        <v>3386.9999999999995</v>
      </c>
      <c r="G457" s="68"/>
      <c r="H457" s="68"/>
      <c r="I457" s="67"/>
      <c r="J457" s="67"/>
      <c r="K457" s="67">
        <v>541.91999999999996</v>
      </c>
      <c r="L457" s="67">
        <v>15880.9</v>
      </c>
      <c r="M457" s="61">
        <f>Tabla16[[#This Row],[TASA EX.]]+Tabla16[[#This Row],[IEPS 8 %]]</f>
        <v>0</v>
      </c>
      <c r="N457" s="69">
        <f>Tabla16[[#This Row],[TASA 16%]]+Tabla16[[#This Row],[IEPS 6%]]</f>
        <v>3386.9999999999995</v>
      </c>
      <c r="O457" s="36">
        <v>45190</v>
      </c>
      <c r="P457" s="66" t="s">
        <v>114</v>
      </c>
      <c r="Q457" s="70" t="s">
        <v>115</v>
      </c>
      <c r="R457" s="65" t="s">
        <v>34</v>
      </c>
      <c r="S457" s="67"/>
      <c r="T457" s="71" t="s">
        <v>35</v>
      </c>
      <c r="U457" s="66" t="s">
        <v>1501</v>
      </c>
      <c r="W457" s="75">
        <f>(Tabla16[[#This Row],[TASA 16%]]+Tabla16[[#This Row],[IEPS 6%]])*0.16</f>
        <v>541.91999999999996</v>
      </c>
      <c r="X457" s="75">
        <f>W457-Tabla16[[#This Row],[IVA]]</f>
        <v>0</v>
      </c>
    </row>
    <row r="458" spans="1:24" x14ac:dyDescent="0.25">
      <c r="A458" s="64">
        <v>186664</v>
      </c>
      <c r="B458" s="65">
        <v>124</v>
      </c>
      <c r="C458" s="10">
        <v>45174</v>
      </c>
      <c r="D458" s="67"/>
      <c r="E458" s="67">
        <v>3.0000000002473826E-2</v>
      </c>
      <c r="F458" s="67">
        <v>15757.749999999998</v>
      </c>
      <c r="G458" s="68"/>
      <c r="H458" s="68"/>
      <c r="I458" s="67"/>
      <c r="J458" s="67"/>
      <c r="K458" s="67">
        <v>2521.2399999999998</v>
      </c>
      <c r="L458" s="67">
        <v>18279.02</v>
      </c>
      <c r="M458" s="61">
        <f>Tabla16[[#This Row],[TASA EX.]]+Tabla16[[#This Row],[IEPS 8 %]]</f>
        <v>0</v>
      </c>
      <c r="N458" s="69">
        <f>Tabla16[[#This Row],[TASA 16%]]+Tabla16[[#This Row],[IEPS 6%]]</f>
        <v>15757.749999999998</v>
      </c>
      <c r="O458" s="36">
        <v>45194</v>
      </c>
      <c r="P458" s="66" t="s">
        <v>212</v>
      </c>
      <c r="Q458" s="70" t="s">
        <v>213</v>
      </c>
      <c r="R458" s="65" t="s">
        <v>34</v>
      </c>
      <c r="S458" s="67"/>
      <c r="T458" s="71" t="s">
        <v>35</v>
      </c>
      <c r="U458" s="66" t="s">
        <v>1502</v>
      </c>
      <c r="W458" s="75">
        <f>(Tabla16[[#This Row],[TASA 16%]]+Tabla16[[#This Row],[IEPS 6%]])*0.16</f>
        <v>2521.2399999999998</v>
      </c>
      <c r="X458" s="75">
        <f>W458-Tabla16[[#This Row],[IVA]]</f>
        <v>0</v>
      </c>
    </row>
    <row r="459" spans="1:24" x14ac:dyDescent="0.25">
      <c r="A459" s="39">
        <v>186665</v>
      </c>
      <c r="B459" s="9">
        <v>125</v>
      </c>
      <c r="C459" s="10">
        <v>45174</v>
      </c>
      <c r="D459" s="11"/>
      <c r="E459" s="11">
        <v>2.2499999999126885E-2</v>
      </c>
      <c r="F459" s="11">
        <v>20998.4375</v>
      </c>
      <c r="G459" s="24"/>
      <c r="H459" s="24"/>
      <c r="I459" s="11"/>
      <c r="J459" s="11"/>
      <c r="K459" s="11">
        <v>3359.75</v>
      </c>
      <c r="L459" s="11">
        <v>24358.21</v>
      </c>
      <c r="M459" s="62">
        <f>Tabla16[[#This Row],[TASA EX.]]+Tabla16[[#This Row],[IEPS 8 %]]</f>
        <v>0</v>
      </c>
      <c r="N459" s="62">
        <f>Tabla16[[#This Row],[TASA 16%]]+Tabla16[[#This Row],[IEPS 6%]]</f>
        <v>20998.4375</v>
      </c>
      <c r="O459" s="36">
        <v>45187</v>
      </c>
      <c r="P459" s="12" t="s">
        <v>684</v>
      </c>
      <c r="Q459" s="37" t="s">
        <v>685</v>
      </c>
      <c r="R459" s="9" t="s">
        <v>34</v>
      </c>
      <c r="S459" s="11"/>
      <c r="T459" s="13" t="s">
        <v>35</v>
      </c>
      <c r="U459" s="12" t="s">
        <v>1503</v>
      </c>
      <c r="W459" s="75">
        <f>(Tabla16[[#This Row],[TASA 16%]]+Tabla16[[#This Row],[IEPS 6%]])*0.16</f>
        <v>3359.75</v>
      </c>
      <c r="X459" s="75">
        <f>W459-Tabla16[[#This Row],[IVA]]</f>
        <v>0</v>
      </c>
    </row>
    <row r="460" spans="1:24" x14ac:dyDescent="0.25">
      <c r="A460" s="64">
        <v>186666</v>
      </c>
      <c r="B460" s="65">
        <v>126</v>
      </c>
      <c r="C460" s="10">
        <v>45174</v>
      </c>
      <c r="D460" s="67"/>
      <c r="E460" s="67">
        <v>26649.99</v>
      </c>
      <c r="F460" s="67">
        <v>480.99999999999994</v>
      </c>
      <c r="G460" s="68"/>
      <c r="H460" s="68"/>
      <c r="I460" s="67"/>
      <c r="J460" s="67"/>
      <c r="K460" s="67">
        <v>76.959999999999994</v>
      </c>
      <c r="L460" s="67">
        <v>27207.95</v>
      </c>
      <c r="M460" s="61">
        <f>Tabla16[[#This Row],[TASA EX.]]+Tabla16[[#This Row],[IEPS 8 %]]</f>
        <v>0</v>
      </c>
      <c r="N460" s="69">
        <f>Tabla16[[#This Row],[TASA 16%]]+Tabla16[[#This Row],[IEPS 6%]]</f>
        <v>480.99999999999994</v>
      </c>
      <c r="O460" s="36">
        <v>45188</v>
      </c>
      <c r="P460" s="66" t="s">
        <v>107</v>
      </c>
      <c r="Q460" s="70" t="s">
        <v>108</v>
      </c>
      <c r="R460" s="65" t="s">
        <v>34</v>
      </c>
      <c r="S460" s="67"/>
      <c r="T460" s="71" t="s">
        <v>35</v>
      </c>
      <c r="U460" s="66" t="s">
        <v>1504</v>
      </c>
      <c r="W460" s="75">
        <f>(Tabla16[[#This Row],[TASA 16%]]+Tabla16[[#This Row],[IEPS 6%]])*0.16</f>
        <v>76.959999999999994</v>
      </c>
      <c r="X460" s="75">
        <f>W460-Tabla16[[#This Row],[IVA]]</f>
        <v>0</v>
      </c>
    </row>
    <row r="461" spans="1:24" x14ac:dyDescent="0.25">
      <c r="A461" s="64">
        <v>186667</v>
      </c>
      <c r="B461" s="65">
        <v>127</v>
      </c>
      <c r="C461" s="10">
        <v>45174</v>
      </c>
      <c r="D461" s="67"/>
      <c r="E461" s="67">
        <v>2.0000000000095497E-2</v>
      </c>
      <c r="F461" s="67">
        <v>965.49999999999989</v>
      </c>
      <c r="G461" s="68"/>
      <c r="H461" s="68"/>
      <c r="I461" s="67"/>
      <c r="J461" s="67"/>
      <c r="K461" s="67">
        <v>154.47999999999999</v>
      </c>
      <c r="L461" s="67">
        <v>1120</v>
      </c>
      <c r="M461" s="61">
        <f>Tabla16[[#This Row],[TASA EX.]]+Tabla16[[#This Row],[IEPS 8 %]]</f>
        <v>0</v>
      </c>
      <c r="N461" s="69">
        <f>Tabla16[[#This Row],[TASA 16%]]+Tabla16[[#This Row],[IEPS 6%]]</f>
        <v>965.49999999999989</v>
      </c>
      <c r="O461" s="36">
        <v>45176</v>
      </c>
      <c r="P461" s="66" t="s">
        <v>1505</v>
      </c>
      <c r="Q461" s="70" t="s">
        <v>1506</v>
      </c>
      <c r="R461" s="65" t="s">
        <v>48</v>
      </c>
      <c r="S461" s="67"/>
      <c r="T461" s="71" t="s">
        <v>49</v>
      </c>
      <c r="U461" s="66" t="s">
        <v>1507</v>
      </c>
      <c r="W461" s="75">
        <f>(Tabla16[[#This Row],[TASA 16%]]+Tabla16[[#This Row],[IEPS 6%]])*0.16</f>
        <v>154.47999999999999</v>
      </c>
      <c r="X461" s="75">
        <f>W461-Tabla16[[#This Row],[IVA]]</f>
        <v>0</v>
      </c>
    </row>
    <row r="462" spans="1:24" x14ac:dyDescent="0.25">
      <c r="A462" s="64">
        <v>186668</v>
      </c>
      <c r="B462" s="65">
        <v>128</v>
      </c>
      <c r="C462" s="10">
        <v>45174</v>
      </c>
      <c r="D462" s="67"/>
      <c r="E462" s="67">
        <v>3.7499999999909051E-2</v>
      </c>
      <c r="F462" s="67">
        <v>3210.3125</v>
      </c>
      <c r="G462" s="68"/>
      <c r="H462" s="68"/>
      <c r="I462" s="67"/>
      <c r="J462" s="67"/>
      <c r="K462" s="67">
        <v>513.65</v>
      </c>
      <c r="L462" s="67">
        <v>3724</v>
      </c>
      <c r="M462" s="61">
        <f>Tabla16[[#This Row],[TASA EX.]]+Tabla16[[#This Row],[IEPS 8 %]]</f>
        <v>0</v>
      </c>
      <c r="N462" s="69">
        <f>Tabla16[[#This Row],[TASA 16%]]+Tabla16[[#This Row],[IEPS 6%]]</f>
        <v>3210.3125</v>
      </c>
      <c r="O462" s="36">
        <v>45176</v>
      </c>
      <c r="P462" s="66" t="s">
        <v>541</v>
      </c>
      <c r="Q462" s="70" t="s">
        <v>542</v>
      </c>
      <c r="R462" s="65" t="s">
        <v>48</v>
      </c>
      <c r="S462" s="67"/>
      <c r="T462" s="71" t="s">
        <v>49</v>
      </c>
      <c r="U462" s="66" t="s">
        <v>1508</v>
      </c>
      <c r="W462" s="75">
        <f>(Tabla16[[#This Row],[TASA 16%]]+Tabla16[[#This Row],[IEPS 6%]])*0.16</f>
        <v>513.65</v>
      </c>
      <c r="X462" s="75">
        <f>W462-Tabla16[[#This Row],[IVA]]</f>
        <v>0</v>
      </c>
    </row>
    <row r="463" spans="1:24" x14ac:dyDescent="0.25">
      <c r="A463" s="64">
        <v>186669</v>
      </c>
      <c r="B463" s="65">
        <v>129</v>
      </c>
      <c r="C463" s="10">
        <v>45174</v>
      </c>
      <c r="D463" s="67"/>
      <c r="E463" s="67">
        <v>1997</v>
      </c>
      <c r="F463" s="67">
        <v>0</v>
      </c>
      <c r="G463" s="68"/>
      <c r="H463" s="68">
        <v>-24.96</v>
      </c>
      <c r="I463" s="67"/>
      <c r="J463" s="67"/>
      <c r="K463" s="67"/>
      <c r="L463" s="67">
        <v>1972.04</v>
      </c>
      <c r="M463" s="61">
        <f>Tabla16[[#This Row],[TASA EX.]]+Tabla16[[#This Row],[IEPS 8 %]]</f>
        <v>0</v>
      </c>
      <c r="N463" s="69">
        <f>Tabla16[[#This Row],[TASA 16%]]+Tabla16[[#This Row],[IEPS 6%]]</f>
        <v>0</v>
      </c>
      <c r="O463" s="36">
        <v>45176</v>
      </c>
      <c r="P463" s="66" t="s">
        <v>1509</v>
      </c>
      <c r="Q463" s="70" t="s">
        <v>1510</v>
      </c>
      <c r="R463" s="65" t="s">
        <v>34</v>
      </c>
      <c r="S463" s="67"/>
      <c r="T463" s="71" t="s">
        <v>35</v>
      </c>
      <c r="U463" s="66" t="s">
        <v>597</v>
      </c>
      <c r="W463" s="75">
        <f>(Tabla16[[#This Row],[TASA 16%]]+Tabla16[[#This Row],[IEPS 6%]])*0.16</f>
        <v>0</v>
      </c>
      <c r="X463" s="75">
        <f>W463-Tabla16[[#This Row],[IVA]]</f>
        <v>0</v>
      </c>
    </row>
    <row r="464" spans="1:24" x14ac:dyDescent="0.25">
      <c r="A464" s="76">
        <v>186670</v>
      </c>
      <c r="B464" s="77">
        <v>130</v>
      </c>
      <c r="C464" s="85">
        <v>45174</v>
      </c>
      <c r="D464" s="79"/>
      <c r="E464" s="79">
        <v>0</v>
      </c>
      <c r="F464" s="79">
        <v>270</v>
      </c>
      <c r="G464" s="80"/>
      <c r="H464" s="80"/>
      <c r="I464" s="79"/>
      <c r="J464" s="79"/>
      <c r="K464" s="79">
        <v>43.2</v>
      </c>
      <c r="L464" s="79">
        <v>313.2</v>
      </c>
      <c r="M464" s="81">
        <f>Tabla16[[#This Row],[TASA EX.]]+Tabla16[[#This Row],[IEPS 8 %]]</f>
        <v>0</v>
      </c>
      <c r="N464" s="81">
        <f>Tabla16[[#This Row],[TASA 16%]]+Tabla16[[#This Row],[IEPS 6%]]</f>
        <v>270</v>
      </c>
      <c r="O464" s="36">
        <v>45176</v>
      </c>
      <c r="P464" s="78" t="s">
        <v>653</v>
      </c>
      <c r="Q464" s="82" t="s">
        <v>654</v>
      </c>
      <c r="R464" s="77" t="s">
        <v>48</v>
      </c>
      <c r="S464" s="79"/>
      <c r="T464" s="83" t="s">
        <v>49</v>
      </c>
      <c r="U464" s="78" t="s">
        <v>1511</v>
      </c>
      <c r="W464" s="75">
        <f>(Tabla16[[#This Row],[TASA 16%]]+Tabla16[[#This Row],[IEPS 6%]])*0.16</f>
        <v>43.2</v>
      </c>
      <c r="X464" s="75">
        <f>W464-Tabla16[[#This Row],[IVA]]</f>
        <v>0</v>
      </c>
    </row>
    <row r="465" spans="1:24" x14ac:dyDescent="0.25">
      <c r="A465" s="64">
        <v>186671</v>
      </c>
      <c r="B465" s="65">
        <v>131</v>
      </c>
      <c r="C465" s="10">
        <v>45174</v>
      </c>
      <c r="D465" s="67"/>
      <c r="E465" s="67">
        <v>-3.2499999999345164E-2</v>
      </c>
      <c r="F465" s="67">
        <v>4329.3125</v>
      </c>
      <c r="G465" s="68"/>
      <c r="H465" s="68"/>
      <c r="I465" s="67"/>
      <c r="J465" s="67"/>
      <c r="K465" s="67">
        <v>692.69</v>
      </c>
      <c r="L465" s="67">
        <v>5021.97</v>
      </c>
      <c r="M465" s="61">
        <f>Tabla16[[#This Row],[TASA EX.]]+Tabla16[[#This Row],[IEPS 8 %]]</f>
        <v>0</v>
      </c>
      <c r="N465" s="69">
        <f>Tabla16[[#This Row],[TASA 16%]]+Tabla16[[#This Row],[IEPS 6%]]</f>
        <v>4329.3125</v>
      </c>
      <c r="O465" s="36">
        <v>45176</v>
      </c>
      <c r="P465" s="66" t="s">
        <v>295</v>
      </c>
      <c r="Q465" s="70" t="s">
        <v>296</v>
      </c>
      <c r="R465" s="65" t="s">
        <v>48</v>
      </c>
      <c r="S465" s="67"/>
      <c r="T465" s="71" t="s">
        <v>49</v>
      </c>
      <c r="U465" s="66" t="s">
        <v>1512</v>
      </c>
      <c r="W465" s="75">
        <f>(Tabla16[[#This Row],[TASA 16%]]+Tabla16[[#This Row],[IEPS 6%]])*0.16</f>
        <v>692.69</v>
      </c>
      <c r="X465" s="75">
        <f>W465-Tabla16[[#This Row],[IVA]]</f>
        <v>0</v>
      </c>
    </row>
    <row r="466" spans="1:24" x14ac:dyDescent="0.25">
      <c r="A466" s="39">
        <v>186672</v>
      </c>
      <c r="B466" s="9">
        <v>132</v>
      </c>
      <c r="C466" s="10">
        <v>45174</v>
      </c>
      <c r="D466" s="11"/>
      <c r="E466" s="11">
        <v>-0.16499999999905413</v>
      </c>
      <c r="F466" s="11">
        <v>7441.625</v>
      </c>
      <c r="G466" s="24"/>
      <c r="H466" s="24"/>
      <c r="I466" s="11"/>
      <c r="J466" s="11"/>
      <c r="K466" s="11">
        <v>1190.6600000000001</v>
      </c>
      <c r="L466" s="11">
        <v>8632.1200000000008</v>
      </c>
      <c r="M466" s="61">
        <f>Tabla16[[#This Row],[TASA EX.]]+Tabla16[[#This Row],[IEPS 8 %]]</f>
        <v>0</v>
      </c>
      <c r="N466" s="62">
        <f>Tabla16[[#This Row],[TASA 16%]]+Tabla16[[#This Row],[IEPS 6%]]</f>
        <v>7441.625</v>
      </c>
      <c r="O466" s="36">
        <v>45176</v>
      </c>
      <c r="P466" s="12" t="s">
        <v>293</v>
      </c>
      <c r="Q466" s="37" t="s">
        <v>294</v>
      </c>
      <c r="R466" s="9" t="s">
        <v>48</v>
      </c>
      <c r="S466" s="11"/>
      <c r="T466" s="13" t="s">
        <v>49</v>
      </c>
      <c r="U466" s="12" t="s">
        <v>1513</v>
      </c>
      <c r="W466" s="75">
        <f>(Tabla16[[#This Row],[TASA 16%]]+Tabla16[[#This Row],[IEPS 6%]])*0.16</f>
        <v>1190.6600000000001</v>
      </c>
      <c r="X466" s="75">
        <f>W466-Tabla16[[#This Row],[IVA]]</f>
        <v>0</v>
      </c>
    </row>
    <row r="467" spans="1:24" x14ac:dyDescent="0.25">
      <c r="A467" s="64">
        <v>186673</v>
      </c>
      <c r="B467" s="65">
        <v>133</v>
      </c>
      <c r="C467" s="10">
        <v>45174</v>
      </c>
      <c r="D467" s="67"/>
      <c r="E467" s="67">
        <v>1.8189894035458565E-12</v>
      </c>
      <c r="F467" s="67">
        <v>16350.999999999998</v>
      </c>
      <c r="G467" s="68"/>
      <c r="H467" s="68"/>
      <c r="I467" s="67"/>
      <c r="J467" s="67"/>
      <c r="K467" s="67">
        <v>2616.16</v>
      </c>
      <c r="L467" s="67">
        <v>18967.16</v>
      </c>
      <c r="M467" s="61">
        <f>Tabla16[[#This Row],[TASA EX.]]+Tabla16[[#This Row],[IEPS 8 %]]</f>
        <v>0</v>
      </c>
      <c r="N467" s="69">
        <f>Tabla16[[#This Row],[TASA 16%]]+Tabla16[[#This Row],[IEPS 6%]]</f>
        <v>16350.999999999998</v>
      </c>
      <c r="O467" s="36">
        <v>45176</v>
      </c>
      <c r="P467" s="66" t="s">
        <v>242</v>
      </c>
      <c r="Q467" s="70" t="s">
        <v>243</v>
      </c>
      <c r="R467" s="65" t="s">
        <v>48</v>
      </c>
      <c r="S467" s="67"/>
      <c r="T467" s="71" t="s">
        <v>49</v>
      </c>
      <c r="U467" s="66" t="s">
        <v>1514</v>
      </c>
      <c r="W467" s="75">
        <f>(Tabla16[[#This Row],[TASA 16%]]+Tabla16[[#This Row],[IEPS 6%]])*0.16</f>
        <v>2616.16</v>
      </c>
      <c r="X467" s="75">
        <f>W467-Tabla16[[#This Row],[IVA]]</f>
        <v>0</v>
      </c>
    </row>
    <row r="468" spans="1:24" x14ac:dyDescent="0.25">
      <c r="A468" s="39">
        <v>186674</v>
      </c>
      <c r="B468" s="9">
        <v>134</v>
      </c>
      <c r="C468" s="10">
        <v>45174</v>
      </c>
      <c r="D468" s="11"/>
      <c r="E468" s="11">
        <v>8.999999999650754E-2</v>
      </c>
      <c r="F468" s="11">
        <v>23662</v>
      </c>
      <c r="G468" s="24"/>
      <c r="H468" s="24"/>
      <c r="I468" s="11"/>
      <c r="J468" s="11"/>
      <c r="K468" s="11">
        <v>3785.92</v>
      </c>
      <c r="L468" s="11">
        <v>27448.01</v>
      </c>
      <c r="M468" s="61">
        <f>Tabla16[[#This Row],[TASA EX.]]+Tabla16[[#This Row],[IEPS 8 %]]</f>
        <v>0</v>
      </c>
      <c r="N468" s="62">
        <f>Tabla16[[#This Row],[TASA 16%]]+Tabla16[[#This Row],[IEPS 6%]]</f>
        <v>23662</v>
      </c>
      <c r="O468" s="36">
        <v>45176</v>
      </c>
      <c r="P468" s="12" t="s">
        <v>210</v>
      </c>
      <c r="Q468" s="37" t="s">
        <v>211</v>
      </c>
      <c r="R468" s="9" t="s">
        <v>48</v>
      </c>
      <c r="S468" s="11"/>
      <c r="T468" s="13" t="s">
        <v>49</v>
      </c>
      <c r="U468" s="12" t="s">
        <v>1515</v>
      </c>
      <c r="W468" s="75">
        <f>(Tabla16[[#This Row],[TASA 16%]]+Tabla16[[#This Row],[IEPS 6%]])*0.16</f>
        <v>3785.92</v>
      </c>
      <c r="X468" s="75">
        <f>W468-Tabla16[[#This Row],[IVA]]</f>
        <v>0</v>
      </c>
    </row>
    <row r="469" spans="1:24" x14ac:dyDescent="0.25">
      <c r="A469" s="64">
        <v>186675</v>
      </c>
      <c r="B469" s="65">
        <v>135</v>
      </c>
      <c r="C469" s="10">
        <v>45174</v>
      </c>
      <c r="D469" s="67"/>
      <c r="E469" s="67">
        <v>10708</v>
      </c>
      <c r="F469" s="67">
        <v>0</v>
      </c>
      <c r="G469" s="68"/>
      <c r="H469" s="68"/>
      <c r="I469" s="67"/>
      <c r="J469" s="67"/>
      <c r="K469" s="67"/>
      <c r="L469" s="67">
        <v>10708</v>
      </c>
      <c r="M469" s="61">
        <f>Tabla16[[#This Row],[TASA EX.]]+Tabla16[[#This Row],[IEPS 8 %]]</f>
        <v>0</v>
      </c>
      <c r="N469" s="69">
        <f>Tabla16[[#This Row],[TASA 16%]]+Tabla16[[#This Row],[IEPS 6%]]</f>
        <v>0</v>
      </c>
      <c r="O469" s="36">
        <v>45177</v>
      </c>
      <c r="P469" s="66" t="s">
        <v>311</v>
      </c>
      <c r="Q469" s="70" t="s">
        <v>312</v>
      </c>
      <c r="R469" s="65" t="s">
        <v>34</v>
      </c>
      <c r="S469" s="67"/>
      <c r="T469" s="71" t="s">
        <v>35</v>
      </c>
      <c r="U469" s="66" t="s">
        <v>1516</v>
      </c>
      <c r="W469" s="75">
        <f>(Tabla16[[#This Row],[TASA 16%]]+Tabla16[[#This Row],[IEPS 6%]])*0.16</f>
        <v>0</v>
      </c>
      <c r="X469" s="75">
        <f>W469-Tabla16[[#This Row],[IVA]]</f>
        <v>0</v>
      </c>
    </row>
    <row r="470" spans="1:24" x14ac:dyDescent="0.25">
      <c r="A470" s="64">
        <v>186676</v>
      </c>
      <c r="B470" s="65">
        <v>136</v>
      </c>
      <c r="C470" s="10">
        <v>45174</v>
      </c>
      <c r="D470" s="67"/>
      <c r="E470" s="67">
        <v>4334</v>
      </c>
      <c r="F470" s="67">
        <v>0</v>
      </c>
      <c r="G470" s="68"/>
      <c r="H470" s="68"/>
      <c r="I470" s="67"/>
      <c r="J470" s="67"/>
      <c r="K470" s="67"/>
      <c r="L470" s="67">
        <v>4334</v>
      </c>
      <c r="M470" s="61">
        <f>Tabla16[[#This Row],[TASA EX.]]+Tabla16[[#This Row],[IEPS 8 %]]</f>
        <v>0</v>
      </c>
      <c r="N470" s="69">
        <f>Tabla16[[#This Row],[TASA 16%]]+Tabla16[[#This Row],[IEPS 6%]]</f>
        <v>0</v>
      </c>
      <c r="O470" s="36">
        <v>45184</v>
      </c>
      <c r="P470" s="66" t="s">
        <v>363</v>
      </c>
      <c r="Q470" s="70" t="s">
        <v>364</v>
      </c>
      <c r="R470" s="65" t="s">
        <v>34</v>
      </c>
      <c r="S470" s="67"/>
      <c r="T470" s="71" t="s">
        <v>35</v>
      </c>
      <c r="U470" s="66" t="s">
        <v>1517</v>
      </c>
      <c r="W470" s="75">
        <f>(Tabla16[[#This Row],[TASA 16%]]+Tabla16[[#This Row],[IEPS 6%]])*0.16</f>
        <v>0</v>
      </c>
      <c r="X470" s="75">
        <f>W470-Tabla16[[#This Row],[IVA]]</f>
        <v>0</v>
      </c>
    </row>
    <row r="471" spans="1:24" x14ac:dyDescent="0.25">
      <c r="A471" s="64">
        <v>186677</v>
      </c>
      <c r="B471" s="65">
        <v>137</v>
      </c>
      <c r="C471" s="10">
        <v>45174</v>
      </c>
      <c r="D471" s="67"/>
      <c r="E471" s="67">
        <v>42385.3</v>
      </c>
      <c r="F471" s="67">
        <v>0</v>
      </c>
      <c r="G471" s="68"/>
      <c r="H471" s="68"/>
      <c r="I471" s="67"/>
      <c r="J471" s="67"/>
      <c r="K471" s="67"/>
      <c r="L471" s="67">
        <v>42385.3</v>
      </c>
      <c r="M471" s="61">
        <f>Tabla16[[#This Row],[TASA EX.]]+Tabla16[[#This Row],[IEPS 8 %]]</f>
        <v>0</v>
      </c>
      <c r="N471" s="69">
        <f>Tabla16[[#This Row],[TASA 16%]]+Tabla16[[#This Row],[IEPS 6%]]</f>
        <v>0</v>
      </c>
      <c r="O471" s="36">
        <v>45184</v>
      </c>
      <c r="P471" s="66" t="s">
        <v>361</v>
      </c>
      <c r="Q471" s="70" t="s">
        <v>362</v>
      </c>
      <c r="R471" s="65" t="s">
        <v>34</v>
      </c>
      <c r="S471" s="67"/>
      <c r="T471" s="71" t="s">
        <v>35</v>
      </c>
      <c r="U471" s="66" t="s">
        <v>1518</v>
      </c>
      <c r="W471" s="75">
        <f>(Tabla16[[#This Row],[TASA 16%]]+Tabla16[[#This Row],[IEPS 6%]])*0.16</f>
        <v>0</v>
      </c>
      <c r="X471" s="75">
        <f>W471-Tabla16[[#This Row],[IVA]]</f>
        <v>0</v>
      </c>
    </row>
    <row r="472" spans="1:24" x14ac:dyDescent="0.25">
      <c r="A472" s="39">
        <v>186678</v>
      </c>
      <c r="B472" s="9">
        <v>138</v>
      </c>
      <c r="C472" s="10">
        <v>45174</v>
      </c>
      <c r="D472" s="11"/>
      <c r="E472" s="11">
        <v>1.4999999999417923E-2</v>
      </c>
      <c r="F472" s="11">
        <v>14224.125</v>
      </c>
      <c r="G472" s="24"/>
      <c r="H472" s="24"/>
      <c r="I472" s="11"/>
      <c r="J472" s="11"/>
      <c r="K472" s="11">
        <v>2275.86</v>
      </c>
      <c r="L472" s="11">
        <v>16500</v>
      </c>
      <c r="M472" s="62">
        <f>Tabla16[[#This Row],[TASA EX.]]+Tabla16[[#This Row],[IEPS 8 %]]</f>
        <v>0</v>
      </c>
      <c r="N472" s="62">
        <f>Tabla16[[#This Row],[TASA 16%]]+Tabla16[[#This Row],[IEPS 6%]]</f>
        <v>14224.125</v>
      </c>
      <c r="O472" s="36">
        <v>45195</v>
      </c>
      <c r="P472" s="12" t="s">
        <v>122</v>
      </c>
      <c r="Q472" s="37" t="s">
        <v>123</v>
      </c>
      <c r="R472" s="9" t="s">
        <v>34</v>
      </c>
      <c r="S472" s="11"/>
      <c r="T472" s="13" t="s">
        <v>35</v>
      </c>
      <c r="U472" s="12" t="s">
        <v>1519</v>
      </c>
      <c r="W472" s="75">
        <f>(Tabla16[[#This Row],[TASA 16%]]+Tabla16[[#This Row],[IEPS 6%]])*0.16</f>
        <v>2275.86</v>
      </c>
      <c r="X472" s="75">
        <f>W472-Tabla16[[#This Row],[IVA]]</f>
        <v>0</v>
      </c>
    </row>
    <row r="473" spans="1:24" x14ac:dyDescent="0.25">
      <c r="A473" s="64">
        <v>186679</v>
      </c>
      <c r="B473" s="65">
        <v>139</v>
      </c>
      <c r="C473" s="10">
        <v>45174</v>
      </c>
      <c r="D473" s="67"/>
      <c r="E473" s="67">
        <v>422949</v>
      </c>
      <c r="F473" s="67">
        <v>0</v>
      </c>
      <c r="G473" s="68"/>
      <c r="H473" s="68"/>
      <c r="I473" s="67"/>
      <c r="J473" s="67"/>
      <c r="K473" s="67"/>
      <c r="L473" s="67">
        <v>422949</v>
      </c>
      <c r="M473" s="61">
        <f>Tabla16[[#This Row],[TASA EX.]]+Tabla16[[#This Row],[IEPS 8 %]]</f>
        <v>0</v>
      </c>
      <c r="N473" s="69">
        <f>Tabla16[[#This Row],[TASA 16%]]+Tabla16[[#This Row],[IEPS 6%]]</f>
        <v>0</v>
      </c>
      <c r="O473" s="36">
        <v>45191</v>
      </c>
      <c r="P473" s="66" t="s">
        <v>168</v>
      </c>
      <c r="Q473" s="70" t="s">
        <v>169</v>
      </c>
      <c r="R473" s="65" t="s">
        <v>34</v>
      </c>
      <c r="S473" s="67"/>
      <c r="T473" s="71" t="s">
        <v>35</v>
      </c>
      <c r="U473" s="66" t="s">
        <v>1520</v>
      </c>
      <c r="W473" s="75">
        <f>(Tabla16[[#This Row],[TASA 16%]]+Tabla16[[#This Row],[IEPS 6%]])*0.16</f>
        <v>0</v>
      </c>
      <c r="X473" s="75">
        <f>W473-Tabla16[[#This Row],[IVA]]</f>
        <v>0</v>
      </c>
    </row>
    <row r="474" spans="1:24" x14ac:dyDescent="0.25">
      <c r="A474" s="64">
        <v>186278</v>
      </c>
      <c r="B474" s="65">
        <v>738</v>
      </c>
      <c r="C474" s="10">
        <v>45162</v>
      </c>
      <c r="D474" s="67"/>
      <c r="E474" s="67">
        <v>4463.75</v>
      </c>
      <c r="F474" s="67">
        <v>0</v>
      </c>
      <c r="G474" s="68"/>
      <c r="H474" s="68"/>
      <c r="I474" s="67"/>
      <c r="J474" s="67">
        <v>357.1</v>
      </c>
      <c r="K474" s="67"/>
      <c r="L474" s="67">
        <v>4820.8500000000004</v>
      </c>
      <c r="M474" s="61">
        <f>Tabla16[[#This Row],[TASA EX.]]+Tabla16[[#This Row],[IEPS 8 %]]</f>
        <v>357.1</v>
      </c>
      <c r="N474" s="69">
        <f>Tabla16[[#This Row],[TASA 16%]]+Tabla16[[#This Row],[IEPS 6%]]</f>
        <v>0</v>
      </c>
      <c r="O474" s="36">
        <v>45176</v>
      </c>
      <c r="P474" s="66" t="s">
        <v>166</v>
      </c>
      <c r="Q474" s="70" t="s">
        <v>167</v>
      </c>
      <c r="R474" s="65" t="s">
        <v>34</v>
      </c>
      <c r="S474" s="67"/>
      <c r="T474" s="71" t="s">
        <v>35</v>
      </c>
      <c r="U474" s="66" t="s">
        <v>1197</v>
      </c>
      <c r="W474" s="75">
        <f>(Tabla16[[#This Row],[TASA 16%]]+Tabla16[[#This Row],[IEPS 6%]])*0.16</f>
        <v>0</v>
      </c>
      <c r="X474" s="75">
        <f>W474-Tabla16[[#This Row],[IVA]]</f>
        <v>0</v>
      </c>
    </row>
    <row r="475" spans="1:24" x14ac:dyDescent="0.25">
      <c r="A475" s="48">
        <v>186682</v>
      </c>
      <c r="B475" s="49">
        <v>142</v>
      </c>
      <c r="C475" s="10">
        <v>45174</v>
      </c>
      <c r="D475" s="50"/>
      <c r="E475" s="50">
        <v>7139.1274999999441</v>
      </c>
      <c r="F475" s="50">
        <v>494570.3125</v>
      </c>
      <c r="G475" s="51"/>
      <c r="H475" s="51"/>
      <c r="I475" s="50"/>
      <c r="J475" s="50"/>
      <c r="K475" s="50">
        <v>79131.25</v>
      </c>
      <c r="L475" s="50">
        <v>580840.68999999994</v>
      </c>
      <c r="M475" s="61">
        <f>Tabla16[[#This Row],[TASA EX.]]+Tabla16[[#This Row],[IEPS 8 %]]</f>
        <v>0</v>
      </c>
      <c r="N475" s="63">
        <f>Tabla16[[#This Row],[TASA 16%]]+Tabla16[[#This Row],[IEPS 6%]]</f>
        <v>494570.3125</v>
      </c>
      <c r="O475" s="36">
        <v>45188</v>
      </c>
      <c r="P475" s="52" t="s">
        <v>222</v>
      </c>
      <c r="Q475" s="53" t="s">
        <v>223</v>
      </c>
      <c r="R475" s="49" t="s">
        <v>34</v>
      </c>
      <c r="S475" s="50">
        <v>24216.33</v>
      </c>
      <c r="T475" s="54" t="s">
        <v>35</v>
      </c>
      <c r="U475" s="52" t="s">
        <v>1522</v>
      </c>
      <c r="W475" s="75">
        <f>(Tabla16[[#This Row],[TASA 16%]]+Tabla16[[#This Row],[IEPS 6%]])*0.16</f>
        <v>79131.25</v>
      </c>
      <c r="X475" s="75">
        <f>W475-Tabla16[[#This Row],[IVA]]</f>
        <v>0</v>
      </c>
    </row>
    <row r="476" spans="1:24" x14ac:dyDescent="0.25">
      <c r="A476" s="39">
        <v>186617</v>
      </c>
      <c r="B476" s="9">
        <v>77</v>
      </c>
      <c r="C476" s="10">
        <v>45173</v>
      </c>
      <c r="D476" s="11"/>
      <c r="E476" s="11">
        <v>4550.42</v>
      </c>
      <c r="F476" s="11">
        <v>0</v>
      </c>
      <c r="G476" s="24"/>
      <c r="H476" s="24"/>
      <c r="I476" s="11"/>
      <c r="J476" s="11">
        <v>364.03</v>
      </c>
      <c r="K476" s="11"/>
      <c r="L476" s="11">
        <v>4914.45</v>
      </c>
      <c r="M476" s="62">
        <f>Tabla16[[#This Row],[TASA EX.]]+Tabla16[[#This Row],[IEPS 8 %]]</f>
        <v>364.03</v>
      </c>
      <c r="N476" s="62">
        <f>Tabla16[[#This Row],[TASA 16%]]+Tabla16[[#This Row],[IEPS 6%]]</f>
        <v>0</v>
      </c>
      <c r="O476" s="36">
        <v>45182</v>
      </c>
      <c r="P476" s="12" t="s">
        <v>166</v>
      </c>
      <c r="Q476" s="37" t="s">
        <v>167</v>
      </c>
      <c r="R476" s="9" t="s">
        <v>34</v>
      </c>
      <c r="S476" s="11"/>
      <c r="T476" s="13" t="s">
        <v>35</v>
      </c>
      <c r="U476" s="12" t="s">
        <v>1444</v>
      </c>
      <c r="W476" s="75">
        <f>(Tabla16[[#This Row],[TASA 16%]]+Tabla16[[#This Row],[IEPS 6%]])*0.16</f>
        <v>0</v>
      </c>
      <c r="X476" s="75">
        <f>W476-Tabla16[[#This Row],[IVA]]</f>
        <v>0</v>
      </c>
    </row>
    <row r="477" spans="1:24" x14ac:dyDescent="0.25">
      <c r="A477" s="64">
        <v>186684</v>
      </c>
      <c r="B477" s="65">
        <v>144</v>
      </c>
      <c r="C477" s="10">
        <v>45174</v>
      </c>
      <c r="D477" s="67"/>
      <c r="E477" s="67">
        <v>2191.8125</v>
      </c>
      <c r="F477" s="67">
        <v>303753.6875</v>
      </c>
      <c r="G477" s="68"/>
      <c r="H477" s="68"/>
      <c r="I477" s="67"/>
      <c r="J477" s="67"/>
      <c r="K477" s="67">
        <v>48600.59</v>
      </c>
      <c r="L477" s="67">
        <v>354546.09</v>
      </c>
      <c r="M477" s="61">
        <f>Tabla16[[#This Row],[TASA EX.]]+Tabla16[[#This Row],[IEPS 8 %]]</f>
        <v>0</v>
      </c>
      <c r="N477" s="69">
        <f>Tabla16[[#This Row],[TASA 16%]]+Tabla16[[#This Row],[IEPS 6%]]</f>
        <v>303753.6875</v>
      </c>
      <c r="O477" s="36">
        <v>45181</v>
      </c>
      <c r="P477" s="66" t="s">
        <v>222</v>
      </c>
      <c r="Q477" s="70" t="s">
        <v>223</v>
      </c>
      <c r="R477" s="65" t="s">
        <v>34</v>
      </c>
      <c r="S477" s="67">
        <v>11864.99</v>
      </c>
      <c r="T477" s="71" t="s">
        <v>35</v>
      </c>
      <c r="U477" s="66" t="s">
        <v>1524</v>
      </c>
      <c r="W477" s="75">
        <f>(Tabla16[[#This Row],[TASA 16%]]+Tabla16[[#This Row],[IEPS 6%]])*0.16</f>
        <v>48600.590000000004</v>
      </c>
      <c r="X477" s="75">
        <f>W477-Tabla16[[#This Row],[IVA]]</f>
        <v>0</v>
      </c>
    </row>
    <row r="478" spans="1:24" x14ac:dyDescent="0.25">
      <c r="A478" s="64">
        <v>186685</v>
      </c>
      <c r="B478" s="65">
        <v>145</v>
      </c>
      <c r="C478" s="10">
        <v>45174</v>
      </c>
      <c r="D478" s="67"/>
      <c r="E478" s="67">
        <v>445.33249999998952</v>
      </c>
      <c r="F478" s="67">
        <v>211837.9375</v>
      </c>
      <c r="G478" s="68"/>
      <c r="H478" s="68"/>
      <c r="I478" s="67"/>
      <c r="J478" s="67"/>
      <c r="K478" s="67">
        <v>33894.07</v>
      </c>
      <c r="L478" s="67">
        <v>246177.34</v>
      </c>
      <c r="M478" s="61">
        <f>Tabla16[[#This Row],[TASA EX.]]+Tabla16[[#This Row],[IEPS 8 %]]</f>
        <v>0</v>
      </c>
      <c r="N478" s="69">
        <f>Tabla16[[#This Row],[TASA 16%]]+Tabla16[[#This Row],[IEPS 6%]]</f>
        <v>211837.9375</v>
      </c>
      <c r="O478" s="36">
        <v>45195</v>
      </c>
      <c r="P478" s="66" t="s">
        <v>222</v>
      </c>
      <c r="Q478" s="70" t="s">
        <v>223</v>
      </c>
      <c r="R478" s="65" t="s">
        <v>34</v>
      </c>
      <c r="S478" s="67">
        <v>20482.419999999998</v>
      </c>
      <c r="T478" s="71" t="s">
        <v>35</v>
      </c>
      <c r="U478" s="66" t="s">
        <v>1525</v>
      </c>
      <c r="W478" s="75">
        <f>(Tabla16[[#This Row],[TASA 16%]]+Tabla16[[#This Row],[IEPS 6%]])*0.16</f>
        <v>33894.07</v>
      </c>
      <c r="X478" s="75">
        <f>W478-Tabla16[[#This Row],[IVA]]</f>
        <v>0</v>
      </c>
    </row>
    <row r="479" spans="1:24" x14ac:dyDescent="0.25">
      <c r="A479" s="64">
        <v>186786</v>
      </c>
      <c r="B479" s="65">
        <v>246</v>
      </c>
      <c r="C479" s="10">
        <v>45176</v>
      </c>
      <c r="D479" s="67"/>
      <c r="E479" s="67">
        <v>5983.75</v>
      </c>
      <c r="F479" s="67">
        <v>0</v>
      </c>
      <c r="G479" s="68"/>
      <c r="H479" s="68"/>
      <c r="I479" s="67"/>
      <c r="J479" s="67">
        <v>478.7</v>
      </c>
      <c r="K479" s="67"/>
      <c r="L479" s="67">
        <v>6462.45</v>
      </c>
      <c r="M479" s="61">
        <f>Tabla16[[#This Row],[TASA EX.]]+Tabla16[[#This Row],[IEPS 8 %]]</f>
        <v>478.7</v>
      </c>
      <c r="N479" s="69">
        <f>Tabla16[[#This Row],[TASA 16%]]+Tabla16[[#This Row],[IEPS 6%]]</f>
        <v>0</v>
      </c>
      <c r="O479" s="36">
        <v>45188</v>
      </c>
      <c r="P479" s="66" t="s">
        <v>166</v>
      </c>
      <c r="Q479" s="70" t="s">
        <v>167</v>
      </c>
      <c r="R479" s="65" t="s">
        <v>34</v>
      </c>
      <c r="S479" s="67"/>
      <c r="T479" s="71" t="s">
        <v>35</v>
      </c>
      <c r="U479" s="66" t="s">
        <v>1614</v>
      </c>
      <c r="W479" s="75">
        <f>(Tabla16[[#This Row],[TASA 16%]]+Tabla16[[#This Row],[IEPS 6%]])*0.16</f>
        <v>0</v>
      </c>
      <c r="X479" s="75">
        <f>W479-Tabla16[[#This Row],[IVA]]</f>
        <v>0</v>
      </c>
    </row>
    <row r="480" spans="1:24" x14ac:dyDescent="0.25">
      <c r="A480" s="64">
        <v>186687</v>
      </c>
      <c r="B480" s="65">
        <v>147</v>
      </c>
      <c r="C480" s="10">
        <v>45174</v>
      </c>
      <c r="D480" s="67"/>
      <c r="E480" s="67">
        <v>-1.0000000009313226E-2</v>
      </c>
      <c r="F480" s="67">
        <v>337070.25</v>
      </c>
      <c r="G480" s="68"/>
      <c r="H480" s="68"/>
      <c r="I480" s="67"/>
      <c r="J480" s="67"/>
      <c r="K480" s="67">
        <v>53931.24</v>
      </c>
      <c r="L480" s="67">
        <v>391001.48</v>
      </c>
      <c r="M480" s="61">
        <f>Tabla16[[#This Row],[TASA EX.]]+Tabla16[[#This Row],[IEPS 8 %]]</f>
        <v>0</v>
      </c>
      <c r="N480" s="69">
        <f>Tabla16[[#This Row],[TASA 16%]]+Tabla16[[#This Row],[IEPS 6%]]</f>
        <v>337070.25</v>
      </c>
      <c r="O480" s="36">
        <v>45183</v>
      </c>
      <c r="P480" s="66" t="s">
        <v>99</v>
      </c>
      <c r="Q480" s="70" t="s">
        <v>100</v>
      </c>
      <c r="R480" s="65" t="s">
        <v>34</v>
      </c>
      <c r="S480" s="67">
        <v>365.97</v>
      </c>
      <c r="T480" s="71" t="s">
        <v>35</v>
      </c>
      <c r="U480" s="66" t="s">
        <v>1527</v>
      </c>
      <c r="W480" s="75">
        <f>(Tabla16[[#This Row],[TASA 16%]]+Tabla16[[#This Row],[IEPS 6%]])*0.16</f>
        <v>53931.24</v>
      </c>
      <c r="X480" s="75">
        <f>W480-Tabla16[[#This Row],[IVA]]</f>
        <v>0</v>
      </c>
    </row>
    <row r="481" spans="1:24" x14ac:dyDescent="0.25">
      <c r="A481" s="64">
        <v>186688</v>
      </c>
      <c r="B481" s="65">
        <v>148</v>
      </c>
      <c r="C481" s="10">
        <v>45174</v>
      </c>
      <c r="D481" s="67"/>
      <c r="E481" s="67">
        <v>131433.9</v>
      </c>
      <c r="F481" s="67">
        <v>0</v>
      </c>
      <c r="G481" s="68"/>
      <c r="H481" s="68"/>
      <c r="I481" s="67"/>
      <c r="J481" s="67"/>
      <c r="K481" s="67"/>
      <c r="L481" s="67">
        <v>131433.9</v>
      </c>
      <c r="M481" s="61">
        <f>Tabla16[[#This Row],[TASA EX.]]+Tabla16[[#This Row],[IEPS 8 %]]</f>
        <v>0</v>
      </c>
      <c r="N481" s="69">
        <f>Tabla16[[#This Row],[TASA 16%]]+Tabla16[[#This Row],[IEPS 6%]]</f>
        <v>0</v>
      </c>
      <c r="O481" s="36">
        <v>45199</v>
      </c>
      <c r="P481" s="66" t="s">
        <v>99</v>
      </c>
      <c r="Q481" s="70" t="s">
        <v>100</v>
      </c>
      <c r="R481" s="65" t="s">
        <v>34</v>
      </c>
      <c r="S481" s="67">
        <v>1904.6</v>
      </c>
      <c r="T481" s="71" t="s">
        <v>35</v>
      </c>
      <c r="U481" s="66" t="s">
        <v>1528</v>
      </c>
      <c r="W481" s="75">
        <f>(Tabla16[[#This Row],[TASA 16%]]+Tabla16[[#This Row],[IEPS 6%]])*0.16</f>
        <v>0</v>
      </c>
      <c r="X481" s="75">
        <f>W481-Tabla16[[#This Row],[IVA]]</f>
        <v>0</v>
      </c>
    </row>
    <row r="482" spans="1:24" x14ac:dyDescent="0.25">
      <c r="A482" s="64">
        <v>186689</v>
      </c>
      <c r="B482" s="65">
        <v>149</v>
      </c>
      <c r="C482" s="10">
        <v>45174</v>
      </c>
      <c r="D482" s="67"/>
      <c r="E482" s="67">
        <v>-3.500000000349246E-2</v>
      </c>
      <c r="F482" s="67">
        <v>52060.375</v>
      </c>
      <c r="G482" s="68"/>
      <c r="H482" s="68"/>
      <c r="I482" s="67"/>
      <c r="J482" s="67"/>
      <c r="K482" s="67">
        <v>8329.66</v>
      </c>
      <c r="L482" s="67">
        <v>60390</v>
      </c>
      <c r="M482" s="61">
        <f>Tabla16[[#This Row],[TASA EX.]]+Tabla16[[#This Row],[IEPS 8 %]]</f>
        <v>0</v>
      </c>
      <c r="N482" s="69">
        <f>Tabla16[[#This Row],[TASA 16%]]+Tabla16[[#This Row],[IEPS 6%]]</f>
        <v>52060.375</v>
      </c>
      <c r="O482" s="36">
        <v>45199</v>
      </c>
      <c r="P482" s="66" t="s">
        <v>99</v>
      </c>
      <c r="Q482" s="70" t="s">
        <v>100</v>
      </c>
      <c r="R482" s="65" t="s">
        <v>34</v>
      </c>
      <c r="S482" s="67">
        <v>1879.96</v>
      </c>
      <c r="T482" s="71" t="s">
        <v>35</v>
      </c>
      <c r="U482" s="66" t="s">
        <v>1529</v>
      </c>
      <c r="W482" s="75">
        <f>(Tabla16[[#This Row],[TASA 16%]]+Tabla16[[#This Row],[IEPS 6%]])*0.16</f>
        <v>8329.66</v>
      </c>
      <c r="X482" s="75">
        <f>W482-Tabla16[[#This Row],[IVA]]</f>
        <v>0</v>
      </c>
    </row>
    <row r="483" spans="1:24" x14ac:dyDescent="0.25">
      <c r="A483" s="64">
        <v>186690</v>
      </c>
      <c r="B483" s="65">
        <v>150</v>
      </c>
      <c r="C483" s="10">
        <v>45174</v>
      </c>
      <c r="D483" s="67"/>
      <c r="E483" s="67">
        <v>12227.902499999967</v>
      </c>
      <c r="F483" s="67">
        <v>377075.1875</v>
      </c>
      <c r="G483" s="68"/>
      <c r="H483" s="68"/>
      <c r="I483" s="67"/>
      <c r="J483" s="67"/>
      <c r="K483" s="67">
        <v>60332.03</v>
      </c>
      <c r="L483" s="67">
        <v>449635.12</v>
      </c>
      <c r="M483" s="61">
        <f>Tabla16[[#This Row],[TASA EX.]]+Tabla16[[#This Row],[IEPS 8 %]]</f>
        <v>0</v>
      </c>
      <c r="N483" s="69">
        <f>Tabla16[[#This Row],[TASA 16%]]+Tabla16[[#This Row],[IEPS 6%]]</f>
        <v>377075.1875</v>
      </c>
      <c r="O483" s="36">
        <v>45184</v>
      </c>
      <c r="P483" s="66" t="s">
        <v>99</v>
      </c>
      <c r="Q483" s="70" t="s">
        <v>100</v>
      </c>
      <c r="R483" s="65" t="s">
        <v>34</v>
      </c>
      <c r="S483" s="67">
        <v>4299.0200000000004</v>
      </c>
      <c r="T483" s="71" t="s">
        <v>35</v>
      </c>
      <c r="U483" s="66" t="s">
        <v>1530</v>
      </c>
      <c r="W483" s="75">
        <f>(Tabla16[[#This Row],[TASA 16%]]+Tabla16[[#This Row],[IEPS 6%]])*0.16</f>
        <v>60332.03</v>
      </c>
      <c r="X483" s="75">
        <f>W483-Tabla16[[#This Row],[IVA]]</f>
        <v>0</v>
      </c>
    </row>
    <row r="484" spans="1:24" x14ac:dyDescent="0.25">
      <c r="A484" s="39">
        <v>186952</v>
      </c>
      <c r="B484" s="9">
        <v>412</v>
      </c>
      <c r="C484" s="10">
        <v>45183</v>
      </c>
      <c r="D484" s="11"/>
      <c r="E484" s="11">
        <v>5310.42</v>
      </c>
      <c r="F484" s="11">
        <v>0</v>
      </c>
      <c r="G484" s="24"/>
      <c r="H484" s="24"/>
      <c r="I484" s="11"/>
      <c r="J484" s="11">
        <v>424.83</v>
      </c>
      <c r="K484" s="11"/>
      <c r="L484" s="11">
        <v>5735.25</v>
      </c>
      <c r="M484" s="62">
        <f>Tabla16[[#This Row],[TASA EX.]]+Tabla16[[#This Row],[IEPS 8 %]]</f>
        <v>424.83</v>
      </c>
      <c r="N484" s="62">
        <f>Tabla16[[#This Row],[TASA 16%]]+Tabla16[[#This Row],[IEPS 6%]]</f>
        <v>0</v>
      </c>
      <c r="O484" s="36">
        <v>45192</v>
      </c>
      <c r="P484" s="12" t="s">
        <v>166</v>
      </c>
      <c r="Q484" s="37" t="s">
        <v>167</v>
      </c>
      <c r="R484" s="9" t="s">
        <v>34</v>
      </c>
      <c r="S484" s="11"/>
      <c r="T484" s="13" t="s">
        <v>35</v>
      </c>
      <c r="U484" s="12" t="s">
        <v>1726</v>
      </c>
      <c r="W484" s="75">
        <f>(Tabla16[[#This Row],[TASA 16%]]+Tabla16[[#This Row],[IEPS 6%]])*0.16</f>
        <v>0</v>
      </c>
      <c r="X484" s="75">
        <f>W484-Tabla16[[#This Row],[IVA]]</f>
        <v>0</v>
      </c>
    </row>
    <row r="485" spans="1:24" x14ac:dyDescent="0.25">
      <c r="A485" s="64">
        <v>186692</v>
      </c>
      <c r="B485" s="65">
        <v>152</v>
      </c>
      <c r="C485" s="10">
        <v>45174</v>
      </c>
      <c r="D485" s="67"/>
      <c r="E485" s="67">
        <v>223377.26</v>
      </c>
      <c r="F485" s="67">
        <v>0</v>
      </c>
      <c r="G485" s="68"/>
      <c r="H485" s="68"/>
      <c r="I485" s="67"/>
      <c r="J485" s="67"/>
      <c r="K485" s="67"/>
      <c r="L485" s="67">
        <v>223377.26</v>
      </c>
      <c r="M485" s="61">
        <f>Tabla16[[#This Row],[TASA EX.]]+Tabla16[[#This Row],[IEPS 8 %]]</f>
        <v>0</v>
      </c>
      <c r="N485" s="69">
        <f>Tabla16[[#This Row],[TASA 16%]]+Tabla16[[#This Row],[IEPS 6%]]</f>
        <v>0</v>
      </c>
      <c r="O485" s="36">
        <v>45199</v>
      </c>
      <c r="P485" s="66" t="s">
        <v>99</v>
      </c>
      <c r="Q485" s="70" t="s">
        <v>100</v>
      </c>
      <c r="R485" s="65" t="s">
        <v>34</v>
      </c>
      <c r="S485" s="67">
        <v>8700.82</v>
      </c>
      <c r="T485" s="71" t="s">
        <v>35</v>
      </c>
      <c r="U485" s="66" t="s">
        <v>1532</v>
      </c>
      <c r="W485" s="75">
        <f>(Tabla16[[#This Row],[TASA 16%]]+Tabla16[[#This Row],[IEPS 6%]])*0.16</f>
        <v>0</v>
      </c>
      <c r="X485" s="75">
        <f>W485-Tabla16[[#This Row],[IVA]]</f>
        <v>0</v>
      </c>
    </row>
    <row r="486" spans="1:24" x14ac:dyDescent="0.25">
      <c r="A486" s="64">
        <v>186693</v>
      </c>
      <c r="B486" s="65">
        <v>153</v>
      </c>
      <c r="C486" s="10">
        <v>45174</v>
      </c>
      <c r="D486" s="67"/>
      <c r="E486" s="67">
        <v>9253.8049999999348</v>
      </c>
      <c r="F486" s="67">
        <v>543187.875</v>
      </c>
      <c r="G486" s="68"/>
      <c r="H486" s="68"/>
      <c r="I486" s="67"/>
      <c r="J486" s="67"/>
      <c r="K486" s="67">
        <v>86910.06</v>
      </c>
      <c r="L486" s="67">
        <v>639351.74</v>
      </c>
      <c r="M486" s="61">
        <f>Tabla16[[#This Row],[TASA EX.]]+Tabla16[[#This Row],[IEPS 8 %]]</f>
        <v>0</v>
      </c>
      <c r="N486" s="69">
        <f>Tabla16[[#This Row],[TASA 16%]]+Tabla16[[#This Row],[IEPS 6%]]</f>
        <v>543187.875</v>
      </c>
      <c r="O486" s="36">
        <v>45182</v>
      </c>
      <c r="P486" t="s">
        <v>1996</v>
      </c>
      <c r="Q486" s="70" t="s">
        <v>111</v>
      </c>
      <c r="R486" s="65" t="s">
        <v>34</v>
      </c>
      <c r="S486" s="67">
        <v>107544.79</v>
      </c>
      <c r="T486" s="71" t="s">
        <v>35</v>
      </c>
      <c r="U486" s="12" t="s">
        <v>1987</v>
      </c>
      <c r="W486" s="75">
        <f>(Tabla16[[#This Row],[TASA 16%]]+Tabla16[[#This Row],[IEPS 6%]])*0.16</f>
        <v>86910.06</v>
      </c>
      <c r="X486" s="75">
        <f>W486-Tabla16[[#This Row],[IVA]]</f>
        <v>0</v>
      </c>
    </row>
    <row r="487" spans="1:24" x14ac:dyDescent="0.25">
      <c r="A487" s="76">
        <v>187128</v>
      </c>
      <c r="B487" s="77">
        <v>588</v>
      </c>
      <c r="C487" s="10">
        <v>45188</v>
      </c>
      <c r="D487" s="79"/>
      <c r="E487" s="79">
        <v>4666.765000000014</v>
      </c>
      <c r="F487" s="79">
        <v>188605.625</v>
      </c>
      <c r="G487" s="80"/>
      <c r="H487" s="80"/>
      <c r="I487" s="79"/>
      <c r="J487" s="79">
        <v>373.34</v>
      </c>
      <c r="K487" s="79">
        <v>30176.9</v>
      </c>
      <c r="L487" s="79">
        <v>223822.63</v>
      </c>
      <c r="M487" s="81">
        <f>Tabla16[[#This Row],[TASA EX.]]+Tabla16[[#This Row],[IEPS 8 %]]</f>
        <v>373.34</v>
      </c>
      <c r="N487" s="81">
        <f>Tabla16[[#This Row],[TASA 16%]]+Tabla16[[#This Row],[IEPS 6%]]</f>
        <v>188605.625</v>
      </c>
      <c r="O487" s="36">
        <v>45198</v>
      </c>
      <c r="P487" s="78" t="s">
        <v>325</v>
      </c>
      <c r="Q487" s="82" t="s">
        <v>326</v>
      </c>
      <c r="R487" s="77" t="s">
        <v>34</v>
      </c>
      <c r="S487" s="79"/>
      <c r="T487" s="83" t="s">
        <v>35</v>
      </c>
      <c r="U487" s="78" t="s">
        <v>1823</v>
      </c>
      <c r="W487" s="75">
        <f>(Tabla16[[#This Row],[TASA 16%]]+Tabla16[[#This Row],[IEPS 6%]])*0.16</f>
        <v>30176.9</v>
      </c>
      <c r="X487" s="75">
        <f>W487-Tabla16[[#This Row],[IVA]]</f>
        <v>0</v>
      </c>
    </row>
    <row r="488" spans="1:24" x14ac:dyDescent="0.25">
      <c r="A488" s="76">
        <v>186695</v>
      </c>
      <c r="B488" s="77">
        <v>155</v>
      </c>
      <c r="C488" s="85">
        <v>45174</v>
      </c>
      <c r="D488" s="79"/>
      <c r="E488" s="79">
        <v>6734.7474999999395</v>
      </c>
      <c r="F488" s="79">
        <v>525358.0625</v>
      </c>
      <c r="G488" s="80"/>
      <c r="H488" s="80"/>
      <c r="I488" s="79"/>
      <c r="J488" s="79"/>
      <c r="K488" s="79">
        <v>84057.29</v>
      </c>
      <c r="L488" s="79">
        <v>616150.1</v>
      </c>
      <c r="M488" s="81">
        <f>Tabla16[[#This Row],[TASA EX.]]+Tabla16[[#This Row],[IEPS 8 %]]</f>
        <v>0</v>
      </c>
      <c r="N488" s="81">
        <f>Tabla16[[#This Row],[TASA 16%]]+Tabla16[[#This Row],[IEPS 6%]]</f>
        <v>525358.0625</v>
      </c>
      <c r="O488" s="36">
        <v>45184</v>
      </c>
      <c r="P488" t="s">
        <v>1996</v>
      </c>
      <c r="Q488" s="82" t="s">
        <v>111</v>
      </c>
      <c r="R488" s="77" t="s">
        <v>34</v>
      </c>
      <c r="S488" s="79">
        <v>78553.83</v>
      </c>
      <c r="T488" s="83" t="s">
        <v>35</v>
      </c>
      <c r="U488" s="12" t="s">
        <v>1988</v>
      </c>
      <c r="W488" s="75">
        <f>(Tabla16[[#This Row],[TASA 16%]]+Tabla16[[#This Row],[IEPS 6%]])*0.16</f>
        <v>84057.290000000008</v>
      </c>
      <c r="X488" s="75">
        <f>W488-Tabla16[[#This Row],[IVA]]</f>
        <v>0</v>
      </c>
    </row>
    <row r="489" spans="1:24" x14ac:dyDescent="0.25">
      <c r="A489" s="64">
        <v>186573</v>
      </c>
      <c r="B489" s="65">
        <v>33</v>
      </c>
      <c r="C489" s="10">
        <v>45170</v>
      </c>
      <c r="D489" s="67"/>
      <c r="E489" s="67">
        <v>21140.95</v>
      </c>
      <c r="F489" s="67">
        <v>0</v>
      </c>
      <c r="G489" s="68"/>
      <c r="H489" s="68"/>
      <c r="I489" s="67"/>
      <c r="J489" s="67">
        <v>1040.28</v>
      </c>
      <c r="K489" s="67"/>
      <c r="L489" s="67">
        <v>22181.23</v>
      </c>
      <c r="M489" s="61">
        <f>Tabla16[[#This Row],[TASA EX.]]+Tabla16[[#This Row],[IEPS 8 %]]</f>
        <v>1040.28</v>
      </c>
      <c r="N489" s="69">
        <f>Tabla16[[#This Row],[TASA 16%]]+Tabla16[[#This Row],[IEPS 6%]]</f>
        <v>0</v>
      </c>
      <c r="O489" s="36">
        <v>45192</v>
      </c>
      <c r="P489" s="66" t="s">
        <v>414</v>
      </c>
      <c r="Q489" s="70" t="s">
        <v>415</v>
      </c>
      <c r="R489" s="65" t="s">
        <v>34</v>
      </c>
      <c r="S489" s="67"/>
      <c r="T489" s="71" t="s">
        <v>35</v>
      </c>
      <c r="U489" s="66" t="s">
        <v>1425</v>
      </c>
      <c r="W489" s="75">
        <f>(Tabla16[[#This Row],[TASA 16%]]+Tabla16[[#This Row],[IEPS 6%]])*0.16</f>
        <v>0</v>
      </c>
      <c r="X489" s="75">
        <f>W489-Tabla16[[#This Row],[IVA]]</f>
        <v>0</v>
      </c>
    </row>
    <row r="490" spans="1:24" x14ac:dyDescent="0.25">
      <c r="A490" s="76">
        <v>186697</v>
      </c>
      <c r="B490" s="77">
        <v>157</v>
      </c>
      <c r="C490" s="10">
        <v>45174</v>
      </c>
      <c r="D490" s="79"/>
      <c r="E490" s="79">
        <v>38600.465000000084</v>
      </c>
      <c r="F490" s="79">
        <v>421378.34499999991</v>
      </c>
      <c r="G490" s="80"/>
      <c r="H490" s="80"/>
      <c r="I490" s="79">
        <v>2116.5300000000002</v>
      </c>
      <c r="J490" s="79"/>
      <c r="K490" s="79">
        <v>67759.179999999993</v>
      </c>
      <c r="L490" s="79">
        <v>529854.52</v>
      </c>
      <c r="M490" s="81">
        <f>Tabla16[[#This Row],[TASA EX.]]+Tabla16[[#This Row],[IEPS 8 %]]</f>
        <v>0</v>
      </c>
      <c r="N490" s="81">
        <f>Tabla16[[#This Row],[TASA 16%]]+Tabla16[[#This Row],[IEPS 6%]]</f>
        <v>423494.87499999994</v>
      </c>
      <c r="O490" s="36">
        <v>45191</v>
      </c>
      <c r="P490" t="s">
        <v>1996</v>
      </c>
      <c r="Q490" s="82" t="s">
        <v>111</v>
      </c>
      <c r="R490" s="77" t="s">
        <v>34</v>
      </c>
      <c r="S490" s="79">
        <v>73388.95</v>
      </c>
      <c r="T490" s="83" t="s">
        <v>35</v>
      </c>
      <c r="U490" s="12" t="s">
        <v>1989</v>
      </c>
      <c r="W490" s="75">
        <f>(Tabla16[[#This Row],[TASA 16%]]+Tabla16[[#This Row],[IEPS 6%]])*0.16</f>
        <v>67759.179999999993</v>
      </c>
      <c r="X490" s="75">
        <f>W490-Tabla16[[#This Row],[IVA]]</f>
        <v>0</v>
      </c>
    </row>
    <row r="491" spans="1:24" x14ac:dyDescent="0.25">
      <c r="A491" s="64">
        <v>186883</v>
      </c>
      <c r="B491" s="65">
        <v>343</v>
      </c>
      <c r="C491" s="10">
        <v>45181</v>
      </c>
      <c r="D491" s="67"/>
      <c r="E491" s="67">
        <v>4626.3399999999992</v>
      </c>
      <c r="F491" s="67">
        <v>0</v>
      </c>
      <c r="G491" s="68"/>
      <c r="H491" s="68"/>
      <c r="I491" s="67"/>
      <c r="J491" s="67">
        <v>370.1</v>
      </c>
      <c r="K491" s="67"/>
      <c r="L491" s="67">
        <v>4996.4399999999996</v>
      </c>
      <c r="M491" s="61">
        <f>Tabla16[[#This Row],[TASA EX.]]+Tabla16[[#This Row],[IEPS 8 %]]</f>
        <v>370.1</v>
      </c>
      <c r="N491" s="69">
        <f>Tabla16[[#This Row],[TASA 16%]]+Tabla16[[#This Row],[IEPS 6%]]</f>
        <v>0</v>
      </c>
      <c r="O491" s="36">
        <v>45185</v>
      </c>
      <c r="P491" s="66" t="s">
        <v>585</v>
      </c>
      <c r="Q491" s="70" t="s">
        <v>586</v>
      </c>
      <c r="R491" s="65" t="s">
        <v>34</v>
      </c>
      <c r="S491" s="67"/>
      <c r="T491" s="71" t="s">
        <v>35</v>
      </c>
      <c r="U491" s="66" t="s">
        <v>1686</v>
      </c>
      <c r="W491" s="75">
        <f>(Tabla16[[#This Row],[TASA 16%]]+Tabla16[[#This Row],[IEPS 6%]])*0.16</f>
        <v>0</v>
      </c>
      <c r="X491" s="75">
        <f>W491-Tabla16[[#This Row],[IVA]]</f>
        <v>0</v>
      </c>
    </row>
    <row r="492" spans="1:24" x14ac:dyDescent="0.25">
      <c r="A492" s="39">
        <v>186699</v>
      </c>
      <c r="B492" s="9">
        <v>159</v>
      </c>
      <c r="C492" s="10">
        <v>45174</v>
      </c>
      <c r="D492" s="11"/>
      <c r="E492" s="11">
        <v>11305.38750000007</v>
      </c>
      <c r="F492" s="11">
        <v>829173.70250000001</v>
      </c>
      <c r="G492" s="24"/>
      <c r="H492" s="24"/>
      <c r="I492" s="11">
        <v>745.61</v>
      </c>
      <c r="J492" s="11"/>
      <c r="K492" s="11">
        <v>132787.09</v>
      </c>
      <c r="L492" s="11">
        <v>974011.79</v>
      </c>
      <c r="M492" s="61">
        <f>Tabla16[[#This Row],[TASA EX.]]+Tabla16[[#This Row],[IEPS 8 %]]</f>
        <v>0</v>
      </c>
      <c r="N492" s="62">
        <f>Tabla16[[#This Row],[TASA 16%]]+Tabla16[[#This Row],[IEPS 6%]]</f>
        <v>829919.3125</v>
      </c>
      <c r="O492" s="36">
        <v>45195</v>
      </c>
      <c r="P492" t="s">
        <v>1996</v>
      </c>
      <c r="Q492" s="37" t="s">
        <v>111</v>
      </c>
      <c r="R492" s="9" t="s">
        <v>34</v>
      </c>
      <c r="S492" s="11">
        <v>126438.84</v>
      </c>
      <c r="T492" s="13" t="s">
        <v>35</v>
      </c>
      <c r="U492" s="12" t="s">
        <v>1990</v>
      </c>
      <c r="W492" s="75">
        <f>(Tabla16[[#This Row],[TASA 16%]]+Tabla16[[#This Row],[IEPS 6%]])*0.16</f>
        <v>132787.09</v>
      </c>
      <c r="X492" s="75">
        <f>W492-Tabla16[[#This Row],[IVA]]</f>
        <v>0</v>
      </c>
    </row>
    <row r="493" spans="1:24" x14ac:dyDescent="0.25">
      <c r="A493" s="64">
        <v>186746</v>
      </c>
      <c r="B493" s="65">
        <v>206</v>
      </c>
      <c r="C493" s="10">
        <v>45176</v>
      </c>
      <c r="D493" s="67"/>
      <c r="E493" s="67">
        <v>21842.132500000007</v>
      </c>
      <c r="F493" s="67">
        <v>14631.187499999998</v>
      </c>
      <c r="G493" s="68"/>
      <c r="H493" s="68"/>
      <c r="I493" s="67"/>
      <c r="J493" s="67">
        <v>344.85</v>
      </c>
      <c r="K493" s="67">
        <v>2340.9899999999998</v>
      </c>
      <c r="L493" s="67">
        <v>39159.160000000003</v>
      </c>
      <c r="M493" s="61">
        <f>Tabla16[[#This Row],[TASA EX.]]+Tabla16[[#This Row],[IEPS 8 %]]</f>
        <v>344.85</v>
      </c>
      <c r="N493" s="69">
        <f>Tabla16[[#This Row],[TASA 16%]]+Tabla16[[#This Row],[IEPS 6%]]</f>
        <v>14631.187499999998</v>
      </c>
      <c r="O493" s="36">
        <v>45182</v>
      </c>
      <c r="P493" s="66" t="s">
        <v>232</v>
      </c>
      <c r="Q493" s="70" t="s">
        <v>233</v>
      </c>
      <c r="R493" s="65" t="s">
        <v>34</v>
      </c>
      <c r="S493" s="67">
        <v>223.99</v>
      </c>
      <c r="T493" s="71" t="s">
        <v>35</v>
      </c>
      <c r="U493" s="66" t="s">
        <v>1574</v>
      </c>
      <c r="W493" s="75">
        <f>(Tabla16[[#This Row],[TASA 16%]]+Tabla16[[#This Row],[IEPS 6%]])*0.16</f>
        <v>2340.9899999999998</v>
      </c>
      <c r="X493" s="75">
        <f>W493-Tabla16[[#This Row],[IVA]]</f>
        <v>0</v>
      </c>
    </row>
    <row r="494" spans="1:24" x14ac:dyDescent="0.25">
      <c r="A494" s="64">
        <v>186701</v>
      </c>
      <c r="B494" s="65">
        <v>161</v>
      </c>
      <c r="C494" s="10">
        <v>45174</v>
      </c>
      <c r="D494" s="67"/>
      <c r="E494" s="67">
        <v>3239.2449999999953</v>
      </c>
      <c r="F494" s="67">
        <v>138542.625</v>
      </c>
      <c r="G494" s="68"/>
      <c r="H494" s="68"/>
      <c r="I494" s="67"/>
      <c r="J494" s="67"/>
      <c r="K494" s="67">
        <v>22166.82</v>
      </c>
      <c r="L494" s="67">
        <v>163948.69</v>
      </c>
      <c r="M494" s="61">
        <f>Tabla16[[#This Row],[TASA EX.]]+Tabla16[[#This Row],[IEPS 8 %]]</f>
        <v>0</v>
      </c>
      <c r="N494" s="69">
        <f>Tabla16[[#This Row],[TASA 16%]]+Tabla16[[#This Row],[IEPS 6%]]</f>
        <v>138542.625</v>
      </c>
      <c r="O494" s="36">
        <v>45176</v>
      </c>
      <c r="P494" s="66" t="s">
        <v>628</v>
      </c>
      <c r="Q494" s="70" t="s">
        <v>629</v>
      </c>
      <c r="R494" s="65" t="s">
        <v>34</v>
      </c>
      <c r="S494" s="67">
        <v>6987.39</v>
      </c>
      <c r="T494" s="71" t="s">
        <v>35</v>
      </c>
      <c r="U494" s="66" t="s">
        <v>1534</v>
      </c>
      <c r="W494" s="75">
        <f>(Tabla16[[#This Row],[TASA 16%]]+Tabla16[[#This Row],[IEPS 6%]])*0.16</f>
        <v>22166.82</v>
      </c>
      <c r="X494" s="75">
        <f>W494-Tabla16[[#This Row],[IVA]]</f>
        <v>0</v>
      </c>
    </row>
    <row r="495" spans="1:24" x14ac:dyDescent="0.25">
      <c r="A495" s="64">
        <v>186702</v>
      </c>
      <c r="B495" s="65">
        <v>162</v>
      </c>
      <c r="C495" s="10">
        <v>45174</v>
      </c>
      <c r="D495" s="67"/>
      <c r="E495" s="67">
        <v>5194.7874999999767</v>
      </c>
      <c r="F495" s="67">
        <v>131793.0025</v>
      </c>
      <c r="G495" s="68"/>
      <c r="H495" s="68"/>
      <c r="I495" s="67">
        <v>250.81</v>
      </c>
      <c r="J495" s="67"/>
      <c r="K495" s="67">
        <v>21127.01</v>
      </c>
      <c r="L495" s="67">
        <v>158365.60999999999</v>
      </c>
      <c r="M495" s="61">
        <f>Tabla16[[#This Row],[TASA EX.]]+Tabla16[[#This Row],[IEPS 8 %]]</f>
        <v>0</v>
      </c>
      <c r="N495" s="69">
        <f>Tabla16[[#This Row],[TASA 16%]]+Tabla16[[#This Row],[IEPS 6%]]</f>
        <v>132043.8125</v>
      </c>
      <c r="O495" s="36">
        <v>45176</v>
      </c>
      <c r="P495" s="66" t="s">
        <v>628</v>
      </c>
      <c r="Q495" s="70" t="s">
        <v>629</v>
      </c>
      <c r="R495" s="65" t="s">
        <v>34</v>
      </c>
      <c r="S495" s="67">
        <v>14031.59</v>
      </c>
      <c r="T495" s="71" t="s">
        <v>35</v>
      </c>
      <c r="U495" s="66" t="s">
        <v>1535</v>
      </c>
      <c r="W495" s="75">
        <f>(Tabla16[[#This Row],[TASA 16%]]+Tabla16[[#This Row],[IEPS 6%]])*0.16</f>
        <v>21127.010000000002</v>
      </c>
      <c r="X495" s="75">
        <f>W495-Tabla16[[#This Row],[IVA]]</f>
        <v>0</v>
      </c>
    </row>
    <row r="496" spans="1:24" x14ac:dyDescent="0.25">
      <c r="A496" s="39">
        <v>186703</v>
      </c>
      <c r="B496" s="9">
        <v>163</v>
      </c>
      <c r="C496" s="10">
        <v>45174</v>
      </c>
      <c r="D496" s="11"/>
      <c r="E496" s="11">
        <v>-9.0000000000145519E-2</v>
      </c>
      <c r="F496" s="11">
        <v>23710.5</v>
      </c>
      <c r="G496" s="24"/>
      <c r="H496" s="24"/>
      <c r="I496" s="11"/>
      <c r="J496" s="11"/>
      <c r="K496" s="11">
        <v>3793.68</v>
      </c>
      <c r="L496" s="11">
        <v>27504.09</v>
      </c>
      <c r="M496" s="62">
        <f>Tabla16[[#This Row],[TASA EX.]]+Tabla16[[#This Row],[IEPS 8 %]]</f>
        <v>0</v>
      </c>
      <c r="N496" s="62">
        <f>Tabla16[[#This Row],[TASA 16%]]+Tabla16[[#This Row],[IEPS 6%]]</f>
        <v>23710.5</v>
      </c>
      <c r="O496" s="36">
        <v>45177</v>
      </c>
      <c r="P496" s="12" t="s">
        <v>636</v>
      </c>
      <c r="Q496" s="37" t="s">
        <v>637</v>
      </c>
      <c r="R496" s="9" t="s">
        <v>34</v>
      </c>
      <c r="S496" s="11">
        <v>1028</v>
      </c>
      <c r="T496" s="13" t="s">
        <v>35</v>
      </c>
      <c r="U496" s="12" t="s">
        <v>1536</v>
      </c>
      <c r="W496" s="75">
        <f>(Tabla16[[#This Row],[TASA 16%]]+Tabla16[[#This Row],[IEPS 6%]])*0.16</f>
        <v>3793.6800000000003</v>
      </c>
      <c r="X496" s="75">
        <f>W496-Tabla16[[#This Row],[IVA]]</f>
        <v>0</v>
      </c>
    </row>
    <row r="497" spans="1:24" x14ac:dyDescent="0.25">
      <c r="A497" s="64">
        <v>186933</v>
      </c>
      <c r="B497" s="65">
        <v>393</v>
      </c>
      <c r="C497" s="10">
        <v>45181</v>
      </c>
      <c r="D497" s="67"/>
      <c r="E497" s="67">
        <v>15925.169999999998</v>
      </c>
      <c r="F497" s="67">
        <v>0</v>
      </c>
      <c r="G497" s="68"/>
      <c r="H497" s="68"/>
      <c r="I497" s="67"/>
      <c r="J497" s="67">
        <v>752.52</v>
      </c>
      <c r="K497" s="67"/>
      <c r="L497" s="67">
        <v>16677.689999999999</v>
      </c>
      <c r="M497" s="61">
        <f>Tabla16[[#This Row],[TASA EX.]]+Tabla16[[#This Row],[IEPS 8 %]]</f>
        <v>752.52</v>
      </c>
      <c r="N497" s="69">
        <f>Tabla16[[#This Row],[TASA 16%]]+Tabla16[[#This Row],[IEPS 6%]]</f>
        <v>0</v>
      </c>
      <c r="O497" s="36">
        <v>45185</v>
      </c>
      <c r="P497" s="66" t="s">
        <v>232</v>
      </c>
      <c r="Q497" s="70" t="s">
        <v>233</v>
      </c>
      <c r="R497" s="65" t="s">
        <v>34</v>
      </c>
      <c r="S497" s="67">
        <v>3779.78</v>
      </c>
      <c r="T497" s="71" t="s">
        <v>35</v>
      </c>
      <c r="U497" s="66" t="s">
        <v>1709</v>
      </c>
      <c r="W497" s="75">
        <f>(Tabla16[[#This Row],[TASA 16%]]+Tabla16[[#This Row],[IEPS 6%]])*0.16</f>
        <v>0</v>
      </c>
      <c r="X497" s="75">
        <f>W497-Tabla16[[#This Row],[IVA]]</f>
        <v>0</v>
      </c>
    </row>
    <row r="498" spans="1:24" x14ac:dyDescent="0.25">
      <c r="A498" s="64">
        <v>186705</v>
      </c>
      <c r="B498" s="65">
        <v>165</v>
      </c>
      <c r="C498" s="10">
        <v>45175</v>
      </c>
      <c r="D498" s="67"/>
      <c r="E498" s="67">
        <v>-4.2499999999563443E-2</v>
      </c>
      <c r="F498" s="67">
        <v>17338.0625</v>
      </c>
      <c r="G498" s="68"/>
      <c r="H498" s="68"/>
      <c r="I498" s="67"/>
      <c r="J498" s="67"/>
      <c r="K498" s="67">
        <v>2774.09</v>
      </c>
      <c r="L498" s="67">
        <v>20112.11</v>
      </c>
      <c r="M498" s="61">
        <f>Tabla16[[#This Row],[TASA EX.]]+Tabla16[[#This Row],[IEPS 8 %]]</f>
        <v>0</v>
      </c>
      <c r="N498" s="69">
        <f>Tabla16[[#This Row],[TASA 16%]]+Tabla16[[#This Row],[IEPS 6%]]</f>
        <v>17338.0625</v>
      </c>
      <c r="O498" s="36">
        <v>45176</v>
      </c>
      <c r="P498" s="66" t="s">
        <v>395</v>
      </c>
      <c r="Q498" s="70" t="s">
        <v>396</v>
      </c>
      <c r="R498" s="65" t="s">
        <v>34</v>
      </c>
      <c r="S498" s="67">
        <v>912.53</v>
      </c>
      <c r="T498" s="71" t="s">
        <v>35</v>
      </c>
      <c r="U498" s="66" t="s">
        <v>1540</v>
      </c>
      <c r="W498" s="75">
        <f>(Tabla16[[#This Row],[TASA 16%]]+Tabla16[[#This Row],[IEPS 6%]])*0.16</f>
        <v>2774.09</v>
      </c>
      <c r="X498" s="75">
        <f>W498-Tabla16[[#This Row],[IVA]]</f>
        <v>0</v>
      </c>
    </row>
    <row r="499" spans="1:24" x14ac:dyDescent="0.25">
      <c r="A499" s="64">
        <v>186707</v>
      </c>
      <c r="B499" s="65">
        <v>167</v>
      </c>
      <c r="C499" s="10">
        <v>45175</v>
      </c>
      <c r="D499" s="67">
        <v>4.41</v>
      </c>
      <c r="E499" s="67">
        <v>-2.4999999999728573E-3</v>
      </c>
      <c r="F499" s="67">
        <v>161.8125</v>
      </c>
      <c r="G499" s="68"/>
      <c r="H499" s="68"/>
      <c r="I499" s="67"/>
      <c r="J499" s="67"/>
      <c r="K499" s="67">
        <v>25.89</v>
      </c>
      <c r="L499" s="67">
        <v>192.11</v>
      </c>
      <c r="M499" s="61">
        <f>Tabla16[[#This Row],[TASA EX.]]+Tabla16[[#This Row],[IEPS 8 %]]</f>
        <v>4.41</v>
      </c>
      <c r="N499" s="69">
        <f>Tabla16[[#This Row],[TASA 16%]]+Tabla16[[#This Row],[IEPS 6%]]</f>
        <v>161.8125</v>
      </c>
      <c r="O499" s="36">
        <v>45177</v>
      </c>
      <c r="P499" s="66" t="s">
        <v>347</v>
      </c>
      <c r="Q499" s="70" t="s">
        <v>348</v>
      </c>
      <c r="R499" s="65" t="s">
        <v>48</v>
      </c>
      <c r="S499" s="67"/>
      <c r="T499" s="71" t="s">
        <v>49</v>
      </c>
      <c r="U499" s="66" t="s">
        <v>1541</v>
      </c>
      <c r="W499" s="75">
        <f>(Tabla16[[#This Row],[TASA 16%]]+Tabla16[[#This Row],[IEPS 6%]])*0.16</f>
        <v>25.89</v>
      </c>
      <c r="X499" s="75">
        <f>W499-Tabla16[[#This Row],[IVA]]</f>
        <v>0</v>
      </c>
    </row>
    <row r="500" spans="1:24" x14ac:dyDescent="0.25">
      <c r="A500" s="39">
        <v>186708</v>
      </c>
      <c r="B500" s="9">
        <v>168</v>
      </c>
      <c r="C500" s="10">
        <v>45175</v>
      </c>
      <c r="D500" s="11">
        <v>55.81</v>
      </c>
      <c r="E500" s="11">
        <v>-4.9999999994838618E-3</v>
      </c>
      <c r="F500" s="11">
        <v>1841.1249999999998</v>
      </c>
      <c r="G500" s="24"/>
      <c r="H500" s="24"/>
      <c r="I500" s="11"/>
      <c r="J500" s="11"/>
      <c r="K500" s="11">
        <v>294.58</v>
      </c>
      <c r="L500" s="11">
        <v>2191.5100000000002</v>
      </c>
      <c r="M500" s="61">
        <f>Tabla16[[#This Row],[TASA EX.]]+Tabla16[[#This Row],[IEPS 8 %]]</f>
        <v>55.81</v>
      </c>
      <c r="N500" s="62">
        <f>Tabla16[[#This Row],[TASA 16%]]+Tabla16[[#This Row],[IEPS 6%]]</f>
        <v>1841.1249999999998</v>
      </c>
      <c r="O500" s="36">
        <v>45177</v>
      </c>
      <c r="P500" s="12" t="s">
        <v>343</v>
      </c>
      <c r="Q500" s="37" t="s">
        <v>344</v>
      </c>
      <c r="R500" s="9" t="s">
        <v>48</v>
      </c>
      <c r="S500" s="11"/>
      <c r="T500" s="13" t="s">
        <v>49</v>
      </c>
      <c r="U500" s="12" t="s">
        <v>1542</v>
      </c>
      <c r="W500" s="75">
        <f>(Tabla16[[#This Row],[TASA 16%]]+Tabla16[[#This Row],[IEPS 6%]])*0.16</f>
        <v>294.58</v>
      </c>
      <c r="X500" s="75">
        <f>W500-Tabla16[[#This Row],[IVA]]</f>
        <v>0</v>
      </c>
    </row>
    <row r="501" spans="1:24" x14ac:dyDescent="0.25">
      <c r="A501" s="64">
        <v>186709</v>
      </c>
      <c r="B501" s="65">
        <v>169</v>
      </c>
      <c r="C501" s="10">
        <v>45175</v>
      </c>
      <c r="D501" s="67">
        <v>36.090000000000003</v>
      </c>
      <c r="E501" s="67">
        <v>2.5000000001966782E-3</v>
      </c>
      <c r="F501" s="67">
        <v>1350.6875</v>
      </c>
      <c r="G501" s="68"/>
      <c r="H501" s="68"/>
      <c r="I501" s="67"/>
      <c r="J501" s="67"/>
      <c r="K501" s="67">
        <v>216.11</v>
      </c>
      <c r="L501" s="67">
        <v>1602.89</v>
      </c>
      <c r="M501" s="61">
        <f>Tabla16[[#This Row],[TASA EX.]]+Tabla16[[#This Row],[IEPS 8 %]]</f>
        <v>36.090000000000003</v>
      </c>
      <c r="N501" s="69">
        <f>Tabla16[[#This Row],[TASA 16%]]+Tabla16[[#This Row],[IEPS 6%]]</f>
        <v>1350.6875</v>
      </c>
      <c r="O501" s="36">
        <v>45177</v>
      </c>
      <c r="P501" s="66" t="s">
        <v>345</v>
      </c>
      <c r="Q501" s="70" t="s">
        <v>346</v>
      </c>
      <c r="R501" s="65" t="s">
        <v>48</v>
      </c>
      <c r="S501" s="67"/>
      <c r="T501" s="71" t="s">
        <v>49</v>
      </c>
      <c r="U501" s="66" t="s">
        <v>1543</v>
      </c>
      <c r="W501" s="75">
        <f>(Tabla16[[#This Row],[TASA 16%]]+Tabla16[[#This Row],[IEPS 6%]])*0.16</f>
        <v>216.11</v>
      </c>
      <c r="X501" s="75">
        <f>W501-Tabla16[[#This Row],[IVA]]</f>
        <v>0</v>
      </c>
    </row>
    <row r="502" spans="1:24" x14ac:dyDescent="0.25">
      <c r="A502" s="64">
        <v>186934</v>
      </c>
      <c r="B502" s="65">
        <v>394</v>
      </c>
      <c r="C502" s="10">
        <v>45181</v>
      </c>
      <c r="D502" s="67"/>
      <c r="E502" s="67">
        <v>23813.019999999997</v>
      </c>
      <c r="F502" s="67">
        <v>55062.750000000007</v>
      </c>
      <c r="G502" s="68"/>
      <c r="H502" s="68"/>
      <c r="I502" s="67"/>
      <c r="J502" s="67">
        <v>802.48</v>
      </c>
      <c r="K502" s="67">
        <v>8810.0400000000009</v>
      </c>
      <c r="L502" s="67">
        <v>88488.29</v>
      </c>
      <c r="M502" s="61">
        <f>Tabla16[[#This Row],[TASA EX.]]+Tabla16[[#This Row],[IEPS 8 %]]</f>
        <v>802.48</v>
      </c>
      <c r="N502" s="69">
        <f>Tabla16[[#This Row],[TASA 16%]]+Tabla16[[#This Row],[IEPS 6%]]</f>
        <v>55062.750000000007</v>
      </c>
      <c r="O502" s="36">
        <v>45190</v>
      </c>
      <c r="P502" s="66" t="s">
        <v>232</v>
      </c>
      <c r="Q502" s="70" t="s">
        <v>233</v>
      </c>
      <c r="R502" s="65" t="s">
        <v>34</v>
      </c>
      <c r="S502" s="67">
        <v>5669.67</v>
      </c>
      <c r="T502" s="71" t="s">
        <v>35</v>
      </c>
      <c r="U502" s="66" t="s">
        <v>1710</v>
      </c>
      <c r="W502" s="75">
        <f>(Tabla16[[#This Row],[TASA 16%]]+Tabla16[[#This Row],[IEPS 6%]])*0.16</f>
        <v>8810.0400000000009</v>
      </c>
      <c r="X502" s="75">
        <f>W502-Tabla16[[#This Row],[IVA]]</f>
        <v>0</v>
      </c>
    </row>
    <row r="503" spans="1:24" x14ac:dyDescent="0.25">
      <c r="A503" s="39">
        <v>186712</v>
      </c>
      <c r="B503" s="9">
        <v>172</v>
      </c>
      <c r="C503" s="10">
        <v>45175</v>
      </c>
      <c r="D503" s="11">
        <v>0.01</v>
      </c>
      <c r="E503" s="11">
        <v>9.9999999999818099E-3</v>
      </c>
      <c r="F503" s="11">
        <v>2640.5</v>
      </c>
      <c r="G503" s="24"/>
      <c r="H503" s="24"/>
      <c r="I503" s="11"/>
      <c r="J503" s="11"/>
      <c r="K503" s="11">
        <v>422.48</v>
      </c>
      <c r="L503" s="11">
        <v>3063</v>
      </c>
      <c r="M503" s="62">
        <f>Tabla16[[#This Row],[TASA EX.]]+Tabla16[[#This Row],[IEPS 8 %]]</f>
        <v>0.01</v>
      </c>
      <c r="N503" s="62">
        <f>Tabla16[[#This Row],[TASA 16%]]+Tabla16[[#This Row],[IEPS 6%]]</f>
        <v>2640.5</v>
      </c>
      <c r="O503" s="36">
        <v>45181</v>
      </c>
      <c r="P503" s="12" t="s">
        <v>353</v>
      </c>
      <c r="Q503" s="37" t="s">
        <v>354</v>
      </c>
      <c r="R503" s="9" t="s">
        <v>48</v>
      </c>
      <c r="S503" s="11"/>
      <c r="T503" s="13" t="s">
        <v>49</v>
      </c>
      <c r="U503" s="12" t="s">
        <v>1545</v>
      </c>
      <c r="W503" s="75">
        <f>(Tabla16[[#This Row],[TASA 16%]]+Tabla16[[#This Row],[IEPS 6%]])*0.16</f>
        <v>422.48</v>
      </c>
      <c r="X503" s="75">
        <f>W503-Tabla16[[#This Row],[IVA]]</f>
        <v>0</v>
      </c>
    </row>
    <row r="504" spans="1:24" x14ac:dyDescent="0.25">
      <c r="A504" s="76">
        <v>186713</v>
      </c>
      <c r="B504" s="77">
        <v>173</v>
      </c>
      <c r="C504" s="10">
        <v>45175</v>
      </c>
      <c r="D504" s="79"/>
      <c r="E504" s="79">
        <v>-2.4999999995998223E-3</v>
      </c>
      <c r="F504" s="79">
        <v>5971.3125</v>
      </c>
      <c r="G504" s="80"/>
      <c r="H504" s="80"/>
      <c r="I504" s="79"/>
      <c r="J504" s="79"/>
      <c r="K504" s="79">
        <v>955.41</v>
      </c>
      <c r="L504" s="79">
        <v>6926.72</v>
      </c>
      <c r="M504" s="81">
        <f>Tabla16[[#This Row],[TASA EX.]]+Tabla16[[#This Row],[IEPS 8 %]]</f>
        <v>0</v>
      </c>
      <c r="N504" s="81">
        <f>Tabla16[[#This Row],[TASA 16%]]+Tabla16[[#This Row],[IEPS 6%]]</f>
        <v>5971.3125</v>
      </c>
      <c r="O504" s="36">
        <v>45188</v>
      </c>
      <c r="P504" s="78" t="s">
        <v>160</v>
      </c>
      <c r="Q504" s="82" t="s">
        <v>161</v>
      </c>
      <c r="R504" s="77" t="s">
        <v>48</v>
      </c>
      <c r="S504" s="79"/>
      <c r="T504" s="83" t="s">
        <v>49</v>
      </c>
      <c r="U504" s="78" t="s">
        <v>1546</v>
      </c>
      <c r="W504" s="75">
        <f>(Tabla16[[#This Row],[TASA 16%]]+Tabla16[[#This Row],[IEPS 6%]])*0.16</f>
        <v>955.41</v>
      </c>
      <c r="X504" s="75">
        <f>W504-Tabla16[[#This Row],[IVA]]</f>
        <v>0</v>
      </c>
    </row>
    <row r="505" spans="1:24" x14ac:dyDescent="0.25">
      <c r="A505" s="64">
        <v>186714</v>
      </c>
      <c r="B505" s="65">
        <v>174</v>
      </c>
      <c r="C505" s="10">
        <v>45175</v>
      </c>
      <c r="D505" s="67"/>
      <c r="E505" s="67">
        <v>-2.2500000002764864E-2</v>
      </c>
      <c r="F505" s="67">
        <v>15500.8125</v>
      </c>
      <c r="G505" s="68"/>
      <c r="H505" s="68"/>
      <c r="I505" s="67"/>
      <c r="J505" s="67"/>
      <c r="K505" s="67">
        <v>2480.13</v>
      </c>
      <c r="L505" s="67">
        <v>17980.919999999998</v>
      </c>
      <c r="M505" s="61">
        <f>Tabla16[[#This Row],[TASA EX.]]+Tabla16[[#This Row],[IEPS 8 %]]</f>
        <v>0</v>
      </c>
      <c r="N505" s="69">
        <f>Tabla16[[#This Row],[TASA 16%]]+Tabla16[[#This Row],[IEPS 6%]]</f>
        <v>15500.8125</v>
      </c>
      <c r="O505" s="36">
        <v>45181</v>
      </c>
      <c r="P505" s="66" t="s">
        <v>1547</v>
      </c>
      <c r="Q505" s="70" t="s">
        <v>1548</v>
      </c>
      <c r="R505" s="65" t="s">
        <v>48</v>
      </c>
      <c r="S505" s="67"/>
      <c r="T505" s="71" t="s">
        <v>49</v>
      </c>
      <c r="U505" s="66" t="s">
        <v>1549</v>
      </c>
      <c r="W505" s="75">
        <f>(Tabla16[[#This Row],[TASA 16%]]+Tabla16[[#This Row],[IEPS 6%]])*0.16</f>
        <v>2480.13</v>
      </c>
      <c r="X505" s="75">
        <f>W505-Tabla16[[#This Row],[IVA]]</f>
        <v>0</v>
      </c>
    </row>
    <row r="506" spans="1:24" x14ac:dyDescent="0.25">
      <c r="A506" s="39">
        <v>186715</v>
      </c>
      <c r="B506" s="9">
        <v>175</v>
      </c>
      <c r="C506" s="10">
        <v>45175</v>
      </c>
      <c r="D506" s="11"/>
      <c r="E506" s="11">
        <v>-1.0000000000218279E-2</v>
      </c>
      <c r="F506" s="11">
        <v>9217.25</v>
      </c>
      <c r="G506" s="24"/>
      <c r="H506" s="24"/>
      <c r="I506" s="11"/>
      <c r="J506" s="11"/>
      <c r="K506" s="11">
        <v>1474.76</v>
      </c>
      <c r="L506" s="11">
        <v>10692</v>
      </c>
      <c r="M506" s="61">
        <f>Tabla16[[#This Row],[TASA EX.]]+Tabla16[[#This Row],[IEPS 8 %]]</f>
        <v>0</v>
      </c>
      <c r="N506" s="61">
        <f>Tabla16[[#This Row],[TASA 16%]]+Tabla16[[#This Row],[IEPS 6%]]</f>
        <v>9217.25</v>
      </c>
      <c r="O506" s="36">
        <v>45182</v>
      </c>
      <c r="P506" s="58" t="s">
        <v>541</v>
      </c>
      <c r="Q506" s="53" t="s">
        <v>542</v>
      </c>
      <c r="R506" s="49" t="s">
        <v>48</v>
      </c>
      <c r="S506" s="59"/>
      <c r="T506" s="54" t="s">
        <v>49</v>
      </c>
      <c r="U506" s="12" t="s">
        <v>1550</v>
      </c>
      <c r="W506" s="75">
        <f>(Tabla16[[#This Row],[TASA 16%]]+Tabla16[[#This Row],[IEPS 6%]])*0.16</f>
        <v>1474.76</v>
      </c>
      <c r="X506" s="75">
        <f>W506-Tabla16[[#This Row],[IVA]]</f>
        <v>0</v>
      </c>
    </row>
    <row r="507" spans="1:24" x14ac:dyDescent="0.25">
      <c r="A507" s="64">
        <v>186716</v>
      </c>
      <c r="B507" s="65">
        <v>176</v>
      </c>
      <c r="C507" s="10">
        <v>45175</v>
      </c>
      <c r="D507" s="67"/>
      <c r="E507" s="67">
        <v>0</v>
      </c>
      <c r="F507" s="67">
        <v>61250</v>
      </c>
      <c r="G507" s="68"/>
      <c r="H507" s="68"/>
      <c r="I507" s="67"/>
      <c r="J507" s="67"/>
      <c r="K507" s="67">
        <v>9800</v>
      </c>
      <c r="L507" s="67">
        <v>71050</v>
      </c>
      <c r="M507" s="61">
        <f>Tabla16[[#This Row],[TASA EX.]]+Tabla16[[#This Row],[IEPS 8 %]]</f>
        <v>0</v>
      </c>
      <c r="N507" s="69">
        <f>Tabla16[[#This Row],[TASA 16%]]+Tabla16[[#This Row],[IEPS 6%]]</f>
        <v>61250</v>
      </c>
      <c r="O507" s="36">
        <v>45191</v>
      </c>
      <c r="P507" s="66" t="s">
        <v>128</v>
      </c>
      <c r="Q507" s="70" t="s">
        <v>129</v>
      </c>
      <c r="R507" s="65" t="s">
        <v>48</v>
      </c>
      <c r="S507" s="67"/>
      <c r="T507" s="71" t="s">
        <v>49</v>
      </c>
      <c r="U507" s="66" t="s">
        <v>1551</v>
      </c>
      <c r="W507" s="75">
        <f>(Tabla16[[#This Row],[TASA 16%]]+Tabla16[[#This Row],[IEPS 6%]])*0.16</f>
        <v>9800</v>
      </c>
      <c r="X507" s="75">
        <f>W507-Tabla16[[#This Row],[IVA]]</f>
        <v>0</v>
      </c>
    </row>
    <row r="508" spans="1:24" x14ac:dyDescent="0.25">
      <c r="A508" s="39">
        <v>186718</v>
      </c>
      <c r="B508" s="9">
        <v>178</v>
      </c>
      <c r="C508" s="10">
        <v>45175</v>
      </c>
      <c r="D508" s="11"/>
      <c r="E508" s="11">
        <v>0</v>
      </c>
      <c r="F508" s="11">
        <v>178551</v>
      </c>
      <c r="G508" s="24"/>
      <c r="H508" s="24"/>
      <c r="I508" s="11"/>
      <c r="J508" s="11"/>
      <c r="K508" s="11">
        <v>28568.16</v>
      </c>
      <c r="L508" s="11">
        <v>207119.16</v>
      </c>
      <c r="M508" s="62">
        <f>Tabla16[[#This Row],[TASA EX.]]+Tabla16[[#This Row],[IEPS 8 %]]</f>
        <v>0</v>
      </c>
      <c r="N508" s="62">
        <f>Tabla16[[#This Row],[TASA 16%]]+Tabla16[[#This Row],[IEPS 6%]]</f>
        <v>178551</v>
      </c>
      <c r="O508" s="36">
        <v>45198</v>
      </c>
      <c r="P508" s="12" t="s">
        <v>489</v>
      </c>
      <c r="Q508" s="37" t="s">
        <v>490</v>
      </c>
      <c r="R508" s="9" t="s">
        <v>48</v>
      </c>
      <c r="S508" s="11"/>
      <c r="T508" s="13" t="s">
        <v>49</v>
      </c>
      <c r="U508" s="12" t="s">
        <v>1552</v>
      </c>
      <c r="W508" s="75">
        <f>(Tabla16[[#This Row],[TASA 16%]]+Tabla16[[#This Row],[IEPS 6%]])*0.16</f>
        <v>28568.16</v>
      </c>
      <c r="X508" s="75">
        <f>W508-Tabla16[[#This Row],[IVA]]</f>
        <v>0</v>
      </c>
    </row>
    <row r="509" spans="1:24" x14ac:dyDescent="0.25">
      <c r="A509" s="64">
        <v>186719</v>
      </c>
      <c r="B509" s="65">
        <v>179</v>
      </c>
      <c r="C509" s="10">
        <v>45175</v>
      </c>
      <c r="D509" s="67"/>
      <c r="E509" s="67">
        <v>-0.11250000000291038</v>
      </c>
      <c r="F509" s="67">
        <v>39758.8125</v>
      </c>
      <c r="G509" s="68"/>
      <c r="H509" s="68"/>
      <c r="I509" s="67"/>
      <c r="J509" s="67"/>
      <c r="K509" s="67">
        <v>6361.41</v>
      </c>
      <c r="L509" s="67">
        <v>46120.11</v>
      </c>
      <c r="M509" s="61">
        <f>Tabla16[[#This Row],[TASA EX.]]+Tabla16[[#This Row],[IEPS 8 %]]</f>
        <v>0</v>
      </c>
      <c r="N509" s="69">
        <f>Tabla16[[#This Row],[TASA 16%]]+Tabla16[[#This Row],[IEPS 6%]]</f>
        <v>39758.8125</v>
      </c>
      <c r="O509" s="36">
        <v>45187</v>
      </c>
      <c r="P509" s="66" t="s">
        <v>307</v>
      </c>
      <c r="Q509" s="70" t="s">
        <v>308</v>
      </c>
      <c r="R509" s="65" t="s">
        <v>34</v>
      </c>
      <c r="S509" s="67"/>
      <c r="T509" s="71" t="s">
        <v>35</v>
      </c>
      <c r="U509" s="66" t="s">
        <v>1553</v>
      </c>
      <c r="W509" s="75">
        <f>(Tabla16[[#This Row],[TASA 16%]]+Tabla16[[#This Row],[IEPS 6%]])*0.16</f>
        <v>6361.41</v>
      </c>
      <c r="X509" s="75">
        <f>W509-Tabla16[[#This Row],[IVA]]</f>
        <v>0</v>
      </c>
    </row>
    <row r="510" spans="1:24" x14ac:dyDescent="0.25">
      <c r="A510" s="64">
        <v>186720</v>
      </c>
      <c r="B510" s="65">
        <v>180</v>
      </c>
      <c r="C510" s="10">
        <v>45175</v>
      </c>
      <c r="D510" s="67"/>
      <c r="E510" s="67">
        <v>1.2499999997089617E-2</v>
      </c>
      <c r="F510" s="67">
        <v>48027.6875</v>
      </c>
      <c r="G510" s="68"/>
      <c r="H510" s="68"/>
      <c r="I510" s="67"/>
      <c r="J510" s="67"/>
      <c r="K510" s="67">
        <v>7684.43</v>
      </c>
      <c r="L510" s="67">
        <v>55712.13</v>
      </c>
      <c r="M510" s="61">
        <f>Tabla16[[#This Row],[TASA EX.]]+Tabla16[[#This Row],[IEPS 8 %]]</f>
        <v>0</v>
      </c>
      <c r="N510" s="69">
        <f>Tabla16[[#This Row],[TASA 16%]]+Tabla16[[#This Row],[IEPS 6%]]</f>
        <v>48027.6875</v>
      </c>
      <c r="O510" s="36">
        <v>45188</v>
      </c>
      <c r="P510" s="66" t="s">
        <v>696</v>
      </c>
      <c r="Q510" s="70" t="s">
        <v>697</v>
      </c>
      <c r="R510" s="65" t="s">
        <v>34</v>
      </c>
      <c r="S510" s="67"/>
      <c r="T510" s="71" t="s">
        <v>35</v>
      </c>
      <c r="U510" s="66" t="s">
        <v>1554</v>
      </c>
      <c r="W510" s="75">
        <f>(Tabla16[[#This Row],[TASA 16%]]+Tabla16[[#This Row],[IEPS 6%]])*0.16</f>
        <v>7684.43</v>
      </c>
      <c r="X510" s="75">
        <f>W510-Tabla16[[#This Row],[IVA]]</f>
        <v>0</v>
      </c>
    </row>
    <row r="511" spans="1:24" x14ac:dyDescent="0.25">
      <c r="A511" s="64">
        <v>186721</v>
      </c>
      <c r="B511" s="65">
        <v>181</v>
      </c>
      <c r="C511" s="10">
        <v>45175</v>
      </c>
      <c r="D511" s="67"/>
      <c r="E511" s="67">
        <v>1.750000000174623E-2</v>
      </c>
      <c r="F511" s="67">
        <v>49371.8125</v>
      </c>
      <c r="G511" s="68"/>
      <c r="H511" s="68"/>
      <c r="I511" s="67"/>
      <c r="J511" s="67"/>
      <c r="K511" s="67">
        <v>7899.49</v>
      </c>
      <c r="L511" s="67">
        <v>57271.32</v>
      </c>
      <c r="M511" s="61">
        <f>Tabla16[[#This Row],[TASA EX.]]+Tabla16[[#This Row],[IEPS 8 %]]</f>
        <v>0</v>
      </c>
      <c r="N511" s="69">
        <f>Tabla16[[#This Row],[TASA 16%]]+Tabla16[[#This Row],[IEPS 6%]]</f>
        <v>49371.8125</v>
      </c>
      <c r="O511" s="36">
        <v>45188</v>
      </c>
      <c r="P511" s="66" t="s">
        <v>97</v>
      </c>
      <c r="Q511" s="70" t="s">
        <v>98</v>
      </c>
      <c r="R511" s="65" t="s">
        <v>48</v>
      </c>
      <c r="S511" s="67"/>
      <c r="T511" s="71" t="s">
        <v>49</v>
      </c>
      <c r="U511" s="66" t="s">
        <v>1555</v>
      </c>
      <c r="W511" s="75">
        <f>(Tabla16[[#This Row],[TASA 16%]]+Tabla16[[#This Row],[IEPS 6%]])*0.16</f>
        <v>7899.49</v>
      </c>
      <c r="X511" s="75">
        <f>W511-Tabla16[[#This Row],[IVA]]</f>
        <v>0</v>
      </c>
    </row>
    <row r="512" spans="1:24" x14ac:dyDescent="0.25">
      <c r="A512" s="64">
        <v>186723</v>
      </c>
      <c r="B512" s="65">
        <v>183</v>
      </c>
      <c r="C512" s="10">
        <v>45175</v>
      </c>
      <c r="D512" s="67"/>
      <c r="E512" s="67">
        <v>11080</v>
      </c>
      <c r="F512" s="67">
        <v>0</v>
      </c>
      <c r="G512" s="68"/>
      <c r="H512" s="68"/>
      <c r="I512" s="67"/>
      <c r="J512" s="67"/>
      <c r="K512" s="67"/>
      <c r="L512" s="67">
        <v>11080</v>
      </c>
      <c r="M512" s="61">
        <f>Tabla16[[#This Row],[TASA EX.]]+Tabla16[[#This Row],[IEPS 8 %]]</f>
        <v>0</v>
      </c>
      <c r="N512" s="69">
        <f>Tabla16[[#This Row],[TASA 16%]]+Tabla16[[#This Row],[IEPS 6%]]</f>
        <v>0</v>
      </c>
      <c r="O512" s="36">
        <v>45194</v>
      </c>
      <c r="P512" s="66" t="s">
        <v>258</v>
      </c>
      <c r="Q512" s="70" t="s">
        <v>259</v>
      </c>
      <c r="R512" s="65" t="s">
        <v>34</v>
      </c>
      <c r="S512" s="67"/>
      <c r="T512" s="71" t="s">
        <v>35</v>
      </c>
      <c r="U512" s="66" t="s">
        <v>1556</v>
      </c>
      <c r="W512" s="75">
        <f>(Tabla16[[#This Row],[TASA 16%]]+Tabla16[[#This Row],[IEPS 6%]])*0.16</f>
        <v>0</v>
      </c>
      <c r="X512" s="75">
        <f>W512-Tabla16[[#This Row],[IVA]]</f>
        <v>0</v>
      </c>
    </row>
    <row r="513" spans="1:24" x14ac:dyDescent="0.25">
      <c r="A513" s="39">
        <v>186724</v>
      </c>
      <c r="B513" s="9">
        <v>184</v>
      </c>
      <c r="C513" s="10">
        <v>45175</v>
      </c>
      <c r="D513" s="11"/>
      <c r="E513" s="11">
        <v>77675.8</v>
      </c>
      <c r="F513" s="11">
        <v>0</v>
      </c>
      <c r="G513" s="24"/>
      <c r="H513" s="24"/>
      <c r="I513" s="11"/>
      <c r="J513" s="11"/>
      <c r="K513" s="11"/>
      <c r="L513" s="11">
        <v>77675.8</v>
      </c>
      <c r="M513" s="62">
        <f>Tabla16[[#This Row],[TASA EX.]]+Tabla16[[#This Row],[IEPS 8 %]]</f>
        <v>0</v>
      </c>
      <c r="N513" s="62">
        <f>Tabla16[[#This Row],[TASA 16%]]+Tabla16[[#This Row],[IEPS 6%]]</f>
        <v>0</v>
      </c>
      <c r="O513" s="36">
        <v>45187</v>
      </c>
      <c r="P513" s="12" t="s">
        <v>258</v>
      </c>
      <c r="Q513" s="37" t="s">
        <v>259</v>
      </c>
      <c r="R513" s="9" t="s">
        <v>34</v>
      </c>
      <c r="S513" s="11"/>
      <c r="T513" s="13" t="s">
        <v>35</v>
      </c>
      <c r="U513" s="12" t="s">
        <v>1557</v>
      </c>
      <c r="W513" s="75">
        <f>(Tabla16[[#This Row],[TASA 16%]]+Tabla16[[#This Row],[IEPS 6%]])*0.16</f>
        <v>0</v>
      </c>
      <c r="X513" s="75">
        <f>W513-Tabla16[[#This Row],[IVA]]</f>
        <v>0</v>
      </c>
    </row>
    <row r="514" spans="1:24" x14ac:dyDescent="0.25">
      <c r="A514" s="64">
        <v>186725</v>
      </c>
      <c r="B514" s="65">
        <v>185</v>
      </c>
      <c r="C514" s="10">
        <v>45175</v>
      </c>
      <c r="D514" s="67"/>
      <c r="E514" s="67">
        <v>87861.554999999993</v>
      </c>
      <c r="F514" s="67">
        <v>1590.625</v>
      </c>
      <c r="G514" s="68"/>
      <c r="H514" s="68"/>
      <c r="I514" s="67"/>
      <c r="J514" s="67"/>
      <c r="K514" s="67">
        <v>254.5</v>
      </c>
      <c r="L514" s="67">
        <v>89706.68</v>
      </c>
      <c r="M514" s="61">
        <f>Tabla16[[#This Row],[TASA EX.]]+Tabla16[[#This Row],[IEPS 8 %]]</f>
        <v>0</v>
      </c>
      <c r="N514" s="69">
        <f>Tabla16[[#This Row],[TASA 16%]]+Tabla16[[#This Row],[IEPS 6%]]</f>
        <v>1590.625</v>
      </c>
      <c r="O514" s="36">
        <v>45198</v>
      </c>
      <c r="P514" s="66" t="s">
        <v>139</v>
      </c>
      <c r="Q514" s="70" t="s">
        <v>140</v>
      </c>
      <c r="R514" s="65" t="s">
        <v>34</v>
      </c>
      <c r="S514" s="67"/>
      <c r="T514" s="71" t="s">
        <v>35</v>
      </c>
      <c r="U514" s="66" t="s">
        <v>1558</v>
      </c>
      <c r="W514" s="75">
        <f>(Tabla16[[#This Row],[TASA 16%]]+Tabla16[[#This Row],[IEPS 6%]])*0.16</f>
        <v>254.5</v>
      </c>
      <c r="X514" s="75">
        <f>W514-Tabla16[[#This Row],[IVA]]</f>
        <v>0</v>
      </c>
    </row>
    <row r="515" spans="1:24" x14ac:dyDescent="0.25">
      <c r="A515" s="76">
        <v>186727</v>
      </c>
      <c r="B515" s="77">
        <v>187</v>
      </c>
      <c r="C515" s="85">
        <v>45175</v>
      </c>
      <c r="D515" s="79"/>
      <c r="E515" s="79">
        <v>230550</v>
      </c>
      <c r="F515" s="79">
        <v>0</v>
      </c>
      <c r="G515" s="80"/>
      <c r="H515" s="80"/>
      <c r="I515" s="79"/>
      <c r="J515" s="79"/>
      <c r="K515" s="79"/>
      <c r="L515" s="79">
        <v>230550</v>
      </c>
      <c r="M515" s="81">
        <f>Tabla16[[#This Row],[TASA EX.]]+Tabla16[[#This Row],[IEPS 8 %]]</f>
        <v>0</v>
      </c>
      <c r="N515" s="81">
        <f>Tabla16[[#This Row],[TASA 16%]]+Tabla16[[#This Row],[IEPS 6%]]</f>
        <v>0</v>
      </c>
      <c r="O515" s="36">
        <v>45197</v>
      </c>
      <c r="P515" s="78" t="s">
        <v>246</v>
      </c>
      <c r="Q515" s="82" t="s">
        <v>247</v>
      </c>
      <c r="R515" s="77" t="s">
        <v>34</v>
      </c>
      <c r="S515" s="79"/>
      <c r="T515" s="83" t="s">
        <v>35</v>
      </c>
      <c r="U515" s="78" t="s">
        <v>1559</v>
      </c>
      <c r="W515" s="75">
        <f>(Tabla16[[#This Row],[TASA 16%]]+Tabla16[[#This Row],[IEPS 6%]])*0.16</f>
        <v>0</v>
      </c>
      <c r="X515" s="75">
        <f>W515-Tabla16[[#This Row],[IVA]]</f>
        <v>0</v>
      </c>
    </row>
    <row r="516" spans="1:24" x14ac:dyDescent="0.25">
      <c r="A516" s="64">
        <v>186728</v>
      </c>
      <c r="B516" s="65">
        <v>188</v>
      </c>
      <c r="C516" s="10">
        <v>45175</v>
      </c>
      <c r="D516" s="67"/>
      <c r="E516" s="67">
        <v>240266</v>
      </c>
      <c r="F516" s="67">
        <v>0</v>
      </c>
      <c r="G516" s="68"/>
      <c r="H516" s="68"/>
      <c r="I516" s="67"/>
      <c r="J516" s="67"/>
      <c r="K516" s="67"/>
      <c r="L516" s="67">
        <v>240266</v>
      </c>
      <c r="M516" s="61">
        <f>Tabla16[[#This Row],[TASA EX.]]+Tabla16[[#This Row],[IEPS 8 %]]</f>
        <v>0</v>
      </c>
      <c r="N516" s="69">
        <f>Tabla16[[#This Row],[TASA 16%]]+Tabla16[[#This Row],[IEPS 6%]]</f>
        <v>0</v>
      </c>
      <c r="O516" s="36">
        <v>45187</v>
      </c>
      <c r="P516" s="66" t="s">
        <v>246</v>
      </c>
      <c r="Q516" s="70" t="s">
        <v>247</v>
      </c>
      <c r="R516" s="65" t="s">
        <v>34</v>
      </c>
      <c r="S516" s="67"/>
      <c r="T516" s="71" t="s">
        <v>35</v>
      </c>
      <c r="U516" s="66" t="s">
        <v>1560</v>
      </c>
      <c r="W516" s="75">
        <f>(Tabla16[[#This Row],[TASA 16%]]+Tabla16[[#This Row],[IEPS 6%]])*0.16</f>
        <v>0</v>
      </c>
      <c r="X516" s="75">
        <f>W516-Tabla16[[#This Row],[IVA]]</f>
        <v>0</v>
      </c>
    </row>
    <row r="517" spans="1:24" x14ac:dyDescent="0.25">
      <c r="A517" s="64">
        <v>186729</v>
      </c>
      <c r="B517" s="65">
        <v>189</v>
      </c>
      <c r="C517" s="10">
        <v>45175</v>
      </c>
      <c r="D517" s="67"/>
      <c r="E517" s="67">
        <v>2.9999999998835847E-2</v>
      </c>
      <c r="F517" s="67">
        <v>163979.25</v>
      </c>
      <c r="G517" s="68"/>
      <c r="H517" s="68"/>
      <c r="I517" s="67"/>
      <c r="J517" s="67"/>
      <c r="K517" s="67">
        <v>26236.68</v>
      </c>
      <c r="L517" s="67">
        <v>190215.96</v>
      </c>
      <c r="M517" s="61">
        <f>Tabla16[[#This Row],[TASA EX.]]+Tabla16[[#This Row],[IEPS 8 %]]</f>
        <v>0</v>
      </c>
      <c r="N517" s="69">
        <f>Tabla16[[#This Row],[TASA 16%]]+Tabla16[[#This Row],[IEPS 6%]]</f>
        <v>163979.25</v>
      </c>
      <c r="O517" s="36">
        <v>45195</v>
      </c>
      <c r="P517" s="66" t="s">
        <v>1561</v>
      </c>
      <c r="Q517" s="70" t="s">
        <v>1562</v>
      </c>
      <c r="R517" s="65" t="s">
        <v>48</v>
      </c>
      <c r="S517" s="67"/>
      <c r="T517" s="71" t="s">
        <v>49</v>
      </c>
      <c r="U517" s="66" t="s">
        <v>1563</v>
      </c>
      <c r="W517" s="75">
        <f>(Tabla16[[#This Row],[TASA 16%]]+Tabla16[[#This Row],[IEPS 6%]])*0.16</f>
        <v>26236.68</v>
      </c>
      <c r="X517" s="75">
        <f>W517-Tabla16[[#This Row],[IVA]]</f>
        <v>0</v>
      </c>
    </row>
    <row r="518" spans="1:24" x14ac:dyDescent="0.25">
      <c r="A518" s="64">
        <v>186730</v>
      </c>
      <c r="B518" s="65">
        <v>190</v>
      </c>
      <c r="C518" s="10">
        <v>45175</v>
      </c>
      <c r="D518" s="67"/>
      <c r="E518" s="67">
        <v>1.7500000016298145E-2</v>
      </c>
      <c r="F518" s="67">
        <v>225019.0625</v>
      </c>
      <c r="G518" s="68"/>
      <c r="H518" s="68"/>
      <c r="I518" s="67"/>
      <c r="J518" s="67"/>
      <c r="K518" s="67">
        <v>36003.050000000003</v>
      </c>
      <c r="L518" s="67">
        <v>261022.13</v>
      </c>
      <c r="M518" s="61">
        <f>Tabla16[[#This Row],[TASA EX.]]+Tabla16[[#This Row],[IEPS 8 %]]</f>
        <v>0</v>
      </c>
      <c r="N518" s="69">
        <f>Tabla16[[#This Row],[TASA 16%]]+Tabla16[[#This Row],[IEPS 6%]]</f>
        <v>225019.0625</v>
      </c>
      <c r="O518" s="36">
        <v>45195</v>
      </c>
      <c r="P518" s="66" t="s">
        <v>1561</v>
      </c>
      <c r="Q518" s="70" t="s">
        <v>1562</v>
      </c>
      <c r="R518" s="65" t="s">
        <v>48</v>
      </c>
      <c r="S518" s="67"/>
      <c r="T518" s="71" t="s">
        <v>49</v>
      </c>
      <c r="U518" s="66" t="s">
        <v>1564</v>
      </c>
      <c r="W518" s="75">
        <f>(Tabla16[[#This Row],[TASA 16%]]+Tabla16[[#This Row],[IEPS 6%]])*0.16</f>
        <v>36003.050000000003</v>
      </c>
      <c r="X518" s="75">
        <f>W518-Tabla16[[#This Row],[IVA]]</f>
        <v>0</v>
      </c>
    </row>
    <row r="519" spans="1:24" x14ac:dyDescent="0.25">
      <c r="A519" s="76">
        <v>186731</v>
      </c>
      <c r="B519" s="77">
        <v>191</v>
      </c>
      <c r="C519" s="85">
        <v>45175</v>
      </c>
      <c r="D519" s="79"/>
      <c r="E519" s="79">
        <v>-1.7500000016298145E-2</v>
      </c>
      <c r="F519" s="79">
        <v>250575.4375</v>
      </c>
      <c r="G519" s="80"/>
      <c r="H519" s="80"/>
      <c r="I519" s="79"/>
      <c r="J519" s="79"/>
      <c r="K519" s="79">
        <v>40092.07</v>
      </c>
      <c r="L519" s="79">
        <v>290667.49</v>
      </c>
      <c r="M519" s="81">
        <f>Tabla16[[#This Row],[TASA EX.]]+Tabla16[[#This Row],[IEPS 8 %]]</f>
        <v>0</v>
      </c>
      <c r="N519" s="81">
        <f>Tabla16[[#This Row],[TASA 16%]]+Tabla16[[#This Row],[IEPS 6%]]</f>
        <v>250575.4375</v>
      </c>
      <c r="O519" s="36">
        <v>45188</v>
      </c>
      <c r="P519" s="78" t="s">
        <v>162</v>
      </c>
      <c r="Q519" s="82" t="s">
        <v>163</v>
      </c>
      <c r="R519" s="77" t="s">
        <v>48</v>
      </c>
      <c r="S519" s="79"/>
      <c r="T519" s="83" t="s">
        <v>49</v>
      </c>
      <c r="U519" s="78" t="s">
        <v>1565</v>
      </c>
      <c r="W519" s="75">
        <f>(Tabla16[[#This Row],[TASA 16%]]+Tabla16[[#This Row],[IEPS 6%]])*0.16</f>
        <v>40092.07</v>
      </c>
      <c r="X519" s="75">
        <f>W519-Tabla16[[#This Row],[IVA]]</f>
        <v>0</v>
      </c>
    </row>
    <row r="520" spans="1:24" x14ac:dyDescent="0.25">
      <c r="A520" s="76">
        <v>186732</v>
      </c>
      <c r="B520" s="77">
        <v>192</v>
      </c>
      <c r="C520" s="85">
        <v>45175</v>
      </c>
      <c r="D520" s="79"/>
      <c r="E520" s="79">
        <v>7.5000000069849193E-3</v>
      </c>
      <c r="F520" s="79">
        <v>270461.3125</v>
      </c>
      <c r="G520" s="80"/>
      <c r="H520" s="80"/>
      <c r="I520" s="79"/>
      <c r="J520" s="79"/>
      <c r="K520" s="79">
        <v>43273.81</v>
      </c>
      <c r="L520" s="79">
        <v>313735.13</v>
      </c>
      <c r="M520" s="81">
        <f>Tabla16[[#This Row],[TASA EX.]]+Tabla16[[#This Row],[IEPS 8 %]]</f>
        <v>0</v>
      </c>
      <c r="N520" s="81">
        <f>Tabla16[[#This Row],[TASA 16%]]+Tabla16[[#This Row],[IEPS 6%]]</f>
        <v>270461.3125</v>
      </c>
      <c r="O520" s="36">
        <v>45191</v>
      </c>
      <c r="P520" s="78" t="s">
        <v>162</v>
      </c>
      <c r="Q520" s="82" t="s">
        <v>163</v>
      </c>
      <c r="R520" s="77" t="s">
        <v>48</v>
      </c>
      <c r="S520" s="79"/>
      <c r="T520" s="83" t="s">
        <v>49</v>
      </c>
      <c r="U520" s="78" t="s">
        <v>1566</v>
      </c>
      <c r="W520" s="75">
        <f>(Tabla16[[#This Row],[TASA 16%]]+Tabla16[[#This Row],[IEPS 6%]])*0.16</f>
        <v>43273.81</v>
      </c>
      <c r="X520" s="75">
        <f>W520-Tabla16[[#This Row],[IVA]]</f>
        <v>0</v>
      </c>
    </row>
    <row r="521" spans="1:24" x14ac:dyDescent="0.25">
      <c r="A521" s="64">
        <v>186733</v>
      </c>
      <c r="B521" s="65">
        <v>193</v>
      </c>
      <c r="C521" s="10">
        <v>45175</v>
      </c>
      <c r="D521" s="67"/>
      <c r="E521" s="67">
        <v>125708.8075</v>
      </c>
      <c r="F521" s="67">
        <v>79107.8125</v>
      </c>
      <c r="G521" s="68"/>
      <c r="H521" s="68"/>
      <c r="I521" s="67"/>
      <c r="J521" s="67"/>
      <c r="K521" s="67">
        <v>12657.25</v>
      </c>
      <c r="L521" s="67">
        <v>217473.87</v>
      </c>
      <c r="M521" s="61">
        <f>Tabla16[[#This Row],[TASA EX.]]+Tabla16[[#This Row],[IEPS 8 %]]</f>
        <v>0</v>
      </c>
      <c r="N521" s="69">
        <f>Tabla16[[#This Row],[TASA 16%]]+Tabla16[[#This Row],[IEPS 6%]]</f>
        <v>79107.8125</v>
      </c>
      <c r="O521" s="36">
        <v>45185</v>
      </c>
      <c r="P521" t="s">
        <v>1999</v>
      </c>
      <c r="Q521" s="70" t="s">
        <v>143</v>
      </c>
      <c r="R521" s="65" t="s">
        <v>34</v>
      </c>
      <c r="S521" s="67"/>
      <c r="T521" s="71" t="s">
        <v>35</v>
      </c>
      <c r="U521" s="12" t="s">
        <v>1567</v>
      </c>
      <c r="W521" s="75">
        <f>(Tabla16[[#This Row],[TASA 16%]]+Tabla16[[#This Row],[IEPS 6%]])*0.16</f>
        <v>12657.25</v>
      </c>
      <c r="X521" s="75">
        <f>W521-Tabla16[[#This Row],[IVA]]</f>
        <v>0</v>
      </c>
    </row>
    <row r="522" spans="1:24" x14ac:dyDescent="0.25">
      <c r="A522" s="39">
        <v>186734</v>
      </c>
      <c r="B522" s="9">
        <v>194</v>
      </c>
      <c r="C522" s="10">
        <v>45175</v>
      </c>
      <c r="D522" s="11"/>
      <c r="E522" s="11">
        <v>245752.86750000005</v>
      </c>
      <c r="F522" s="11">
        <v>116427.5625</v>
      </c>
      <c r="G522" s="24"/>
      <c r="H522" s="24"/>
      <c r="I522" s="11"/>
      <c r="J522" s="11"/>
      <c r="K522" s="11">
        <v>18628.41</v>
      </c>
      <c r="L522" s="11">
        <v>380808.84</v>
      </c>
      <c r="M522" s="62">
        <f>Tabla16[[#This Row],[TASA EX.]]+Tabla16[[#This Row],[IEPS 8 %]]</f>
        <v>0</v>
      </c>
      <c r="N522" s="62">
        <f>Tabla16[[#This Row],[TASA 16%]]+Tabla16[[#This Row],[IEPS 6%]]</f>
        <v>116427.5625</v>
      </c>
      <c r="O522" s="36">
        <v>45192</v>
      </c>
      <c r="P522" t="s">
        <v>1999</v>
      </c>
      <c r="Q522" s="37" t="s">
        <v>143</v>
      </c>
      <c r="R522" s="9" t="s">
        <v>34</v>
      </c>
      <c r="S522" s="11"/>
      <c r="T522" s="13" t="s">
        <v>35</v>
      </c>
      <c r="U522" s="12" t="s">
        <v>2004</v>
      </c>
      <c r="W522" s="75">
        <f>(Tabla16[[#This Row],[TASA 16%]]+Tabla16[[#This Row],[IEPS 6%]])*0.16</f>
        <v>18628.41</v>
      </c>
      <c r="X522" s="75">
        <f>W522-Tabla16[[#This Row],[IVA]]</f>
        <v>0</v>
      </c>
    </row>
    <row r="523" spans="1:24" x14ac:dyDescent="0.25">
      <c r="A523" s="76">
        <v>186737</v>
      </c>
      <c r="B523" s="77">
        <v>197</v>
      </c>
      <c r="C523" s="85">
        <v>45175</v>
      </c>
      <c r="D523" s="79"/>
      <c r="E523" s="79">
        <v>202239.3</v>
      </c>
      <c r="F523" s="79">
        <v>0</v>
      </c>
      <c r="G523" s="80"/>
      <c r="H523" s="80"/>
      <c r="I523" s="79"/>
      <c r="J523" s="79"/>
      <c r="K523" s="79"/>
      <c r="L523" s="79">
        <v>202239.3</v>
      </c>
      <c r="M523" s="86">
        <f>Tabla16[[#This Row],[TASA EX.]]+Tabla16[[#This Row],[IEPS 8 %]]</f>
        <v>0</v>
      </c>
      <c r="N523" s="81">
        <f>Tabla16[[#This Row],[TASA 16%]]+Tabla16[[#This Row],[IEPS 6%]]</f>
        <v>0</v>
      </c>
      <c r="O523" s="36">
        <v>45194</v>
      </c>
      <c r="P523" s="78" t="s">
        <v>220</v>
      </c>
      <c r="Q523" s="82" t="s">
        <v>221</v>
      </c>
      <c r="R523" s="77" t="s">
        <v>34</v>
      </c>
      <c r="S523" s="79"/>
      <c r="T523" s="83" t="s">
        <v>35</v>
      </c>
      <c r="U523" s="78" t="s">
        <v>1568</v>
      </c>
      <c r="W523" s="75">
        <f>(Tabla16[[#This Row],[TASA 16%]]+Tabla16[[#This Row],[IEPS 6%]])*0.16</f>
        <v>0</v>
      </c>
      <c r="X523" s="75">
        <f>W523-Tabla16[[#This Row],[IVA]]</f>
        <v>0</v>
      </c>
    </row>
    <row r="524" spans="1:24" x14ac:dyDescent="0.25">
      <c r="A524" s="64">
        <v>186739</v>
      </c>
      <c r="B524" s="65">
        <v>199</v>
      </c>
      <c r="C524" s="10">
        <v>45175</v>
      </c>
      <c r="D524" s="67"/>
      <c r="E524" s="67">
        <v>382924.45</v>
      </c>
      <c r="F524" s="67">
        <v>8470</v>
      </c>
      <c r="G524" s="68"/>
      <c r="H524" s="68"/>
      <c r="I524" s="67"/>
      <c r="J524" s="67"/>
      <c r="K524" s="67">
        <v>1355.2</v>
      </c>
      <c r="L524" s="67">
        <v>392749.65</v>
      </c>
      <c r="M524" s="61">
        <f>Tabla16[[#This Row],[TASA EX.]]+Tabla16[[#This Row],[IEPS 8 %]]</f>
        <v>0</v>
      </c>
      <c r="N524" s="69">
        <f>Tabla16[[#This Row],[TASA 16%]]+Tabla16[[#This Row],[IEPS 6%]]</f>
        <v>8470</v>
      </c>
      <c r="O524" s="36">
        <v>45184</v>
      </c>
      <c r="P524" s="66" t="s">
        <v>220</v>
      </c>
      <c r="Q524" s="70" t="s">
        <v>221</v>
      </c>
      <c r="R524" s="65" t="s">
        <v>34</v>
      </c>
      <c r="S524" s="67"/>
      <c r="T524" s="71" t="s">
        <v>35</v>
      </c>
      <c r="U524" s="66" t="s">
        <v>1569</v>
      </c>
      <c r="W524" s="75">
        <f>(Tabla16[[#This Row],[TASA 16%]]+Tabla16[[#This Row],[IEPS 6%]])*0.16</f>
        <v>1355.2</v>
      </c>
      <c r="X524" s="75">
        <f>W524-Tabla16[[#This Row],[IVA]]</f>
        <v>0</v>
      </c>
    </row>
    <row r="525" spans="1:24" x14ac:dyDescent="0.25">
      <c r="A525" s="64">
        <v>186742</v>
      </c>
      <c r="B525" s="65">
        <v>202</v>
      </c>
      <c r="C525" s="10">
        <v>45175</v>
      </c>
      <c r="D525" s="67"/>
      <c r="E525" s="67">
        <v>146534.9</v>
      </c>
      <c r="F525" s="67">
        <v>0</v>
      </c>
      <c r="G525" s="68"/>
      <c r="H525" s="68"/>
      <c r="I525" s="67"/>
      <c r="J525" s="67"/>
      <c r="K525" s="67"/>
      <c r="L525" s="67">
        <v>146534.9</v>
      </c>
      <c r="M525" s="61">
        <f>Tabla16[[#This Row],[TASA EX.]]+Tabla16[[#This Row],[IEPS 8 %]]</f>
        <v>0</v>
      </c>
      <c r="N525" s="69">
        <f>Tabla16[[#This Row],[TASA 16%]]+Tabla16[[#This Row],[IEPS 6%]]</f>
        <v>0</v>
      </c>
      <c r="O525" s="36">
        <v>45181</v>
      </c>
      <c r="P525" s="66" t="s">
        <v>403</v>
      </c>
      <c r="Q525" s="70" t="s">
        <v>404</v>
      </c>
      <c r="R525" s="65" t="s">
        <v>34</v>
      </c>
      <c r="S525" s="67"/>
      <c r="T525" s="71" t="s">
        <v>35</v>
      </c>
      <c r="U525" s="66" t="s">
        <v>1570</v>
      </c>
      <c r="W525" s="75">
        <f>(Tabla16[[#This Row],[TASA 16%]]+Tabla16[[#This Row],[IEPS 6%]])*0.16</f>
        <v>0</v>
      </c>
      <c r="X525" s="75">
        <f>W525-Tabla16[[#This Row],[IVA]]</f>
        <v>0</v>
      </c>
    </row>
    <row r="526" spans="1:24" x14ac:dyDescent="0.25">
      <c r="A526" s="76">
        <v>186743</v>
      </c>
      <c r="B526" s="77">
        <v>203</v>
      </c>
      <c r="C526" s="85">
        <v>45176</v>
      </c>
      <c r="D526" s="79"/>
      <c r="E526" s="79">
        <v>7.5000000069849193E-3</v>
      </c>
      <c r="F526" s="79">
        <v>236014.0625</v>
      </c>
      <c r="G526" s="80">
        <v>-25174.91</v>
      </c>
      <c r="H526" s="80">
        <v>-23601.41</v>
      </c>
      <c r="I526" s="79"/>
      <c r="J526" s="79"/>
      <c r="K526" s="79">
        <v>37762.25</v>
      </c>
      <c r="L526" s="79">
        <v>225000</v>
      </c>
      <c r="M526" s="81">
        <f>Tabla16[[#This Row],[TASA EX.]]+Tabla16[[#This Row],[IEPS 8 %]]</f>
        <v>0</v>
      </c>
      <c r="N526" s="81">
        <f>Tabla16[[#This Row],[TASA 16%]]+Tabla16[[#This Row],[IEPS 6%]]</f>
        <v>236014.0625</v>
      </c>
      <c r="O526" s="36">
        <v>45196</v>
      </c>
      <c r="P526" s="78" t="s">
        <v>407</v>
      </c>
      <c r="Q526" s="82" t="s">
        <v>408</v>
      </c>
      <c r="R526" s="77" t="s">
        <v>409</v>
      </c>
      <c r="S526" s="79"/>
      <c r="T526" s="83" t="s">
        <v>410</v>
      </c>
      <c r="U526" s="78" t="s">
        <v>1571</v>
      </c>
      <c r="W526" s="75">
        <f>(Tabla16[[#This Row],[TASA 16%]]+Tabla16[[#This Row],[IEPS 6%]])*0.16</f>
        <v>37762.25</v>
      </c>
      <c r="X526" s="75">
        <f>W526-Tabla16[[#This Row],[IVA]]</f>
        <v>0</v>
      </c>
    </row>
    <row r="527" spans="1:24" x14ac:dyDescent="0.25">
      <c r="A527" s="64">
        <v>186744</v>
      </c>
      <c r="B527" s="65">
        <v>204</v>
      </c>
      <c r="C527" s="10">
        <v>45176</v>
      </c>
      <c r="D527" s="67"/>
      <c r="E527" s="67">
        <v>-4.7500000000582077E-2</v>
      </c>
      <c r="F527" s="67">
        <v>37248.4375</v>
      </c>
      <c r="G527" s="68"/>
      <c r="H527" s="68">
        <v>-465.62</v>
      </c>
      <c r="I527" s="67"/>
      <c r="J527" s="67"/>
      <c r="K527" s="67">
        <v>5959.75</v>
      </c>
      <c r="L527" s="67">
        <v>42742.52</v>
      </c>
      <c r="M527" s="61">
        <f>Tabla16[[#This Row],[TASA EX.]]+Tabla16[[#This Row],[IEPS 8 %]]</f>
        <v>0</v>
      </c>
      <c r="N527" s="69">
        <f>Tabla16[[#This Row],[TASA 16%]]+Tabla16[[#This Row],[IEPS 6%]]</f>
        <v>37248.4375</v>
      </c>
      <c r="O527" s="36">
        <v>45181</v>
      </c>
      <c r="P527" s="66" t="s">
        <v>521</v>
      </c>
      <c r="Q527" s="70" t="s">
        <v>522</v>
      </c>
      <c r="R527" s="65" t="s">
        <v>34</v>
      </c>
      <c r="S527" s="67"/>
      <c r="T527" s="71" t="s">
        <v>35</v>
      </c>
      <c r="U527" s="66" t="s">
        <v>1572</v>
      </c>
      <c r="W527" s="75">
        <f>(Tabla16[[#This Row],[TASA 16%]]+Tabla16[[#This Row],[IEPS 6%]])*0.16</f>
        <v>5959.75</v>
      </c>
      <c r="X527" s="75">
        <f>W527-Tabla16[[#This Row],[IVA]]</f>
        <v>0</v>
      </c>
    </row>
    <row r="528" spans="1:24" x14ac:dyDescent="0.25">
      <c r="A528" s="64">
        <v>186745</v>
      </c>
      <c r="B528" s="65">
        <v>205</v>
      </c>
      <c r="C528" s="10">
        <v>45176</v>
      </c>
      <c r="D528" s="67"/>
      <c r="E528" s="67">
        <v>1.2500000000727596E-2</v>
      </c>
      <c r="F528" s="67">
        <v>24751.6875</v>
      </c>
      <c r="G528" s="68"/>
      <c r="H528" s="68"/>
      <c r="I528" s="67"/>
      <c r="J528" s="67"/>
      <c r="K528" s="67">
        <v>3960.27</v>
      </c>
      <c r="L528" s="67">
        <v>28711.97</v>
      </c>
      <c r="M528" s="61">
        <f>Tabla16[[#This Row],[TASA EX.]]+Tabla16[[#This Row],[IEPS 8 %]]</f>
        <v>0</v>
      </c>
      <c r="N528" s="69">
        <f>Tabla16[[#This Row],[TASA 16%]]+Tabla16[[#This Row],[IEPS 6%]]</f>
        <v>24751.6875</v>
      </c>
      <c r="O528" s="36">
        <v>45181</v>
      </c>
      <c r="P528" s="66" t="s">
        <v>483</v>
      </c>
      <c r="Q528" s="70" t="s">
        <v>484</v>
      </c>
      <c r="R528" s="65" t="s">
        <v>48</v>
      </c>
      <c r="S528" s="67"/>
      <c r="T528" s="71" t="s">
        <v>49</v>
      </c>
      <c r="U528" s="66" t="s">
        <v>1573</v>
      </c>
      <c r="W528" s="75">
        <f>(Tabla16[[#This Row],[TASA 16%]]+Tabla16[[#This Row],[IEPS 6%]])*0.16</f>
        <v>3960.27</v>
      </c>
      <c r="X528" s="75">
        <f>W528-Tabla16[[#This Row],[IVA]]</f>
        <v>0</v>
      </c>
    </row>
    <row r="529" spans="1:24" x14ac:dyDescent="0.25">
      <c r="A529" s="55">
        <v>187048</v>
      </c>
      <c r="B529" s="54">
        <v>508</v>
      </c>
      <c r="C529" s="10">
        <v>45184</v>
      </c>
      <c r="D529" s="56"/>
      <c r="E529" s="56">
        <v>13644.705000000002</v>
      </c>
      <c r="F529" s="56">
        <v>39694.375</v>
      </c>
      <c r="G529" s="57"/>
      <c r="H529" s="57"/>
      <c r="I529" s="56"/>
      <c r="J529" s="56">
        <v>272.35000000000002</v>
      </c>
      <c r="K529" s="56">
        <v>6351.1</v>
      </c>
      <c r="L529" s="56">
        <v>59962.53</v>
      </c>
      <c r="M529" s="61">
        <f>Tabla16[[#This Row],[TASA EX.]]+Tabla16[[#This Row],[IEPS 8 %]]</f>
        <v>272.35000000000002</v>
      </c>
      <c r="N529" s="61">
        <f>Tabla16[[#This Row],[TASA 16%]]+Tabla16[[#This Row],[IEPS 6%]]</f>
        <v>39694.375</v>
      </c>
      <c r="O529" s="36">
        <v>45197</v>
      </c>
      <c r="P529" s="58" t="s">
        <v>232</v>
      </c>
      <c r="Q529" s="53" t="s">
        <v>233</v>
      </c>
      <c r="R529" s="49" t="s">
        <v>34</v>
      </c>
      <c r="S529" s="59"/>
      <c r="T529" s="54" t="s">
        <v>35</v>
      </c>
      <c r="U529" s="52" t="s">
        <v>1773</v>
      </c>
      <c r="W529" s="75">
        <f>(Tabla16[[#This Row],[TASA 16%]]+Tabla16[[#This Row],[IEPS 6%]])*0.16</f>
        <v>6351.1</v>
      </c>
      <c r="X529" s="75">
        <f>W529-Tabla16[[#This Row],[IVA]]</f>
        <v>0</v>
      </c>
    </row>
    <row r="530" spans="1:24" x14ac:dyDescent="0.25">
      <c r="A530" s="64">
        <v>186747</v>
      </c>
      <c r="B530" s="65">
        <v>207</v>
      </c>
      <c r="C530" s="10">
        <v>45176</v>
      </c>
      <c r="D530" s="67"/>
      <c r="E530" s="67">
        <v>1.9999999996798579E-2</v>
      </c>
      <c r="F530" s="67">
        <v>37579.25</v>
      </c>
      <c r="G530" s="68"/>
      <c r="H530" s="68"/>
      <c r="I530" s="67"/>
      <c r="J530" s="67"/>
      <c r="K530" s="67">
        <v>6012.68</v>
      </c>
      <c r="L530" s="67">
        <v>43591.95</v>
      </c>
      <c r="M530" s="61">
        <f>Tabla16[[#This Row],[TASA EX.]]+Tabla16[[#This Row],[IEPS 8 %]]</f>
        <v>0</v>
      </c>
      <c r="N530" s="69">
        <f>Tabla16[[#This Row],[TASA 16%]]+Tabla16[[#This Row],[IEPS 6%]]</f>
        <v>37579.25</v>
      </c>
      <c r="O530" s="36">
        <v>45183</v>
      </c>
      <c r="P530" s="66" t="s">
        <v>232</v>
      </c>
      <c r="Q530" s="70" t="s">
        <v>233</v>
      </c>
      <c r="R530" s="65" t="s">
        <v>34</v>
      </c>
      <c r="S530" s="67"/>
      <c r="T530" s="71" t="s">
        <v>35</v>
      </c>
      <c r="U530" s="66" t="s">
        <v>1575</v>
      </c>
      <c r="W530" s="75">
        <f>(Tabla16[[#This Row],[TASA 16%]]+Tabla16[[#This Row],[IEPS 6%]])*0.16</f>
        <v>6012.68</v>
      </c>
      <c r="X530" s="75">
        <f>W530-Tabla16[[#This Row],[IVA]]</f>
        <v>0</v>
      </c>
    </row>
    <row r="531" spans="1:24" x14ac:dyDescent="0.25">
      <c r="A531" s="64">
        <v>186748</v>
      </c>
      <c r="B531" s="65">
        <v>208</v>
      </c>
      <c r="C531" s="10">
        <v>45176</v>
      </c>
      <c r="D531" s="67"/>
      <c r="E531" s="67">
        <v>38261.390000000014</v>
      </c>
      <c r="F531" s="67">
        <v>311435.5</v>
      </c>
      <c r="G531" s="68"/>
      <c r="H531" s="68"/>
      <c r="I531" s="67"/>
      <c r="J531" s="67"/>
      <c r="K531" s="67">
        <v>49829.68</v>
      </c>
      <c r="L531" s="67">
        <v>399526.57</v>
      </c>
      <c r="M531" s="61">
        <f>Tabla16[[#This Row],[TASA EX.]]+Tabla16[[#This Row],[IEPS 8 %]]</f>
        <v>0</v>
      </c>
      <c r="N531" s="69">
        <f>Tabla16[[#This Row],[TASA 16%]]+Tabla16[[#This Row],[IEPS 6%]]</f>
        <v>311435.5</v>
      </c>
      <c r="O531" s="36">
        <v>45192</v>
      </c>
      <c r="P531" t="s">
        <v>1999</v>
      </c>
      <c r="Q531" s="70" t="s">
        <v>143</v>
      </c>
      <c r="R531" s="65" t="s">
        <v>34</v>
      </c>
      <c r="S531" s="67">
        <v>529.53</v>
      </c>
      <c r="T531" s="71" t="s">
        <v>35</v>
      </c>
      <c r="U531" s="12" t="s">
        <v>1576</v>
      </c>
      <c r="W531" s="75">
        <f>(Tabla16[[#This Row],[TASA 16%]]+Tabla16[[#This Row],[IEPS 6%]])*0.16</f>
        <v>49829.68</v>
      </c>
      <c r="X531" s="75">
        <f>W531-Tabla16[[#This Row],[IVA]]</f>
        <v>0</v>
      </c>
    </row>
    <row r="532" spans="1:24" x14ac:dyDescent="0.25">
      <c r="A532" s="39">
        <v>186749</v>
      </c>
      <c r="B532" s="9">
        <v>209</v>
      </c>
      <c r="C532" s="10">
        <v>45176</v>
      </c>
      <c r="D532" s="11"/>
      <c r="E532" s="11">
        <v>10160.6</v>
      </c>
      <c r="F532" s="11">
        <v>0</v>
      </c>
      <c r="G532" s="24"/>
      <c r="H532" s="24"/>
      <c r="I532" s="11"/>
      <c r="J532" s="11"/>
      <c r="K532" s="11"/>
      <c r="L532" s="11">
        <v>10160.6</v>
      </c>
      <c r="M532" s="62">
        <f>Tabla16[[#This Row],[TASA EX.]]+Tabla16[[#This Row],[IEPS 8 %]]</f>
        <v>0</v>
      </c>
      <c r="N532" s="62">
        <f>Tabla16[[#This Row],[TASA 16%]]+Tabla16[[#This Row],[IEPS 6%]]</f>
        <v>0</v>
      </c>
      <c r="O532" s="36">
        <v>45195</v>
      </c>
      <c r="P532" s="12" t="s">
        <v>1577</v>
      </c>
      <c r="Q532" s="37" t="s">
        <v>1578</v>
      </c>
      <c r="R532" s="9" t="s">
        <v>34</v>
      </c>
      <c r="S532" s="11"/>
      <c r="T532" s="13" t="s">
        <v>35</v>
      </c>
      <c r="U532" s="12" t="s">
        <v>1579</v>
      </c>
      <c r="W532" s="75">
        <f>(Tabla16[[#This Row],[TASA 16%]]+Tabla16[[#This Row],[IEPS 6%]])*0.16</f>
        <v>0</v>
      </c>
      <c r="X532" s="75">
        <f>W532-Tabla16[[#This Row],[IVA]]</f>
        <v>0</v>
      </c>
    </row>
    <row r="533" spans="1:24" x14ac:dyDescent="0.25">
      <c r="A533" s="64">
        <v>186750</v>
      </c>
      <c r="B533" s="65">
        <v>210</v>
      </c>
      <c r="C533" s="10">
        <v>45176</v>
      </c>
      <c r="D533" s="67"/>
      <c r="E533" s="67">
        <v>-5.0000000046566129E-3</v>
      </c>
      <c r="F533" s="67">
        <v>360496.625</v>
      </c>
      <c r="G533" s="68"/>
      <c r="H533" s="68"/>
      <c r="I533" s="67"/>
      <c r="J533" s="67"/>
      <c r="K533" s="67">
        <v>57679.46</v>
      </c>
      <c r="L533" s="67">
        <v>418176.08</v>
      </c>
      <c r="M533" s="61">
        <f>Tabla16[[#This Row],[TASA EX.]]+Tabla16[[#This Row],[IEPS 8 %]]</f>
        <v>0</v>
      </c>
      <c r="N533" s="69">
        <f>Tabla16[[#This Row],[TASA 16%]]+Tabla16[[#This Row],[IEPS 6%]]</f>
        <v>360496.625</v>
      </c>
      <c r="O533" s="36">
        <v>45194</v>
      </c>
      <c r="P533" s="66" t="s">
        <v>575</v>
      </c>
      <c r="Q533" s="70" t="s">
        <v>576</v>
      </c>
      <c r="R533" s="65" t="s">
        <v>34</v>
      </c>
      <c r="S533" s="67">
        <v>11149.38</v>
      </c>
      <c r="T533" s="71" t="s">
        <v>35</v>
      </c>
      <c r="U533" s="66" t="s">
        <v>1580</v>
      </c>
      <c r="W533" s="75">
        <f>(Tabla16[[#This Row],[TASA 16%]]+Tabla16[[#This Row],[IEPS 6%]])*0.16</f>
        <v>57679.46</v>
      </c>
      <c r="X533" s="75">
        <f>W533-Tabla16[[#This Row],[IVA]]</f>
        <v>0</v>
      </c>
    </row>
    <row r="534" spans="1:24" x14ac:dyDescent="0.25">
      <c r="A534" s="64">
        <v>186753</v>
      </c>
      <c r="B534" s="65">
        <v>213</v>
      </c>
      <c r="C534" s="10">
        <v>45176</v>
      </c>
      <c r="D534" s="67"/>
      <c r="E534" s="67">
        <v>319400</v>
      </c>
      <c r="F534" s="67">
        <v>0</v>
      </c>
      <c r="G534" s="68"/>
      <c r="H534" s="68"/>
      <c r="I534" s="67"/>
      <c r="J534" s="67"/>
      <c r="K534" s="67"/>
      <c r="L534" s="67">
        <v>319400</v>
      </c>
      <c r="M534" s="61">
        <f>Tabla16[[#This Row],[TASA EX.]]+Tabla16[[#This Row],[IEPS 8 %]]</f>
        <v>0</v>
      </c>
      <c r="N534" s="69">
        <f>Tabla16[[#This Row],[TASA 16%]]+Tabla16[[#This Row],[IEPS 6%]]</f>
        <v>0</v>
      </c>
      <c r="O534" s="36">
        <v>45187</v>
      </c>
      <c r="P534" s="66" t="s">
        <v>543</v>
      </c>
      <c r="Q534" s="70" t="s">
        <v>544</v>
      </c>
      <c r="R534" s="65" t="s">
        <v>34</v>
      </c>
      <c r="S534" s="67"/>
      <c r="T534" s="71" t="s">
        <v>35</v>
      </c>
      <c r="U534" s="66" t="s">
        <v>1581</v>
      </c>
      <c r="W534" s="75">
        <f>(Tabla16[[#This Row],[TASA 16%]]+Tabla16[[#This Row],[IEPS 6%]])*0.16</f>
        <v>0</v>
      </c>
      <c r="X534" s="75">
        <f>W534-Tabla16[[#This Row],[IVA]]</f>
        <v>0</v>
      </c>
    </row>
    <row r="535" spans="1:24" x14ac:dyDescent="0.25">
      <c r="A535" s="64" t="s">
        <v>918</v>
      </c>
      <c r="B535" s="65">
        <v>2008</v>
      </c>
      <c r="C535" s="10">
        <v>45173</v>
      </c>
      <c r="D535" s="67"/>
      <c r="E535" s="67">
        <v>320824.96000000002</v>
      </c>
      <c r="F535" s="67">
        <v>0</v>
      </c>
      <c r="G535" s="68"/>
      <c r="H535" s="68"/>
      <c r="I535" s="67"/>
      <c r="J535" s="67">
        <v>7280.47</v>
      </c>
      <c r="K535" s="67"/>
      <c r="L535" s="67">
        <v>328105.43</v>
      </c>
      <c r="M535" s="61">
        <f>Tabla16[[#This Row],[TASA EX.]]+Tabla16[[#This Row],[IEPS 8 %]]</f>
        <v>7280.47</v>
      </c>
      <c r="N535" s="69">
        <f>Tabla16[[#This Row],[TASA 16%]]+Tabla16[[#This Row],[IEPS 6%]]</f>
        <v>0</v>
      </c>
      <c r="O535" s="36">
        <v>45173</v>
      </c>
      <c r="P535" s="66" t="s">
        <v>93</v>
      </c>
      <c r="Q535" s="70" t="s">
        <v>94</v>
      </c>
      <c r="R535" s="65" t="s">
        <v>34</v>
      </c>
      <c r="S535" s="67">
        <v>6746.81</v>
      </c>
      <c r="T535" s="71" t="s">
        <v>35</v>
      </c>
      <c r="U535" s="66" t="s">
        <v>1019</v>
      </c>
      <c r="W535" s="75">
        <f>(Tabla16[[#This Row],[TASA 16%]]+Tabla16[[#This Row],[IEPS 6%]])*0.16</f>
        <v>0</v>
      </c>
      <c r="X535" s="75">
        <f>W535-Tabla16[[#This Row],[IVA]]</f>
        <v>0</v>
      </c>
    </row>
    <row r="536" spans="1:24" x14ac:dyDescent="0.25">
      <c r="A536" s="64">
        <v>186755</v>
      </c>
      <c r="B536" s="65">
        <v>215</v>
      </c>
      <c r="C536" s="10">
        <v>45176</v>
      </c>
      <c r="D536" s="67"/>
      <c r="E536" s="67">
        <v>16880</v>
      </c>
      <c r="F536" s="67">
        <v>0</v>
      </c>
      <c r="G536" s="68"/>
      <c r="H536" s="68"/>
      <c r="I536" s="67"/>
      <c r="J536" s="67"/>
      <c r="K536" s="67"/>
      <c r="L536" s="67">
        <v>16880</v>
      </c>
      <c r="M536" s="61">
        <f>Tabla16[[#This Row],[TASA EX.]]+Tabla16[[#This Row],[IEPS 8 %]]</f>
        <v>0</v>
      </c>
      <c r="N536" s="69">
        <f>Tabla16[[#This Row],[TASA 16%]]+Tabla16[[#This Row],[IEPS 6%]]</f>
        <v>0</v>
      </c>
      <c r="O536" s="36">
        <v>45188</v>
      </c>
      <c r="P536" s="66" t="s">
        <v>699</v>
      </c>
      <c r="Q536" s="70" t="s">
        <v>700</v>
      </c>
      <c r="R536" s="65" t="s">
        <v>34</v>
      </c>
      <c r="S536" s="67"/>
      <c r="T536" s="71" t="s">
        <v>35</v>
      </c>
      <c r="U536" s="66" t="s">
        <v>1583</v>
      </c>
      <c r="W536" s="75">
        <f>(Tabla16[[#This Row],[TASA 16%]]+Tabla16[[#This Row],[IEPS 6%]])*0.16</f>
        <v>0</v>
      </c>
      <c r="X536" s="75">
        <f>W536-Tabla16[[#This Row],[IVA]]</f>
        <v>0</v>
      </c>
    </row>
    <row r="537" spans="1:24" x14ac:dyDescent="0.25">
      <c r="A537" s="64" t="s">
        <v>919</v>
      </c>
      <c r="B537" s="65">
        <v>2060</v>
      </c>
      <c r="C537" s="10">
        <v>45184</v>
      </c>
      <c r="D537" s="67"/>
      <c r="E537" s="67">
        <v>351266.02999999997</v>
      </c>
      <c r="F537" s="67">
        <v>0</v>
      </c>
      <c r="G537" s="68"/>
      <c r="H537" s="68"/>
      <c r="I537" s="67"/>
      <c r="J537" s="67">
        <v>8919.4500000000007</v>
      </c>
      <c r="K537" s="67"/>
      <c r="L537" s="67">
        <v>360185.48</v>
      </c>
      <c r="M537" s="61">
        <f>Tabla16[[#This Row],[TASA EX.]]+Tabla16[[#This Row],[IEPS 8 %]]</f>
        <v>8919.4500000000007</v>
      </c>
      <c r="N537" s="69">
        <f>Tabla16[[#This Row],[TASA 16%]]+Tabla16[[#This Row],[IEPS 6%]]</f>
        <v>0</v>
      </c>
      <c r="O537" s="36">
        <v>45184</v>
      </c>
      <c r="P537" s="66" t="s">
        <v>93</v>
      </c>
      <c r="Q537" s="70" t="s">
        <v>94</v>
      </c>
      <c r="R537" s="65" t="s">
        <v>34</v>
      </c>
      <c r="S537" s="67">
        <v>7168.75</v>
      </c>
      <c r="T537" s="71" t="s">
        <v>35</v>
      </c>
      <c r="U537" s="66" t="s">
        <v>1020</v>
      </c>
      <c r="W537" s="75">
        <f>(Tabla16[[#This Row],[TASA 16%]]+Tabla16[[#This Row],[IEPS 6%]])*0.16</f>
        <v>0</v>
      </c>
      <c r="X537" s="75">
        <f>W537-Tabla16[[#This Row],[IVA]]</f>
        <v>0</v>
      </c>
    </row>
    <row r="538" spans="1:24" x14ac:dyDescent="0.25">
      <c r="A538" s="39">
        <v>186757</v>
      </c>
      <c r="B538" s="9">
        <v>217</v>
      </c>
      <c r="C538" s="10">
        <v>45176</v>
      </c>
      <c r="D538" s="11"/>
      <c r="E538" s="11">
        <v>-1.2500000000727596E-2</v>
      </c>
      <c r="F538" s="11">
        <v>12782.5625</v>
      </c>
      <c r="G538" s="24"/>
      <c r="H538" s="24"/>
      <c r="I538" s="11"/>
      <c r="J538" s="11"/>
      <c r="K538" s="11">
        <v>2045.21</v>
      </c>
      <c r="L538" s="11">
        <v>14827.76</v>
      </c>
      <c r="M538" s="61">
        <f>Tabla16[[#This Row],[TASA EX.]]+Tabla16[[#This Row],[IEPS 8 %]]</f>
        <v>0</v>
      </c>
      <c r="N538" s="62">
        <f>Tabla16[[#This Row],[TASA 16%]]+Tabla16[[#This Row],[IEPS 6%]]</f>
        <v>12782.5625</v>
      </c>
      <c r="O538" s="36">
        <v>45195</v>
      </c>
      <c r="P538" s="12" t="s">
        <v>599</v>
      </c>
      <c r="Q538" s="37" t="s">
        <v>600</v>
      </c>
      <c r="R538" s="9" t="s">
        <v>34</v>
      </c>
      <c r="S538" s="11"/>
      <c r="T538" s="13" t="s">
        <v>35</v>
      </c>
      <c r="U538" s="12" t="s">
        <v>1585</v>
      </c>
      <c r="W538" s="75">
        <f>(Tabla16[[#This Row],[TASA 16%]]+Tabla16[[#This Row],[IEPS 6%]])*0.16</f>
        <v>2045.21</v>
      </c>
      <c r="X538" s="75">
        <f>W538-Tabla16[[#This Row],[IVA]]</f>
        <v>0</v>
      </c>
    </row>
    <row r="539" spans="1:24" x14ac:dyDescent="0.25">
      <c r="A539" s="64">
        <v>186758</v>
      </c>
      <c r="B539" s="65">
        <v>218</v>
      </c>
      <c r="C539" s="10">
        <v>45176</v>
      </c>
      <c r="D539" s="67"/>
      <c r="E539" s="67">
        <v>0</v>
      </c>
      <c r="F539" s="67">
        <v>26042.5</v>
      </c>
      <c r="G539" s="68"/>
      <c r="H539" s="68"/>
      <c r="I539" s="67"/>
      <c r="J539" s="67"/>
      <c r="K539" s="67">
        <v>4166.8</v>
      </c>
      <c r="L539" s="67">
        <v>30209.3</v>
      </c>
      <c r="M539" s="61">
        <f>Tabla16[[#This Row],[TASA EX.]]+Tabla16[[#This Row],[IEPS 8 %]]</f>
        <v>0</v>
      </c>
      <c r="N539" s="69">
        <f>Tabla16[[#This Row],[TASA 16%]]+Tabla16[[#This Row],[IEPS 6%]]</f>
        <v>26042.5</v>
      </c>
      <c r="O539" s="36">
        <v>45195</v>
      </c>
      <c r="P539" s="66" t="s">
        <v>537</v>
      </c>
      <c r="Q539" s="70" t="s">
        <v>538</v>
      </c>
      <c r="R539" s="65" t="s">
        <v>34</v>
      </c>
      <c r="S539" s="67"/>
      <c r="T539" s="71" t="s">
        <v>35</v>
      </c>
      <c r="U539" s="66" t="s">
        <v>1586</v>
      </c>
      <c r="W539" s="75">
        <f>(Tabla16[[#This Row],[TASA 16%]]+Tabla16[[#This Row],[IEPS 6%]])*0.16</f>
        <v>4166.8</v>
      </c>
      <c r="X539" s="75">
        <f>W539-Tabla16[[#This Row],[IVA]]</f>
        <v>0</v>
      </c>
    </row>
    <row r="540" spans="1:24" x14ac:dyDescent="0.25">
      <c r="A540" s="64" t="s">
        <v>920</v>
      </c>
      <c r="B540" s="65">
        <v>2106</v>
      </c>
      <c r="C540" s="10">
        <v>45196</v>
      </c>
      <c r="D540" s="67"/>
      <c r="E540" s="67">
        <v>237728.61</v>
      </c>
      <c r="F540" s="67">
        <v>0</v>
      </c>
      <c r="G540" s="68"/>
      <c r="H540" s="68"/>
      <c r="I540" s="67"/>
      <c r="J540" s="67">
        <v>9510</v>
      </c>
      <c r="K540" s="67"/>
      <c r="L540" s="67">
        <v>247238.61</v>
      </c>
      <c r="M540" s="61">
        <f>Tabla16[[#This Row],[TASA EX.]]+Tabla16[[#This Row],[IEPS 8 %]]</f>
        <v>9510</v>
      </c>
      <c r="N540" s="69">
        <f>Tabla16[[#This Row],[TASA 16%]]+Tabla16[[#This Row],[IEPS 6%]]</f>
        <v>0</v>
      </c>
      <c r="O540" s="36">
        <v>45196</v>
      </c>
      <c r="P540" s="66" t="s">
        <v>93</v>
      </c>
      <c r="Q540" s="70" t="s">
        <v>94</v>
      </c>
      <c r="R540" s="65" t="s">
        <v>34</v>
      </c>
      <c r="S540" s="67">
        <v>4851.6099999999997</v>
      </c>
      <c r="T540" s="71" t="s">
        <v>35</v>
      </c>
      <c r="U540" s="66" t="s">
        <v>1021</v>
      </c>
      <c r="W540" s="75">
        <f>(Tabla16[[#This Row],[TASA 16%]]+Tabla16[[#This Row],[IEPS 6%]])*0.16</f>
        <v>0</v>
      </c>
      <c r="X540" s="75">
        <f>W540-Tabla16[[#This Row],[IVA]]</f>
        <v>0</v>
      </c>
    </row>
    <row r="541" spans="1:24" x14ac:dyDescent="0.25">
      <c r="A541" s="76">
        <v>186285</v>
      </c>
      <c r="B541" s="77">
        <v>745</v>
      </c>
      <c r="C541" s="10">
        <v>45162</v>
      </c>
      <c r="D541" s="79"/>
      <c r="E541" s="79">
        <v>11077.84</v>
      </c>
      <c r="F541" s="79">
        <v>0</v>
      </c>
      <c r="G541" s="80"/>
      <c r="H541" s="80"/>
      <c r="I541" s="79"/>
      <c r="J541" s="79">
        <v>886.22</v>
      </c>
      <c r="K541" s="79"/>
      <c r="L541" s="79">
        <v>11964.06</v>
      </c>
      <c r="M541" s="81">
        <f>Tabla16[[#This Row],[TASA EX.]]+Tabla16[[#This Row],[IEPS 8 %]]</f>
        <v>886.22</v>
      </c>
      <c r="N541" s="81">
        <f>Tabla16[[#This Row],[TASA 16%]]+Tabla16[[#This Row],[IEPS 6%]]</f>
        <v>0</v>
      </c>
      <c r="O541" s="36">
        <v>45177</v>
      </c>
      <c r="P541" s="78" t="s">
        <v>240</v>
      </c>
      <c r="Q541" s="82" t="s">
        <v>241</v>
      </c>
      <c r="R541" s="77" t="s">
        <v>34</v>
      </c>
      <c r="S541" s="79"/>
      <c r="T541" s="83" t="s">
        <v>35</v>
      </c>
      <c r="U541" s="78" t="s">
        <v>56</v>
      </c>
      <c r="W541" s="75">
        <f>(Tabla16[[#This Row],[TASA 16%]]+Tabla16[[#This Row],[IEPS 6%]])*0.16</f>
        <v>0</v>
      </c>
      <c r="X541" s="75">
        <f>W541-Tabla16[[#This Row],[IVA]]</f>
        <v>0</v>
      </c>
    </row>
    <row r="542" spans="1:24" x14ac:dyDescent="0.25">
      <c r="A542" s="64">
        <v>186761</v>
      </c>
      <c r="B542" s="65">
        <v>221</v>
      </c>
      <c r="C542" s="10">
        <v>45176</v>
      </c>
      <c r="D542" s="67"/>
      <c r="E542" s="67">
        <v>28773.040000000001</v>
      </c>
      <c r="F542" s="67">
        <v>0</v>
      </c>
      <c r="G542" s="68"/>
      <c r="H542" s="68"/>
      <c r="I542" s="67"/>
      <c r="J542" s="67"/>
      <c r="K542" s="67"/>
      <c r="L542" s="67">
        <v>28773.040000000001</v>
      </c>
      <c r="M542" s="61">
        <f>Tabla16[[#This Row],[TASA EX.]]+Tabla16[[#This Row],[IEPS 8 %]]</f>
        <v>0</v>
      </c>
      <c r="N542" s="69">
        <f>Tabla16[[#This Row],[TASA 16%]]+Tabla16[[#This Row],[IEPS 6%]]</f>
        <v>0</v>
      </c>
      <c r="O542" s="36">
        <v>45195</v>
      </c>
      <c r="P542" s="66" t="s">
        <v>252</v>
      </c>
      <c r="Q542" s="70" t="s">
        <v>253</v>
      </c>
      <c r="R542" s="65" t="s">
        <v>34</v>
      </c>
      <c r="S542" s="67">
        <v>587.20000000000005</v>
      </c>
      <c r="T542" s="71" t="s">
        <v>35</v>
      </c>
      <c r="U542" s="66" t="s">
        <v>1589</v>
      </c>
      <c r="W542" s="75">
        <f>(Tabla16[[#This Row],[TASA 16%]]+Tabla16[[#This Row],[IEPS 6%]])*0.16</f>
        <v>0</v>
      </c>
      <c r="X542" s="75">
        <f>W542-Tabla16[[#This Row],[IVA]]</f>
        <v>0</v>
      </c>
    </row>
    <row r="543" spans="1:24" x14ac:dyDescent="0.25">
      <c r="A543" s="64">
        <v>186762</v>
      </c>
      <c r="B543" s="65">
        <v>222</v>
      </c>
      <c r="C543" s="10">
        <v>45176</v>
      </c>
      <c r="D543" s="67"/>
      <c r="E543" s="67">
        <v>-9.9999999947613105E-3</v>
      </c>
      <c r="F543" s="67">
        <v>48930.25</v>
      </c>
      <c r="G543" s="68"/>
      <c r="H543" s="68"/>
      <c r="I543" s="67"/>
      <c r="J543" s="67"/>
      <c r="K543" s="67">
        <v>7828.84</v>
      </c>
      <c r="L543" s="67">
        <v>56759.08</v>
      </c>
      <c r="M543" s="61">
        <f>Tabla16[[#This Row],[TASA EX.]]+Tabla16[[#This Row],[IEPS 8 %]]</f>
        <v>0</v>
      </c>
      <c r="N543" s="69">
        <f>Tabla16[[#This Row],[TASA 16%]]+Tabla16[[#This Row],[IEPS 6%]]</f>
        <v>48930.25</v>
      </c>
      <c r="O543" s="36">
        <v>45195</v>
      </c>
      <c r="P543" s="66" t="s">
        <v>479</v>
      </c>
      <c r="Q543" s="70" t="s">
        <v>480</v>
      </c>
      <c r="R543" s="65" t="s">
        <v>34</v>
      </c>
      <c r="S543" s="67"/>
      <c r="T543" s="71" t="s">
        <v>35</v>
      </c>
      <c r="U543" s="66" t="s">
        <v>1590</v>
      </c>
      <c r="W543" s="75">
        <f>(Tabla16[[#This Row],[TASA 16%]]+Tabla16[[#This Row],[IEPS 6%]])*0.16</f>
        <v>7828.84</v>
      </c>
      <c r="X543" s="75">
        <f>W543-Tabla16[[#This Row],[IVA]]</f>
        <v>0</v>
      </c>
    </row>
    <row r="544" spans="1:24" x14ac:dyDescent="0.25">
      <c r="A544" s="64">
        <v>186763</v>
      </c>
      <c r="B544" s="65">
        <v>223</v>
      </c>
      <c r="C544" s="10">
        <v>45176</v>
      </c>
      <c r="D544" s="67"/>
      <c r="E544" s="67">
        <v>2.2737367544323206E-13</v>
      </c>
      <c r="F544" s="67">
        <v>1939.5</v>
      </c>
      <c r="G544" s="68"/>
      <c r="H544" s="68"/>
      <c r="I544" s="67"/>
      <c r="J544" s="67"/>
      <c r="K544" s="67">
        <v>310.32</v>
      </c>
      <c r="L544" s="67">
        <v>2249.8200000000002</v>
      </c>
      <c r="M544" s="61">
        <f>Tabla16[[#This Row],[TASA EX.]]+Tabla16[[#This Row],[IEPS 8 %]]</f>
        <v>0</v>
      </c>
      <c r="N544" s="69">
        <f>Tabla16[[#This Row],[TASA 16%]]+Tabla16[[#This Row],[IEPS 6%]]</f>
        <v>1939.5</v>
      </c>
      <c r="O544" s="36">
        <v>45194</v>
      </c>
      <c r="P544" s="66" t="s">
        <v>730</v>
      </c>
      <c r="Q544" s="70" t="s">
        <v>731</v>
      </c>
      <c r="R544" s="65" t="s">
        <v>34</v>
      </c>
      <c r="S544" s="67"/>
      <c r="T544" s="71" t="s">
        <v>35</v>
      </c>
      <c r="U544" s="66" t="s">
        <v>1591</v>
      </c>
      <c r="W544" s="75">
        <f>(Tabla16[[#This Row],[TASA 16%]]+Tabla16[[#This Row],[IEPS 6%]])*0.16</f>
        <v>310.32</v>
      </c>
      <c r="X544" s="75">
        <f>W544-Tabla16[[#This Row],[IVA]]</f>
        <v>0</v>
      </c>
    </row>
    <row r="545" spans="1:24" x14ac:dyDescent="0.25">
      <c r="A545" s="64">
        <v>186764</v>
      </c>
      <c r="B545" s="65">
        <v>224</v>
      </c>
      <c r="C545" s="10">
        <v>45176</v>
      </c>
      <c r="D545" s="67"/>
      <c r="E545" s="67">
        <v>44477.5</v>
      </c>
      <c r="F545" s="67">
        <v>0</v>
      </c>
      <c r="G545" s="68"/>
      <c r="H545" s="68"/>
      <c r="I545" s="67"/>
      <c r="J545" s="67"/>
      <c r="K545" s="67"/>
      <c r="L545" s="67">
        <v>44477.5</v>
      </c>
      <c r="M545" s="61">
        <f>Tabla16[[#This Row],[TASA EX.]]+Tabla16[[#This Row],[IEPS 8 %]]</f>
        <v>0</v>
      </c>
      <c r="N545" s="69">
        <f>Tabla16[[#This Row],[TASA 16%]]+Tabla16[[#This Row],[IEPS 6%]]</f>
        <v>0</v>
      </c>
      <c r="O545" s="36">
        <v>45195</v>
      </c>
      <c r="P545" s="66" t="s">
        <v>154</v>
      </c>
      <c r="Q545" s="70" t="s">
        <v>155</v>
      </c>
      <c r="R545" s="65" t="s">
        <v>34</v>
      </c>
      <c r="S545" s="67"/>
      <c r="T545" s="71" t="s">
        <v>35</v>
      </c>
      <c r="U545" s="66" t="s">
        <v>1592</v>
      </c>
      <c r="W545" s="75">
        <f>(Tabla16[[#This Row],[TASA 16%]]+Tabla16[[#This Row],[IEPS 6%]])*0.16</f>
        <v>0</v>
      </c>
      <c r="X545" s="75">
        <f>W545-Tabla16[[#This Row],[IVA]]</f>
        <v>0</v>
      </c>
    </row>
    <row r="546" spans="1:24" x14ac:dyDescent="0.25">
      <c r="A546" s="64">
        <v>186765</v>
      </c>
      <c r="B546" s="65">
        <v>225</v>
      </c>
      <c r="C546" s="10">
        <v>45176</v>
      </c>
      <c r="D546" s="67"/>
      <c r="E546" s="67">
        <v>124365</v>
      </c>
      <c r="F546" s="67">
        <v>0</v>
      </c>
      <c r="G546" s="68"/>
      <c r="H546" s="68"/>
      <c r="I546" s="67"/>
      <c r="J546" s="67"/>
      <c r="K546" s="67"/>
      <c r="L546" s="67">
        <v>124365</v>
      </c>
      <c r="M546" s="61">
        <f>Tabla16[[#This Row],[TASA EX.]]+Tabla16[[#This Row],[IEPS 8 %]]</f>
        <v>0</v>
      </c>
      <c r="N546" s="69">
        <f>Tabla16[[#This Row],[TASA 16%]]+Tabla16[[#This Row],[IEPS 6%]]</f>
        <v>0</v>
      </c>
      <c r="O546" s="36">
        <v>45194</v>
      </c>
      <c r="P546" s="66" t="s">
        <v>254</v>
      </c>
      <c r="Q546" s="70" t="s">
        <v>255</v>
      </c>
      <c r="R546" s="65" t="s">
        <v>34</v>
      </c>
      <c r="S546" s="67"/>
      <c r="T546" s="71" t="s">
        <v>35</v>
      </c>
      <c r="U546" s="66" t="s">
        <v>1593</v>
      </c>
      <c r="W546" s="75">
        <f>(Tabla16[[#This Row],[TASA 16%]]+Tabla16[[#This Row],[IEPS 6%]])*0.16</f>
        <v>0</v>
      </c>
      <c r="X546" s="75">
        <f>W546-Tabla16[[#This Row],[IVA]]</f>
        <v>0</v>
      </c>
    </row>
    <row r="547" spans="1:24" x14ac:dyDescent="0.25">
      <c r="A547" s="64">
        <v>186506</v>
      </c>
      <c r="B547" s="65">
        <v>966</v>
      </c>
      <c r="C547" s="10">
        <v>45169</v>
      </c>
      <c r="D547" s="67"/>
      <c r="E547" s="67">
        <v>14088.97</v>
      </c>
      <c r="F547" s="67">
        <v>0</v>
      </c>
      <c r="G547" s="68"/>
      <c r="H547" s="68"/>
      <c r="I547" s="67"/>
      <c r="J547" s="67">
        <v>1127.1099999999999</v>
      </c>
      <c r="K547" s="67"/>
      <c r="L547" s="67">
        <v>15216.08</v>
      </c>
      <c r="M547" s="61">
        <f>Tabla16[[#This Row],[TASA EX.]]+Tabla16[[#This Row],[IEPS 8 %]]</f>
        <v>1127.1099999999999</v>
      </c>
      <c r="N547" s="69">
        <f>Tabla16[[#This Row],[TASA 16%]]+Tabla16[[#This Row],[IEPS 6%]]</f>
        <v>0</v>
      </c>
      <c r="O547" s="36">
        <v>45182</v>
      </c>
      <c r="P547" s="66" t="s">
        <v>240</v>
      </c>
      <c r="Q547" s="70" t="s">
        <v>241</v>
      </c>
      <c r="R547" s="65" t="s">
        <v>34</v>
      </c>
      <c r="S547" s="67"/>
      <c r="T547" s="71" t="s">
        <v>35</v>
      </c>
      <c r="U547" s="66" t="s">
        <v>56</v>
      </c>
      <c r="W547" s="75">
        <f>(Tabla16[[#This Row],[TASA 16%]]+Tabla16[[#This Row],[IEPS 6%]])*0.16</f>
        <v>0</v>
      </c>
      <c r="X547" s="75">
        <f>W547-Tabla16[[#This Row],[IVA]]</f>
        <v>0</v>
      </c>
    </row>
    <row r="548" spans="1:24" x14ac:dyDescent="0.25">
      <c r="A548" s="64">
        <v>186767</v>
      </c>
      <c r="B548" s="65">
        <v>227</v>
      </c>
      <c r="C548" s="10">
        <v>45176</v>
      </c>
      <c r="D548" s="67"/>
      <c r="E548" s="67">
        <v>2.5000000023283064E-3</v>
      </c>
      <c r="F548" s="67">
        <v>77956.9375</v>
      </c>
      <c r="G548" s="68"/>
      <c r="H548" s="68"/>
      <c r="I548" s="67"/>
      <c r="J548" s="67"/>
      <c r="K548" s="67">
        <v>12473.11</v>
      </c>
      <c r="L548" s="67">
        <v>90430.05</v>
      </c>
      <c r="M548" s="61">
        <f>Tabla16[[#This Row],[TASA EX.]]+Tabla16[[#This Row],[IEPS 8 %]]</f>
        <v>0</v>
      </c>
      <c r="N548" s="69">
        <f>Tabla16[[#This Row],[TASA 16%]]+Tabla16[[#This Row],[IEPS 6%]]</f>
        <v>77956.9375</v>
      </c>
      <c r="O548" s="36">
        <v>45194</v>
      </c>
      <c r="P548" s="66" t="s">
        <v>256</v>
      </c>
      <c r="Q548" s="70" t="s">
        <v>257</v>
      </c>
      <c r="R548" s="65" t="s">
        <v>34</v>
      </c>
      <c r="S548" s="67"/>
      <c r="T548" s="71" t="s">
        <v>35</v>
      </c>
      <c r="U548" s="66" t="s">
        <v>1595</v>
      </c>
      <c r="W548" s="75">
        <f>(Tabla16[[#This Row],[TASA 16%]]+Tabla16[[#This Row],[IEPS 6%]])*0.16</f>
        <v>12473.11</v>
      </c>
      <c r="X548" s="75">
        <f>W548-Tabla16[[#This Row],[IVA]]</f>
        <v>0</v>
      </c>
    </row>
    <row r="549" spans="1:24" x14ac:dyDescent="0.25">
      <c r="A549" s="64">
        <v>186768</v>
      </c>
      <c r="B549" s="65">
        <v>228</v>
      </c>
      <c r="C549" s="10">
        <v>45176</v>
      </c>
      <c r="D549" s="67"/>
      <c r="E549" s="67">
        <v>12035.99</v>
      </c>
      <c r="F549" s="67">
        <v>0</v>
      </c>
      <c r="G549" s="68"/>
      <c r="H549" s="68"/>
      <c r="I549" s="67"/>
      <c r="J549" s="67"/>
      <c r="K549" s="67"/>
      <c r="L549" s="67">
        <v>12035.99</v>
      </c>
      <c r="M549" s="61">
        <f>Tabla16[[#This Row],[TASA EX.]]+Tabla16[[#This Row],[IEPS 8 %]]</f>
        <v>0</v>
      </c>
      <c r="N549" s="69">
        <f>Tabla16[[#This Row],[TASA 16%]]+Tabla16[[#This Row],[IEPS 6%]]</f>
        <v>0</v>
      </c>
      <c r="O549" s="36">
        <v>45197</v>
      </c>
      <c r="P549" s="66" t="s">
        <v>525</v>
      </c>
      <c r="Q549" s="70" t="s">
        <v>526</v>
      </c>
      <c r="R549" s="65" t="s">
        <v>34</v>
      </c>
      <c r="S549" s="67"/>
      <c r="T549" s="71" t="s">
        <v>35</v>
      </c>
      <c r="U549" s="66" t="s">
        <v>1596</v>
      </c>
      <c r="W549" s="75">
        <f>(Tabla16[[#This Row],[TASA 16%]]+Tabla16[[#This Row],[IEPS 6%]])*0.16</f>
        <v>0</v>
      </c>
      <c r="X549" s="75">
        <f>W549-Tabla16[[#This Row],[IVA]]</f>
        <v>0</v>
      </c>
    </row>
    <row r="550" spans="1:24" x14ac:dyDescent="0.25">
      <c r="A550" s="64">
        <v>186769</v>
      </c>
      <c r="B550" s="65">
        <v>229</v>
      </c>
      <c r="C550" s="10">
        <v>45176</v>
      </c>
      <c r="D550" s="67"/>
      <c r="E550" s="67">
        <v>-7.2499999994761311E-2</v>
      </c>
      <c r="F550" s="67">
        <v>43844.8125</v>
      </c>
      <c r="G550" s="68"/>
      <c r="H550" s="68"/>
      <c r="I550" s="67"/>
      <c r="J550" s="67"/>
      <c r="K550" s="67">
        <v>7015.17</v>
      </c>
      <c r="L550" s="67">
        <v>50859.91</v>
      </c>
      <c r="M550" s="61">
        <f>Tabla16[[#This Row],[TASA EX.]]+Tabla16[[#This Row],[IEPS 8 %]]</f>
        <v>0</v>
      </c>
      <c r="N550" s="69">
        <f>Tabla16[[#This Row],[TASA 16%]]+Tabla16[[#This Row],[IEPS 6%]]</f>
        <v>43844.8125</v>
      </c>
      <c r="O550" s="36">
        <v>45197</v>
      </c>
      <c r="P550" s="66" t="s">
        <v>405</v>
      </c>
      <c r="Q550" s="70" t="s">
        <v>406</v>
      </c>
      <c r="R550" s="65" t="s">
        <v>34</v>
      </c>
      <c r="S550" s="67">
        <v>4336.3</v>
      </c>
      <c r="T550" s="71" t="s">
        <v>35</v>
      </c>
      <c r="U550" s="66" t="s">
        <v>1597</v>
      </c>
      <c r="W550" s="75">
        <f>(Tabla16[[#This Row],[TASA 16%]]+Tabla16[[#This Row],[IEPS 6%]])*0.16</f>
        <v>7015.17</v>
      </c>
      <c r="X550" s="75">
        <f>W550-Tabla16[[#This Row],[IVA]]</f>
        <v>0</v>
      </c>
    </row>
    <row r="551" spans="1:24" x14ac:dyDescent="0.25">
      <c r="A551" s="76">
        <v>186770</v>
      </c>
      <c r="B551" s="77">
        <v>230</v>
      </c>
      <c r="C551" s="85">
        <v>45176</v>
      </c>
      <c r="D551" s="79"/>
      <c r="E551" s="79">
        <v>31171.7</v>
      </c>
      <c r="F551" s="79">
        <v>0</v>
      </c>
      <c r="G551" s="80"/>
      <c r="H551" s="80"/>
      <c r="I551" s="79"/>
      <c r="J551" s="79"/>
      <c r="K551" s="79"/>
      <c r="L551" s="79">
        <v>31171.7</v>
      </c>
      <c r="M551" s="81">
        <f>Tabla16[[#This Row],[TASA EX.]]+Tabla16[[#This Row],[IEPS 8 %]]</f>
        <v>0</v>
      </c>
      <c r="N551" s="81">
        <f>Tabla16[[#This Row],[TASA 16%]]+Tabla16[[#This Row],[IEPS 6%]]</f>
        <v>0</v>
      </c>
      <c r="O551" s="36">
        <v>45189</v>
      </c>
      <c r="P551" s="78" t="s">
        <v>361</v>
      </c>
      <c r="Q551" s="82" t="s">
        <v>362</v>
      </c>
      <c r="R551" s="77" t="s">
        <v>34</v>
      </c>
      <c r="S551" s="79"/>
      <c r="T551" s="83" t="s">
        <v>35</v>
      </c>
      <c r="U551" s="78" t="s">
        <v>1598</v>
      </c>
      <c r="W551" s="75">
        <f>(Tabla16[[#This Row],[TASA 16%]]+Tabla16[[#This Row],[IEPS 6%]])*0.16</f>
        <v>0</v>
      </c>
      <c r="X551" s="75">
        <f>W551-Tabla16[[#This Row],[IVA]]</f>
        <v>0</v>
      </c>
    </row>
    <row r="552" spans="1:24" x14ac:dyDescent="0.25">
      <c r="A552" s="55">
        <v>186780</v>
      </c>
      <c r="B552" s="54">
        <v>240</v>
      </c>
      <c r="C552" s="10">
        <v>45176</v>
      </c>
      <c r="D552" s="56"/>
      <c r="E552" s="56">
        <v>444.44</v>
      </c>
      <c r="F552" s="56">
        <v>0</v>
      </c>
      <c r="G552" s="57"/>
      <c r="H552" s="57"/>
      <c r="I552" s="56"/>
      <c r="J552" s="56">
        <v>35.56</v>
      </c>
      <c r="K552" s="56"/>
      <c r="L552" s="56">
        <v>480</v>
      </c>
      <c r="M552" s="61">
        <f>Tabla16[[#This Row],[TASA EX.]]+Tabla16[[#This Row],[IEPS 8 %]]</f>
        <v>35.56</v>
      </c>
      <c r="N552" s="61">
        <f>Tabla16[[#This Row],[TASA 16%]]+Tabla16[[#This Row],[IEPS 6%]]</f>
        <v>0</v>
      </c>
      <c r="O552" s="36">
        <v>45182</v>
      </c>
      <c r="P552" s="58" t="s">
        <v>240</v>
      </c>
      <c r="Q552" s="53" t="s">
        <v>241</v>
      </c>
      <c r="R552" s="49" t="s">
        <v>34</v>
      </c>
      <c r="S552" s="59"/>
      <c r="T552" s="54" t="s">
        <v>35</v>
      </c>
      <c r="U552" s="52" t="s">
        <v>1607</v>
      </c>
      <c r="W552" s="75">
        <f>(Tabla16[[#This Row],[TASA 16%]]+Tabla16[[#This Row],[IEPS 6%]])*0.16</f>
        <v>0</v>
      </c>
      <c r="X552" s="75">
        <f>W552-Tabla16[[#This Row],[IVA]]</f>
        <v>0</v>
      </c>
    </row>
    <row r="553" spans="1:24" x14ac:dyDescent="0.25">
      <c r="A553" s="64">
        <v>186781</v>
      </c>
      <c r="B553" s="65">
        <v>241</v>
      </c>
      <c r="C553" s="10">
        <v>45176</v>
      </c>
      <c r="D553" s="67"/>
      <c r="E553" s="67">
        <v>1111.0999999999999</v>
      </c>
      <c r="F553" s="67">
        <v>0</v>
      </c>
      <c r="G553" s="68"/>
      <c r="H553" s="68"/>
      <c r="I553" s="67"/>
      <c r="J553" s="67">
        <v>88.89</v>
      </c>
      <c r="K553" s="67"/>
      <c r="L553" s="67">
        <v>1199.99</v>
      </c>
      <c r="M553" s="61">
        <f>Tabla16[[#This Row],[TASA EX.]]+Tabla16[[#This Row],[IEPS 8 %]]</f>
        <v>88.89</v>
      </c>
      <c r="N553" s="69">
        <f>Tabla16[[#This Row],[TASA 16%]]+Tabla16[[#This Row],[IEPS 6%]]</f>
        <v>0</v>
      </c>
      <c r="O553" s="36">
        <v>45182</v>
      </c>
      <c r="P553" s="66" t="s">
        <v>240</v>
      </c>
      <c r="Q553" s="70" t="s">
        <v>241</v>
      </c>
      <c r="R553" s="65" t="s">
        <v>34</v>
      </c>
      <c r="S553" s="67"/>
      <c r="T553" s="71" t="s">
        <v>35</v>
      </c>
      <c r="U553" s="66" t="s">
        <v>1608</v>
      </c>
      <c r="W553" s="75">
        <f>(Tabla16[[#This Row],[TASA 16%]]+Tabla16[[#This Row],[IEPS 6%]])*0.16</f>
        <v>0</v>
      </c>
      <c r="X553" s="75">
        <f>W553-Tabla16[[#This Row],[IVA]]</f>
        <v>0</v>
      </c>
    </row>
    <row r="554" spans="1:24" x14ac:dyDescent="0.25">
      <c r="A554" s="39">
        <v>186773</v>
      </c>
      <c r="B554" s="9">
        <v>233</v>
      </c>
      <c r="C554" s="10">
        <v>45176</v>
      </c>
      <c r="D554" s="11"/>
      <c r="E554" s="11">
        <v>46368</v>
      </c>
      <c r="F554" s="11">
        <v>0</v>
      </c>
      <c r="G554" s="24"/>
      <c r="H554" s="24"/>
      <c r="I554" s="11"/>
      <c r="J554" s="11"/>
      <c r="K554" s="11"/>
      <c r="L554" s="11">
        <v>46368</v>
      </c>
      <c r="M554" s="61">
        <f>Tabla16[[#This Row],[TASA EX.]]+Tabla16[[#This Row],[IEPS 8 %]]</f>
        <v>0</v>
      </c>
      <c r="N554" s="62">
        <f>Tabla16[[#This Row],[TASA 16%]]+Tabla16[[#This Row],[IEPS 6%]]</f>
        <v>0</v>
      </c>
      <c r="O554" s="36">
        <v>45198</v>
      </c>
      <c r="P554" s="12" t="s">
        <v>139</v>
      </c>
      <c r="Q554" s="37" t="s">
        <v>140</v>
      </c>
      <c r="R554" s="9" t="s">
        <v>34</v>
      </c>
      <c r="S554" s="11"/>
      <c r="T554" s="13" t="s">
        <v>35</v>
      </c>
      <c r="U554" s="12" t="s">
        <v>1600</v>
      </c>
      <c r="W554" s="75">
        <f>(Tabla16[[#This Row],[TASA 16%]]+Tabla16[[#This Row],[IEPS 6%]])*0.16</f>
        <v>0</v>
      </c>
      <c r="X554" s="75">
        <f>W554-Tabla16[[#This Row],[IVA]]</f>
        <v>0</v>
      </c>
    </row>
    <row r="555" spans="1:24" x14ac:dyDescent="0.25">
      <c r="A555" s="76">
        <v>186774</v>
      </c>
      <c r="B555" s="77">
        <v>234</v>
      </c>
      <c r="C555" s="10">
        <v>45176</v>
      </c>
      <c r="D555" s="79"/>
      <c r="E555" s="79">
        <v>-1.750000000174623E-2</v>
      </c>
      <c r="F555" s="79">
        <v>66530.1875</v>
      </c>
      <c r="G555" s="80"/>
      <c r="H555" s="80"/>
      <c r="I555" s="79"/>
      <c r="J555" s="79"/>
      <c r="K555" s="79">
        <v>10644.83</v>
      </c>
      <c r="L555" s="79">
        <v>77175</v>
      </c>
      <c r="M555" s="81">
        <f>Tabla16[[#This Row],[TASA EX.]]+Tabla16[[#This Row],[IEPS 8 %]]</f>
        <v>0</v>
      </c>
      <c r="N555" s="81">
        <f>Tabla16[[#This Row],[TASA 16%]]+Tabla16[[#This Row],[IEPS 6%]]</f>
        <v>66530.1875</v>
      </c>
      <c r="O555" s="36">
        <v>45190</v>
      </c>
      <c r="P555" s="78" t="s">
        <v>1601</v>
      </c>
      <c r="Q555" s="82" t="s">
        <v>1602</v>
      </c>
      <c r="R555" s="77" t="s">
        <v>34</v>
      </c>
      <c r="S555" s="79"/>
      <c r="T555" s="83" t="s">
        <v>35</v>
      </c>
      <c r="U555" s="78" t="s">
        <v>736</v>
      </c>
      <c r="W555" s="75">
        <f>(Tabla16[[#This Row],[TASA 16%]]+Tabla16[[#This Row],[IEPS 6%]])*0.16</f>
        <v>10644.83</v>
      </c>
      <c r="X555" s="75">
        <f>W555-Tabla16[[#This Row],[IVA]]</f>
        <v>0</v>
      </c>
    </row>
    <row r="556" spans="1:24" x14ac:dyDescent="0.25">
      <c r="A556" s="76">
        <v>186870</v>
      </c>
      <c r="B556" s="77">
        <v>330</v>
      </c>
      <c r="C556" s="85">
        <v>45180</v>
      </c>
      <c r="D556" s="79"/>
      <c r="E556" s="79">
        <v>13385.29</v>
      </c>
      <c r="F556" s="79">
        <v>0</v>
      </c>
      <c r="G556" s="80"/>
      <c r="H556" s="80"/>
      <c r="I556" s="79"/>
      <c r="J556" s="79">
        <v>1070.83</v>
      </c>
      <c r="K556" s="79"/>
      <c r="L556" s="79">
        <v>14456.12</v>
      </c>
      <c r="M556" s="81">
        <f>Tabla16[[#This Row],[TASA EX.]]+Tabla16[[#This Row],[IEPS 8 %]]</f>
        <v>1070.83</v>
      </c>
      <c r="N556" s="81">
        <f>Tabla16[[#This Row],[TASA 16%]]+Tabla16[[#This Row],[IEPS 6%]]</f>
        <v>0</v>
      </c>
      <c r="O556" s="36">
        <v>45191</v>
      </c>
      <c r="P556" s="78" t="s">
        <v>240</v>
      </c>
      <c r="Q556" s="82" t="s">
        <v>241</v>
      </c>
      <c r="R556" s="77" t="s">
        <v>34</v>
      </c>
      <c r="S556" s="79"/>
      <c r="T556" s="83" t="s">
        <v>35</v>
      </c>
      <c r="U556" s="78" t="s">
        <v>56</v>
      </c>
      <c r="W556" s="75">
        <f>(Tabla16[[#This Row],[TASA 16%]]+Tabla16[[#This Row],[IEPS 6%]])*0.16</f>
        <v>0</v>
      </c>
      <c r="X556" s="75">
        <f>W556-Tabla16[[#This Row],[IVA]]</f>
        <v>0</v>
      </c>
    </row>
    <row r="557" spans="1:24" x14ac:dyDescent="0.25">
      <c r="A557" s="64">
        <v>186959</v>
      </c>
      <c r="B557" s="65">
        <v>419</v>
      </c>
      <c r="C557" s="10">
        <v>45183</v>
      </c>
      <c r="D557" s="67"/>
      <c r="E557" s="67">
        <v>14481.58</v>
      </c>
      <c r="F557" s="67">
        <v>0</v>
      </c>
      <c r="G557" s="68"/>
      <c r="H557" s="68"/>
      <c r="I557" s="67"/>
      <c r="J557" s="67">
        <v>1158.51</v>
      </c>
      <c r="K557" s="67"/>
      <c r="L557" s="67">
        <v>15640.09</v>
      </c>
      <c r="M557" s="61">
        <f>Tabla16[[#This Row],[TASA EX.]]+Tabla16[[#This Row],[IEPS 8 %]]</f>
        <v>1158.51</v>
      </c>
      <c r="N557" s="69">
        <f>Tabla16[[#This Row],[TASA 16%]]+Tabla16[[#This Row],[IEPS 6%]]</f>
        <v>0</v>
      </c>
      <c r="O557" s="36">
        <v>45192</v>
      </c>
      <c r="P557" s="66" t="s">
        <v>240</v>
      </c>
      <c r="Q557" s="70" t="s">
        <v>241</v>
      </c>
      <c r="R557" s="65" t="s">
        <v>34</v>
      </c>
      <c r="S557" s="67"/>
      <c r="T557" s="71" t="s">
        <v>35</v>
      </c>
      <c r="U557" s="66" t="s">
        <v>56</v>
      </c>
      <c r="W557" s="75">
        <f>(Tabla16[[#This Row],[TASA 16%]]+Tabla16[[#This Row],[IEPS 6%]])*0.16</f>
        <v>0</v>
      </c>
      <c r="X557" s="75">
        <f>W557-Tabla16[[#This Row],[IVA]]</f>
        <v>0</v>
      </c>
    </row>
    <row r="558" spans="1:24" x14ac:dyDescent="0.25">
      <c r="A558" s="64">
        <v>186778</v>
      </c>
      <c r="B558" s="65">
        <v>238</v>
      </c>
      <c r="C558" s="10">
        <v>45176</v>
      </c>
      <c r="D558" s="67"/>
      <c r="E558" s="67">
        <v>82380</v>
      </c>
      <c r="F558" s="67">
        <v>0</v>
      </c>
      <c r="G558" s="68"/>
      <c r="H558" s="68"/>
      <c r="I558" s="67"/>
      <c r="J558" s="67"/>
      <c r="K558" s="67"/>
      <c r="L558" s="67">
        <v>82380</v>
      </c>
      <c r="M558" s="61">
        <f>Tabla16[[#This Row],[TASA EX.]]+Tabla16[[#This Row],[IEPS 8 %]]</f>
        <v>0</v>
      </c>
      <c r="N558" s="69">
        <f>Tabla16[[#This Row],[TASA 16%]]+Tabla16[[#This Row],[IEPS 6%]]</f>
        <v>0</v>
      </c>
      <c r="O558" s="36">
        <v>45194</v>
      </c>
      <c r="P558" s="66" t="s">
        <v>116</v>
      </c>
      <c r="Q558" s="70" t="s">
        <v>117</v>
      </c>
      <c r="R558" s="65" t="s">
        <v>34</v>
      </c>
      <c r="S558" s="67"/>
      <c r="T558" s="71" t="s">
        <v>35</v>
      </c>
      <c r="U558" s="66" t="s">
        <v>1605</v>
      </c>
      <c r="W558" s="75">
        <f>(Tabla16[[#This Row],[TASA 16%]]+Tabla16[[#This Row],[IEPS 6%]])*0.16</f>
        <v>0</v>
      </c>
      <c r="X558" s="75">
        <f>W558-Tabla16[[#This Row],[IVA]]</f>
        <v>0</v>
      </c>
    </row>
    <row r="559" spans="1:24" x14ac:dyDescent="0.25">
      <c r="A559" s="64">
        <v>187365</v>
      </c>
      <c r="B559" s="65">
        <v>825</v>
      </c>
      <c r="C559" s="10">
        <v>45196</v>
      </c>
      <c r="D559" s="67"/>
      <c r="E559" s="67">
        <v>7389873.7999999998</v>
      </c>
      <c r="F559" s="67">
        <v>776207.5</v>
      </c>
      <c r="G559" s="68"/>
      <c r="H559" s="68"/>
      <c r="I559" s="67"/>
      <c r="J559" s="67">
        <v>75.36</v>
      </c>
      <c r="K559" s="67">
        <v>124193.2</v>
      </c>
      <c r="L559" s="67">
        <v>8290349.8600000003</v>
      </c>
      <c r="M559" s="61">
        <f>Tabla16[[#This Row],[TASA EX.]]+Tabla16[[#This Row],[IEPS 8 %]]</f>
        <v>75.36</v>
      </c>
      <c r="N559" s="69">
        <f>Tabla16[[#This Row],[TASA 16%]]+Tabla16[[#This Row],[IEPS 6%]]</f>
        <v>776207.5</v>
      </c>
      <c r="O559" s="36">
        <v>45196</v>
      </c>
      <c r="P559" s="66" t="s">
        <v>462</v>
      </c>
      <c r="Q559" s="70" t="s">
        <v>463</v>
      </c>
      <c r="R559" s="65" t="s">
        <v>34</v>
      </c>
      <c r="S559" s="67">
        <v>638831.47</v>
      </c>
      <c r="T559" s="71" t="s">
        <v>35</v>
      </c>
      <c r="U559" s="66" t="s">
        <v>56</v>
      </c>
      <c r="W559" s="75">
        <f>(Tabla16[[#This Row],[TASA 16%]]+Tabla16[[#This Row],[IEPS 6%]])*0.16</f>
        <v>124193.2</v>
      </c>
      <c r="X559" s="75">
        <f>W559-Tabla16[[#This Row],[IVA]]</f>
        <v>0</v>
      </c>
    </row>
    <row r="560" spans="1:24" x14ac:dyDescent="0.25">
      <c r="A560" s="39" t="s">
        <v>895</v>
      </c>
      <c r="B560" s="9">
        <v>2059</v>
      </c>
      <c r="C560" s="10">
        <v>45184</v>
      </c>
      <c r="D560" s="11"/>
      <c r="E560" s="11">
        <v>110586.7</v>
      </c>
      <c r="F560" s="11">
        <v>0</v>
      </c>
      <c r="G560" s="24"/>
      <c r="H560" s="24"/>
      <c r="I560" s="11"/>
      <c r="J560" s="11">
        <v>8133.21</v>
      </c>
      <c r="K560" s="11"/>
      <c r="L560" s="11">
        <v>118719.91</v>
      </c>
      <c r="M560" s="61">
        <f>Tabla16[[#This Row],[TASA EX.]]+Tabla16[[#This Row],[IEPS 8 %]]</f>
        <v>8133.21</v>
      </c>
      <c r="N560" s="62">
        <f>Tabla16[[#This Row],[TASA 16%]]+Tabla16[[#This Row],[IEPS 6%]]</f>
        <v>0</v>
      </c>
      <c r="O560" s="36">
        <v>45184</v>
      </c>
      <c r="P560" s="12" t="s">
        <v>103</v>
      </c>
      <c r="Q560" s="37" t="s">
        <v>104</v>
      </c>
      <c r="R560" s="9" t="s">
        <v>34</v>
      </c>
      <c r="S560" s="11">
        <v>4970.74</v>
      </c>
      <c r="T560" s="13" t="s">
        <v>35</v>
      </c>
      <c r="U560" s="12" t="s">
        <v>1001</v>
      </c>
      <c r="W560" s="75">
        <f>(Tabla16[[#This Row],[TASA 16%]]+Tabla16[[#This Row],[IEPS 6%]])*0.16</f>
        <v>0</v>
      </c>
      <c r="X560" s="75">
        <f>W560-Tabla16[[#This Row],[IVA]]</f>
        <v>0</v>
      </c>
    </row>
    <row r="561" spans="1:24" x14ac:dyDescent="0.25">
      <c r="A561" s="64">
        <v>186324</v>
      </c>
      <c r="B561" s="65">
        <v>784</v>
      </c>
      <c r="C561" s="10">
        <v>45162</v>
      </c>
      <c r="D561" s="67"/>
      <c r="E561" s="67">
        <v>3358</v>
      </c>
      <c r="F561" s="67">
        <v>0</v>
      </c>
      <c r="G561" s="68"/>
      <c r="H561" s="68"/>
      <c r="I561" s="67"/>
      <c r="J561" s="67">
        <v>165.52</v>
      </c>
      <c r="K561" s="67"/>
      <c r="L561" s="67">
        <v>3523.52</v>
      </c>
      <c r="M561" s="61">
        <f>Tabla16[[#This Row],[TASA EX.]]+Tabla16[[#This Row],[IEPS 8 %]]</f>
        <v>165.52</v>
      </c>
      <c r="N561" s="69">
        <f>Tabla16[[#This Row],[TASA 16%]]+Tabla16[[#This Row],[IEPS 6%]]</f>
        <v>0</v>
      </c>
      <c r="O561" s="36">
        <v>45174</v>
      </c>
      <c r="P561" s="66" t="s">
        <v>272</v>
      </c>
      <c r="Q561" s="70" t="s">
        <v>273</v>
      </c>
      <c r="R561" s="65" t="s">
        <v>34</v>
      </c>
      <c r="S561" s="67"/>
      <c r="T561" s="71" t="s">
        <v>35</v>
      </c>
      <c r="U561" s="66" t="s">
        <v>1191</v>
      </c>
      <c r="W561" s="75">
        <f>(Tabla16[[#This Row],[TASA 16%]]+Tabla16[[#This Row],[IEPS 6%]])*0.16</f>
        <v>0</v>
      </c>
      <c r="X561" s="75">
        <f>W561-Tabla16[[#This Row],[IVA]]</f>
        <v>0</v>
      </c>
    </row>
    <row r="562" spans="1:24" x14ac:dyDescent="0.25">
      <c r="A562" s="39">
        <v>186782</v>
      </c>
      <c r="B562" s="9">
        <v>242</v>
      </c>
      <c r="C562" s="10">
        <v>45176</v>
      </c>
      <c r="D562" s="11"/>
      <c r="E562" s="11">
        <v>2989</v>
      </c>
      <c r="F562" s="11">
        <v>0</v>
      </c>
      <c r="G562" s="24"/>
      <c r="H562" s="24"/>
      <c r="I562" s="11"/>
      <c r="J562" s="11"/>
      <c r="K562" s="11"/>
      <c r="L562" s="11">
        <v>2989</v>
      </c>
      <c r="M562" s="61">
        <f>Tabla16[[#This Row],[TASA EX.]]+Tabla16[[#This Row],[IEPS 8 %]]</f>
        <v>0</v>
      </c>
      <c r="N562" s="62">
        <f>Tabla16[[#This Row],[TASA 16%]]+Tabla16[[#This Row],[IEPS 6%]]</f>
        <v>0</v>
      </c>
      <c r="O562" s="36">
        <v>45182</v>
      </c>
      <c r="P562" s="12" t="s">
        <v>365</v>
      </c>
      <c r="Q562" s="37" t="s">
        <v>366</v>
      </c>
      <c r="R562" s="9" t="s">
        <v>34</v>
      </c>
      <c r="S562" s="11"/>
      <c r="T562" s="13" t="s">
        <v>35</v>
      </c>
      <c r="U562" s="12" t="s">
        <v>703</v>
      </c>
      <c r="W562" s="75">
        <f>(Tabla16[[#This Row],[TASA 16%]]+Tabla16[[#This Row],[IEPS 6%]])*0.16</f>
        <v>0</v>
      </c>
      <c r="X562" s="75">
        <f>W562-Tabla16[[#This Row],[IVA]]</f>
        <v>0</v>
      </c>
    </row>
    <row r="563" spans="1:24" x14ac:dyDescent="0.25">
      <c r="A563" s="64">
        <v>186783</v>
      </c>
      <c r="B563" s="65">
        <v>243</v>
      </c>
      <c r="C563" s="10">
        <v>45176</v>
      </c>
      <c r="D563" s="67"/>
      <c r="E563" s="67">
        <v>3408</v>
      </c>
      <c r="F563" s="67">
        <v>0</v>
      </c>
      <c r="G563" s="68"/>
      <c r="H563" s="68"/>
      <c r="I563" s="67"/>
      <c r="J563" s="67"/>
      <c r="K563" s="67"/>
      <c r="L563" s="67">
        <v>3408</v>
      </c>
      <c r="M563" s="61">
        <f>Tabla16[[#This Row],[TASA EX.]]+Tabla16[[#This Row],[IEPS 8 %]]</f>
        <v>0</v>
      </c>
      <c r="N563" s="69">
        <f>Tabla16[[#This Row],[TASA 16%]]+Tabla16[[#This Row],[IEPS 6%]]</f>
        <v>0</v>
      </c>
      <c r="O563" s="36">
        <v>45192</v>
      </c>
      <c r="P563" s="66" t="s">
        <v>192</v>
      </c>
      <c r="Q563" s="70" t="s">
        <v>193</v>
      </c>
      <c r="R563" s="65" t="s">
        <v>34</v>
      </c>
      <c r="S563" s="67"/>
      <c r="T563" s="71" t="s">
        <v>35</v>
      </c>
      <c r="U563" s="66" t="s">
        <v>1609</v>
      </c>
      <c r="W563" s="75">
        <f>(Tabla16[[#This Row],[TASA 16%]]+Tabla16[[#This Row],[IEPS 6%]])*0.16</f>
        <v>0</v>
      </c>
      <c r="X563" s="75">
        <f>W563-Tabla16[[#This Row],[IVA]]</f>
        <v>0</v>
      </c>
    </row>
    <row r="564" spans="1:24" x14ac:dyDescent="0.25">
      <c r="A564" s="64">
        <v>186784</v>
      </c>
      <c r="B564" s="65">
        <v>244</v>
      </c>
      <c r="C564" s="10">
        <v>45176</v>
      </c>
      <c r="D564" s="67"/>
      <c r="E564" s="67">
        <v>4402</v>
      </c>
      <c r="F564" s="67">
        <v>0</v>
      </c>
      <c r="G564" s="68"/>
      <c r="H564" s="68"/>
      <c r="I564" s="67"/>
      <c r="J564" s="67"/>
      <c r="K564" s="67"/>
      <c r="L564" s="67">
        <v>4402</v>
      </c>
      <c r="M564" s="61">
        <f>Tabla16[[#This Row],[TASA EX.]]+Tabla16[[#This Row],[IEPS 8 %]]</f>
        <v>0</v>
      </c>
      <c r="N564" s="69">
        <f>Tabla16[[#This Row],[TASA 16%]]+Tabla16[[#This Row],[IEPS 6%]]</f>
        <v>0</v>
      </c>
      <c r="O564" s="36">
        <v>45185</v>
      </c>
      <c r="P564" s="66" t="s">
        <v>1610</v>
      </c>
      <c r="Q564" s="70" t="s">
        <v>1611</v>
      </c>
      <c r="R564" s="65" t="s">
        <v>34</v>
      </c>
      <c r="S564" s="67"/>
      <c r="T564" s="71" t="s">
        <v>35</v>
      </c>
      <c r="U564" s="66" t="s">
        <v>1612</v>
      </c>
      <c r="W564" s="75">
        <f>(Tabla16[[#This Row],[TASA 16%]]+Tabla16[[#This Row],[IEPS 6%]])*0.16</f>
        <v>0</v>
      </c>
      <c r="X564" s="75">
        <f>W564-Tabla16[[#This Row],[IVA]]</f>
        <v>0</v>
      </c>
    </row>
    <row r="565" spans="1:24" x14ac:dyDescent="0.25">
      <c r="A565" s="64">
        <v>186544</v>
      </c>
      <c r="B565" s="65">
        <v>4</v>
      </c>
      <c r="C565" s="10">
        <v>45170</v>
      </c>
      <c r="D565" s="67"/>
      <c r="E565" s="67">
        <v>3573</v>
      </c>
      <c r="F565" s="67">
        <v>0</v>
      </c>
      <c r="G565" s="68"/>
      <c r="H565" s="68"/>
      <c r="I565" s="67"/>
      <c r="J565" s="67">
        <v>98.96</v>
      </c>
      <c r="K565" s="67"/>
      <c r="L565" s="67">
        <v>3671.96</v>
      </c>
      <c r="M565" s="61">
        <f>Tabla16[[#This Row],[TASA EX.]]+Tabla16[[#This Row],[IEPS 8 %]]</f>
        <v>98.96</v>
      </c>
      <c r="N565" s="69">
        <f>Tabla16[[#This Row],[TASA 16%]]+Tabla16[[#This Row],[IEPS 6%]]</f>
        <v>0</v>
      </c>
      <c r="O565" s="36">
        <v>45181</v>
      </c>
      <c r="P565" s="66" t="s">
        <v>272</v>
      </c>
      <c r="Q565" s="70" t="s">
        <v>273</v>
      </c>
      <c r="R565" s="65" t="s">
        <v>34</v>
      </c>
      <c r="S565" s="67"/>
      <c r="T565" s="71" t="s">
        <v>35</v>
      </c>
      <c r="U565" s="66" t="s">
        <v>1398</v>
      </c>
      <c r="W565" s="75">
        <f>(Tabla16[[#This Row],[TASA 16%]]+Tabla16[[#This Row],[IEPS 6%]])*0.16</f>
        <v>0</v>
      </c>
      <c r="X565" s="75">
        <f>W565-Tabla16[[#This Row],[IVA]]</f>
        <v>0</v>
      </c>
    </row>
    <row r="566" spans="1:24" x14ac:dyDescent="0.25">
      <c r="A566" s="64">
        <v>186795</v>
      </c>
      <c r="B566" s="65">
        <v>255</v>
      </c>
      <c r="C566" s="10">
        <v>45176</v>
      </c>
      <c r="D566" s="67"/>
      <c r="E566" s="67">
        <v>3454</v>
      </c>
      <c r="F566" s="67">
        <v>0</v>
      </c>
      <c r="G566" s="68"/>
      <c r="H566" s="68"/>
      <c r="I566" s="67"/>
      <c r="J566" s="67">
        <v>86.56</v>
      </c>
      <c r="K566" s="67"/>
      <c r="L566" s="67">
        <v>3540.56</v>
      </c>
      <c r="M566" s="61">
        <f>Tabla16[[#This Row],[TASA EX.]]+Tabla16[[#This Row],[IEPS 8 %]]</f>
        <v>86.56</v>
      </c>
      <c r="N566" s="69">
        <f>Tabla16[[#This Row],[TASA 16%]]+Tabla16[[#This Row],[IEPS 6%]]</f>
        <v>0</v>
      </c>
      <c r="O566" s="36">
        <v>45185</v>
      </c>
      <c r="P566" s="66" t="s">
        <v>272</v>
      </c>
      <c r="Q566" s="70" t="s">
        <v>273</v>
      </c>
      <c r="R566" s="65" t="s">
        <v>34</v>
      </c>
      <c r="S566" s="67"/>
      <c r="T566" s="71" t="s">
        <v>35</v>
      </c>
      <c r="U566" s="66" t="s">
        <v>1624</v>
      </c>
      <c r="W566" s="75">
        <f>(Tabla16[[#This Row],[TASA 16%]]+Tabla16[[#This Row],[IEPS 6%]])*0.16</f>
        <v>0</v>
      </c>
      <c r="X566" s="75">
        <f>W566-Tabla16[[#This Row],[IVA]]</f>
        <v>0</v>
      </c>
    </row>
    <row r="567" spans="1:24" x14ac:dyDescent="0.25">
      <c r="A567" s="76">
        <v>186787</v>
      </c>
      <c r="B567" s="77">
        <v>247</v>
      </c>
      <c r="C567" s="85">
        <v>45176</v>
      </c>
      <c r="D567" s="79"/>
      <c r="E567" s="79">
        <v>8275</v>
      </c>
      <c r="F567" s="79">
        <v>0</v>
      </c>
      <c r="G567" s="80"/>
      <c r="H567" s="80"/>
      <c r="I567" s="79"/>
      <c r="J567" s="79"/>
      <c r="K567" s="79"/>
      <c r="L567" s="79">
        <v>8275</v>
      </c>
      <c r="M567" s="81">
        <f>Tabla16[[#This Row],[TASA EX.]]+Tabla16[[#This Row],[IEPS 8 %]]</f>
        <v>0</v>
      </c>
      <c r="N567" s="81">
        <f>Tabla16[[#This Row],[TASA 16%]]+Tabla16[[#This Row],[IEPS 6%]]</f>
        <v>0</v>
      </c>
      <c r="O567" s="36">
        <v>45185</v>
      </c>
      <c r="P567" s="78" t="s">
        <v>164</v>
      </c>
      <c r="Q567" s="82" t="s">
        <v>165</v>
      </c>
      <c r="R567" s="77" t="s">
        <v>34</v>
      </c>
      <c r="S567" s="79"/>
      <c r="T567" s="83" t="s">
        <v>35</v>
      </c>
      <c r="U567" s="78" t="s">
        <v>1615</v>
      </c>
      <c r="W567" s="75">
        <f>(Tabla16[[#This Row],[TASA 16%]]+Tabla16[[#This Row],[IEPS 6%]])*0.16</f>
        <v>0</v>
      </c>
      <c r="X567" s="75">
        <f>W567-Tabla16[[#This Row],[IVA]]</f>
        <v>0</v>
      </c>
    </row>
    <row r="568" spans="1:24" x14ac:dyDescent="0.25">
      <c r="A568" s="64">
        <v>186788</v>
      </c>
      <c r="B568" s="65">
        <v>248</v>
      </c>
      <c r="C568" s="10">
        <v>45176</v>
      </c>
      <c r="D568" s="67"/>
      <c r="E568" s="67">
        <v>9555</v>
      </c>
      <c r="F568" s="67">
        <v>0</v>
      </c>
      <c r="G568" s="68"/>
      <c r="H568" s="68"/>
      <c r="I568" s="67"/>
      <c r="J568" s="67"/>
      <c r="K568" s="67"/>
      <c r="L568" s="67">
        <v>9555</v>
      </c>
      <c r="M568" s="61">
        <f>Tabla16[[#This Row],[TASA EX.]]+Tabla16[[#This Row],[IEPS 8 %]]</f>
        <v>0</v>
      </c>
      <c r="N568" s="69">
        <f>Tabla16[[#This Row],[TASA 16%]]+Tabla16[[#This Row],[IEPS 6%]]</f>
        <v>0</v>
      </c>
      <c r="O568" s="36">
        <v>45185</v>
      </c>
      <c r="P568" s="66" t="s">
        <v>389</v>
      </c>
      <c r="Q568" s="70" t="s">
        <v>390</v>
      </c>
      <c r="R568" s="65" t="s">
        <v>34</v>
      </c>
      <c r="S568" s="67"/>
      <c r="T568" s="71" t="s">
        <v>35</v>
      </c>
      <c r="U568" s="66" t="s">
        <v>1616</v>
      </c>
      <c r="W568" s="75">
        <f>(Tabla16[[#This Row],[TASA 16%]]+Tabla16[[#This Row],[IEPS 6%]])*0.16</f>
        <v>0</v>
      </c>
      <c r="X568" s="75">
        <f>W568-Tabla16[[#This Row],[IVA]]</f>
        <v>0</v>
      </c>
    </row>
    <row r="569" spans="1:24" x14ac:dyDescent="0.25">
      <c r="A569" s="39">
        <v>187053</v>
      </c>
      <c r="B569" s="9">
        <v>513</v>
      </c>
      <c r="C569" s="10">
        <v>45187</v>
      </c>
      <c r="D569" s="11"/>
      <c r="E569" s="11">
        <v>2162</v>
      </c>
      <c r="F569" s="11">
        <v>0</v>
      </c>
      <c r="G569" s="24"/>
      <c r="H569" s="24"/>
      <c r="I569" s="11"/>
      <c r="J569" s="11">
        <v>87.04</v>
      </c>
      <c r="K569" s="11"/>
      <c r="L569" s="11">
        <v>2249.04</v>
      </c>
      <c r="M569" s="62">
        <f>Tabla16[[#This Row],[TASA EX.]]+Tabla16[[#This Row],[IEPS 8 %]]</f>
        <v>87.04</v>
      </c>
      <c r="N569" s="62">
        <f>Tabla16[[#This Row],[TASA 16%]]+Tabla16[[#This Row],[IEPS 6%]]</f>
        <v>0</v>
      </c>
      <c r="O569" s="36">
        <v>45195</v>
      </c>
      <c r="P569" s="12" t="s">
        <v>272</v>
      </c>
      <c r="Q569" s="37" t="s">
        <v>273</v>
      </c>
      <c r="R569" s="9" t="s">
        <v>34</v>
      </c>
      <c r="S569" s="11"/>
      <c r="T569" s="13" t="s">
        <v>35</v>
      </c>
      <c r="U569" s="12" t="s">
        <v>1778</v>
      </c>
      <c r="W569" s="75">
        <f>(Tabla16[[#This Row],[TASA 16%]]+Tabla16[[#This Row],[IEPS 6%]])*0.16</f>
        <v>0</v>
      </c>
      <c r="X569" s="75">
        <f>W569-Tabla16[[#This Row],[IVA]]</f>
        <v>0</v>
      </c>
    </row>
    <row r="570" spans="1:24" x14ac:dyDescent="0.25">
      <c r="A570" s="39">
        <v>186790</v>
      </c>
      <c r="B570" s="9">
        <v>250</v>
      </c>
      <c r="C570" s="10">
        <v>45176</v>
      </c>
      <c r="D570" s="11"/>
      <c r="E570" s="11">
        <v>14555.18</v>
      </c>
      <c r="F570" s="11">
        <v>0</v>
      </c>
      <c r="G570" s="24"/>
      <c r="H570" s="24"/>
      <c r="I570" s="11"/>
      <c r="J570" s="11"/>
      <c r="K570" s="11"/>
      <c r="L570" s="11">
        <v>14555.18</v>
      </c>
      <c r="M570" s="61">
        <f>Tabla16[[#This Row],[TASA EX.]]+Tabla16[[#This Row],[IEPS 8 %]]</f>
        <v>0</v>
      </c>
      <c r="N570" s="62">
        <f>Tabla16[[#This Row],[TASA 16%]]+Tabla16[[#This Row],[IEPS 6%]]</f>
        <v>0</v>
      </c>
      <c r="O570" s="36">
        <v>45184</v>
      </c>
      <c r="P570" s="12" t="s">
        <v>228</v>
      </c>
      <c r="Q570" s="37" t="s">
        <v>229</v>
      </c>
      <c r="R570" s="9" t="s">
        <v>34</v>
      </c>
      <c r="S570" s="11"/>
      <c r="T570" s="13" t="s">
        <v>35</v>
      </c>
      <c r="U570" s="12" t="s">
        <v>1618</v>
      </c>
      <c r="W570" s="75">
        <f>(Tabla16[[#This Row],[TASA 16%]]+Tabla16[[#This Row],[IEPS 6%]])*0.16</f>
        <v>0</v>
      </c>
      <c r="X570" s="75">
        <f>W570-Tabla16[[#This Row],[IVA]]</f>
        <v>0</v>
      </c>
    </row>
    <row r="571" spans="1:24" x14ac:dyDescent="0.25">
      <c r="A571" s="76">
        <v>186791</v>
      </c>
      <c r="B571" s="77">
        <v>251</v>
      </c>
      <c r="C571" s="85">
        <v>45176</v>
      </c>
      <c r="D571" s="79"/>
      <c r="E571" s="79">
        <v>1.0000000002037268E-2</v>
      </c>
      <c r="F571" s="79">
        <v>18170.25</v>
      </c>
      <c r="G571" s="80"/>
      <c r="H571" s="80"/>
      <c r="I571" s="79"/>
      <c r="J571" s="79"/>
      <c r="K571" s="79">
        <v>2907.24</v>
      </c>
      <c r="L571" s="79">
        <v>21077.5</v>
      </c>
      <c r="M571" s="81">
        <f>Tabla16[[#This Row],[TASA EX.]]+Tabla16[[#This Row],[IEPS 8 %]]</f>
        <v>0</v>
      </c>
      <c r="N571" s="81">
        <f>Tabla16[[#This Row],[TASA 16%]]+Tabla16[[#This Row],[IEPS 6%]]</f>
        <v>18170.25</v>
      </c>
      <c r="O571" s="36">
        <v>45185</v>
      </c>
      <c r="P571" s="78" t="s">
        <v>266</v>
      </c>
      <c r="Q571" s="82" t="s">
        <v>267</v>
      </c>
      <c r="R571" s="77" t="s">
        <v>34</v>
      </c>
      <c r="S571" s="79"/>
      <c r="T571" s="83" t="s">
        <v>35</v>
      </c>
      <c r="U571" s="78" t="s">
        <v>1619</v>
      </c>
      <c r="W571" s="75">
        <f>(Tabla16[[#This Row],[TASA 16%]]+Tabla16[[#This Row],[IEPS 6%]])*0.16</f>
        <v>2907.2400000000002</v>
      </c>
      <c r="X571" s="75">
        <f>W571-Tabla16[[#This Row],[IVA]]</f>
        <v>0</v>
      </c>
    </row>
    <row r="572" spans="1:24" x14ac:dyDescent="0.25">
      <c r="A572" s="64">
        <v>186792</v>
      </c>
      <c r="B572" s="65">
        <v>252</v>
      </c>
      <c r="C572" s="10">
        <v>45176</v>
      </c>
      <c r="D572" s="67"/>
      <c r="E572" s="67">
        <v>27863</v>
      </c>
      <c r="F572" s="67">
        <v>0</v>
      </c>
      <c r="G572" s="68"/>
      <c r="H572" s="68"/>
      <c r="I572" s="67"/>
      <c r="J572" s="67"/>
      <c r="K572" s="67"/>
      <c r="L572" s="67">
        <v>27863</v>
      </c>
      <c r="M572" s="61">
        <f>Tabla16[[#This Row],[TASA EX.]]+Tabla16[[#This Row],[IEPS 8 %]]</f>
        <v>0</v>
      </c>
      <c r="N572" s="69">
        <f>Tabla16[[#This Row],[TASA 16%]]+Tabla16[[#This Row],[IEPS 6%]]</f>
        <v>0</v>
      </c>
      <c r="O572" s="36">
        <v>45195</v>
      </c>
      <c r="P572" s="66" t="s">
        <v>206</v>
      </c>
      <c r="Q572" s="70" t="s">
        <v>207</v>
      </c>
      <c r="R572" s="65" t="s">
        <v>34</v>
      </c>
      <c r="S572" s="67"/>
      <c r="T572" s="71" t="s">
        <v>35</v>
      </c>
      <c r="U572" s="66" t="s">
        <v>1620</v>
      </c>
      <c r="W572" s="75">
        <f>(Tabla16[[#This Row],[TASA 16%]]+Tabla16[[#This Row],[IEPS 6%]])*0.16</f>
        <v>0</v>
      </c>
      <c r="X572" s="75">
        <f>W572-Tabla16[[#This Row],[IVA]]</f>
        <v>0</v>
      </c>
    </row>
    <row r="573" spans="1:24" x14ac:dyDescent="0.25">
      <c r="A573" s="64">
        <v>186793</v>
      </c>
      <c r="B573" s="65">
        <v>253</v>
      </c>
      <c r="C573" s="10">
        <v>45176</v>
      </c>
      <c r="D573" s="67"/>
      <c r="E573" s="67">
        <v>31595</v>
      </c>
      <c r="F573" s="67">
        <v>0</v>
      </c>
      <c r="G573" s="68"/>
      <c r="H573" s="68"/>
      <c r="I573" s="67"/>
      <c r="J573" s="67"/>
      <c r="K573" s="67"/>
      <c r="L573" s="67">
        <v>31595</v>
      </c>
      <c r="M573" s="61">
        <f>Tabla16[[#This Row],[TASA EX.]]+Tabla16[[#This Row],[IEPS 8 %]]</f>
        <v>0</v>
      </c>
      <c r="N573" s="69">
        <f>Tabla16[[#This Row],[TASA 16%]]+Tabla16[[#This Row],[IEPS 6%]]</f>
        <v>0</v>
      </c>
      <c r="O573" s="36">
        <v>45181</v>
      </c>
      <c r="P573" s="66" t="s">
        <v>276</v>
      </c>
      <c r="Q573" s="70" t="s">
        <v>277</v>
      </c>
      <c r="R573" s="65" t="s">
        <v>34</v>
      </c>
      <c r="S573" s="67"/>
      <c r="T573" s="71" t="s">
        <v>35</v>
      </c>
      <c r="U573" s="66" t="s">
        <v>56</v>
      </c>
      <c r="W573" s="75">
        <f>(Tabla16[[#This Row],[TASA 16%]]+Tabla16[[#This Row],[IEPS 6%]])*0.16</f>
        <v>0</v>
      </c>
      <c r="X573" s="75">
        <f>W573-Tabla16[[#This Row],[IVA]]</f>
        <v>0</v>
      </c>
    </row>
    <row r="574" spans="1:24" x14ac:dyDescent="0.25">
      <c r="A574" s="64">
        <v>186794</v>
      </c>
      <c r="B574" s="65">
        <v>254</v>
      </c>
      <c r="C574" s="10">
        <v>45176</v>
      </c>
      <c r="D574" s="67"/>
      <c r="E574" s="67">
        <v>36062</v>
      </c>
      <c r="F574" s="67">
        <v>0</v>
      </c>
      <c r="G574" s="68"/>
      <c r="H574" s="68"/>
      <c r="I574" s="67"/>
      <c r="J574" s="67"/>
      <c r="K574" s="67"/>
      <c r="L574" s="67">
        <v>36062</v>
      </c>
      <c r="M574" s="61">
        <f>Tabla16[[#This Row],[TASA EX.]]+Tabla16[[#This Row],[IEPS 8 %]]</f>
        <v>0</v>
      </c>
      <c r="N574" s="69">
        <f>Tabla16[[#This Row],[TASA 16%]]+Tabla16[[#This Row],[IEPS 6%]]</f>
        <v>0</v>
      </c>
      <c r="O574" s="36">
        <v>45184</v>
      </c>
      <c r="P574" s="66" t="s">
        <v>1621</v>
      </c>
      <c r="Q574" s="70" t="s">
        <v>1622</v>
      </c>
      <c r="R574" s="65" t="s">
        <v>34</v>
      </c>
      <c r="S574" s="67"/>
      <c r="T574" s="71" t="s">
        <v>35</v>
      </c>
      <c r="U574" s="66" t="s">
        <v>1623</v>
      </c>
      <c r="W574" s="75">
        <f>(Tabla16[[#This Row],[TASA 16%]]+Tabla16[[#This Row],[IEPS 6%]])*0.16</f>
        <v>0</v>
      </c>
      <c r="X574" s="75">
        <f>W574-Tabla16[[#This Row],[IVA]]</f>
        <v>0</v>
      </c>
    </row>
    <row r="575" spans="1:24" x14ac:dyDescent="0.25">
      <c r="A575" s="39">
        <v>187421</v>
      </c>
      <c r="B575" s="9">
        <v>881</v>
      </c>
      <c r="C575" s="10">
        <v>45197</v>
      </c>
      <c r="D575" s="11"/>
      <c r="E575" s="11">
        <v>29953.77</v>
      </c>
      <c r="F575" s="11">
        <v>0</v>
      </c>
      <c r="G575" s="24"/>
      <c r="H575" s="24"/>
      <c r="I575" s="11"/>
      <c r="J575" s="11">
        <v>1758.8</v>
      </c>
      <c r="K575" s="11"/>
      <c r="L575" s="11">
        <v>31712.57</v>
      </c>
      <c r="M575" s="61">
        <f>Tabla16[[#This Row],[TASA EX.]]+Tabla16[[#This Row],[IEPS 8 %]]</f>
        <v>1758.8</v>
      </c>
      <c r="N575" s="62">
        <f>Tabla16[[#This Row],[TASA 16%]]+Tabla16[[#This Row],[IEPS 6%]]</f>
        <v>0</v>
      </c>
      <c r="O575" s="36">
        <v>45198</v>
      </c>
      <c r="P575" s="12" t="s">
        <v>553</v>
      </c>
      <c r="Q575" s="37" t="s">
        <v>554</v>
      </c>
      <c r="R575" s="9" t="s">
        <v>371</v>
      </c>
      <c r="S575" s="11"/>
      <c r="T575" s="13" t="s">
        <v>372</v>
      </c>
      <c r="U575" s="12" t="s">
        <v>1902</v>
      </c>
      <c r="W575" s="75">
        <f>(Tabla16[[#This Row],[TASA 16%]]+Tabla16[[#This Row],[IEPS 6%]])*0.16</f>
        <v>0</v>
      </c>
      <c r="X575" s="75">
        <f>W575-Tabla16[[#This Row],[IVA]]</f>
        <v>0</v>
      </c>
    </row>
    <row r="576" spans="1:24" x14ac:dyDescent="0.25">
      <c r="A576" s="64">
        <v>186704</v>
      </c>
      <c r="B576" s="65">
        <v>164</v>
      </c>
      <c r="C576" s="10">
        <v>45175</v>
      </c>
      <c r="D576" s="67"/>
      <c r="E576" s="67">
        <v>7742.2</v>
      </c>
      <c r="F576" s="67">
        <v>0</v>
      </c>
      <c r="G576" s="68"/>
      <c r="H576" s="68"/>
      <c r="I576" s="67"/>
      <c r="J576" s="67">
        <v>619.38</v>
      </c>
      <c r="K576" s="67"/>
      <c r="L576" s="67">
        <v>8361.58</v>
      </c>
      <c r="M576" s="61">
        <f>Tabla16[[#This Row],[TASA EX.]]+Tabla16[[#This Row],[IEPS 8 %]]</f>
        <v>619.38</v>
      </c>
      <c r="N576" s="69">
        <f>Tabla16[[#This Row],[TASA 16%]]+Tabla16[[#This Row],[IEPS 6%]]</f>
        <v>0</v>
      </c>
      <c r="O576" s="36">
        <v>45176</v>
      </c>
      <c r="P576" s="66" t="s">
        <v>1537</v>
      </c>
      <c r="Q576" s="70" t="s">
        <v>1538</v>
      </c>
      <c r="R576" s="65" t="s">
        <v>34</v>
      </c>
      <c r="S576" s="67">
        <v>158</v>
      </c>
      <c r="T576" s="71" t="s">
        <v>35</v>
      </c>
      <c r="U576" s="66" t="s">
        <v>1539</v>
      </c>
      <c r="W576" s="75">
        <f>(Tabla16[[#This Row],[TASA 16%]]+Tabla16[[#This Row],[IEPS 6%]])*0.16</f>
        <v>0</v>
      </c>
      <c r="X576" s="75">
        <f>W576-Tabla16[[#This Row],[IVA]]</f>
        <v>0</v>
      </c>
    </row>
    <row r="577" spans="1:24" x14ac:dyDescent="0.25">
      <c r="A577" s="64" t="s">
        <v>921</v>
      </c>
      <c r="B577" s="65">
        <v>2036</v>
      </c>
      <c r="C577" s="10">
        <v>45177</v>
      </c>
      <c r="D577" s="67"/>
      <c r="E577" s="67">
        <v>20661.080000000002</v>
      </c>
      <c r="F577" s="67">
        <v>0</v>
      </c>
      <c r="G577" s="68"/>
      <c r="H577" s="68"/>
      <c r="I577" s="67"/>
      <c r="J577" s="67">
        <v>1652.92</v>
      </c>
      <c r="K577" s="67"/>
      <c r="L577" s="67">
        <v>22314</v>
      </c>
      <c r="M577" s="61">
        <f>Tabla16[[#This Row],[TASA EX.]]+Tabla16[[#This Row],[IEPS 8 %]]</f>
        <v>1652.92</v>
      </c>
      <c r="N577" s="69">
        <f>Tabla16[[#This Row],[TASA 16%]]+Tabla16[[#This Row],[IEPS 6%]]</f>
        <v>0</v>
      </c>
      <c r="O577" s="36">
        <v>45177</v>
      </c>
      <c r="P577" s="66" t="s">
        <v>71</v>
      </c>
      <c r="Q577" s="70" t="s">
        <v>72</v>
      </c>
      <c r="R577" s="65" t="s">
        <v>34</v>
      </c>
      <c r="S577" s="67"/>
      <c r="T577" s="71" t="s">
        <v>35</v>
      </c>
      <c r="U577" s="66" t="s">
        <v>56</v>
      </c>
      <c r="W577" s="75">
        <f>(Tabla16[[#This Row],[TASA 16%]]+Tabla16[[#This Row],[IEPS 6%]])*0.16</f>
        <v>0</v>
      </c>
      <c r="X577" s="75">
        <f>W577-Tabla16[[#This Row],[IVA]]</f>
        <v>0</v>
      </c>
    </row>
    <row r="578" spans="1:24" x14ac:dyDescent="0.25">
      <c r="A578" s="64" t="s">
        <v>922</v>
      </c>
      <c r="B578" s="65">
        <v>2065</v>
      </c>
      <c r="C578" s="10">
        <v>45184</v>
      </c>
      <c r="D578" s="67"/>
      <c r="E578" s="67">
        <v>18416.400000000001</v>
      </c>
      <c r="F578" s="67">
        <v>0</v>
      </c>
      <c r="G578" s="68"/>
      <c r="H578" s="68"/>
      <c r="I578" s="67"/>
      <c r="J578" s="67">
        <v>1473.33</v>
      </c>
      <c r="K578" s="67"/>
      <c r="L578" s="67">
        <v>19889.73</v>
      </c>
      <c r="M578" s="61">
        <f>Tabla16[[#This Row],[TASA EX.]]+Tabla16[[#This Row],[IEPS 8 %]]</f>
        <v>1473.33</v>
      </c>
      <c r="N578" s="69">
        <f>Tabla16[[#This Row],[TASA 16%]]+Tabla16[[#This Row],[IEPS 6%]]</f>
        <v>0</v>
      </c>
      <c r="O578" s="36">
        <v>45184</v>
      </c>
      <c r="P578" s="66" t="s">
        <v>71</v>
      </c>
      <c r="Q578" s="70" t="s">
        <v>72</v>
      </c>
      <c r="R578" s="65" t="s">
        <v>34</v>
      </c>
      <c r="S578" s="67"/>
      <c r="T578" s="71" t="s">
        <v>35</v>
      </c>
      <c r="U578" s="66" t="s">
        <v>56</v>
      </c>
      <c r="W578" s="75">
        <f>(Tabla16[[#This Row],[TASA 16%]]+Tabla16[[#This Row],[IEPS 6%]])*0.16</f>
        <v>0</v>
      </c>
      <c r="X578" s="75">
        <f>W578-Tabla16[[#This Row],[IVA]]</f>
        <v>0</v>
      </c>
    </row>
    <row r="579" spans="1:24" x14ac:dyDescent="0.25">
      <c r="A579" s="64">
        <v>186799</v>
      </c>
      <c r="B579" s="65">
        <v>259</v>
      </c>
      <c r="C579" s="10">
        <v>45176</v>
      </c>
      <c r="D579" s="67"/>
      <c r="E579" s="67">
        <v>54574.74</v>
      </c>
      <c r="F579" s="67">
        <v>0</v>
      </c>
      <c r="G579" s="68"/>
      <c r="H579" s="68"/>
      <c r="I579" s="67"/>
      <c r="J579" s="67"/>
      <c r="K579" s="67"/>
      <c r="L579" s="67">
        <v>54574.74</v>
      </c>
      <c r="M579" s="61">
        <f>Tabla16[[#This Row],[TASA EX.]]+Tabla16[[#This Row],[IEPS 8 %]]</f>
        <v>0</v>
      </c>
      <c r="N579" s="69">
        <f>Tabla16[[#This Row],[TASA 16%]]+Tabla16[[#This Row],[IEPS 6%]]</f>
        <v>0</v>
      </c>
      <c r="O579" s="36">
        <v>45187</v>
      </c>
      <c r="P579" s="66" t="s">
        <v>186</v>
      </c>
      <c r="Q579" s="70" t="s">
        <v>187</v>
      </c>
      <c r="R579" s="65" t="s">
        <v>34</v>
      </c>
      <c r="S579" s="67"/>
      <c r="T579" s="71" t="s">
        <v>35</v>
      </c>
      <c r="U579" s="66" t="s">
        <v>56</v>
      </c>
      <c r="W579" s="75">
        <f>(Tabla16[[#This Row],[TASA 16%]]+Tabla16[[#This Row],[IEPS 6%]])*0.16</f>
        <v>0</v>
      </c>
      <c r="X579" s="75">
        <f>W579-Tabla16[[#This Row],[IVA]]</f>
        <v>0</v>
      </c>
    </row>
    <row r="580" spans="1:24" x14ac:dyDescent="0.25">
      <c r="A580" s="64">
        <v>186800</v>
      </c>
      <c r="B580" s="65">
        <v>260</v>
      </c>
      <c r="C580" s="10">
        <v>45176</v>
      </c>
      <c r="D580" s="67"/>
      <c r="E580" s="67">
        <v>69979.67</v>
      </c>
      <c r="F580" s="67">
        <v>0</v>
      </c>
      <c r="G580" s="68"/>
      <c r="H580" s="68"/>
      <c r="I580" s="67"/>
      <c r="J580" s="67"/>
      <c r="K580" s="67"/>
      <c r="L580" s="67">
        <v>69979.67</v>
      </c>
      <c r="M580" s="61">
        <f>Tabla16[[#This Row],[TASA EX.]]+Tabla16[[#This Row],[IEPS 8 %]]</f>
        <v>0</v>
      </c>
      <c r="N580" s="69">
        <f>Tabla16[[#This Row],[TASA 16%]]+Tabla16[[#This Row],[IEPS 6%]]</f>
        <v>0</v>
      </c>
      <c r="O580" s="36">
        <v>45185</v>
      </c>
      <c r="P580" s="66" t="s">
        <v>120</v>
      </c>
      <c r="Q580" s="70" t="s">
        <v>121</v>
      </c>
      <c r="R580" s="65" t="s">
        <v>34</v>
      </c>
      <c r="S580" s="67"/>
      <c r="T580" s="71" t="s">
        <v>35</v>
      </c>
      <c r="U580" s="66" t="s">
        <v>56</v>
      </c>
      <c r="W580" s="75">
        <f>(Tabla16[[#This Row],[TASA 16%]]+Tabla16[[#This Row],[IEPS 6%]])*0.16</f>
        <v>0</v>
      </c>
      <c r="X580" s="75">
        <f>W580-Tabla16[[#This Row],[IVA]]</f>
        <v>0</v>
      </c>
    </row>
    <row r="581" spans="1:24" x14ac:dyDescent="0.25">
      <c r="A581" s="64">
        <v>186801</v>
      </c>
      <c r="B581" s="65">
        <v>261</v>
      </c>
      <c r="C581" s="10">
        <v>45176</v>
      </c>
      <c r="D581" s="67"/>
      <c r="E581" s="67">
        <v>105462.45</v>
      </c>
      <c r="F581" s="67">
        <v>0</v>
      </c>
      <c r="G581" s="68"/>
      <c r="H581" s="68"/>
      <c r="I581" s="67"/>
      <c r="J581" s="67"/>
      <c r="K581" s="67"/>
      <c r="L581" s="67">
        <v>105462.45</v>
      </c>
      <c r="M581" s="61">
        <f>Tabla16[[#This Row],[TASA EX.]]+Tabla16[[#This Row],[IEPS 8 %]]</f>
        <v>0</v>
      </c>
      <c r="N581" s="69">
        <f>Tabla16[[#This Row],[TASA 16%]]+Tabla16[[#This Row],[IEPS 6%]]</f>
        <v>0</v>
      </c>
      <c r="O581" s="36">
        <v>45184</v>
      </c>
      <c r="P581" s="66" t="s">
        <v>184</v>
      </c>
      <c r="Q581" s="70" t="s">
        <v>185</v>
      </c>
      <c r="R581" s="65" t="s">
        <v>34</v>
      </c>
      <c r="S581" s="67"/>
      <c r="T581" s="71" t="s">
        <v>35</v>
      </c>
      <c r="U581" s="66" t="s">
        <v>56</v>
      </c>
      <c r="W581" s="75">
        <f>(Tabla16[[#This Row],[TASA 16%]]+Tabla16[[#This Row],[IEPS 6%]])*0.16</f>
        <v>0</v>
      </c>
      <c r="X581" s="75">
        <f>W581-Tabla16[[#This Row],[IVA]]</f>
        <v>0</v>
      </c>
    </row>
    <row r="582" spans="1:24" x14ac:dyDescent="0.25">
      <c r="A582" s="64">
        <v>186802</v>
      </c>
      <c r="B582" s="65">
        <v>262</v>
      </c>
      <c r="C582" s="10">
        <v>45176</v>
      </c>
      <c r="D582" s="67"/>
      <c r="E582" s="67">
        <v>128502.31</v>
      </c>
      <c r="F582" s="67">
        <v>0</v>
      </c>
      <c r="G582" s="68"/>
      <c r="H582" s="68"/>
      <c r="I582" s="67"/>
      <c r="J582" s="67"/>
      <c r="K582" s="67"/>
      <c r="L582" s="67">
        <v>128502.31</v>
      </c>
      <c r="M582" s="61">
        <f>Tabla16[[#This Row],[TASA EX.]]+Tabla16[[#This Row],[IEPS 8 %]]</f>
        <v>0</v>
      </c>
      <c r="N582" s="69">
        <f>Tabla16[[#This Row],[TASA 16%]]+Tabla16[[#This Row],[IEPS 6%]]</f>
        <v>0</v>
      </c>
      <c r="O582" s="36">
        <v>45188</v>
      </c>
      <c r="P582" s="66" t="s">
        <v>448</v>
      </c>
      <c r="Q582" s="70" t="s">
        <v>449</v>
      </c>
      <c r="R582" s="65" t="s">
        <v>34</v>
      </c>
      <c r="S582" s="67"/>
      <c r="T582" s="71" t="s">
        <v>35</v>
      </c>
      <c r="U582" s="66" t="s">
        <v>1626</v>
      </c>
      <c r="W582" s="75">
        <f>(Tabla16[[#This Row],[TASA 16%]]+Tabla16[[#This Row],[IEPS 6%]])*0.16</f>
        <v>0</v>
      </c>
      <c r="X582" s="75">
        <f>W582-Tabla16[[#This Row],[IVA]]</f>
        <v>0</v>
      </c>
    </row>
    <row r="583" spans="1:24" x14ac:dyDescent="0.25">
      <c r="A583" s="64">
        <v>186804</v>
      </c>
      <c r="B583" s="65">
        <v>264</v>
      </c>
      <c r="C583" s="10">
        <v>45177</v>
      </c>
      <c r="D583" s="67"/>
      <c r="E583" s="67">
        <v>3000</v>
      </c>
      <c r="F583" s="67">
        <v>0</v>
      </c>
      <c r="G583" s="68"/>
      <c r="H583" s="68"/>
      <c r="I583" s="67"/>
      <c r="J583" s="67"/>
      <c r="K583" s="67"/>
      <c r="L583" s="67">
        <v>3000</v>
      </c>
      <c r="M583" s="61">
        <f>Tabla16[[#This Row],[TASA EX.]]+Tabla16[[#This Row],[IEPS 8 %]]</f>
        <v>0</v>
      </c>
      <c r="N583" s="69">
        <f>Tabla16[[#This Row],[TASA 16%]]+Tabla16[[#This Row],[IEPS 6%]]</f>
        <v>0</v>
      </c>
      <c r="O583" s="36">
        <v>45181</v>
      </c>
      <c r="P583" s="66" t="s">
        <v>434</v>
      </c>
      <c r="Q583" s="70" t="s">
        <v>435</v>
      </c>
      <c r="R583" s="65" t="s">
        <v>436</v>
      </c>
      <c r="S583" s="67"/>
      <c r="T583" s="71" t="s">
        <v>437</v>
      </c>
      <c r="U583" s="66" t="s">
        <v>1627</v>
      </c>
      <c r="W583" s="75">
        <f>(Tabla16[[#This Row],[TASA 16%]]+Tabla16[[#This Row],[IEPS 6%]])*0.16</f>
        <v>0</v>
      </c>
      <c r="X583" s="75">
        <f>W583-Tabla16[[#This Row],[IVA]]</f>
        <v>0</v>
      </c>
    </row>
    <row r="584" spans="1:24" x14ac:dyDescent="0.25">
      <c r="A584" s="64">
        <v>186805</v>
      </c>
      <c r="B584" s="65">
        <v>265</v>
      </c>
      <c r="C584" s="10">
        <v>45177</v>
      </c>
      <c r="D584" s="67"/>
      <c r="E584" s="67">
        <v>0</v>
      </c>
      <c r="F584" s="67">
        <v>4500</v>
      </c>
      <c r="G584" s="68"/>
      <c r="H584" s="68"/>
      <c r="I584" s="67"/>
      <c r="J584" s="67"/>
      <c r="K584" s="67">
        <v>720</v>
      </c>
      <c r="L584" s="67">
        <v>5220</v>
      </c>
      <c r="M584" s="61">
        <f>Tabla16[[#This Row],[TASA EX.]]+Tabla16[[#This Row],[IEPS 8 %]]</f>
        <v>0</v>
      </c>
      <c r="N584" s="69">
        <f>Tabla16[[#This Row],[TASA 16%]]+Tabla16[[#This Row],[IEPS 6%]]</f>
        <v>4500</v>
      </c>
      <c r="O584" s="36">
        <v>45180</v>
      </c>
      <c r="P584" s="66" t="s">
        <v>446</v>
      </c>
      <c r="Q584" s="70" t="s">
        <v>447</v>
      </c>
      <c r="R584" s="65" t="s">
        <v>48</v>
      </c>
      <c r="S584" s="67"/>
      <c r="T584" s="71" t="s">
        <v>49</v>
      </c>
      <c r="U584" s="66" t="s">
        <v>1628</v>
      </c>
      <c r="W584" s="75">
        <f>(Tabla16[[#This Row],[TASA 16%]]+Tabla16[[#This Row],[IEPS 6%]])*0.16</f>
        <v>720</v>
      </c>
      <c r="X584" s="75">
        <f>W584-Tabla16[[#This Row],[IVA]]</f>
        <v>0</v>
      </c>
    </row>
    <row r="585" spans="1:24" x14ac:dyDescent="0.25">
      <c r="A585" s="64">
        <v>186806</v>
      </c>
      <c r="B585" s="65">
        <v>266</v>
      </c>
      <c r="C585" s="10">
        <v>45177</v>
      </c>
      <c r="D585" s="67"/>
      <c r="E585" s="67">
        <v>4914.3575000000001</v>
      </c>
      <c r="F585" s="67">
        <v>735.5625</v>
      </c>
      <c r="G585" s="68"/>
      <c r="H585" s="68"/>
      <c r="I585" s="67"/>
      <c r="J585" s="67"/>
      <c r="K585" s="67">
        <v>117.69</v>
      </c>
      <c r="L585" s="67">
        <v>5767.61</v>
      </c>
      <c r="M585" s="61">
        <f>Tabla16[[#This Row],[TASA EX.]]+Tabla16[[#This Row],[IEPS 8 %]]</f>
        <v>0</v>
      </c>
      <c r="N585" s="69">
        <f>Tabla16[[#This Row],[TASA 16%]]+Tabla16[[#This Row],[IEPS 6%]]</f>
        <v>735.5625</v>
      </c>
      <c r="O585" s="36">
        <v>45185</v>
      </c>
      <c r="P585" s="66" t="s">
        <v>226</v>
      </c>
      <c r="Q585" s="70" t="s">
        <v>227</v>
      </c>
      <c r="R585" s="65" t="s">
        <v>34</v>
      </c>
      <c r="S585" s="67"/>
      <c r="T585" s="71" t="s">
        <v>35</v>
      </c>
      <c r="U585" s="66" t="s">
        <v>56</v>
      </c>
      <c r="W585" s="75">
        <f>(Tabla16[[#This Row],[TASA 16%]]+Tabla16[[#This Row],[IEPS 6%]])*0.16</f>
        <v>117.69</v>
      </c>
      <c r="X585" s="75">
        <f>W585-Tabla16[[#This Row],[IVA]]</f>
        <v>0</v>
      </c>
    </row>
    <row r="586" spans="1:24" x14ac:dyDescent="0.25">
      <c r="A586" s="87">
        <v>186807</v>
      </c>
      <c r="B586" s="89">
        <v>267</v>
      </c>
      <c r="C586" s="91">
        <v>45177</v>
      </c>
      <c r="D586" s="93"/>
      <c r="E586" s="93">
        <v>16003.450000000026</v>
      </c>
      <c r="F586" s="93">
        <v>120318.49999999999</v>
      </c>
      <c r="G586" s="94"/>
      <c r="H586" s="94"/>
      <c r="I586" s="93"/>
      <c r="J586" s="93"/>
      <c r="K586" s="93">
        <v>19250.96</v>
      </c>
      <c r="L586" s="93">
        <v>155572.91</v>
      </c>
      <c r="M586" s="96">
        <f>Tabla16[[#This Row],[TASA EX.]]+Tabla16[[#This Row],[IEPS 8 %]]</f>
        <v>0</v>
      </c>
      <c r="N586" s="96">
        <f>Tabla16[[#This Row],[TASA 16%]]+Tabla16[[#This Row],[IEPS 6%]]</f>
        <v>120318.49999999999</v>
      </c>
      <c r="O586" s="36">
        <v>45195</v>
      </c>
      <c r="P586" s="91" t="s">
        <v>226</v>
      </c>
      <c r="Q586" s="100" t="s">
        <v>227</v>
      </c>
      <c r="R586" s="89" t="s">
        <v>34</v>
      </c>
      <c r="S586" s="93"/>
      <c r="T586" s="102" t="s">
        <v>35</v>
      </c>
      <c r="U586" s="91" t="s">
        <v>1629</v>
      </c>
      <c r="W586" s="75">
        <f>(Tabla16[[#This Row],[TASA 16%]]+Tabla16[[#This Row],[IEPS 6%]])*0.16</f>
        <v>19250.96</v>
      </c>
      <c r="X586" s="75">
        <f>W586-Tabla16[[#This Row],[IVA]]</f>
        <v>0</v>
      </c>
    </row>
    <row r="587" spans="1:24" x14ac:dyDescent="0.25">
      <c r="A587" s="76">
        <v>186808</v>
      </c>
      <c r="B587" s="77">
        <v>268</v>
      </c>
      <c r="C587" s="85">
        <v>45177</v>
      </c>
      <c r="D587" s="79"/>
      <c r="E587" s="79">
        <v>68323.574999999997</v>
      </c>
      <c r="F587" s="79">
        <v>23701.875</v>
      </c>
      <c r="G587" s="80"/>
      <c r="H587" s="80"/>
      <c r="I587" s="79"/>
      <c r="J587" s="79"/>
      <c r="K587" s="79">
        <v>3792.3</v>
      </c>
      <c r="L587" s="79">
        <v>95817.75</v>
      </c>
      <c r="M587" s="81">
        <f>Tabla16[[#This Row],[TASA EX.]]+Tabla16[[#This Row],[IEPS 8 %]]</f>
        <v>0</v>
      </c>
      <c r="N587" s="81">
        <f>Tabla16[[#This Row],[TASA 16%]]+Tabla16[[#This Row],[IEPS 6%]]</f>
        <v>23701.875</v>
      </c>
      <c r="O587" s="36">
        <v>45188</v>
      </c>
      <c r="P587" s="78" t="s">
        <v>226</v>
      </c>
      <c r="Q587" s="82" t="s">
        <v>227</v>
      </c>
      <c r="R587" s="77" t="s">
        <v>34</v>
      </c>
      <c r="S587" s="79"/>
      <c r="T587" s="83" t="s">
        <v>35</v>
      </c>
      <c r="U587" s="78" t="s">
        <v>56</v>
      </c>
      <c r="W587" s="75">
        <f>(Tabla16[[#This Row],[TASA 16%]]+Tabla16[[#This Row],[IEPS 6%]])*0.16</f>
        <v>3792.3</v>
      </c>
      <c r="X587" s="75">
        <f>W587-Tabla16[[#This Row],[IVA]]</f>
        <v>0</v>
      </c>
    </row>
    <row r="588" spans="1:24" x14ac:dyDescent="0.25">
      <c r="A588" s="39">
        <v>186809</v>
      </c>
      <c r="B588" s="9">
        <v>269</v>
      </c>
      <c r="C588" s="10">
        <v>45177</v>
      </c>
      <c r="D588" s="11"/>
      <c r="E588" s="11">
        <v>91918.2</v>
      </c>
      <c r="F588" s="11">
        <v>0</v>
      </c>
      <c r="G588" s="24"/>
      <c r="H588" s="24"/>
      <c r="I588" s="11"/>
      <c r="J588" s="11"/>
      <c r="K588" s="11"/>
      <c r="L588" s="11">
        <v>91918.2</v>
      </c>
      <c r="M588" s="61">
        <f>Tabla16[[#This Row],[TASA EX.]]+Tabla16[[#This Row],[IEPS 8 %]]</f>
        <v>0</v>
      </c>
      <c r="N588" s="62">
        <f>Tabla16[[#This Row],[TASA 16%]]+Tabla16[[#This Row],[IEPS 6%]]</f>
        <v>0</v>
      </c>
      <c r="O588" s="36">
        <v>45180</v>
      </c>
      <c r="P588" s="12" t="s">
        <v>387</v>
      </c>
      <c r="Q588" s="37" t="s">
        <v>388</v>
      </c>
      <c r="R588" s="9" t="s">
        <v>34</v>
      </c>
      <c r="S588" s="11"/>
      <c r="T588" s="13" t="s">
        <v>35</v>
      </c>
      <c r="U588" s="12" t="s">
        <v>1630</v>
      </c>
      <c r="W588" s="75">
        <f>(Tabla16[[#This Row],[TASA 16%]]+Tabla16[[#This Row],[IEPS 6%]])*0.16</f>
        <v>0</v>
      </c>
      <c r="X588" s="75">
        <f>W588-Tabla16[[#This Row],[IVA]]</f>
        <v>0</v>
      </c>
    </row>
    <row r="589" spans="1:24" x14ac:dyDescent="0.25">
      <c r="A589" s="64" t="s">
        <v>923</v>
      </c>
      <c r="B589" s="65">
        <v>2091</v>
      </c>
      <c r="C589" s="10">
        <v>45191</v>
      </c>
      <c r="D589" s="67"/>
      <c r="E589" s="67">
        <v>15650.25</v>
      </c>
      <c r="F589" s="67">
        <v>0</v>
      </c>
      <c r="G589" s="68"/>
      <c r="H589" s="68"/>
      <c r="I589" s="67"/>
      <c r="J589" s="67">
        <v>1251.96</v>
      </c>
      <c r="K589" s="67"/>
      <c r="L589" s="67">
        <v>16902.21</v>
      </c>
      <c r="M589" s="61">
        <f>Tabla16[[#This Row],[TASA EX.]]+Tabla16[[#This Row],[IEPS 8 %]]</f>
        <v>1251.96</v>
      </c>
      <c r="N589" s="69">
        <f>Tabla16[[#This Row],[TASA 16%]]+Tabla16[[#This Row],[IEPS 6%]]</f>
        <v>0</v>
      </c>
      <c r="O589" s="36">
        <v>45191</v>
      </c>
      <c r="P589" s="66" t="s">
        <v>71</v>
      </c>
      <c r="Q589" s="70" t="s">
        <v>72</v>
      </c>
      <c r="R589" s="65" t="s">
        <v>34</v>
      </c>
      <c r="S589" s="67"/>
      <c r="T589" s="71" t="s">
        <v>35</v>
      </c>
      <c r="U589" s="66" t="s">
        <v>56</v>
      </c>
      <c r="W589" s="75">
        <f>(Tabla16[[#This Row],[TASA 16%]]+Tabla16[[#This Row],[IEPS 6%]])*0.16</f>
        <v>0</v>
      </c>
      <c r="X589" s="75">
        <f>W589-Tabla16[[#This Row],[IVA]]</f>
        <v>0</v>
      </c>
    </row>
    <row r="590" spans="1:24" x14ac:dyDescent="0.25">
      <c r="A590" s="64" t="s">
        <v>924</v>
      </c>
      <c r="B590" s="65">
        <v>2119</v>
      </c>
      <c r="C590" s="10">
        <v>45197</v>
      </c>
      <c r="D590" s="67"/>
      <c r="E590" s="67">
        <v>22727.309999999998</v>
      </c>
      <c r="F590" s="67">
        <v>0</v>
      </c>
      <c r="G590" s="68"/>
      <c r="H590" s="68"/>
      <c r="I590" s="67"/>
      <c r="J590" s="67">
        <v>1818.17</v>
      </c>
      <c r="K590" s="67"/>
      <c r="L590" s="67">
        <v>24545.48</v>
      </c>
      <c r="M590" s="61">
        <f>Tabla16[[#This Row],[TASA EX.]]+Tabla16[[#This Row],[IEPS 8 %]]</f>
        <v>1818.17</v>
      </c>
      <c r="N590" s="69">
        <f>Tabla16[[#This Row],[TASA 16%]]+Tabla16[[#This Row],[IEPS 6%]]</f>
        <v>0</v>
      </c>
      <c r="O590" s="36">
        <v>45197</v>
      </c>
      <c r="P590" s="66" t="s">
        <v>71</v>
      </c>
      <c r="Q590" s="70" t="s">
        <v>72</v>
      </c>
      <c r="R590" s="65" t="s">
        <v>34</v>
      </c>
      <c r="S590" s="67"/>
      <c r="T590" s="71" t="s">
        <v>35</v>
      </c>
      <c r="U590" s="66" t="s">
        <v>56</v>
      </c>
      <c r="W590" s="75">
        <f>(Tabla16[[#This Row],[TASA 16%]]+Tabla16[[#This Row],[IEPS 6%]])*0.16</f>
        <v>0</v>
      </c>
      <c r="X590" s="75">
        <f>W590-Tabla16[[#This Row],[IVA]]</f>
        <v>0</v>
      </c>
    </row>
    <row r="591" spans="1:24" x14ac:dyDescent="0.25">
      <c r="A591" s="64">
        <v>186812</v>
      </c>
      <c r="B591" s="65">
        <v>272</v>
      </c>
      <c r="C591" s="10">
        <v>45177</v>
      </c>
      <c r="D591" s="67"/>
      <c r="E591" s="67">
        <v>50217.599999999999</v>
      </c>
      <c r="F591" s="67">
        <v>0</v>
      </c>
      <c r="G591" s="68"/>
      <c r="H591" s="68"/>
      <c r="I591" s="67"/>
      <c r="J591" s="67"/>
      <c r="K591" s="67"/>
      <c r="L591" s="67">
        <v>50217.599999999999</v>
      </c>
      <c r="M591" s="61">
        <f>Tabla16[[#This Row],[TASA EX.]]+Tabla16[[#This Row],[IEPS 8 %]]</f>
        <v>0</v>
      </c>
      <c r="N591" s="69">
        <f>Tabla16[[#This Row],[TASA 16%]]+Tabla16[[#This Row],[IEPS 6%]]</f>
        <v>0</v>
      </c>
      <c r="O591" s="36">
        <v>45188</v>
      </c>
      <c r="P591" s="66" t="s">
        <v>321</v>
      </c>
      <c r="Q591" s="70" t="s">
        <v>322</v>
      </c>
      <c r="R591" s="65" t="s">
        <v>34</v>
      </c>
      <c r="S591" s="67"/>
      <c r="T591" s="71" t="s">
        <v>35</v>
      </c>
      <c r="U591" s="66" t="s">
        <v>56</v>
      </c>
      <c r="W591" s="75">
        <f>(Tabla16[[#This Row],[TASA 16%]]+Tabla16[[#This Row],[IEPS 6%]])*0.16</f>
        <v>0</v>
      </c>
      <c r="X591" s="75">
        <f>W591-Tabla16[[#This Row],[IVA]]</f>
        <v>0</v>
      </c>
    </row>
    <row r="592" spans="1:24" x14ac:dyDescent="0.25">
      <c r="A592" s="39">
        <v>186813</v>
      </c>
      <c r="B592" s="9">
        <v>273</v>
      </c>
      <c r="C592" s="10">
        <v>45177</v>
      </c>
      <c r="D592" s="11"/>
      <c r="E592" s="11">
        <v>103564.5</v>
      </c>
      <c r="F592" s="11">
        <v>0</v>
      </c>
      <c r="G592" s="24"/>
      <c r="H592" s="24"/>
      <c r="I592" s="11"/>
      <c r="J592" s="11"/>
      <c r="K592" s="11"/>
      <c r="L592" s="11">
        <v>103564.5</v>
      </c>
      <c r="M592" s="62">
        <f>Tabla16[[#This Row],[TASA EX.]]+Tabla16[[#This Row],[IEPS 8 %]]</f>
        <v>0</v>
      </c>
      <c r="N592" s="62">
        <f>Tabla16[[#This Row],[TASA 16%]]+Tabla16[[#This Row],[IEPS 6%]]</f>
        <v>0</v>
      </c>
      <c r="O592" s="36">
        <v>45185</v>
      </c>
      <c r="P592" s="12" t="s">
        <v>321</v>
      </c>
      <c r="Q592" s="37" t="s">
        <v>322</v>
      </c>
      <c r="R592" s="9" t="s">
        <v>34</v>
      </c>
      <c r="S592" s="11"/>
      <c r="T592" s="13" t="s">
        <v>35</v>
      </c>
      <c r="U592" s="12" t="s">
        <v>56</v>
      </c>
      <c r="W592" s="75">
        <f>(Tabla16[[#This Row],[TASA 16%]]+Tabla16[[#This Row],[IEPS 6%]])*0.16</f>
        <v>0</v>
      </c>
      <c r="X592" s="75">
        <f>W592-Tabla16[[#This Row],[IVA]]</f>
        <v>0</v>
      </c>
    </row>
    <row r="593" spans="1:24" x14ac:dyDescent="0.25">
      <c r="A593" s="64">
        <v>186814</v>
      </c>
      <c r="B593" s="65">
        <v>274</v>
      </c>
      <c r="C593" s="10">
        <v>45177</v>
      </c>
      <c r="D593" s="67">
        <v>0.02</v>
      </c>
      <c r="E593" s="67">
        <v>111535.4</v>
      </c>
      <c r="F593" s="67">
        <v>0</v>
      </c>
      <c r="G593" s="68"/>
      <c r="H593" s="68"/>
      <c r="I593" s="67"/>
      <c r="J593" s="67"/>
      <c r="K593" s="67"/>
      <c r="L593" s="67">
        <v>111535.42</v>
      </c>
      <c r="M593" s="61">
        <f>Tabla16[[#This Row],[TASA EX.]]+Tabla16[[#This Row],[IEPS 8 %]]</f>
        <v>0.02</v>
      </c>
      <c r="N593" s="69">
        <f>Tabla16[[#This Row],[TASA 16%]]+Tabla16[[#This Row],[IEPS 6%]]</f>
        <v>0</v>
      </c>
      <c r="O593" s="36">
        <v>45188</v>
      </c>
      <c r="P593" s="66" t="s">
        <v>321</v>
      </c>
      <c r="Q593" s="70" t="s">
        <v>322</v>
      </c>
      <c r="R593" s="65" t="s">
        <v>34</v>
      </c>
      <c r="S593" s="67"/>
      <c r="T593" s="71" t="s">
        <v>35</v>
      </c>
      <c r="U593" s="66" t="s">
        <v>56</v>
      </c>
      <c r="W593" s="75">
        <f>(Tabla16[[#This Row],[TASA 16%]]+Tabla16[[#This Row],[IEPS 6%]])*0.16</f>
        <v>0</v>
      </c>
      <c r="X593" s="75">
        <f>W593-Tabla16[[#This Row],[IVA]]</f>
        <v>0</v>
      </c>
    </row>
    <row r="594" spans="1:24" x14ac:dyDescent="0.25">
      <c r="A594" s="39">
        <v>186815</v>
      </c>
      <c r="B594" s="9">
        <v>275</v>
      </c>
      <c r="C594" s="10">
        <v>45177</v>
      </c>
      <c r="D594" s="11"/>
      <c r="E594" s="11">
        <v>283129.53000000003</v>
      </c>
      <c r="F594" s="11">
        <v>0</v>
      </c>
      <c r="G594" s="24"/>
      <c r="H594" s="24"/>
      <c r="I594" s="11"/>
      <c r="J594" s="11"/>
      <c r="K594" s="11"/>
      <c r="L594" s="11">
        <v>283129.53000000003</v>
      </c>
      <c r="M594" s="62">
        <f>Tabla16[[#This Row],[TASA EX.]]+Tabla16[[#This Row],[IEPS 8 %]]</f>
        <v>0</v>
      </c>
      <c r="N594" s="62">
        <f>Tabla16[[#This Row],[TASA 16%]]+Tabla16[[#This Row],[IEPS 6%]]</f>
        <v>0</v>
      </c>
      <c r="O594" s="36">
        <v>45182</v>
      </c>
      <c r="P594" s="12" t="s">
        <v>456</v>
      </c>
      <c r="Q594" s="37" t="s">
        <v>457</v>
      </c>
      <c r="R594" s="9" t="s">
        <v>34</v>
      </c>
      <c r="S594" s="11"/>
      <c r="T594" s="13" t="s">
        <v>35</v>
      </c>
      <c r="U594" s="12" t="s">
        <v>1632</v>
      </c>
      <c r="W594" s="75">
        <f>(Tabla16[[#This Row],[TASA 16%]]+Tabla16[[#This Row],[IEPS 6%]])*0.16</f>
        <v>0</v>
      </c>
      <c r="X594" s="75">
        <f>W594-Tabla16[[#This Row],[IVA]]</f>
        <v>0</v>
      </c>
    </row>
    <row r="595" spans="1:24" x14ac:dyDescent="0.25">
      <c r="A595" s="39">
        <v>186816</v>
      </c>
      <c r="B595" s="9">
        <v>276</v>
      </c>
      <c r="C595" s="10">
        <v>45177</v>
      </c>
      <c r="D595" s="11"/>
      <c r="E595" s="11">
        <v>2.4999999999977263E-2</v>
      </c>
      <c r="F595" s="11">
        <v>219.625</v>
      </c>
      <c r="G595" s="24"/>
      <c r="H595" s="24"/>
      <c r="I595" s="11"/>
      <c r="J595" s="11"/>
      <c r="K595" s="11">
        <v>35.14</v>
      </c>
      <c r="L595" s="11">
        <v>254.79</v>
      </c>
      <c r="M595" s="61">
        <f>Tabla16[[#This Row],[TASA EX.]]+Tabla16[[#This Row],[IEPS 8 %]]</f>
        <v>0</v>
      </c>
      <c r="N595" s="62">
        <f>Tabla16[[#This Row],[TASA 16%]]+Tabla16[[#This Row],[IEPS 6%]]</f>
        <v>219.625</v>
      </c>
      <c r="O595" s="36">
        <v>45182</v>
      </c>
      <c r="P595" s="12" t="s">
        <v>160</v>
      </c>
      <c r="Q595" s="37" t="s">
        <v>161</v>
      </c>
      <c r="R595" s="9" t="s">
        <v>48</v>
      </c>
      <c r="S595" s="11"/>
      <c r="T595" s="13" t="s">
        <v>49</v>
      </c>
      <c r="U595" s="12" t="s">
        <v>1633</v>
      </c>
      <c r="W595" s="75">
        <f>(Tabla16[[#This Row],[TASA 16%]]+Tabla16[[#This Row],[IEPS 6%]])*0.16</f>
        <v>35.14</v>
      </c>
      <c r="X595" s="75">
        <f>W595-Tabla16[[#This Row],[IVA]]</f>
        <v>0</v>
      </c>
    </row>
    <row r="596" spans="1:24" x14ac:dyDescent="0.25">
      <c r="A596" s="39">
        <v>186817</v>
      </c>
      <c r="B596" s="9">
        <v>277</v>
      </c>
      <c r="C596" s="10">
        <v>45177</v>
      </c>
      <c r="D596" s="11"/>
      <c r="E596" s="11">
        <v>0</v>
      </c>
      <c r="F596" s="11">
        <v>14400</v>
      </c>
      <c r="G596" s="24"/>
      <c r="H596" s="24"/>
      <c r="I596" s="11"/>
      <c r="J596" s="11"/>
      <c r="K596" s="11">
        <v>2304</v>
      </c>
      <c r="L596" s="11">
        <v>16704</v>
      </c>
      <c r="M596" s="61">
        <f>Tabla16[[#This Row],[TASA EX.]]+Tabla16[[#This Row],[IEPS 8 %]]</f>
        <v>0</v>
      </c>
      <c r="N596" s="62">
        <f>Tabla16[[#This Row],[TASA 16%]]+Tabla16[[#This Row],[IEPS 6%]]</f>
        <v>14400</v>
      </c>
      <c r="O596" s="36">
        <v>45181</v>
      </c>
      <c r="P596" s="12" t="s">
        <v>713</v>
      </c>
      <c r="Q596" s="37" t="s">
        <v>714</v>
      </c>
      <c r="R596" s="9" t="s">
        <v>52</v>
      </c>
      <c r="S596" s="11"/>
      <c r="T596" s="13" t="s">
        <v>53</v>
      </c>
      <c r="U596" s="12" t="s">
        <v>1634</v>
      </c>
      <c r="W596" s="75">
        <f>(Tabla16[[#This Row],[TASA 16%]]+Tabla16[[#This Row],[IEPS 6%]])*0.16</f>
        <v>2304</v>
      </c>
      <c r="X596" s="75">
        <f>W596-Tabla16[[#This Row],[IVA]]</f>
        <v>0</v>
      </c>
    </row>
    <row r="597" spans="1:24" x14ac:dyDescent="0.25">
      <c r="A597" s="64">
        <v>186818</v>
      </c>
      <c r="B597" s="65">
        <v>278</v>
      </c>
      <c r="C597" s="10">
        <v>45177</v>
      </c>
      <c r="D597" s="67"/>
      <c r="E597" s="67">
        <v>-7.4999999997089617E-3</v>
      </c>
      <c r="F597" s="67">
        <v>47383.4375</v>
      </c>
      <c r="G597" s="68"/>
      <c r="H597" s="68"/>
      <c r="I597" s="67"/>
      <c r="J597" s="67"/>
      <c r="K597" s="67">
        <v>7581.35</v>
      </c>
      <c r="L597" s="67">
        <v>54964.78</v>
      </c>
      <c r="M597" s="61">
        <f>Tabla16[[#This Row],[TASA EX.]]+Tabla16[[#This Row],[IEPS 8 %]]</f>
        <v>0</v>
      </c>
      <c r="N597" s="69">
        <f>Tabla16[[#This Row],[TASA 16%]]+Tabla16[[#This Row],[IEPS 6%]]</f>
        <v>47383.4375</v>
      </c>
      <c r="O597" s="36">
        <v>45184</v>
      </c>
      <c r="P597" s="66" t="s">
        <v>89</v>
      </c>
      <c r="Q597" s="70" t="s">
        <v>90</v>
      </c>
      <c r="R597" s="65" t="s">
        <v>52</v>
      </c>
      <c r="S597" s="67"/>
      <c r="T597" s="71" t="s">
        <v>53</v>
      </c>
      <c r="U597" s="66" t="s">
        <v>1635</v>
      </c>
      <c r="W597" s="75">
        <f>(Tabla16[[#This Row],[TASA 16%]]+Tabla16[[#This Row],[IEPS 6%]])*0.16</f>
        <v>7581.35</v>
      </c>
      <c r="X597" s="75">
        <f>W597-Tabla16[[#This Row],[IVA]]</f>
        <v>0</v>
      </c>
    </row>
    <row r="598" spans="1:24" x14ac:dyDescent="0.25">
      <c r="A598" s="64">
        <v>186819</v>
      </c>
      <c r="B598" s="65">
        <v>279</v>
      </c>
      <c r="C598" s="10">
        <v>45177</v>
      </c>
      <c r="D598" s="67"/>
      <c r="E598" s="67">
        <v>1.0000000009313226E-2</v>
      </c>
      <c r="F598" s="67">
        <v>59613.75</v>
      </c>
      <c r="G598" s="68"/>
      <c r="H598" s="68"/>
      <c r="I598" s="67"/>
      <c r="J598" s="67"/>
      <c r="K598" s="67">
        <v>9538.2000000000007</v>
      </c>
      <c r="L598" s="67">
        <v>69151.960000000006</v>
      </c>
      <c r="M598" s="61">
        <f>Tabla16[[#This Row],[TASA EX.]]+Tabla16[[#This Row],[IEPS 8 %]]</f>
        <v>0</v>
      </c>
      <c r="N598" s="69">
        <f>Tabla16[[#This Row],[TASA 16%]]+Tabla16[[#This Row],[IEPS 6%]]</f>
        <v>59613.75</v>
      </c>
      <c r="O598" s="36">
        <v>45181</v>
      </c>
      <c r="P598" s="66" t="s">
        <v>289</v>
      </c>
      <c r="Q598" s="70" t="s">
        <v>290</v>
      </c>
      <c r="R598" s="65" t="s">
        <v>48</v>
      </c>
      <c r="S598" s="67"/>
      <c r="T598" s="71" t="s">
        <v>49</v>
      </c>
      <c r="U598" s="66" t="s">
        <v>1636</v>
      </c>
      <c r="W598" s="75">
        <f>(Tabla16[[#This Row],[TASA 16%]]+Tabla16[[#This Row],[IEPS 6%]])*0.16</f>
        <v>9538.2000000000007</v>
      </c>
      <c r="X598" s="75">
        <f>W598-Tabla16[[#This Row],[IVA]]</f>
        <v>0</v>
      </c>
    </row>
    <row r="599" spans="1:24" x14ac:dyDescent="0.25">
      <c r="A599" s="64">
        <v>186823</v>
      </c>
      <c r="B599" s="65">
        <v>283</v>
      </c>
      <c r="C599" s="10">
        <v>45177</v>
      </c>
      <c r="D599" s="67"/>
      <c r="E599" s="67">
        <v>-8.7500000000090949E-2</v>
      </c>
      <c r="F599" s="67">
        <v>3175.9375</v>
      </c>
      <c r="G599" s="68"/>
      <c r="H599" s="68"/>
      <c r="I599" s="67"/>
      <c r="J599" s="67"/>
      <c r="K599" s="67">
        <v>508.15</v>
      </c>
      <c r="L599" s="67">
        <v>3684</v>
      </c>
      <c r="M599" s="61">
        <f>Tabla16[[#This Row],[TASA EX.]]+Tabla16[[#This Row],[IEPS 8 %]]</f>
        <v>0</v>
      </c>
      <c r="N599" s="69">
        <f>Tabla16[[#This Row],[TASA 16%]]+Tabla16[[#This Row],[IEPS 6%]]</f>
        <v>3175.9375</v>
      </c>
      <c r="O599" s="36">
        <v>45183</v>
      </c>
      <c r="P599" s="66" t="s">
        <v>373</v>
      </c>
      <c r="Q599" s="70" t="s">
        <v>374</v>
      </c>
      <c r="R599" s="65" t="s">
        <v>371</v>
      </c>
      <c r="S599" s="67"/>
      <c r="T599" s="71" t="s">
        <v>372</v>
      </c>
      <c r="U599" s="66" t="s">
        <v>1637</v>
      </c>
      <c r="W599" s="75">
        <f>(Tabla16[[#This Row],[TASA 16%]]+Tabla16[[#This Row],[IEPS 6%]])*0.16</f>
        <v>508.15000000000003</v>
      </c>
      <c r="X599" s="75">
        <f>W599-Tabla16[[#This Row],[IVA]]</f>
        <v>0</v>
      </c>
    </row>
    <row r="600" spans="1:24" x14ac:dyDescent="0.25">
      <c r="A600" s="39">
        <v>186823</v>
      </c>
      <c r="B600" s="9">
        <v>283</v>
      </c>
      <c r="C600" s="10">
        <v>45177</v>
      </c>
      <c r="D600" s="11"/>
      <c r="E600" s="11">
        <v>5.7499999998981366E-2</v>
      </c>
      <c r="F600" s="11">
        <v>9277.3125</v>
      </c>
      <c r="G600" s="24"/>
      <c r="H600" s="24"/>
      <c r="I600" s="11"/>
      <c r="J600" s="11"/>
      <c r="K600" s="11">
        <v>1484.37</v>
      </c>
      <c r="L600" s="11">
        <v>10761.74</v>
      </c>
      <c r="M600" s="62">
        <f>Tabla16[[#This Row],[TASA EX.]]+Tabla16[[#This Row],[IEPS 8 %]]</f>
        <v>0</v>
      </c>
      <c r="N600" s="62">
        <f>Tabla16[[#This Row],[TASA 16%]]+Tabla16[[#This Row],[IEPS 6%]]</f>
        <v>9277.3125</v>
      </c>
      <c r="O600" s="36">
        <v>45183</v>
      </c>
      <c r="P600" s="12" t="s">
        <v>375</v>
      </c>
      <c r="Q600" s="37" t="s">
        <v>376</v>
      </c>
      <c r="R600" s="9" t="s">
        <v>371</v>
      </c>
      <c r="S600" s="11"/>
      <c r="T600" s="13" t="s">
        <v>372</v>
      </c>
      <c r="U600" s="12" t="s">
        <v>1638</v>
      </c>
      <c r="W600" s="75">
        <f>(Tabla16[[#This Row],[TASA 16%]]+Tabla16[[#This Row],[IEPS 6%]])*0.16</f>
        <v>1484.3700000000001</v>
      </c>
      <c r="X600" s="75">
        <f>W600-Tabla16[[#This Row],[IVA]]</f>
        <v>0</v>
      </c>
    </row>
    <row r="601" spans="1:24" x14ac:dyDescent="0.25">
      <c r="A601" s="39">
        <v>186823</v>
      </c>
      <c r="B601" s="9">
        <v>283</v>
      </c>
      <c r="C601" s="10">
        <v>45177</v>
      </c>
      <c r="D601" s="11"/>
      <c r="E601" s="11">
        <v>2.0000000000038654E-2</v>
      </c>
      <c r="F601" s="11">
        <v>215.49999999999997</v>
      </c>
      <c r="G601" s="24"/>
      <c r="H601" s="24"/>
      <c r="I601" s="11"/>
      <c r="J601" s="11"/>
      <c r="K601" s="11">
        <v>34.479999999999997</v>
      </c>
      <c r="L601" s="11">
        <v>250</v>
      </c>
      <c r="M601" s="62">
        <f>Tabla16[[#This Row],[TASA EX.]]+Tabla16[[#This Row],[IEPS 8 %]]</f>
        <v>0</v>
      </c>
      <c r="N601" s="62">
        <f>Tabla16[[#This Row],[TASA 16%]]+Tabla16[[#This Row],[IEPS 6%]]</f>
        <v>215.49999999999997</v>
      </c>
      <c r="O601" s="36">
        <v>45183</v>
      </c>
      <c r="P601" s="12" t="s">
        <v>1639</v>
      </c>
      <c r="Q601" s="37" t="s">
        <v>1640</v>
      </c>
      <c r="R601" s="9" t="s">
        <v>371</v>
      </c>
      <c r="S601" s="11"/>
      <c r="T601" s="13" t="s">
        <v>372</v>
      </c>
      <c r="U601" s="12" t="s">
        <v>1641</v>
      </c>
      <c r="W601" s="75">
        <f>(Tabla16[[#This Row],[TASA 16%]]+Tabla16[[#This Row],[IEPS 6%]])*0.16</f>
        <v>34.479999999999997</v>
      </c>
      <c r="X601" s="75">
        <f>W601-Tabla16[[#This Row],[IVA]]</f>
        <v>0</v>
      </c>
    </row>
    <row r="602" spans="1:24" x14ac:dyDescent="0.25">
      <c r="A602" s="39">
        <v>186823</v>
      </c>
      <c r="B602" s="9">
        <v>283</v>
      </c>
      <c r="C602" s="10">
        <v>45177</v>
      </c>
      <c r="D602" s="11"/>
      <c r="E602" s="11">
        <v>0</v>
      </c>
      <c r="F602" s="11">
        <v>2130</v>
      </c>
      <c r="G602" s="24"/>
      <c r="H602" s="24"/>
      <c r="I602" s="11"/>
      <c r="J602" s="11"/>
      <c r="K602" s="11">
        <v>340.8</v>
      </c>
      <c r="L602" s="11">
        <v>2470.8000000000002</v>
      </c>
      <c r="M602" s="62">
        <f>Tabla16[[#This Row],[TASA EX.]]+Tabla16[[#This Row],[IEPS 8 %]]</f>
        <v>0</v>
      </c>
      <c r="N602" s="62">
        <f>Tabla16[[#This Row],[TASA 16%]]+Tabla16[[#This Row],[IEPS 6%]]</f>
        <v>2130</v>
      </c>
      <c r="O602" s="36">
        <v>45183</v>
      </c>
      <c r="P602" s="12" t="s">
        <v>721</v>
      </c>
      <c r="Q602" s="37" t="s">
        <v>722</v>
      </c>
      <c r="R602" s="9" t="s">
        <v>381</v>
      </c>
      <c r="S602" s="11"/>
      <c r="T602" s="13" t="s">
        <v>382</v>
      </c>
      <c r="U602" s="12" t="s">
        <v>1642</v>
      </c>
      <c r="W602" s="75">
        <f>(Tabla16[[#This Row],[TASA 16%]]+Tabla16[[#This Row],[IEPS 6%]])*0.16</f>
        <v>340.8</v>
      </c>
      <c r="X602" s="75">
        <f>W602-Tabla16[[#This Row],[IVA]]</f>
        <v>0</v>
      </c>
    </row>
    <row r="603" spans="1:24" x14ac:dyDescent="0.25">
      <c r="A603" s="39">
        <v>186823</v>
      </c>
      <c r="B603" s="9">
        <v>283</v>
      </c>
      <c r="C603" s="10">
        <v>45177</v>
      </c>
      <c r="D603" s="11"/>
      <c r="E603" s="11">
        <v>9.9999999999909051E-3</v>
      </c>
      <c r="F603" s="11">
        <v>732.75</v>
      </c>
      <c r="G603" s="24"/>
      <c r="H603" s="24"/>
      <c r="I603" s="11"/>
      <c r="J603" s="11"/>
      <c r="K603" s="11">
        <v>117.24</v>
      </c>
      <c r="L603" s="11">
        <v>850</v>
      </c>
      <c r="M603" s="62">
        <f>Tabla16[[#This Row],[TASA EX.]]+Tabla16[[#This Row],[IEPS 8 %]]</f>
        <v>0</v>
      </c>
      <c r="N603" s="62">
        <f>Tabla16[[#This Row],[TASA 16%]]+Tabla16[[#This Row],[IEPS 6%]]</f>
        <v>732.75</v>
      </c>
      <c r="O603" s="36">
        <v>45183</v>
      </c>
      <c r="P603" s="12" t="s">
        <v>454</v>
      </c>
      <c r="Q603" s="37" t="s">
        <v>455</v>
      </c>
      <c r="R603" s="9" t="s">
        <v>381</v>
      </c>
      <c r="S603" s="11"/>
      <c r="T603" s="13" t="s">
        <v>382</v>
      </c>
      <c r="U603" s="12" t="s">
        <v>677</v>
      </c>
      <c r="W603" s="75">
        <f>(Tabla16[[#This Row],[TASA 16%]]+Tabla16[[#This Row],[IEPS 6%]])*0.16</f>
        <v>117.24000000000001</v>
      </c>
      <c r="X603" s="75">
        <f>W603-Tabla16[[#This Row],[IVA]]</f>
        <v>0</v>
      </c>
    </row>
    <row r="604" spans="1:24" x14ac:dyDescent="0.25">
      <c r="A604" s="39">
        <v>186823</v>
      </c>
      <c r="B604" s="9">
        <v>283</v>
      </c>
      <c r="C604" s="10">
        <v>45177</v>
      </c>
      <c r="D604" s="11"/>
      <c r="E604" s="11">
        <v>0</v>
      </c>
      <c r="F604" s="11">
        <v>1000</v>
      </c>
      <c r="G604" s="24"/>
      <c r="H604" s="24">
        <v>-12.5</v>
      </c>
      <c r="I604" s="11"/>
      <c r="J604" s="11"/>
      <c r="K604" s="11">
        <v>160</v>
      </c>
      <c r="L604" s="11">
        <v>1147.5</v>
      </c>
      <c r="M604" s="62">
        <f>Tabla16[[#This Row],[TASA EX.]]+Tabla16[[#This Row],[IEPS 8 %]]</f>
        <v>0</v>
      </c>
      <c r="N604" s="62">
        <f>Tabla16[[#This Row],[TASA 16%]]+Tabla16[[#This Row],[IEPS 6%]]</f>
        <v>1000</v>
      </c>
      <c r="O604" s="36">
        <v>45183</v>
      </c>
      <c r="P604" s="12" t="s">
        <v>503</v>
      </c>
      <c r="Q604" s="37" t="s">
        <v>504</v>
      </c>
      <c r="R604" s="9" t="s">
        <v>381</v>
      </c>
      <c r="S604" s="11"/>
      <c r="T604" s="13" t="s">
        <v>382</v>
      </c>
      <c r="U604" s="12" t="s">
        <v>752</v>
      </c>
      <c r="W604" s="75">
        <f>(Tabla16[[#This Row],[TASA 16%]]+Tabla16[[#This Row],[IEPS 6%]])*0.16</f>
        <v>160</v>
      </c>
      <c r="X604" s="75">
        <f>W604-Tabla16[[#This Row],[IVA]]</f>
        <v>0</v>
      </c>
    </row>
    <row r="605" spans="1:24" x14ac:dyDescent="0.25">
      <c r="A605" s="39">
        <v>186823</v>
      </c>
      <c r="B605" s="9">
        <v>283</v>
      </c>
      <c r="C605" s="10">
        <v>45177</v>
      </c>
      <c r="D605" s="11"/>
      <c r="E605" s="11">
        <v>-5.0000000001091394E-3</v>
      </c>
      <c r="F605" s="11">
        <v>1991.375</v>
      </c>
      <c r="G605" s="24"/>
      <c r="H605" s="24"/>
      <c r="I605" s="11"/>
      <c r="J605" s="11"/>
      <c r="K605" s="11">
        <v>318.62</v>
      </c>
      <c r="L605" s="11">
        <v>2309.9899999999998</v>
      </c>
      <c r="M605" s="62">
        <f>Tabla16[[#This Row],[TASA EX.]]+Tabla16[[#This Row],[IEPS 8 %]]</f>
        <v>0</v>
      </c>
      <c r="N605" s="62">
        <f>Tabla16[[#This Row],[TASA 16%]]+Tabla16[[#This Row],[IEPS 6%]]</f>
        <v>1991.375</v>
      </c>
      <c r="O605" s="36">
        <v>45183</v>
      </c>
      <c r="P605" s="12" t="s">
        <v>644</v>
      </c>
      <c r="Q605" s="37" t="s">
        <v>645</v>
      </c>
      <c r="R605" s="9" t="s">
        <v>381</v>
      </c>
      <c r="S605" s="11"/>
      <c r="T605" s="13" t="s">
        <v>382</v>
      </c>
      <c r="U605" s="12" t="s">
        <v>1643</v>
      </c>
      <c r="W605" s="75">
        <f>(Tabla16[[#This Row],[TASA 16%]]+Tabla16[[#This Row],[IEPS 6%]])*0.16</f>
        <v>318.62</v>
      </c>
      <c r="X605" s="75">
        <f>W605-Tabla16[[#This Row],[IVA]]</f>
        <v>0</v>
      </c>
    </row>
    <row r="606" spans="1:24" x14ac:dyDescent="0.25">
      <c r="A606" s="39">
        <v>186823</v>
      </c>
      <c r="B606" s="9">
        <v>283</v>
      </c>
      <c r="C606" s="10">
        <v>45177</v>
      </c>
      <c r="D606" s="11"/>
      <c r="E606" s="11">
        <v>1.4999999999986358E-2</v>
      </c>
      <c r="F606" s="11">
        <v>224.125</v>
      </c>
      <c r="G606" s="24"/>
      <c r="H606" s="24"/>
      <c r="I606" s="11"/>
      <c r="J606" s="11"/>
      <c r="K606" s="11">
        <v>35.86</v>
      </c>
      <c r="L606" s="11">
        <v>260</v>
      </c>
      <c r="M606" s="62">
        <f>Tabla16[[#This Row],[TASA EX.]]+Tabla16[[#This Row],[IEPS 8 %]]</f>
        <v>0</v>
      </c>
      <c r="N606" s="62">
        <f>Tabla16[[#This Row],[TASA 16%]]+Tabla16[[#This Row],[IEPS 6%]]</f>
        <v>224.125</v>
      </c>
      <c r="O606" s="36">
        <v>45183</v>
      </c>
      <c r="P606" s="12" t="s">
        <v>122</v>
      </c>
      <c r="Q606" s="37" t="s">
        <v>123</v>
      </c>
      <c r="R606" s="9" t="s">
        <v>381</v>
      </c>
      <c r="S606" s="11"/>
      <c r="T606" s="13" t="s">
        <v>382</v>
      </c>
      <c r="U606" s="12" t="s">
        <v>1644</v>
      </c>
      <c r="W606" s="75">
        <f>(Tabla16[[#This Row],[TASA 16%]]+Tabla16[[#This Row],[IEPS 6%]])*0.16</f>
        <v>35.86</v>
      </c>
      <c r="X606" s="75">
        <f>W606-Tabla16[[#This Row],[IVA]]</f>
        <v>0</v>
      </c>
    </row>
    <row r="607" spans="1:24" x14ac:dyDescent="0.25">
      <c r="A607" s="39">
        <v>186824</v>
      </c>
      <c r="B607" s="9">
        <v>284</v>
      </c>
      <c r="C607" s="10">
        <v>45177</v>
      </c>
      <c r="D607" s="11"/>
      <c r="E607" s="11">
        <v>5000</v>
      </c>
      <c r="F607" s="11">
        <v>44545</v>
      </c>
      <c r="G607" s="24"/>
      <c r="H607" s="24"/>
      <c r="I607" s="11"/>
      <c r="J607" s="11"/>
      <c r="K607" s="11">
        <v>7127.2</v>
      </c>
      <c r="L607" s="11">
        <v>56672.2</v>
      </c>
      <c r="M607" s="62">
        <f>Tabla16[[#This Row],[TASA EX.]]+Tabla16[[#This Row],[IEPS 8 %]]</f>
        <v>0</v>
      </c>
      <c r="N607" s="62">
        <f>Tabla16[[#This Row],[TASA 16%]]+Tabla16[[#This Row],[IEPS 6%]]</f>
        <v>44545</v>
      </c>
      <c r="O607" s="36">
        <v>45190</v>
      </c>
      <c r="P607" s="12" t="s">
        <v>485</v>
      </c>
      <c r="Q607" s="37" t="s">
        <v>486</v>
      </c>
      <c r="R607" s="9" t="s">
        <v>34</v>
      </c>
      <c r="S607" s="11"/>
      <c r="T607" s="13" t="s">
        <v>35</v>
      </c>
      <c r="U607" s="12" t="s">
        <v>1645</v>
      </c>
      <c r="W607" s="75">
        <f>(Tabla16[[#This Row],[TASA 16%]]+Tabla16[[#This Row],[IEPS 6%]])*0.16</f>
        <v>7127.2</v>
      </c>
      <c r="X607" s="75">
        <f>W607-Tabla16[[#This Row],[IVA]]</f>
        <v>0</v>
      </c>
    </row>
    <row r="608" spans="1:24" x14ac:dyDescent="0.25">
      <c r="A608" s="39">
        <v>186825</v>
      </c>
      <c r="B608" s="9">
        <v>285</v>
      </c>
      <c r="C608" s="10">
        <v>45177</v>
      </c>
      <c r="D608" s="11"/>
      <c r="E608" s="11">
        <v>4950</v>
      </c>
      <c r="F608" s="11">
        <v>0</v>
      </c>
      <c r="G608" s="24"/>
      <c r="H608" s="24"/>
      <c r="I608" s="11"/>
      <c r="J608" s="11"/>
      <c r="K608" s="11"/>
      <c r="L608" s="11">
        <v>4950</v>
      </c>
      <c r="M608" s="62">
        <f>Tabla16[[#This Row],[TASA EX.]]+Tabla16[[#This Row],[IEPS 8 %]]</f>
        <v>0</v>
      </c>
      <c r="N608" s="62">
        <f>Tabla16[[#This Row],[TASA 16%]]+Tabla16[[#This Row],[IEPS 6%]]</f>
        <v>0</v>
      </c>
      <c r="O608" s="36">
        <v>45198</v>
      </c>
      <c r="P608" s="12" t="s">
        <v>135</v>
      </c>
      <c r="Q608" s="37" t="s">
        <v>136</v>
      </c>
      <c r="R608" s="9" t="s">
        <v>34</v>
      </c>
      <c r="S608" s="11"/>
      <c r="T608" s="13" t="s">
        <v>35</v>
      </c>
      <c r="U608" s="12" t="s">
        <v>1646</v>
      </c>
      <c r="W608" s="75">
        <f>(Tabla16[[#This Row],[TASA 16%]]+Tabla16[[#This Row],[IEPS 6%]])*0.16</f>
        <v>0</v>
      </c>
      <c r="X608" s="75">
        <f>W608-Tabla16[[#This Row],[IVA]]</f>
        <v>0</v>
      </c>
    </row>
    <row r="609" spans="1:24" x14ac:dyDescent="0.25">
      <c r="A609" s="64">
        <v>186826</v>
      </c>
      <c r="B609" s="65">
        <v>286</v>
      </c>
      <c r="C609" s="10">
        <v>45177</v>
      </c>
      <c r="D609" s="67"/>
      <c r="E609" s="67">
        <v>3014.8650000000016</v>
      </c>
      <c r="F609" s="67">
        <v>28049.124999999996</v>
      </c>
      <c r="G609" s="68"/>
      <c r="H609" s="68"/>
      <c r="I609" s="67"/>
      <c r="J609" s="67"/>
      <c r="K609" s="67">
        <v>4487.8599999999997</v>
      </c>
      <c r="L609" s="67">
        <v>35551.85</v>
      </c>
      <c r="M609" s="61">
        <f>Tabla16[[#This Row],[TASA EX.]]+Tabla16[[#This Row],[IEPS 8 %]]</f>
        <v>0</v>
      </c>
      <c r="N609" s="69">
        <f>Tabla16[[#This Row],[TASA 16%]]+Tabla16[[#This Row],[IEPS 6%]]</f>
        <v>28049.124999999996</v>
      </c>
      <c r="O609" s="36">
        <v>45191</v>
      </c>
      <c r="P609" s="66" t="s">
        <v>146</v>
      </c>
      <c r="Q609" s="70" t="s">
        <v>147</v>
      </c>
      <c r="R609" s="65" t="s">
        <v>34</v>
      </c>
      <c r="S609" s="67"/>
      <c r="T609" s="71" t="s">
        <v>35</v>
      </c>
      <c r="U609" s="66" t="s">
        <v>1647</v>
      </c>
      <c r="W609" s="75">
        <f>(Tabla16[[#This Row],[TASA 16%]]+Tabla16[[#This Row],[IEPS 6%]])*0.16</f>
        <v>4487.8599999999997</v>
      </c>
      <c r="X609" s="75">
        <f>W609-Tabla16[[#This Row],[IVA]]</f>
        <v>0</v>
      </c>
    </row>
    <row r="610" spans="1:24" x14ac:dyDescent="0.25">
      <c r="A610" s="64">
        <v>186827</v>
      </c>
      <c r="B610" s="65">
        <v>287</v>
      </c>
      <c r="C610" s="10">
        <v>45177</v>
      </c>
      <c r="D610" s="67"/>
      <c r="E610" s="67">
        <v>1617.7924999999959</v>
      </c>
      <c r="F610" s="67">
        <v>55143.4375</v>
      </c>
      <c r="G610" s="68"/>
      <c r="H610" s="68"/>
      <c r="I610" s="67"/>
      <c r="J610" s="67"/>
      <c r="K610" s="67">
        <v>8822.9500000000007</v>
      </c>
      <c r="L610" s="67">
        <v>65584.179999999993</v>
      </c>
      <c r="M610" s="61">
        <f>Tabla16[[#This Row],[TASA EX.]]+Tabla16[[#This Row],[IEPS 8 %]]</f>
        <v>0</v>
      </c>
      <c r="N610" s="69">
        <f>Tabla16[[#This Row],[TASA 16%]]+Tabla16[[#This Row],[IEPS 6%]]</f>
        <v>55143.4375</v>
      </c>
      <c r="O610" s="36">
        <v>45198</v>
      </c>
      <c r="P610" s="66" t="s">
        <v>146</v>
      </c>
      <c r="Q610" s="70" t="s">
        <v>147</v>
      </c>
      <c r="R610" s="65" t="s">
        <v>34</v>
      </c>
      <c r="S610" s="67"/>
      <c r="T610" s="71" t="s">
        <v>35</v>
      </c>
      <c r="U610" s="66" t="s">
        <v>1648</v>
      </c>
      <c r="W610" s="75">
        <f>(Tabla16[[#This Row],[TASA 16%]]+Tabla16[[#This Row],[IEPS 6%]])*0.16</f>
        <v>8822.9500000000007</v>
      </c>
      <c r="X610" s="75">
        <f>W610-Tabla16[[#This Row],[IVA]]</f>
        <v>0</v>
      </c>
    </row>
    <row r="611" spans="1:24" x14ac:dyDescent="0.25">
      <c r="A611" s="39">
        <v>186828</v>
      </c>
      <c r="B611" s="9">
        <v>288</v>
      </c>
      <c r="C611" s="10">
        <v>45177</v>
      </c>
      <c r="D611" s="11"/>
      <c r="E611" s="11">
        <v>10157.76</v>
      </c>
      <c r="F611" s="11">
        <v>0</v>
      </c>
      <c r="G611" s="24"/>
      <c r="H611" s="24"/>
      <c r="I611" s="11"/>
      <c r="J611" s="11"/>
      <c r="K611" s="11"/>
      <c r="L611" s="11">
        <v>10157.76</v>
      </c>
      <c r="M611" s="61">
        <f>Tabla16[[#This Row],[TASA EX.]]+Tabla16[[#This Row],[IEPS 8 %]]</f>
        <v>0</v>
      </c>
      <c r="N611" s="62">
        <f>Tabla16[[#This Row],[TASA 16%]]+Tabla16[[#This Row],[IEPS 6%]]</f>
        <v>0</v>
      </c>
      <c r="O611" s="36">
        <v>45198</v>
      </c>
      <c r="P611" s="12" t="s">
        <v>107</v>
      </c>
      <c r="Q611" s="37" t="s">
        <v>108</v>
      </c>
      <c r="R611" s="9" t="s">
        <v>34</v>
      </c>
      <c r="S611" s="11"/>
      <c r="T611" s="13" t="s">
        <v>35</v>
      </c>
      <c r="U611" s="12" t="s">
        <v>1649</v>
      </c>
      <c r="W611" s="75">
        <f>(Tabla16[[#This Row],[TASA 16%]]+Tabla16[[#This Row],[IEPS 6%]])*0.16</f>
        <v>0</v>
      </c>
      <c r="X611" s="75">
        <f>W611-Tabla16[[#This Row],[IVA]]</f>
        <v>0</v>
      </c>
    </row>
    <row r="612" spans="1:24" x14ac:dyDescent="0.25">
      <c r="A612" s="39">
        <v>186829</v>
      </c>
      <c r="B612" s="9">
        <v>289</v>
      </c>
      <c r="C612" s="10">
        <v>45177</v>
      </c>
      <c r="D612" s="11"/>
      <c r="E612" s="11">
        <v>0</v>
      </c>
      <c r="F612" s="11">
        <v>56000</v>
      </c>
      <c r="G612" s="24"/>
      <c r="H612" s="24"/>
      <c r="I612" s="11"/>
      <c r="J612" s="11"/>
      <c r="K612" s="11">
        <v>8960</v>
      </c>
      <c r="L612" s="11">
        <v>64960</v>
      </c>
      <c r="M612" s="61">
        <f>Tabla16[[#This Row],[TASA EX.]]+Tabla16[[#This Row],[IEPS 8 %]]</f>
        <v>0</v>
      </c>
      <c r="N612" s="62">
        <f>Tabla16[[#This Row],[TASA 16%]]+Tabla16[[#This Row],[IEPS 6%]]</f>
        <v>56000</v>
      </c>
      <c r="O612" s="36">
        <v>45195</v>
      </c>
      <c r="P612" s="12" t="s">
        <v>659</v>
      </c>
      <c r="Q612" s="37" t="s">
        <v>660</v>
      </c>
      <c r="R612" s="9" t="s">
        <v>34</v>
      </c>
      <c r="S612" s="11"/>
      <c r="T612" s="13" t="s">
        <v>35</v>
      </c>
      <c r="U612" s="12" t="s">
        <v>1650</v>
      </c>
      <c r="W612" s="75">
        <f>(Tabla16[[#This Row],[TASA 16%]]+Tabla16[[#This Row],[IEPS 6%]])*0.16</f>
        <v>8960</v>
      </c>
      <c r="X612" s="75">
        <f>W612-Tabla16[[#This Row],[IVA]]</f>
        <v>0</v>
      </c>
    </row>
    <row r="613" spans="1:24" x14ac:dyDescent="0.25">
      <c r="A613" s="64">
        <v>186830</v>
      </c>
      <c r="B613" s="65">
        <v>290</v>
      </c>
      <c r="C613" s="10">
        <v>45177</v>
      </c>
      <c r="D613" s="67"/>
      <c r="E613" s="67">
        <v>35451</v>
      </c>
      <c r="F613" s="67">
        <v>0</v>
      </c>
      <c r="G613" s="68"/>
      <c r="H613" s="68"/>
      <c r="I613" s="67"/>
      <c r="J613" s="67"/>
      <c r="K613" s="67"/>
      <c r="L613" s="67">
        <v>35451</v>
      </c>
      <c r="M613" s="61">
        <f>Tabla16[[#This Row],[TASA EX.]]+Tabla16[[#This Row],[IEPS 8 %]]</f>
        <v>0</v>
      </c>
      <c r="N613" s="69">
        <f>Tabla16[[#This Row],[TASA 16%]]+Tabla16[[#This Row],[IEPS 6%]]</f>
        <v>0</v>
      </c>
      <c r="O613" s="36">
        <v>45198</v>
      </c>
      <c r="P613" t="s">
        <v>1999</v>
      </c>
      <c r="Q613" s="70" t="s">
        <v>143</v>
      </c>
      <c r="R613" s="65" t="s">
        <v>34</v>
      </c>
      <c r="S613" s="67"/>
      <c r="T613" s="71" t="s">
        <v>35</v>
      </c>
      <c r="U613" s="12" t="s">
        <v>1651</v>
      </c>
      <c r="W613" s="75">
        <f>(Tabla16[[#This Row],[TASA 16%]]+Tabla16[[#This Row],[IEPS 6%]])*0.16</f>
        <v>0</v>
      </c>
      <c r="X613" s="75">
        <f>W613-Tabla16[[#This Row],[IVA]]</f>
        <v>0</v>
      </c>
    </row>
    <row r="614" spans="1:24" x14ac:dyDescent="0.25">
      <c r="A614" s="64">
        <v>186831</v>
      </c>
      <c r="B614" s="65">
        <v>291</v>
      </c>
      <c r="C614" s="10">
        <v>45177</v>
      </c>
      <c r="D614" s="67"/>
      <c r="E614" s="67">
        <v>7.4999999997089617E-3</v>
      </c>
      <c r="F614" s="67">
        <v>25862.0625</v>
      </c>
      <c r="G614" s="68"/>
      <c r="H614" s="68"/>
      <c r="I614" s="67"/>
      <c r="J614" s="67"/>
      <c r="K614" s="67">
        <v>4137.93</v>
      </c>
      <c r="L614" s="67">
        <v>30000</v>
      </c>
      <c r="M614" s="61">
        <f>Tabla16[[#This Row],[TASA EX.]]+Tabla16[[#This Row],[IEPS 8 %]]</f>
        <v>0</v>
      </c>
      <c r="N614" s="69">
        <f>Tabla16[[#This Row],[TASA 16%]]+Tabla16[[#This Row],[IEPS 6%]]</f>
        <v>25862.0625</v>
      </c>
      <c r="O614" s="36">
        <v>45184</v>
      </c>
      <c r="P614" s="66" t="s">
        <v>612</v>
      </c>
      <c r="Q614" s="70" t="s">
        <v>613</v>
      </c>
      <c r="R614" s="65" t="s">
        <v>34</v>
      </c>
      <c r="S614" s="67"/>
      <c r="T614" s="71" t="s">
        <v>35</v>
      </c>
      <c r="U614" s="66" t="s">
        <v>1363</v>
      </c>
      <c r="W614" s="75">
        <f>(Tabla16[[#This Row],[TASA 16%]]+Tabla16[[#This Row],[IEPS 6%]])*0.16</f>
        <v>4137.93</v>
      </c>
      <c r="X614" s="75">
        <f>W614-Tabla16[[#This Row],[IVA]]</f>
        <v>0</v>
      </c>
    </row>
    <row r="615" spans="1:24" x14ac:dyDescent="0.25">
      <c r="A615" s="64">
        <v>186832</v>
      </c>
      <c r="B615" s="65">
        <v>292</v>
      </c>
      <c r="C615" s="10">
        <v>45177</v>
      </c>
      <c r="D615" s="67"/>
      <c r="E615" s="67">
        <v>4900.119999999999</v>
      </c>
      <c r="F615" s="67">
        <v>14427.5</v>
      </c>
      <c r="G615" s="68"/>
      <c r="H615" s="68"/>
      <c r="I615" s="67"/>
      <c r="J615" s="67"/>
      <c r="K615" s="67">
        <v>2308.4</v>
      </c>
      <c r="L615" s="67">
        <v>21636.02</v>
      </c>
      <c r="M615" s="61">
        <f>Tabla16[[#This Row],[TASA EX.]]+Tabla16[[#This Row],[IEPS 8 %]]</f>
        <v>0</v>
      </c>
      <c r="N615" s="69">
        <f>Tabla16[[#This Row],[TASA 16%]]+Tabla16[[#This Row],[IEPS 6%]]</f>
        <v>14427.5</v>
      </c>
      <c r="O615" s="36">
        <v>45191</v>
      </c>
      <c r="P615" t="s">
        <v>1996</v>
      </c>
      <c r="Q615" s="70" t="s">
        <v>111</v>
      </c>
      <c r="R615" s="65" t="s">
        <v>34</v>
      </c>
      <c r="S615" s="67">
        <v>1872.5</v>
      </c>
      <c r="T615" s="71" t="s">
        <v>35</v>
      </c>
      <c r="U615" s="12" t="s">
        <v>1991</v>
      </c>
      <c r="W615" s="75">
        <f>(Tabla16[[#This Row],[TASA 16%]]+Tabla16[[#This Row],[IEPS 6%]])*0.16</f>
        <v>2308.4</v>
      </c>
      <c r="X615" s="75">
        <f>W615-Tabla16[[#This Row],[IVA]]</f>
        <v>0</v>
      </c>
    </row>
    <row r="616" spans="1:24" x14ac:dyDescent="0.25">
      <c r="A616" s="39">
        <v>186833</v>
      </c>
      <c r="B616" s="9">
        <v>293</v>
      </c>
      <c r="C616" s="10">
        <v>45177</v>
      </c>
      <c r="D616" s="11"/>
      <c r="E616" s="11">
        <v>1.750000000174623E-2</v>
      </c>
      <c r="F616" s="11">
        <v>22321.0625</v>
      </c>
      <c r="G616" s="24"/>
      <c r="H616" s="24"/>
      <c r="I616" s="11"/>
      <c r="J616" s="11"/>
      <c r="K616" s="11">
        <v>3571.37</v>
      </c>
      <c r="L616" s="11">
        <v>25892.45</v>
      </c>
      <c r="M616" s="61">
        <f>Tabla16[[#This Row],[TASA EX.]]+Tabla16[[#This Row],[IEPS 8 %]]</f>
        <v>0</v>
      </c>
      <c r="N616" s="62">
        <f>Tabla16[[#This Row],[TASA 16%]]+Tabla16[[#This Row],[IEPS 6%]]</f>
        <v>22321.0625</v>
      </c>
      <c r="O616" s="36">
        <v>45182</v>
      </c>
      <c r="P616" s="12" t="s">
        <v>200</v>
      </c>
      <c r="Q616" s="37" t="s">
        <v>201</v>
      </c>
      <c r="R616" s="9" t="s">
        <v>34</v>
      </c>
      <c r="S616" s="11"/>
      <c r="T616" s="13" t="s">
        <v>35</v>
      </c>
      <c r="U616" s="12" t="s">
        <v>1652</v>
      </c>
      <c r="W616" s="75">
        <f>(Tabla16[[#This Row],[TASA 16%]]+Tabla16[[#This Row],[IEPS 6%]])*0.16</f>
        <v>3571.37</v>
      </c>
      <c r="X616" s="75">
        <f>W616-Tabla16[[#This Row],[IVA]]</f>
        <v>0</v>
      </c>
    </row>
    <row r="617" spans="1:24" x14ac:dyDescent="0.25">
      <c r="A617" s="64">
        <v>186834</v>
      </c>
      <c r="B617" s="65">
        <v>294</v>
      </c>
      <c r="C617" s="10">
        <v>45177</v>
      </c>
      <c r="D617" s="67"/>
      <c r="E617" s="67">
        <v>786.21500000000378</v>
      </c>
      <c r="F617" s="67">
        <v>47869.175000000003</v>
      </c>
      <c r="G617" s="68"/>
      <c r="H617" s="68"/>
      <c r="I617" s="67">
        <v>745.95</v>
      </c>
      <c r="J617" s="67"/>
      <c r="K617" s="67">
        <v>7778.42</v>
      </c>
      <c r="L617" s="67">
        <v>57179.76</v>
      </c>
      <c r="M617" s="61">
        <f>Tabla16[[#This Row],[TASA EX.]]+Tabla16[[#This Row],[IEPS 8 %]]</f>
        <v>0</v>
      </c>
      <c r="N617" s="69">
        <f>Tabla16[[#This Row],[TASA 16%]]+Tabla16[[#This Row],[IEPS 6%]]</f>
        <v>48615.125</v>
      </c>
      <c r="O617" s="36">
        <v>45189</v>
      </c>
      <c r="P617" s="66" t="s">
        <v>200</v>
      </c>
      <c r="Q617" s="70" t="s">
        <v>201</v>
      </c>
      <c r="R617" s="65" t="s">
        <v>34</v>
      </c>
      <c r="S617" s="67"/>
      <c r="T617" s="71" t="s">
        <v>35</v>
      </c>
      <c r="U617" s="66" t="s">
        <v>1653</v>
      </c>
      <c r="W617" s="75">
        <f>(Tabla16[[#This Row],[TASA 16%]]+Tabla16[[#This Row],[IEPS 6%]])*0.16</f>
        <v>7778.42</v>
      </c>
      <c r="X617" s="75">
        <f>W617-Tabla16[[#This Row],[IVA]]</f>
        <v>0</v>
      </c>
    </row>
    <row r="618" spans="1:24" x14ac:dyDescent="0.25">
      <c r="A618" s="39">
        <v>186481</v>
      </c>
      <c r="B618" s="9">
        <v>941</v>
      </c>
      <c r="C618" s="10">
        <v>45169</v>
      </c>
      <c r="D618" s="11"/>
      <c r="E618" s="11">
        <v>2715.8999999999996</v>
      </c>
      <c r="F618" s="11">
        <v>0</v>
      </c>
      <c r="G618" s="24"/>
      <c r="H618" s="24"/>
      <c r="I618" s="11"/>
      <c r="J618" s="11">
        <v>92.28</v>
      </c>
      <c r="K618" s="11"/>
      <c r="L618" s="11">
        <v>2808.18</v>
      </c>
      <c r="M618" s="62">
        <f>Tabla16[[#This Row],[TASA EX.]]+Tabla16[[#This Row],[IEPS 8 %]]</f>
        <v>92.28</v>
      </c>
      <c r="N618" s="62">
        <f>Tabla16[[#This Row],[TASA 16%]]+Tabla16[[#This Row],[IEPS 6%]]</f>
        <v>0</v>
      </c>
      <c r="O618" s="36">
        <v>45171</v>
      </c>
      <c r="P618" s="12" t="s">
        <v>418</v>
      </c>
      <c r="Q618" s="37" t="s">
        <v>419</v>
      </c>
      <c r="R618" s="9" t="s">
        <v>34</v>
      </c>
      <c r="S618" s="11"/>
      <c r="T618" s="13" t="s">
        <v>35</v>
      </c>
      <c r="U618" s="12" t="s">
        <v>1345</v>
      </c>
      <c r="W618" s="75">
        <f>(Tabla16[[#This Row],[TASA 16%]]+Tabla16[[#This Row],[IEPS 6%]])*0.16</f>
        <v>0</v>
      </c>
      <c r="X618" s="75">
        <f>W618-Tabla16[[#This Row],[IVA]]</f>
        <v>0</v>
      </c>
    </row>
    <row r="619" spans="1:24" x14ac:dyDescent="0.25">
      <c r="A619" s="64">
        <v>186710</v>
      </c>
      <c r="B619" s="65">
        <v>170</v>
      </c>
      <c r="C619" s="10">
        <v>45175</v>
      </c>
      <c r="D619" s="67"/>
      <c r="E619" s="67">
        <v>2106.5</v>
      </c>
      <c r="F619" s="67">
        <v>0</v>
      </c>
      <c r="G619" s="68"/>
      <c r="H619" s="68"/>
      <c r="I619" s="67"/>
      <c r="J619" s="67">
        <v>24.99</v>
      </c>
      <c r="K619" s="67"/>
      <c r="L619" s="67">
        <v>2131.4899999999998</v>
      </c>
      <c r="M619" s="61">
        <f>Tabla16[[#This Row],[TASA EX.]]+Tabla16[[#This Row],[IEPS 8 %]]</f>
        <v>24.99</v>
      </c>
      <c r="N619" s="69">
        <f>Tabla16[[#This Row],[TASA 16%]]+Tabla16[[#This Row],[IEPS 6%]]</f>
        <v>0</v>
      </c>
      <c r="O619" s="36">
        <v>45177</v>
      </c>
      <c r="P619" s="66" t="s">
        <v>418</v>
      </c>
      <c r="Q619" s="70" t="s">
        <v>419</v>
      </c>
      <c r="R619" s="65" t="s">
        <v>34</v>
      </c>
      <c r="S619" s="67"/>
      <c r="T619" s="71" t="s">
        <v>35</v>
      </c>
      <c r="U619" s="66" t="s">
        <v>1544</v>
      </c>
      <c r="W619" s="75">
        <f>(Tabla16[[#This Row],[TASA 16%]]+Tabla16[[#This Row],[IEPS 6%]])*0.16</f>
        <v>0</v>
      </c>
      <c r="X619" s="75">
        <f>W619-Tabla16[[#This Row],[IVA]]</f>
        <v>0</v>
      </c>
    </row>
    <row r="620" spans="1:24" x14ac:dyDescent="0.25">
      <c r="A620" s="64">
        <v>186837</v>
      </c>
      <c r="B620" s="65">
        <v>297</v>
      </c>
      <c r="C620" s="10">
        <v>45177</v>
      </c>
      <c r="D620" s="67"/>
      <c r="E620" s="67">
        <v>10344.704999999987</v>
      </c>
      <c r="F620" s="67">
        <v>118045.38500000001</v>
      </c>
      <c r="G620" s="68"/>
      <c r="H620" s="68"/>
      <c r="I620" s="67">
        <v>252.99</v>
      </c>
      <c r="J620" s="67"/>
      <c r="K620" s="67">
        <v>18927.740000000002</v>
      </c>
      <c r="L620" s="67">
        <v>147570.82</v>
      </c>
      <c r="M620" s="61">
        <f>Tabla16[[#This Row],[TASA EX.]]+Tabla16[[#This Row],[IEPS 8 %]]</f>
        <v>0</v>
      </c>
      <c r="N620" s="69">
        <f>Tabla16[[#This Row],[TASA 16%]]+Tabla16[[#This Row],[IEPS 6%]]</f>
        <v>118298.37500000001</v>
      </c>
      <c r="O620" s="36">
        <v>45181</v>
      </c>
      <c r="P620" s="66" t="s">
        <v>628</v>
      </c>
      <c r="Q620" s="70" t="s">
        <v>629</v>
      </c>
      <c r="R620" s="65" t="s">
        <v>34</v>
      </c>
      <c r="S620" s="67"/>
      <c r="T620" s="71" t="s">
        <v>35</v>
      </c>
      <c r="U620" s="66" t="s">
        <v>1656</v>
      </c>
      <c r="W620" s="75">
        <f>(Tabla16[[#This Row],[TASA 16%]]+Tabla16[[#This Row],[IEPS 6%]])*0.16</f>
        <v>18927.740000000002</v>
      </c>
      <c r="X620" s="75">
        <f>W620-Tabla16[[#This Row],[IVA]]</f>
        <v>0</v>
      </c>
    </row>
    <row r="621" spans="1:24" x14ac:dyDescent="0.25">
      <c r="A621" s="64">
        <v>186942</v>
      </c>
      <c r="B621" s="65">
        <v>402</v>
      </c>
      <c r="C621" s="10">
        <v>45182</v>
      </c>
      <c r="D621" s="67"/>
      <c r="E621" s="67">
        <v>2995.18</v>
      </c>
      <c r="F621" s="67">
        <v>0</v>
      </c>
      <c r="G621" s="68"/>
      <c r="H621" s="68"/>
      <c r="I621" s="67"/>
      <c r="J621" s="67">
        <v>54.98</v>
      </c>
      <c r="K621" s="67"/>
      <c r="L621" s="67">
        <v>3050.16</v>
      </c>
      <c r="M621" s="61">
        <f>Tabla16[[#This Row],[TASA EX.]]+Tabla16[[#This Row],[IEPS 8 %]]</f>
        <v>54.98</v>
      </c>
      <c r="N621" s="69">
        <f>Tabla16[[#This Row],[TASA 16%]]+Tabla16[[#This Row],[IEPS 6%]]</f>
        <v>0</v>
      </c>
      <c r="O621" s="36">
        <v>45184</v>
      </c>
      <c r="P621" s="66" t="s">
        <v>418</v>
      </c>
      <c r="Q621" s="70" t="s">
        <v>419</v>
      </c>
      <c r="R621" s="65" t="s">
        <v>34</v>
      </c>
      <c r="S621" s="67"/>
      <c r="T621" s="71" t="s">
        <v>35</v>
      </c>
      <c r="U621" s="66" t="s">
        <v>1717</v>
      </c>
      <c r="W621" s="75">
        <f>(Tabla16[[#This Row],[TASA 16%]]+Tabla16[[#This Row],[IEPS 6%]])*0.16</f>
        <v>0</v>
      </c>
      <c r="X621" s="75">
        <f>W621-Tabla16[[#This Row],[IVA]]</f>
        <v>0</v>
      </c>
    </row>
    <row r="622" spans="1:24" x14ac:dyDescent="0.25">
      <c r="A622" s="39">
        <v>186839</v>
      </c>
      <c r="B622" s="9">
        <v>299</v>
      </c>
      <c r="C622" s="10">
        <v>45177</v>
      </c>
      <c r="D622" s="11"/>
      <c r="E622" s="11">
        <v>4450.4624999999942</v>
      </c>
      <c r="F622" s="11">
        <v>159942.9375</v>
      </c>
      <c r="G622" s="24"/>
      <c r="H622" s="24"/>
      <c r="I622" s="11"/>
      <c r="J622" s="11"/>
      <c r="K622" s="11">
        <v>25590.87</v>
      </c>
      <c r="L622" s="11">
        <v>189984.27</v>
      </c>
      <c r="M622" s="62">
        <f>Tabla16[[#This Row],[TASA EX.]]+Tabla16[[#This Row],[IEPS 8 %]]</f>
        <v>0</v>
      </c>
      <c r="N622" s="62">
        <f>Tabla16[[#This Row],[TASA 16%]]+Tabla16[[#This Row],[IEPS 6%]]</f>
        <v>159942.9375</v>
      </c>
      <c r="O622" s="36">
        <v>45189</v>
      </c>
      <c r="P622" s="12" t="s">
        <v>628</v>
      </c>
      <c r="Q622" s="37" t="s">
        <v>629</v>
      </c>
      <c r="R622" s="9" t="s">
        <v>34</v>
      </c>
      <c r="S622" s="11">
        <v>13032.73</v>
      </c>
      <c r="T622" s="13" t="s">
        <v>35</v>
      </c>
      <c r="U622" s="12" t="s">
        <v>1658</v>
      </c>
      <c r="W622" s="75">
        <f>(Tabla16[[#This Row],[TASA 16%]]+Tabla16[[#This Row],[IEPS 6%]])*0.16</f>
        <v>25590.87</v>
      </c>
      <c r="X622" s="75">
        <f>W622-Tabla16[[#This Row],[IVA]]</f>
        <v>0</v>
      </c>
    </row>
    <row r="623" spans="1:24" x14ac:dyDescent="0.25">
      <c r="A623" s="64">
        <v>187152</v>
      </c>
      <c r="B623" s="65">
        <v>612</v>
      </c>
      <c r="C623" s="10">
        <v>45189</v>
      </c>
      <c r="D623" s="67"/>
      <c r="E623" s="67">
        <v>2749.5</v>
      </c>
      <c r="F623" s="67">
        <v>0</v>
      </c>
      <c r="G623" s="68"/>
      <c r="H623" s="68"/>
      <c r="I623" s="67"/>
      <c r="J623" s="67">
        <v>92.28</v>
      </c>
      <c r="K623" s="67"/>
      <c r="L623" s="67">
        <v>2841.78</v>
      </c>
      <c r="M623" s="61">
        <f>Tabla16[[#This Row],[TASA EX.]]+Tabla16[[#This Row],[IEPS 8 %]]</f>
        <v>92.28</v>
      </c>
      <c r="N623" s="69">
        <f>Tabla16[[#This Row],[TASA 16%]]+Tabla16[[#This Row],[IEPS 6%]]</f>
        <v>0</v>
      </c>
      <c r="O623" s="36">
        <v>45191</v>
      </c>
      <c r="P623" s="66" t="s">
        <v>418</v>
      </c>
      <c r="Q623" s="70" t="s">
        <v>419</v>
      </c>
      <c r="R623" s="65" t="s">
        <v>34</v>
      </c>
      <c r="S623" s="67"/>
      <c r="T623" s="71" t="s">
        <v>35</v>
      </c>
      <c r="U623" s="66" t="s">
        <v>1836</v>
      </c>
      <c r="W623" s="75">
        <f>(Tabla16[[#This Row],[TASA 16%]]+Tabla16[[#This Row],[IEPS 6%]])*0.16</f>
        <v>0</v>
      </c>
      <c r="X623" s="75">
        <f>W623-Tabla16[[#This Row],[IVA]]</f>
        <v>0</v>
      </c>
    </row>
    <row r="624" spans="1:24" x14ac:dyDescent="0.25">
      <c r="A624" s="64">
        <v>186841</v>
      </c>
      <c r="B624" s="65">
        <v>301</v>
      </c>
      <c r="C624" s="10">
        <v>45180</v>
      </c>
      <c r="D624" s="67"/>
      <c r="E624" s="67">
        <v>-5.0000000046566129E-3</v>
      </c>
      <c r="F624" s="67">
        <v>32159.875</v>
      </c>
      <c r="G624" s="68"/>
      <c r="H624" s="68"/>
      <c r="I624" s="67"/>
      <c r="J624" s="67"/>
      <c r="K624" s="67">
        <v>5145.58</v>
      </c>
      <c r="L624" s="67">
        <v>37305.449999999997</v>
      </c>
      <c r="M624" s="61">
        <f>Tabla16[[#This Row],[TASA EX.]]+Tabla16[[#This Row],[IEPS 8 %]]</f>
        <v>0</v>
      </c>
      <c r="N624" s="69">
        <f>Tabla16[[#This Row],[TASA 16%]]+Tabla16[[#This Row],[IEPS 6%]]</f>
        <v>32159.875</v>
      </c>
      <c r="O624" s="36">
        <v>45181</v>
      </c>
      <c r="P624" s="66" t="s">
        <v>395</v>
      </c>
      <c r="Q624" s="70" t="s">
        <v>396</v>
      </c>
      <c r="R624" s="65" t="s">
        <v>34</v>
      </c>
      <c r="S624" s="67">
        <v>1692.62</v>
      </c>
      <c r="T624" s="71" t="s">
        <v>35</v>
      </c>
      <c r="U624" s="66" t="s">
        <v>1660</v>
      </c>
      <c r="W624" s="75">
        <f>(Tabla16[[#This Row],[TASA 16%]]+Tabla16[[#This Row],[IEPS 6%]])*0.16</f>
        <v>5145.58</v>
      </c>
      <c r="X624" s="75">
        <f>W624-Tabla16[[#This Row],[IVA]]</f>
        <v>0</v>
      </c>
    </row>
    <row r="625" spans="1:24" x14ac:dyDescent="0.25">
      <c r="A625" s="64">
        <v>186842</v>
      </c>
      <c r="B625" s="65">
        <v>302</v>
      </c>
      <c r="C625" s="10">
        <v>45180</v>
      </c>
      <c r="D625" s="67"/>
      <c r="E625" s="67">
        <v>1.7500000000001847E-2</v>
      </c>
      <c r="F625" s="67">
        <v>19.5625</v>
      </c>
      <c r="G625" s="68"/>
      <c r="H625" s="68"/>
      <c r="I625" s="67"/>
      <c r="J625" s="67"/>
      <c r="K625" s="67">
        <v>3.13</v>
      </c>
      <c r="L625" s="67">
        <v>22.71</v>
      </c>
      <c r="M625" s="61">
        <f>Tabla16[[#This Row],[TASA EX.]]+Tabla16[[#This Row],[IEPS 8 %]]</f>
        <v>0</v>
      </c>
      <c r="N625" s="69">
        <f>Tabla16[[#This Row],[TASA 16%]]+Tabla16[[#This Row],[IEPS 6%]]</f>
        <v>19.5625</v>
      </c>
      <c r="O625" s="36">
        <v>45182</v>
      </c>
      <c r="P625" s="66" t="s">
        <v>501</v>
      </c>
      <c r="Q625" s="70" t="s">
        <v>502</v>
      </c>
      <c r="R625" s="65" t="s">
        <v>48</v>
      </c>
      <c r="S625" s="67"/>
      <c r="T625" s="71" t="s">
        <v>49</v>
      </c>
      <c r="U625" s="66" t="s">
        <v>638</v>
      </c>
      <c r="W625" s="75">
        <f>(Tabla16[[#This Row],[TASA 16%]]+Tabla16[[#This Row],[IEPS 6%]])*0.16</f>
        <v>3.13</v>
      </c>
      <c r="X625" s="75">
        <f>W625-Tabla16[[#This Row],[IVA]]</f>
        <v>0</v>
      </c>
    </row>
    <row r="626" spans="1:24" x14ac:dyDescent="0.25">
      <c r="A626" s="64">
        <v>186844</v>
      </c>
      <c r="B626" s="65">
        <v>304</v>
      </c>
      <c r="C626" s="10">
        <v>45180</v>
      </c>
      <c r="D626" s="67"/>
      <c r="E626" s="67">
        <v>69824.095000000001</v>
      </c>
      <c r="F626" s="67">
        <v>668.625</v>
      </c>
      <c r="G626" s="68"/>
      <c r="H626" s="68"/>
      <c r="I626" s="67"/>
      <c r="J626" s="67"/>
      <c r="K626" s="67">
        <v>106.98</v>
      </c>
      <c r="L626" s="67">
        <v>70599.7</v>
      </c>
      <c r="M626" s="61">
        <f>Tabla16[[#This Row],[TASA EX.]]+Tabla16[[#This Row],[IEPS 8 %]]</f>
        <v>0</v>
      </c>
      <c r="N626" s="69">
        <f>Tabla16[[#This Row],[TASA 16%]]+Tabla16[[#This Row],[IEPS 6%]]</f>
        <v>668.625</v>
      </c>
      <c r="O626" s="36">
        <v>45182</v>
      </c>
      <c r="P626" s="66" t="s">
        <v>551</v>
      </c>
      <c r="Q626" s="70" t="s">
        <v>552</v>
      </c>
      <c r="R626" s="65" t="s">
        <v>34</v>
      </c>
      <c r="S626" s="67">
        <v>29207.82</v>
      </c>
      <c r="T626" s="71" t="s">
        <v>35</v>
      </c>
      <c r="U626" s="66" t="s">
        <v>1661</v>
      </c>
      <c r="W626" s="75">
        <f>(Tabla16[[#This Row],[TASA 16%]]+Tabla16[[#This Row],[IEPS 6%]])*0.16</f>
        <v>106.98</v>
      </c>
      <c r="X626" s="75">
        <f>W626-Tabla16[[#This Row],[IVA]]</f>
        <v>0</v>
      </c>
    </row>
    <row r="627" spans="1:24" x14ac:dyDescent="0.25">
      <c r="A627" s="76">
        <v>186845</v>
      </c>
      <c r="B627" s="77">
        <v>305</v>
      </c>
      <c r="C627" s="85">
        <v>45180</v>
      </c>
      <c r="D627" s="79"/>
      <c r="E627" s="79">
        <v>6338.64</v>
      </c>
      <c r="F627" s="79">
        <v>0</v>
      </c>
      <c r="G627" s="80"/>
      <c r="H627" s="80"/>
      <c r="I627" s="79"/>
      <c r="J627" s="79"/>
      <c r="K627" s="79"/>
      <c r="L627" s="79">
        <v>6338.64</v>
      </c>
      <c r="M627" s="81">
        <f>Tabla16[[#This Row],[TASA EX.]]+Tabla16[[#This Row],[IEPS 8 %]]</f>
        <v>0</v>
      </c>
      <c r="N627" s="81">
        <f>Tabla16[[#This Row],[TASA 16%]]+Tabla16[[#This Row],[IEPS 6%]]</f>
        <v>0</v>
      </c>
      <c r="O627" s="36">
        <v>45182</v>
      </c>
      <c r="P627" s="78" t="s">
        <v>747</v>
      </c>
      <c r="Q627" s="82" t="s">
        <v>748</v>
      </c>
      <c r="R627" s="77" t="s">
        <v>34</v>
      </c>
      <c r="S627" s="79">
        <v>261.36</v>
      </c>
      <c r="T627" s="83" t="s">
        <v>35</v>
      </c>
      <c r="U627" s="78" t="s">
        <v>1662</v>
      </c>
      <c r="W627" s="75">
        <f>(Tabla16[[#This Row],[TASA 16%]]+Tabla16[[#This Row],[IEPS 6%]])*0.16</f>
        <v>0</v>
      </c>
      <c r="X627" s="75">
        <f>W627-Tabla16[[#This Row],[IVA]]</f>
        <v>0</v>
      </c>
    </row>
    <row r="628" spans="1:24" x14ac:dyDescent="0.25">
      <c r="A628" s="76">
        <v>187371</v>
      </c>
      <c r="B628" s="77">
        <v>831</v>
      </c>
      <c r="C628" s="85">
        <v>45196</v>
      </c>
      <c r="D628" s="79"/>
      <c r="E628" s="79">
        <v>2588.6999999999998</v>
      </c>
      <c r="F628" s="79">
        <v>0</v>
      </c>
      <c r="G628" s="80"/>
      <c r="H628" s="80"/>
      <c r="I628" s="79"/>
      <c r="J628" s="79">
        <v>12.5</v>
      </c>
      <c r="K628" s="79"/>
      <c r="L628" s="79">
        <v>2601.1999999999998</v>
      </c>
      <c r="M628" s="81">
        <f>Tabla16[[#This Row],[TASA EX.]]+Tabla16[[#This Row],[IEPS 8 %]]</f>
        <v>12.5</v>
      </c>
      <c r="N628" s="81">
        <f>Tabla16[[#This Row],[TASA 16%]]+Tabla16[[#This Row],[IEPS 6%]]</f>
        <v>0</v>
      </c>
      <c r="O628" s="36">
        <v>45198</v>
      </c>
      <c r="P628" s="78" t="s">
        <v>418</v>
      </c>
      <c r="Q628" s="82" t="s">
        <v>419</v>
      </c>
      <c r="R628" s="77" t="s">
        <v>34</v>
      </c>
      <c r="S628" s="79"/>
      <c r="T628" s="83" t="s">
        <v>35</v>
      </c>
      <c r="U628" s="78" t="s">
        <v>1892</v>
      </c>
      <c r="W628" s="75">
        <f>(Tabla16[[#This Row],[TASA 16%]]+Tabla16[[#This Row],[IEPS 6%]])*0.16</f>
        <v>0</v>
      </c>
      <c r="X628" s="75">
        <f>W628-Tabla16[[#This Row],[IVA]]</f>
        <v>0</v>
      </c>
    </row>
    <row r="629" spans="1:24" x14ac:dyDescent="0.25">
      <c r="A629" s="64">
        <v>186847</v>
      </c>
      <c r="B629" s="65">
        <v>307</v>
      </c>
      <c r="C629" s="10">
        <v>45180</v>
      </c>
      <c r="D629" s="67"/>
      <c r="E629" s="67">
        <v>1820</v>
      </c>
      <c r="F629" s="67">
        <v>0</v>
      </c>
      <c r="G629" s="68"/>
      <c r="H629" s="68"/>
      <c r="I629" s="67"/>
      <c r="J629" s="67"/>
      <c r="K629" s="67"/>
      <c r="L629" s="67">
        <v>1820</v>
      </c>
      <c r="M629" s="61">
        <f>Tabla16[[#This Row],[TASA EX.]]+Tabla16[[#This Row],[IEPS 8 %]]</f>
        <v>0</v>
      </c>
      <c r="N629" s="69">
        <f>Tabla16[[#This Row],[TASA 16%]]+Tabla16[[#This Row],[IEPS 6%]]</f>
        <v>0</v>
      </c>
      <c r="O629" s="36">
        <v>45191</v>
      </c>
      <c r="P629" s="66" t="s">
        <v>274</v>
      </c>
      <c r="Q629" s="70" t="s">
        <v>275</v>
      </c>
      <c r="R629" s="65" t="s">
        <v>34</v>
      </c>
      <c r="S629" s="67"/>
      <c r="T629" s="71" t="s">
        <v>35</v>
      </c>
      <c r="U629" s="66" t="s">
        <v>1663</v>
      </c>
      <c r="W629" s="75">
        <f>(Tabla16[[#This Row],[TASA 16%]]+Tabla16[[#This Row],[IEPS 6%]])*0.16</f>
        <v>0</v>
      </c>
      <c r="X629" s="75">
        <f>W629-Tabla16[[#This Row],[IVA]]</f>
        <v>0</v>
      </c>
    </row>
    <row r="630" spans="1:24" x14ac:dyDescent="0.25">
      <c r="A630" s="39">
        <v>186848</v>
      </c>
      <c r="B630" s="9">
        <v>308</v>
      </c>
      <c r="C630" s="10">
        <v>45180</v>
      </c>
      <c r="D630" s="11"/>
      <c r="E630" s="11">
        <v>7754.99</v>
      </c>
      <c r="F630" s="11">
        <v>0</v>
      </c>
      <c r="G630" s="24"/>
      <c r="H630" s="24"/>
      <c r="I630" s="11"/>
      <c r="J630" s="11"/>
      <c r="K630" s="11"/>
      <c r="L630" s="11">
        <v>7754.99</v>
      </c>
      <c r="M630" s="62">
        <f>Tabla16[[#This Row],[TASA EX.]]+Tabla16[[#This Row],[IEPS 8 %]]</f>
        <v>0</v>
      </c>
      <c r="N630" s="62">
        <f>Tabla16[[#This Row],[TASA 16%]]+Tabla16[[#This Row],[IEPS 6%]]</f>
        <v>0</v>
      </c>
      <c r="O630" s="36">
        <v>45190</v>
      </c>
      <c r="P630" s="12" t="s">
        <v>487</v>
      </c>
      <c r="Q630" s="37" t="s">
        <v>488</v>
      </c>
      <c r="R630" s="9" t="s">
        <v>34</v>
      </c>
      <c r="S630" s="11"/>
      <c r="T630" s="13" t="s">
        <v>35</v>
      </c>
      <c r="U630" s="12" t="s">
        <v>1664</v>
      </c>
      <c r="W630" s="75">
        <f>(Tabla16[[#This Row],[TASA 16%]]+Tabla16[[#This Row],[IEPS 6%]])*0.16</f>
        <v>0</v>
      </c>
      <c r="X630" s="75">
        <f>W630-Tabla16[[#This Row],[IVA]]</f>
        <v>0</v>
      </c>
    </row>
    <row r="631" spans="1:24" x14ac:dyDescent="0.25">
      <c r="A631" s="39">
        <v>186849</v>
      </c>
      <c r="B631" s="9">
        <v>309</v>
      </c>
      <c r="C631" s="10">
        <v>45180</v>
      </c>
      <c r="D631" s="11"/>
      <c r="E631" s="11">
        <v>15104.86</v>
      </c>
      <c r="F631" s="11">
        <v>0</v>
      </c>
      <c r="G631" s="24"/>
      <c r="H631" s="24"/>
      <c r="I631" s="11"/>
      <c r="J631" s="11"/>
      <c r="K631" s="11"/>
      <c r="L631" s="11">
        <v>15104.86</v>
      </c>
      <c r="M631" s="62">
        <f>Tabla16[[#This Row],[TASA EX.]]+Tabla16[[#This Row],[IEPS 8 %]]</f>
        <v>0</v>
      </c>
      <c r="N631" s="62">
        <f>Tabla16[[#This Row],[TASA 16%]]+Tabla16[[#This Row],[IEPS 6%]]</f>
        <v>0</v>
      </c>
      <c r="O631" s="36">
        <v>45190</v>
      </c>
      <c r="P631" s="12" t="s">
        <v>487</v>
      </c>
      <c r="Q631" s="37" t="s">
        <v>488</v>
      </c>
      <c r="R631" s="9" t="s">
        <v>34</v>
      </c>
      <c r="S631" s="11"/>
      <c r="T631" s="13" t="s">
        <v>35</v>
      </c>
      <c r="U631" s="12" t="s">
        <v>1665</v>
      </c>
      <c r="W631" s="75">
        <f>(Tabla16[[#This Row],[TASA 16%]]+Tabla16[[#This Row],[IEPS 6%]])*0.16</f>
        <v>0</v>
      </c>
      <c r="X631" s="75">
        <f>W631-Tabla16[[#This Row],[IVA]]</f>
        <v>0</v>
      </c>
    </row>
    <row r="632" spans="1:24" x14ac:dyDescent="0.25">
      <c r="A632" s="64">
        <v>186850</v>
      </c>
      <c r="B632" s="65">
        <v>310</v>
      </c>
      <c r="C632" s="10">
        <v>45180</v>
      </c>
      <c r="D632" s="67"/>
      <c r="E632" s="67">
        <v>66959.7</v>
      </c>
      <c r="F632" s="67">
        <v>0</v>
      </c>
      <c r="G632" s="68"/>
      <c r="H632" s="68"/>
      <c r="I632" s="67"/>
      <c r="J632" s="67"/>
      <c r="K632" s="67"/>
      <c r="L632" s="67">
        <v>66959.7</v>
      </c>
      <c r="M632" s="61">
        <f>Tabla16[[#This Row],[TASA EX.]]+Tabla16[[#This Row],[IEPS 8 %]]</f>
        <v>0</v>
      </c>
      <c r="N632" s="69">
        <f>Tabla16[[#This Row],[TASA 16%]]+Tabla16[[#This Row],[IEPS 6%]]</f>
        <v>0</v>
      </c>
      <c r="O632" s="36">
        <v>45190</v>
      </c>
      <c r="P632" s="66" t="s">
        <v>224</v>
      </c>
      <c r="Q632" s="70" t="s">
        <v>225</v>
      </c>
      <c r="R632" s="65" t="s">
        <v>34</v>
      </c>
      <c r="S632" s="67"/>
      <c r="T632" s="71" t="s">
        <v>35</v>
      </c>
      <c r="U632" s="66" t="s">
        <v>56</v>
      </c>
      <c r="W632" s="75">
        <f>(Tabla16[[#This Row],[TASA 16%]]+Tabla16[[#This Row],[IEPS 6%]])*0.16</f>
        <v>0</v>
      </c>
      <c r="X632" s="75">
        <f>W632-Tabla16[[#This Row],[IVA]]</f>
        <v>0</v>
      </c>
    </row>
    <row r="633" spans="1:24" x14ac:dyDescent="0.25">
      <c r="A633" s="64">
        <v>186851</v>
      </c>
      <c r="B633" s="65">
        <v>311</v>
      </c>
      <c r="C633" s="10">
        <v>45180</v>
      </c>
      <c r="D633" s="67"/>
      <c r="E633" s="67">
        <v>88857.32</v>
      </c>
      <c r="F633" s="67">
        <v>0</v>
      </c>
      <c r="G633" s="68"/>
      <c r="H633" s="68"/>
      <c r="I633" s="67"/>
      <c r="J633" s="67"/>
      <c r="K633" s="67"/>
      <c r="L633" s="67">
        <v>88857.32</v>
      </c>
      <c r="M633" s="61">
        <f>Tabla16[[#This Row],[TASA EX.]]+Tabla16[[#This Row],[IEPS 8 %]]</f>
        <v>0</v>
      </c>
      <c r="N633" s="69">
        <f>Tabla16[[#This Row],[TASA 16%]]+Tabla16[[#This Row],[IEPS 6%]]</f>
        <v>0</v>
      </c>
      <c r="O633" s="36">
        <v>45191</v>
      </c>
      <c r="P633" s="66" t="s">
        <v>158</v>
      </c>
      <c r="Q633" s="70" t="s">
        <v>159</v>
      </c>
      <c r="R633" s="65" t="s">
        <v>34</v>
      </c>
      <c r="S633" s="67">
        <v>80</v>
      </c>
      <c r="T633" s="71" t="s">
        <v>35</v>
      </c>
      <c r="U633" s="66" t="s">
        <v>56</v>
      </c>
      <c r="W633" s="75">
        <f>(Tabla16[[#This Row],[TASA 16%]]+Tabla16[[#This Row],[IEPS 6%]])*0.16</f>
        <v>0</v>
      </c>
      <c r="X633" s="75">
        <f>W633-Tabla16[[#This Row],[IVA]]</f>
        <v>0</v>
      </c>
    </row>
    <row r="634" spans="1:24" x14ac:dyDescent="0.25">
      <c r="A634" s="76">
        <v>186852</v>
      </c>
      <c r="B634" s="77">
        <v>312</v>
      </c>
      <c r="C634" s="85">
        <v>45180</v>
      </c>
      <c r="D634" s="79"/>
      <c r="E634" s="79">
        <v>107611.66</v>
      </c>
      <c r="F634" s="79">
        <v>0</v>
      </c>
      <c r="G634" s="80"/>
      <c r="H634" s="80"/>
      <c r="I634" s="79"/>
      <c r="J634" s="79"/>
      <c r="K634" s="79"/>
      <c r="L634" s="79">
        <v>107611.66</v>
      </c>
      <c r="M634" s="86">
        <f>Tabla16[[#This Row],[TASA EX.]]+Tabla16[[#This Row],[IEPS 8 %]]</f>
        <v>0</v>
      </c>
      <c r="N634" s="81">
        <f>Tabla16[[#This Row],[TASA 16%]]+Tabla16[[#This Row],[IEPS 6%]]</f>
        <v>0</v>
      </c>
      <c r="O634" s="36">
        <v>45190</v>
      </c>
      <c r="P634" s="78" t="s">
        <v>184</v>
      </c>
      <c r="Q634" s="82" t="s">
        <v>185</v>
      </c>
      <c r="R634" s="77" t="s">
        <v>34</v>
      </c>
      <c r="S634" s="79"/>
      <c r="T634" s="83" t="s">
        <v>35</v>
      </c>
      <c r="U634" s="78" t="s">
        <v>56</v>
      </c>
      <c r="W634" s="75">
        <f>(Tabla16[[#This Row],[TASA 16%]]+Tabla16[[#This Row],[IEPS 6%]])*0.16</f>
        <v>0</v>
      </c>
      <c r="X634" s="75">
        <f>W634-Tabla16[[#This Row],[IVA]]</f>
        <v>0</v>
      </c>
    </row>
    <row r="635" spans="1:24" x14ac:dyDescent="0.25">
      <c r="A635" s="64">
        <v>186853</v>
      </c>
      <c r="B635" s="65">
        <v>313</v>
      </c>
      <c r="C635" s="10">
        <v>45180</v>
      </c>
      <c r="D635" s="67"/>
      <c r="E635" s="67">
        <v>127543.53</v>
      </c>
      <c r="F635" s="67">
        <v>0</v>
      </c>
      <c r="G635" s="68"/>
      <c r="H635" s="68"/>
      <c r="I635" s="67"/>
      <c r="J635" s="67"/>
      <c r="K635" s="67"/>
      <c r="L635" s="67">
        <v>127543.53</v>
      </c>
      <c r="M635" s="61">
        <f>Tabla16[[#This Row],[TASA EX.]]+Tabla16[[#This Row],[IEPS 8 %]]</f>
        <v>0</v>
      </c>
      <c r="N635" s="69">
        <f>Tabla16[[#This Row],[TASA 16%]]+Tabla16[[#This Row],[IEPS 6%]]</f>
        <v>0</v>
      </c>
      <c r="O635" s="36">
        <v>45192</v>
      </c>
      <c r="P635" s="66" t="s">
        <v>120</v>
      </c>
      <c r="Q635" s="70" t="s">
        <v>121</v>
      </c>
      <c r="R635" s="65" t="s">
        <v>34</v>
      </c>
      <c r="S635" s="67"/>
      <c r="T635" s="71" t="s">
        <v>35</v>
      </c>
      <c r="U635" s="66" t="s">
        <v>56</v>
      </c>
      <c r="W635" s="75">
        <f>(Tabla16[[#This Row],[TASA 16%]]+Tabla16[[#This Row],[IEPS 6%]])*0.16</f>
        <v>0</v>
      </c>
      <c r="X635" s="75">
        <f>W635-Tabla16[[#This Row],[IVA]]</f>
        <v>0</v>
      </c>
    </row>
    <row r="636" spans="1:24" x14ac:dyDescent="0.25">
      <c r="A636" s="64">
        <v>186854</v>
      </c>
      <c r="B636" s="65">
        <v>314</v>
      </c>
      <c r="C636" s="10">
        <v>45180</v>
      </c>
      <c r="D636" s="67"/>
      <c r="E636" s="67">
        <v>6.500000000005457E-2</v>
      </c>
      <c r="F636" s="67">
        <v>2943.875</v>
      </c>
      <c r="G636" s="68"/>
      <c r="H636" s="68"/>
      <c r="I636" s="67"/>
      <c r="J636" s="67"/>
      <c r="K636" s="67">
        <v>471.02</v>
      </c>
      <c r="L636" s="67">
        <v>3414.96</v>
      </c>
      <c r="M636" s="61">
        <f>Tabla16[[#This Row],[TASA EX.]]+Tabla16[[#This Row],[IEPS 8 %]]</f>
        <v>0</v>
      </c>
      <c r="N636" s="69">
        <f>Tabla16[[#This Row],[TASA 16%]]+Tabla16[[#This Row],[IEPS 6%]]</f>
        <v>2943.875</v>
      </c>
      <c r="O636" s="36">
        <v>45185</v>
      </c>
      <c r="P636" s="66" t="s">
        <v>293</v>
      </c>
      <c r="Q636" s="70" t="s">
        <v>294</v>
      </c>
      <c r="R636" s="65" t="s">
        <v>48</v>
      </c>
      <c r="S636" s="67"/>
      <c r="T636" s="71" t="s">
        <v>49</v>
      </c>
      <c r="U636" s="66" t="s">
        <v>1666</v>
      </c>
      <c r="W636" s="75">
        <f>(Tabla16[[#This Row],[TASA 16%]]+Tabla16[[#This Row],[IEPS 6%]])*0.16</f>
        <v>471.02</v>
      </c>
      <c r="X636" s="75">
        <f>W636-Tabla16[[#This Row],[IVA]]</f>
        <v>0</v>
      </c>
    </row>
    <row r="637" spans="1:24" x14ac:dyDescent="0.25">
      <c r="A637" s="76">
        <v>186855</v>
      </c>
      <c r="B637" s="77">
        <v>315</v>
      </c>
      <c r="C637" s="85">
        <v>45180</v>
      </c>
      <c r="D637" s="79"/>
      <c r="E637" s="79">
        <v>7.999999999992724E-2</v>
      </c>
      <c r="F637" s="79">
        <v>3092.5</v>
      </c>
      <c r="G637" s="80"/>
      <c r="H637" s="80"/>
      <c r="I637" s="79"/>
      <c r="J637" s="79"/>
      <c r="K637" s="79">
        <v>494.8</v>
      </c>
      <c r="L637" s="79">
        <v>3587.38</v>
      </c>
      <c r="M637" s="81">
        <f>Tabla16[[#This Row],[TASA EX.]]+Tabla16[[#This Row],[IEPS 8 %]]</f>
        <v>0</v>
      </c>
      <c r="N637" s="81">
        <f>Tabla16[[#This Row],[TASA 16%]]+Tabla16[[#This Row],[IEPS 6%]]</f>
        <v>3092.5</v>
      </c>
      <c r="O637" s="36">
        <v>45185</v>
      </c>
      <c r="P637" s="78" t="s">
        <v>295</v>
      </c>
      <c r="Q637" s="82" t="s">
        <v>296</v>
      </c>
      <c r="R637" s="77" t="s">
        <v>48</v>
      </c>
      <c r="S637" s="79"/>
      <c r="T637" s="83" t="s">
        <v>49</v>
      </c>
      <c r="U637" s="78" t="s">
        <v>1667</v>
      </c>
      <c r="W637" s="75">
        <f>(Tabla16[[#This Row],[TASA 16%]]+Tabla16[[#This Row],[IEPS 6%]])*0.16</f>
        <v>494.8</v>
      </c>
      <c r="X637" s="75">
        <f>W637-Tabla16[[#This Row],[IVA]]</f>
        <v>0</v>
      </c>
    </row>
    <row r="638" spans="1:24" x14ac:dyDescent="0.25">
      <c r="A638" s="64">
        <v>186856</v>
      </c>
      <c r="B638" s="65">
        <v>316</v>
      </c>
      <c r="C638" s="10">
        <v>45180</v>
      </c>
      <c r="D638" s="67"/>
      <c r="E638" s="67">
        <v>2.9999999998835847E-2</v>
      </c>
      <c r="F638" s="67">
        <v>7377.75</v>
      </c>
      <c r="G638" s="68"/>
      <c r="H638" s="68"/>
      <c r="I638" s="67"/>
      <c r="J638" s="67"/>
      <c r="K638" s="67">
        <v>1180.44</v>
      </c>
      <c r="L638" s="67">
        <v>8558.2199999999993</v>
      </c>
      <c r="M638" s="61">
        <f>Tabla16[[#This Row],[TASA EX.]]+Tabla16[[#This Row],[IEPS 8 %]]</f>
        <v>0</v>
      </c>
      <c r="N638" s="69">
        <f>Tabla16[[#This Row],[TASA 16%]]+Tabla16[[#This Row],[IEPS 6%]]</f>
        <v>7377.75</v>
      </c>
      <c r="O638" s="36">
        <v>45185</v>
      </c>
      <c r="P638" s="66" t="s">
        <v>727</v>
      </c>
      <c r="Q638" s="70" t="s">
        <v>728</v>
      </c>
      <c r="R638" s="65" t="s">
        <v>48</v>
      </c>
      <c r="S638" s="67"/>
      <c r="T638" s="71" t="s">
        <v>49</v>
      </c>
      <c r="U638" s="66" t="s">
        <v>1668</v>
      </c>
      <c r="W638" s="75">
        <f>(Tabla16[[#This Row],[TASA 16%]]+Tabla16[[#This Row],[IEPS 6%]])*0.16</f>
        <v>1180.44</v>
      </c>
      <c r="X638" s="75">
        <f>W638-Tabla16[[#This Row],[IVA]]</f>
        <v>0</v>
      </c>
    </row>
    <row r="639" spans="1:24" x14ac:dyDescent="0.25">
      <c r="A639" s="64">
        <v>186857</v>
      </c>
      <c r="B639" s="65">
        <v>317</v>
      </c>
      <c r="C639" s="10">
        <v>45180</v>
      </c>
      <c r="D639" s="67"/>
      <c r="E639" s="67">
        <v>1.4999999999417923E-2</v>
      </c>
      <c r="F639" s="67">
        <v>9233.875</v>
      </c>
      <c r="G639" s="68"/>
      <c r="H639" s="68"/>
      <c r="I639" s="67"/>
      <c r="J639" s="67"/>
      <c r="K639" s="67">
        <v>1477.42</v>
      </c>
      <c r="L639" s="67">
        <v>10711.31</v>
      </c>
      <c r="M639" s="61">
        <f>Tabla16[[#This Row],[TASA EX.]]+Tabla16[[#This Row],[IEPS 8 %]]</f>
        <v>0</v>
      </c>
      <c r="N639" s="69">
        <f>Tabla16[[#This Row],[TASA 16%]]+Tabla16[[#This Row],[IEPS 6%]]</f>
        <v>9233.875</v>
      </c>
      <c r="O639" s="36">
        <v>45184</v>
      </c>
      <c r="P639" s="66" t="s">
        <v>289</v>
      </c>
      <c r="Q639" s="70" t="s">
        <v>290</v>
      </c>
      <c r="R639" s="65" t="s">
        <v>48</v>
      </c>
      <c r="S639" s="67"/>
      <c r="T639" s="71" t="s">
        <v>49</v>
      </c>
      <c r="U639" s="66" t="s">
        <v>1669</v>
      </c>
      <c r="W639" s="75">
        <f>(Tabla16[[#This Row],[TASA 16%]]+Tabla16[[#This Row],[IEPS 6%]])*0.16</f>
        <v>1477.42</v>
      </c>
      <c r="X639" s="75">
        <f>W639-Tabla16[[#This Row],[IVA]]</f>
        <v>0</v>
      </c>
    </row>
    <row r="640" spans="1:24" x14ac:dyDescent="0.25">
      <c r="A640" s="39">
        <v>186858</v>
      </c>
      <c r="B640" s="9">
        <v>318</v>
      </c>
      <c r="C640" s="10">
        <v>45180</v>
      </c>
      <c r="D640" s="11"/>
      <c r="E640" s="11">
        <v>2.4999999999636202E-2</v>
      </c>
      <c r="F640" s="11">
        <v>10289.625</v>
      </c>
      <c r="G640" s="24"/>
      <c r="H640" s="24"/>
      <c r="I640" s="11"/>
      <c r="J640" s="11"/>
      <c r="K640" s="11">
        <v>1646.34</v>
      </c>
      <c r="L640" s="11">
        <v>11935.99</v>
      </c>
      <c r="M640" s="62">
        <f>Tabla16[[#This Row],[TASA EX.]]+Tabla16[[#This Row],[IEPS 8 %]]</f>
        <v>0</v>
      </c>
      <c r="N640" s="62">
        <f>Tabla16[[#This Row],[TASA 16%]]+Tabla16[[#This Row],[IEPS 6%]]</f>
        <v>10289.625</v>
      </c>
      <c r="O640" s="36">
        <v>45185</v>
      </c>
      <c r="P640" s="12" t="s">
        <v>210</v>
      </c>
      <c r="Q640" s="37" t="s">
        <v>211</v>
      </c>
      <c r="R640" s="9" t="s">
        <v>48</v>
      </c>
      <c r="S640" s="11"/>
      <c r="T640" s="13" t="s">
        <v>49</v>
      </c>
      <c r="U640" s="12" t="s">
        <v>1670</v>
      </c>
      <c r="W640" s="75">
        <f>(Tabla16[[#This Row],[TASA 16%]]+Tabla16[[#This Row],[IEPS 6%]])*0.16</f>
        <v>1646.3400000000001</v>
      </c>
      <c r="X640" s="75">
        <f>W640-Tabla16[[#This Row],[IVA]]</f>
        <v>0</v>
      </c>
    </row>
    <row r="641" spans="1:24" x14ac:dyDescent="0.25">
      <c r="A641" s="64">
        <v>186859</v>
      </c>
      <c r="B641" s="65">
        <v>319</v>
      </c>
      <c r="C641" s="10">
        <v>45180</v>
      </c>
      <c r="D641" s="67"/>
      <c r="E641" s="67">
        <v>0</v>
      </c>
      <c r="F641" s="67">
        <v>10749.75</v>
      </c>
      <c r="G641" s="68"/>
      <c r="H641" s="68"/>
      <c r="I641" s="67"/>
      <c r="J641" s="67"/>
      <c r="K641" s="67">
        <v>1719.96</v>
      </c>
      <c r="L641" s="67">
        <v>12469.71</v>
      </c>
      <c r="M641" s="61">
        <f>Tabla16[[#This Row],[TASA EX.]]+Tabla16[[#This Row],[IEPS 8 %]]</f>
        <v>0</v>
      </c>
      <c r="N641" s="69">
        <f>Tabla16[[#This Row],[TASA 16%]]+Tabla16[[#This Row],[IEPS 6%]]</f>
        <v>10749.75</v>
      </c>
      <c r="O641" s="36">
        <v>45191</v>
      </c>
      <c r="P641" s="66" t="s">
        <v>291</v>
      </c>
      <c r="Q641" s="70" t="s">
        <v>292</v>
      </c>
      <c r="R641" s="65" t="s">
        <v>48</v>
      </c>
      <c r="S641" s="67"/>
      <c r="T641" s="71" t="s">
        <v>49</v>
      </c>
      <c r="U641" s="66" t="s">
        <v>1671</v>
      </c>
      <c r="W641" s="75">
        <f>(Tabla16[[#This Row],[TASA 16%]]+Tabla16[[#This Row],[IEPS 6%]])*0.16</f>
        <v>1719.96</v>
      </c>
      <c r="X641" s="75">
        <f>W641-Tabla16[[#This Row],[IVA]]</f>
        <v>0</v>
      </c>
    </row>
    <row r="642" spans="1:24" x14ac:dyDescent="0.25">
      <c r="A642" s="64">
        <v>186860</v>
      </c>
      <c r="B642" s="65">
        <v>320</v>
      </c>
      <c r="C642" s="10">
        <v>45180</v>
      </c>
      <c r="D642" s="67"/>
      <c r="E642" s="67">
        <v>1.7499999998108251E-2</v>
      </c>
      <c r="F642" s="67">
        <v>17056.8125</v>
      </c>
      <c r="G642" s="68"/>
      <c r="H642" s="68"/>
      <c r="I642" s="67"/>
      <c r="J642" s="67"/>
      <c r="K642" s="67">
        <v>2729.09</v>
      </c>
      <c r="L642" s="67">
        <v>19785.919999999998</v>
      </c>
      <c r="M642" s="61">
        <f>Tabla16[[#This Row],[TASA EX.]]+Tabla16[[#This Row],[IEPS 8 %]]</f>
        <v>0</v>
      </c>
      <c r="N642" s="69">
        <f>Tabla16[[#This Row],[TASA 16%]]+Tabla16[[#This Row],[IEPS 6%]]</f>
        <v>17056.8125</v>
      </c>
      <c r="O642" s="36">
        <v>45190</v>
      </c>
      <c r="P642" s="66" t="s">
        <v>440</v>
      </c>
      <c r="Q642" s="70" t="s">
        <v>441</v>
      </c>
      <c r="R642" s="65" t="s">
        <v>48</v>
      </c>
      <c r="S642" s="67"/>
      <c r="T642" s="71" t="s">
        <v>49</v>
      </c>
      <c r="U642" s="66" t="s">
        <v>1672</v>
      </c>
      <c r="W642" s="75">
        <f>(Tabla16[[#This Row],[TASA 16%]]+Tabla16[[#This Row],[IEPS 6%]])*0.16</f>
        <v>2729.09</v>
      </c>
      <c r="X642" s="75">
        <f>W642-Tabla16[[#This Row],[IVA]]</f>
        <v>0</v>
      </c>
    </row>
    <row r="643" spans="1:24" x14ac:dyDescent="0.25">
      <c r="A643" s="64">
        <v>186861</v>
      </c>
      <c r="B643" s="65">
        <v>321</v>
      </c>
      <c r="C643" s="10">
        <v>45180</v>
      </c>
      <c r="D643" s="67"/>
      <c r="E643" s="67">
        <v>-2.7500000000145519E-2</v>
      </c>
      <c r="F643" s="67">
        <v>25145.6875</v>
      </c>
      <c r="G643" s="68"/>
      <c r="H643" s="68"/>
      <c r="I643" s="67"/>
      <c r="J643" s="67"/>
      <c r="K643" s="67">
        <v>4023.31</v>
      </c>
      <c r="L643" s="67">
        <v>29168.97</v>
      </c>
      <c r="M643" s="61">
        <f>Tabla16[[#This Row],[TASA EX.]]+Tabla16[[#This Row],[IEPS 8 %]]</f>
        <v>0</v>
      </c>
      <c r="N643" s="69">
        <f>Tabla16[[#This Row],[TASA 16%]]+Tabla16[[#This Row],[IEPS 6%]]</f>
        <v>25145.6875</v>
      </c>
      <c r="O643" s="36">
        <v>45191</v>
      </c>
      <c r="P643" s="66" t="s">
        <v>438</v>
      </c>
      <c r="Q643" s="70" t="s">
        <v>439</v>
      </c>
      <c r="R643" s="65" t="s">
        <v>48</v>
      </c>
      <c r="S643" s="67"/>
      <c r="T643" s="71" t="s">
        <v>49</v>
      </c>
      <c r="U643" s="66" t="s">
        <v>1673</v>
      </c>
      <c r="W643" s="75">
        <f>(Tabla16[[#This Row],[TASA 16%]]+Tabla16[[#This Row],[IEPS 6%]])*0.16</f>
        <v>4023.31</v>
      </c>
      <c r="X643" s="75">
        <f>W643-Tabla16[[#This Row],[IVA]]</f>
        <v>0</v>
      </c>
    </row>
    <row r="644" spans="1:24" x14ac:dyDescent="0.25">
      <c r="A644" s="64">
        <v>186862</v>
      </c>
      <c r="B644" s="65">
        <v>322</v>
      </c>
      <c r="C644" s="10">
        <v>45180</v>
      </c>
      <c r="D644" s="67"/>
      <c r="E644" s="67">
        <v>0</v>
      </c>
      <c r="F644" s="67">
        <v>38430.75</v>
      </c>
      <c r="G644" s="68">
        <v>-4099.29</v>
      </c>
      <c r="H644" s="68">
        <v>-480.38</v>
      </c>
      <c r="I644" s="67"/>
      <c r="J644" s="67"/>
      <c r="K644" s="67">
        <v>6148.92</v>
      </c>
      <c r="L644" s="67">
        <v>40000</v>
      </c>
      <c r="M644" s="61">
        <f>Tabla16[[#This Row],[TASA EX.]]+Tabla16[[#This Row],[IEPS 8 %]]</f>
        <v>0</v>
      </c>
      <c r="N644" s="69">
        <f>Tabla16[[#This Row],[TASA 16%]]+Tabla16[[#This Row],[IEPS 6%]]</f>
        <v>38430.75</v>
      </c>
      <c r="O644" s="36">
        <v>45185</v>
      </c>
      <c r="P644" s="66" t="s">
        <v>420</v>
      </c>
      <c r="Q644" s="70" t="s">
        <v>421</v>
      </c>
      <c r="R644" s="65" t="s">
        <v>75</v>
      </c>
      <c r="S644" s="67"/>
      <c r="T644" s="71" t="s">
        <v>76</v>
      </c>
      <c r="U644" s="66" t="s">
        <v>1674</v>
      </c>
      <c r="W644" s="75">
        <f>(Tabla16[[#This Row],[TASA 16%]]+Tabla16[[#This Row],[IEPS 6%]])*0.16</f>
        <v>6148.92</v>
      </c>
      <c r="X644" s="75">
        <f>W644-Tabla16[[#This Row],[IVA]]</f>
        <v>0</v>
      </c>
    </row>
    <row r="645" spans="1:24" x14ac:dyDescent="0.25">
      <c r="A645" s="64">
        <v>186864</v>
      </c>
      <c r="B645" s="65">
        <v>324</v>
      </c>
      <c r="C645" s="10">
        <v>45180</v>
      </c>
      <c r="D645" s="67"/>
      <c r="E645" s="67">
        <v>0</v>
      </c>
      <c r="F645" s="67">
        <v>56000</v>
      </c>
      <c r="G645" s="68"/>
      <c r="H645" s="68"/>
      <c r="I645" s="67"/>
      <c r="J645" s="67"/>
      <c r="K645" s="67">
        <v>8960</v>
      </c>
      <c r="L645" s="67">
        <v>64960</v>
      </c>
      <c r="M645" s="61">
        <f>Tabla16[[#This Row],[TASA EX.]]+Tabla16[[#This Row],[IEPS 8 %]]</f>
        <v>0</v>
      </c>
      <c r="N645" s="69">
        <f>Tabla16[[#This Row],[TASA 16%]]+Tabla16[[#This Row],[IEPS 6%]]</f>
        <v>56000</v>
      </c>
      <c r="O645" s="36">
        <v>45190</v>
      </c>
      <c r="P645" s="66" t="s">
        <v>715</v>
      </c>
      <c r="Q645" s="70" t="s">
        <v>716</v>
      </c>
      <c r="R645" s="65" t="s">
        <v>48</v>
      </c>
      <c r="S645" s="67"/>
      <c r="T645" s="71" t="s">
        <v>49</v>
      </c>
      <c r="U645" s="66" t="s">
        <v>1675</v>
      </c>
      <c r="W645" s="75">
        <f>(Tabla16[[#This Row],[TASA 16%]]+Tabla16[[#This Row],[IEPS 6%]])*0.16</f>
        <v>8960</v>
      </c>
      <c r="X645" s="75">
        <f>W645-Tabla16[[#This Row],[IVA]]</f>
        <v>0</v>
      </c>
    </row>
    <row r="646" spans="1:24" x14ac:dyDescent="0.25">
      <c r="A646" s="64">
        <v>186865</v>
      </c>
      <c r="B646" s="65">
        <v>325</v>
      </c>
      <c r="C646" s="10">
        <v>45180</v>
      </c>
      <c r="D646" s="67"/>
      <c r="E646" s="67">
        <v>3069</v>
      </c>
      <c r="F646" s="67">
        <v>0</v>
      </c>
      <c r="G646" s="68"/>
      <c r="H646" s="68"/>
      <c r="I646" s="67"/>
      <c r="J646" s="67"/>
      <c r="K646" s="67"/>
      <c r="L646" s="67">
        <v>3069</v>
      </c>
      <c r="M646" s="61">
        <f>Tabla16[[#This Row],[TASA EX.]]+Tabla16[[#This Row],[IEPS 8 %]]</f>
        <v>0</v>
      </c>
      <c r="N646" s="69">
        <f>Tabla16[[#This Row],[TASA 16%]]+Tabla16[[#This Row],[IEPS 6%]]</f>
        <v>0</v>
      </c>
      <c r="O646" s="36">
        <v>45192</v>
      </c>
      <c r="P646" s="66" t="s">
        <v>192</v>
      </c>
      <c r="Q646" s="70" t="s">
        <v>193</v>
      </c>
      <c r="R646" s="65" t="s">
        <v>34</v>
      </c>
      <c r="S646" s="67"/>
      <c r="T646" s="71" t="s">
        <v>35</v>
      </c>
      <c r="U646" s="66" t="s">
        <v>1676</v>
      </c>
      <c r="W646" s="75">
        <f>(Tabla16[[#This Row],[TASA 16%]]+Tabla16[[#This Row],[IEPS 6%]])*0.16</f>
        <v>0</v>
      </c>
      <c r="X646" s="75">
        <f>W646-Tabla16[[#This Row],[IVA]]</f>
        <v>0</v>
      </c>
    </row>
    <row r="647" spans="1:24" x14ac:dyDescent="0.25">
      <c r="A647" s="48">
        <v>186867</v>
      </c>
      <c r="B647" s="49">
        <v>327</v>
      </c>
      <c r="C647" s="10">
        <v>45180</v>
      </c>
      <c r="D647" s="50"/>
      <c r="E647" s="50">
        <v>5013.0249999999996</v>
      </c>
      <c r="F647" s="50">
        <v>206.875</v>
      </c>
      <c r="G647" s="51"/>
      <c r="H647" s="51"/>
      <c r="I647" s="50"/>
      <c r="J647" s="50"/>
      <c r="K647" s="50">
        <v>33.1</v>
      </c>
      <c r="L647" s="50">
        <v>5253</v>
      </c>
      <c r="M647" s="61">
        <f>Tabla16[[#This Row],[TASA EX.]]+Tabla16[[#This Row],[IEPS 8 %]]</f>
        <v>0</v>
      </c>
      <c r="N647" s="63">
        <f>Tabla16[[#This Row],[TASA 16%]]+Tabla16[[#This Row],[IEPS 6%]]</f>
        <v>206.875</v>
      </c>
      <c r="O647" s="36">
        <v>45190</v>
      </c>
      <c r="P647" s="52" t="s">
        <v>188</v>
      </c>
      <c r="Q647" s="53" t="s">
        <v>189</v>
      </c>
      <c r="R647" s="49" t="s">
        <v>34</v>
      </c>
      <c r="S647" s="50"/>
      <c r="T647" s="54" t="s">
        <v>35</v>
      </c>
      <c r="U647" s="52" t="s">
        <v>1677</v>
      </c>
      <c r="W647" s="75">
        <f>(Tabla16[[#This Row],[TASA 16%]]+Tabla16[[#This Row],[IEPS 6%]])*0.16</f>
        <v>33.1</v>
      </c>
      <c r="X647" s="75">
        <f>W647-Tabla16[[#This Row],[IVA]]</f>
        <v>0</v>
      </c>
    </row>
    <row r="648" spans="1:24" x14ac:dyDescent="0.25">
      <c r="A648" s="76">
        <v>187023</v>
      </c>
      <c r="B648" s="77">
        <v>483</v>
      </c>
      <c r="C648" s="85">
        <v>45184</v>
      </c>
      <c r="D648" s="79"/>
      <c r="E648" s="79">
        <v>25565</v>
      </c>
      <c r="F648" s="79">
        <v>0</v>
      </c>
      <c r="G648" s="80"/>
      <c r="H648" s="80"/>
      <c r="I648" s="79"/>
      <c r="J648" s="79">
        <v>2045.2</v>
      </c>
      <c r="K648" s="79"/>
      <c r="L648" s="79">
        <v>27610.2</v>
      </c>
      <c r="M648" s="81">
        <f>Tabla16[[#This Row],[TASA EX.]]+Tabla16[[#This Row],[IEPS 8 %]]</f>
        <v>2045.2</v>
      </c>
      <c r="N648" s="81">
        <f>Tabla16[[#This Row],[TASA 16%]]+Tabla16[[#This Row],[IEPS 6%]]</f>
        <v>0</v>
      </c>
      <c r="O648" s="36">
        <v>45195</v>
      </c>
      <c r="P648" s="78" t="s">
        <v>701</v>
      </c>
      <c r="Q648" s="82" t="s">
        <v>702</v>
      </c>
      <c r="R648" s="77" t="s">
        <v>34</v>
      </c>
      <c r="S648" s="79"/>
      <c r="T648" s="83" t="s">
        <v>35</v>
      </c>
      <c r="U648" s="78" t="s">
        <v>1769</v>
      </c>
      <c r="W648" s="75">
        <f>(Tabla16[[#This Row],[TASA 16%]]+Tabla16[[#This Row],[IEPS 6%]])*0.16</f>
        <v>0</v>
      </c>
      <c r="X648" s="75">
        <f>W648-Tabla16[[#This Row],[IVA]]</f>
        <v>0</v>
      </c>
    </row>
    <row r="649" spans="1:24" x14ac:dyDescent="0.25">
      <c r="A649" s="76">
        <v>187052</v>
      </c>
      <c r="B649" s="77">
        <v>512</v>
      </c>
      <c r="C649" s="85">
        <v>45187</v>
      </c>
      <c r="D649" s="79"/>
      <c r="E649" s="79">
        <v>13175.605000000001</v>
      </c>
      <c r="F649" s="79">
        <v>14364.125000000002</v>
      </c>
      <c r="G649" s="80"/>
      <c r="H649" s="80"/>
      <c r="I649" s="79"/>
      <c r="J649" s="79">
        <v>592.57000000000005</v>
      </c>
      <c r="K649" s="79">
        <v>2298.2600000000002</v>
      </c>
      <c r="L649" s="79">
        <v>30430.560000000001</v>
      </c>
      <c r="M649" s="81">
        <f>Tabla16[[#This Row],[TASA EX.]]+Tabla16[[#This Row],[IEPS 8 %]]</f>
        <v>592.57000000000005</v>
      </c>
      <c r="N649" s="81">
        <f>Tabla16[[#This Row],[TASA 16%]]+Tabla16[[#This Row],[IEPS 6%]]</f>
        <v>14364.125000000002</v>
      </c>
      <c r="O649" s="36">
        <v>45189</v>
      </c>
      <c r="P649" s="78" t="s">
        <v>87</v>
      </c>
      <c r="Q649" s="82" t="s">
        <v>88</v>
      </c>
      <c r="R649" s="77" t="s">
        <v>34</v>
      </c>
      <c r="S649" s="79"/>
      <c r="T649" s="83" t="s">
        <v>35</v>
      </c>
      <c r="U649" s="78" t="s">
        <v>1777</v>
      </c>
      <c r="W649" s="75">
        <f>(Tabla16[[#This Row],[TASA 16%]]+Tabla16[[#This Row],[IEPS 6%]])*0.16</f>
        <v>2298.2600000000002</v>
      </c>
      <c r="X649" s="75">
        <f>W649-Tabla16[[#This Row],[IVA]]</f>
        <v>0</v>
      </c>
    </row>
    <row r="650" spans="1:24" x14ac:dyDescent="0.25">
      <c r="A650" s="64">
        <v>186991</v>
      </c>
      <c r="B650" s="65">
        <v>451</v>
      </c>
      <c r="C650" s="10">
        <v>45184</v>
      </c>
      <c r="D650" s="67"/>
      <c r="E650" s="67">
        <v>22226.639999999999</v>
      </c>
      <c r="F650" s="67">
        <v>0</v>
      </c>
      <c r="G650" s="68"/>
      <c r="H650" s="68"/>
      <c r="I650" s="67"/>
      <c r="J650" s="67">
        <v>1778.13</v>
      </c>
      <c r="K650" s="67"/>
      <c r="L650" s="67">
        <v>24004.77</v>
      </c>
      <c r="M650" s="61">
        <f>Tabla16[[#This Row],[TASA EX.]]+Tabla16[[#This Row],[IEPS 8 %]]</f>
        <v>1778.13</v>
      </c>
      <c r="N650" s="69">
        <f>Tabla16[[#This Row],[TASA 16%]]+Tabla16[[#This Row],[IEPS 6%]]</f>
        <v>0</v>
      </c>
      <c r="O650" s="36">
        <v>45195</v>
      </c>
      <c r="P650" s="66" t="s">
        <v>452</v>
      </c>
      <c r="Q650" s="70" t="s">
        <v>453</v>
      </c>
      <c r="R650" s="65" t="s">
        <v>34</v>
      </c>
      <c r="S650" s="67"/>
      <c r="T650" s="71" t="s">
        <v>35</v>
      </c>
      <c r="U650" s="66" t="s">
        <v>56</v>
      </c>
      <c r="W650" s="75">
        <f>(Tabla16[[#This Row],[TASA 16%]]+Tabla16[[#This Row],[IEPS 6%]])*0.16</f>
        <v>0</v>
      </c>
      <c r="X650" s="75">
        <f>W650-Tabla16[[#This Row],[IVA]]</f>
        <v>0</v>
      </c>
    </row>
    <row r="651" spans="1:24" x14ac:dyDescent="0.25">
      <c r="A651" s="64">
        <v>186871</v>
      </c>
      <c r="B651" s="65">
        <v>331</v>
      </c>
      <c r="C651" s="10">
        <v>45180</v>
      </c>
      <c r="D651" s="67"/>
      <c r="E651" s="67">
        <v>25328.5</v>
      </c>
      <c r="F651" s="67">
        <v>0</v>
      </c>
      <c r="G651" s="68"/>
      <c r="H651" s="68"/>
      <c r="I651" s="67"/>
      <c r="J651" s="67"/>
      <c r="K651" s="67"/>
      <c r="L651" s="67">
        <v>25328.5</v>
      </c>
      <c r="M651" s="61">
        <f>Tabla16[[#This Row],[TASA EX.]]+Tabla16[[#This Row],[IEPS 8 %]]</f>
        <v>0</v>
      </c>
      <c r="N651" s="69">
        <f>Tabla16[[#This Row],[TASA 16%]]+Tabla16[[#This Row],[IEPS 6%]]</f>
        <v>0</v>
      </c>
      <c r="O651" s="36">
        <v>45184</v>
      </c>
      <c r="P651" s="66" t="s">
        <v>276</v>
      </c>
      <c r="Q651" s="70" t="s">
        <v>277</v>
      </c>
      <c r="R651" s="65" t="s">
        <v>34</v>
      </c>
      <c r="S651" s="67"/>
      <c r="T651" s="71" t="s">
        <v>35</v>
      </c>
      <c r="U651" s="66" t="s">
        <v>56</v>
      </c>
      <c r="W651" s="75">
        <f>(Tabla16[[#This Row],[TASA 16%]]+Tabla16[[#This Row],[IEPS 6%]])*0.16</f>
        <v>0</v>
      </c>
      <c r="X651" s="75">
        <f>W651-Tabla16[[#This Row],[IVA]]</f>
        <v>0</v>
      </c>
    </row>
    <row r="652" spans="1:24" x14ac:dyDescent="0.25">
      <c r="A652" s="64">
        <v>186872</v>
      </c>
      <c r="B652" s="65">
        <v>332</v>
      </c>
      <c r="C652" s="10">
        <v>45180</v>
      </c>
      <c r="D652" s="67"/>
      <c r="E652" s="67">
        <v>28771</v>
      </c>
      <c r="F652" s="67">
        <v>0</v>
      </c>
      <c r="G652" s="68"/>
      <c r="H652" s="68"/>
      <c r="I652" s="67"/>
      <c r="J652" s="67"/>
      <c r="K652" s="67"/>
      <c r="L652" s="67">
        <v>28771</v>
      </c>
      <c r="M652" s="61">
        <f>Tabla16[[#This Row],[TASA EX.]]+Tabla16[[#This Row],[IEPS 8 %]]</f>
        <v>0</v>
      </c>
      <c r="N652" s="69">
        <f>Tabla16[[#This Row],[TASA 16%]]+Tabla16[[#This Row],[IEPS 6%]]</f>
        <v>0</v>
      </c>
      <c r="O652" s="36">
        <v>45194</v>
      </c>
      <c r="P652" s="66" t="s">
        <v>182</v>
      </c>
      <c r="Q652" s="70" t="s">
        <v>183</v>
      </c>
      <c r="R652" s="65" t="s">
        <v>34</v>
      </c>
      <c r="S652" s="67"/>
      <c r="T652" s="71" t="s">
        <v>35</v>
      </c>
      <c r="U652" s="66" t="s">
        <v>1678</v>
      </c>
      <c r="W652" s="75">
        <f>(Tabla16[[#This Row],[TASA 16%]]+Tabla16[[#This Row],[IEPS 6%]])*0.16</f>
        <v>0</v>
      </c>
      <c r="X652" s="75">
        <f>W652-Tabla16[[#This Row],[IVA]]</f>
        <v>0</v>
      </c>
    </row>
    <row r="653" spans="1:24" x14ac:dyDescent="0.25">
      <c r="A653" s="76">
        <v>186873</v>
      </c>
      <c r="B653" s="77">
        <v>333</v>
      </c>
      <c r="C653" s="85">
        <v>45180</v>
      </c>
      <c r="D653" s="79"/>
      <c r="E653" s="79">
        <v>53041</v>
      </c>
      <c r="F653" s="79">
        <v>0</v>
      </c>
      <c r="G653" s="80"/>
      <c r="H653" s="80"/>
      <c r="I653" s="79"/>
      <c r="J653" s="79"/>
      <c r="K653" s="79"/>
      <c r="L653" s="79">
        <v>53041</v>
      </c>
      <c r="M653" s="81">
        <f>Tabla16[[#This Row],[TASA EX.]]+Tabla16[[#This Row],[IEPS 8 %]]</f>
        <v>0</v>
      </c>
      <c r="N653" s="81">
        <f>Tabla16[[#This Row],[TASA 16%]]+Tabla16[[#This Row],[IEPS 6%]]</f>
        <v>0</v>
      </c>
      <c r="O653" s="36">
        <v>45191</v>
      </c>
      <c r="P653" s="78" t="s">
        <v>208</v>
      </c>
      <c r="Q653" s="82" t="s">
        <v>209</v>
      </c>
      <c r="R653" s="77" t="s">
        <v>34</v>
      </c>
      <c r="S653" s="79"/>
      <c r="T653" s="83" t="s">
        <v>35</v>
      </c>
      <c r="U653" s="78" t="s">
        <v>1679</v>
      </c>
      <c r="W653" s="75">
        <f>(Tabla16[[#This Row],[TASA 16%]]+Tabla16[[#This Row],[IEPS 6%]])*0.16</f>
        <v>0</v>
      </c>
      <c r="X653" s="75">
        <f>W653-Tabla16[[#This Row],[IVA]]</f>
        <v>0</v>
      </c>
    </row>
    <row r="654" spans="1:24" x14ac:dyDescent="0.25">
      <c r="A654" s="55">
        <v>186874</v>
      </c>
      <c r="B654" s="54">
        <v>334</v>
      </c>
      <c r="C654" s="10">
        <v>45180</v>
      </c>
      <c r="D654" s="56"/>
      <c r="E654" s="56">
        <v>2309.12</v>
      </c>
      <c r="F654" s="56">
        <v>0</v>
      </c>
      <c r="G654" s="57"/>
      <c r="H654" s="57"/>
      <c r="I654" s="56"/>
      <c r="J654" s="56"/>
      <c r="K654" s="56"/>
      <c r="L654" s="56">
        <v>2309.12</v>
      </c>
      <c r="M654" s="61">
        <f>Tabla16[[#This Row],[TASA EX.]]+Tabla16[[#This Row],[IEPS 8 %]]</f>
        <v>0</v>
      </c>
      <c r="N654" s="61">
        <f>Tabla16[[#This Row],[TASA 16%]]+Tabla16[[#This Row],[IEPS 6%]]</f>
        <v>0</v>
      </c>
      <c r="O654" s="36">
        <v>45197</v>
      </c>
      <c r="P654" s="58" t="s">
        <v>109</v>
      </c>
      <c r="Q654" s="53" t="s">
        <v>110</v>
      </c>
      <c r="R654" s="49" t="s">
        <v>34</v>
      </c>
      <c r="S654" s="59"/>
      <c r="T654" s="54" t="s">
        <v>35</v>
      </c>
      <c r="U654" s="52" t="s">
        <v>1680</v>
      </c>
      <c r="W654" s="75">
        <f>(Tabla16[[#This Row],[TASA 16%]]+Tabla16[[#This Row],[IEPS 6%]])*0.16</f>
        <v>0</v>
      </c>
      <c r="X654" s="75">
        <f>W654-Tabla16[[#This Row],[IVA]]</f>
        <v>0</v>
      </c>
    </row>
    <row r="655" spans="1:24" x14ac:dyDescent="0.25">
      <c r="A655" s="64">
        <v>186876</v>
      </c>
      <c r="B655" s="65">
        <v>336</v>
      </c>
      <c r="C655" s="10">
        <v>45180</v>
      </c>
      <c r="D655" s="67"/>
      <c r="E655" s="67">
        <v>0</v>
      </c>
      <c r="F655" s="67">
        <v>7500</v>
      </c>
      <c r="G655" s="68"/>
      <c r="H655" s="68">
        <v>-93.75</v>
      </c>
      <c r="I655" s="67"/>
      <c r="J655" s="67"/>
      <c r="K655" s="67">
        <v>1200</v>
      </c>
      <c r="L655" s="67">
        <v>8606.25</v>
      </c>
      <c r="M655" s="61">
        <f>Tabla16[[#This Row],[TASA EX.]]+Tabla16[[#This Row],[IEPS 8 %]]</f>
        <v>0</v>
      </c>
      <c r="N655" s="69">
        <f>Tabla16[[#This Row],[TASA 16%]]+Tabla16[[#This Row],[IEPS 6%]]</f>
        <v>7500</v>
      </c>
      <c r="O655" s="36">
        <v>45191</v>
      </c>
      <c r="P655" s="66" t="s">
        <v>650</v>
      </c>
      <c r="Q655" s="70" t="s">
        <v>651</v>
      </c>
      <c r="R655" s="65" t="s">
        <v>48</v>
      </c>
      <c r="S655" s="67"/>
      <c r="T655" s="71" t="s">
        <v>49</v>
      </c>
      <c r="U655" s="66" t="s">
        <v>1681</v>
      </c>
      <c r="W655" s="75">
        <f>(Tabla16[[#This Row],[TASA 16%]]+Tabla16[[#This Row],[IEPS 6%]])*0.16</f>
        <v>1200</v>
      </c>
      <c r="X655" s="75">
        <f>W655-Tabla16[[#This Row],[IVA]]</f>
        <v>0</v>
      </c>
    </row>
    <row r="656" spans="1:24" x14ac:dyDescent="0.25">
      <c r="A656" s="64">
        <v>186878</v>
      </c>
      <c r="B656" s="65">
        <v>338</v>
      </c>
      <c r="C656" s="10">
        <v>45180</v>
      </c>
      <c r="D656" s="67"/>
      <c r="E656" s="67">
        <v>0</v>
      </c>
      <c r="F656" s="67">
        <v>14000</v>
      </c>
      <c r="G656" s="68"/>
      <c r="H656" s="68"/>
      <c r="I656" s="67"/>
      <c r="J656" s="67"/>
      <c r="K656" s="67">
        <v>2240</v>
      </c>
      <c r="L656" s="67">
        <v>16240</v>
      </c>
      <c r="M656" s="61">
        <f>Tabla16[[#This Row],[TASA EX.]]+Tabla16[[#This Row],[IEPS 8 %]]</f>
        <v>0</v>
      </c>
      <c r="N656" s="69">
        <f>Tabla16[[#This Row],[TASA 16%]]+Tabla16[[#This Row],[IEPS 6%]]</f>
        <v>14000</v>
      </c>
      <c r="O656" s="36">
        <v>45188</v>
      </c>
      <c r="P656" s="66" t="s">
        <v>591</v>
      </c>
      <c r="Q656" s="70" t="s">
        <v>592</v>
      </c>
      <c r="R656" s="65" t="s">
        <v>34</v>
      </c>
      <c r="S656" s="67"/>
      <c r="T656" s="71" t="s">
        <v>35</v>
      </c>
      <c r="U656" s="66" t="s">
        <v>1682</v>
      </c>
      <c r="W656" s="75">
        <f>(Tabla16[[#This Row],[TASA 16%]]+Tabla16[[#This Row],[IEPS 6%]])*0.16</f>
        <v>2240</v>
      </c>
      <c r="X656" s="75">
        <f>W656-Tabla16[[#This Row],[IVA]]</f>
        <v>0</v>
      </c>
    </row>
    <row r="657" spans="1:24" x14ac:dyDescent="0.25">
      <c r="A657" s="64">
        <v>186879</v>
      </c>
      <c r="B657" s="65">
        <v>339</v>
      </c>
      <c r="C657" s="10">
        <v>45181</v>
      </c>
      <c r="D657" s="67"/>
      <c r="E657" s="67">
        <v>0</v>
      </c>
      <c r="F657" s="67">
        <v>102500</v>
      </c>
      <c r="G657" s="68"/>
      <c r="H657" s="68">
        <v>-1281.25</v>
      </c>
      <c r="I657" s="67"/>
      <c r="J657" s="67"/>
      <c r="K657" s="67">
        <v>16400</v>
      </c>
      <c r="L657" s="67">
        <v>117618.75</v>
      </c>
      <c r="M657" s="61">
        <f>Tabla16[[#This Row],[TASA EX.]]+Tabla16[[#This Row],[IEPS 8 %]]</f>
        <v>0</v>
      </c>
      <c r="N657" s="69">
        <f>Tabla16[[#This Row],[TASA 16%]]+Tabla16[[#This Row],[IEPS 6%]]</f>
        <v>102500</v>
      </c>
      <c r="O657" s="36">
        <v>45195</v>
      </c>
      <c r="P657" s="66" t="s">
        <v>333</v>
      </c>
      <c r="Q657" s="70" t="s">
        <v>334</v>
      </c>
      <c r="R657" s="65" t="s">
        <v>48</v>
      </c>
      <c r="S657" s="67"/>
      <c r="T657" s="71" t="s">
        <v>49</v>
      </c>
      <c r="U657" s="66" t="s">
        <v>1488</v>
      </c>
      <c r="W657" s="75">
        <f>(Tabla16[[#This Row],[TASA 16%]]+Tabla16[[#This Row],[IEPS 6%]])*0.16</f>
        <v>16400</v>
      </c>
      <c r="X657" s="75">
        <f>W657-Tabla16[[#This Row],[IVA]]</f>
        <v>0</v>
      </c>
    </row>
    <row r="658" spans="1:24" x14ac:dyDescent="0.25">
      <c r="A658" s="64">
        <v>186880</v>
      </c>
      <c r="B658" s="65">
        <v>340</v>
      </c>
      <c r="C658" s="10">
        <v>45181</v>
      </c>
      <c r="D658" s="67"/>
      <c r="E658" s="67">
        <v>0</v>
      </c>
      <c r="F658" s="67">
        <v>102500</v>
      </c>
      <c r="G658" s="68"/>
      <c r="H658" s="68">
        <v>-1281.25</v>
      </c>
      <c r="I658" s="67"/>
      <c r="J658" s="67"/>
      <c r="K658" s="67">
        <v>16400</v>
      </c>
      <c r="L658" s="67">
        <v>117618.75</v>
      </c>
      <c r="M658" s="61">
        <f>Tabla16[[#This Row],[TASA EX.]]+Tabla16[[#This Row],[IEPS 8 %]]</f>
        <v>0</v>
      </c>
      <c r="N658" s="69">
        <f>Tabla16[[#This Row],[TASA 16%]]+Tabla16[[#This Row],[IEPS 6%]]</f>
        <v>102500</v>
      </c>
      <c r="O658" s="36">
        <v>45195</v>
      </c>
      <c r="P658" s="66" t="s">
        <v>335</v>
      </c>
      <c r="Q658" s="70" t="s">
        <v>336</v>
      </c>
      <c r="R658" s="65" t="s">
        <v>48</v>
      </c>
      <c r="S658" s="67"/>
      <c r="T658" s="71" t="s">
        <v>49</v>
      </c>
      <c r="U658" s="66" t="s">
        <v>1683</v>
      </c>
      <c r="W658" s="75">
        <f>(Tabla16[[#This Row],[TASA 16%]]+Tabla16[[#This Row],[IEPS 6%]])*0.16</f>
        <v>16400</v>
      </c>
      <c r="X658" s="75">
        <f>W658-Tabla16[[#This Row],[IVA]]</f>
        <v>0</v>
      </c>
    </row>
    <row r="659" spans="1:24" x14ac:dyDescent="0.25">
      <c r="A659" s="39">
        <v>186881</v>
      </c>
      <c r="B659" s="9">
        <v>341</v>
      </c>
      <c r="C659" s="10">
        <v>45181</v>
      </c>
      <c r="D659" s="11"/>
      <c r="E659" s="11">
        <v>0</v>
      </c>
      <c r="F659" s="11">
        <v>102500</v>
      </c>
      <c r="G659" s="24"/>
      <c r="H659" s="24">
        <v>-1281.25</v>
      </c>
      <c r="I659" s="11"/>
      <c r="J659" s="11"/>
      <c r="K659" s="11">
        <v>16400</v>
      </c>
      <c r="L659" s="11">
        <v>117618.75</v>
      </c>
      <c r="M659" s="61">
        <f>Tabla16[[#This Row],[TASA EX.]]+Tabla16[[#This Row],[IEPS 8 %]]</f>
        <v>0</v>
      </c>
      <c r="N659" s="62">
        <f>Tabla16[[#This Row],[TASA 16%]]+Tabla16[[#This Row],[IEPS 6%]]</f>
        <v>102500</v>
      </c>
      <c r="O659" s="36">
        <v>45195</v>
      </c>
      <c r="P659" s="12" t="s">
        <v>337</v>
      </c>
      <c r="Q659" s="37" t="s">
        <v>338</v>
      </c>
      <c r="R659" s="9" t="s">
        <v>48</v>
      </c>
      <c r="S659" s="11"/>
      <c r="T659" s="13" t="s">
        <v>49</v>
      </c>
      <c r="U659" s="12" t="s">
        <v>1684</v>
      </c>
      <c r="W659" s="75">
        <f>(Tabla16[[#This Row],[TASA 16%]]+Tabla16[[#This Row],[IEPS 6%]])*0.16</f>
        <v>16400</v>
      </c>
      <c r="X659" s="75">
        <f>W659-Tabla16[[#This Row],[IVA]]</f>
        <v>0</v>
      </c>
    </row>
    <row r="660" spans="1:24" x14ac:dyDescent="0.25">
      <c r="A660" s="64">
        <v>186882</v>
      </c>
      <c r="B660" s="65">
        <v>342</v>
      </c>
      <c r="C660" s="10">
        <v>45181</v>
      </c>
      <c r="D660" s="67"/>
      <c r="E660" s="67">
        <v>0</v>
      </c>
      <c r="F660" s="67">
        <v>102500</v>
      </c>
      <c r="G660" s="68"/>
      <c r="H660" s="68">
        <v>-1281.25</v>
      </c>
      <c r="I660" s="67"/>
      <c r="J660" s="67"/>
      <c r="K660" s="67">
        <v>16400</v>
      </c>
      <c r="L660" s="67">
        <v>117618.75</v>
      </c>
      <c r="M660" s="61">
        <f>Tabla16[[#This Row],[TASA EX.]]+Tabla16[[#This Row],[IEPS 8 %]]</f>
        <v>0</v>
      </c>
      <c r="N660" s="69">
        <f>Tabla16[[#This Row],[TASA 16%]]+Tabla16[[#This Row],[IEPS 6%]]</f>
        <v>102500</v>
      </c>
      <c r="O660" s="36">
        <v>45195</v>
      </c>
      <c r="P660" s="66" t="s">
        <v>341</v>
      </c>
      <c r="Q660" s="70" t="s">
        <v>342</v>
      </c>
      <c r="R660" s="65" t="s">
        <v>48</v>
      </c>
      <c r="S660" s="67"/>
      <c r="T660" s="71" t="s">
        <v>49</v>
      </c>
      <c r="U660" s="66" t="s">
        <v>1685</v>
      </c>
      <c r="W660" s="75">
        <f>(Tabla16[[#This Row],[TASA 16%]]+Tabla16[[#This Row],[IEPS 6%]])*0.16</f>
        <v>16400</v>
      </c>
      <c r="X660" s="75">
        <f>W660-Tabla16[[#This Row],[IVA]]</f>
        <v>0</v>
      </c>
    </row>
    <row r="661" spans="1:24" x14ac:dyDescent="0.25">
      <c r="A661" s="64">
        <v>186754</v>
      </c>
      <c r="B661" s="65">
        <v>214</v>
      </c>
      <c r="C661" s="10">
        <v>45176</v>
      </c>
      <c r="D661" s="67"/>
      <c r="E661" s="67">
        <v>53875.082500000004</v>
      </c>
      <c r="F661" s="67">
        <v>26715.4375</v>
      </c>
      <c r="G661" s="68"/>
      <c r="H661" s="68"/>
      <c r="I661" s="67"/>
      <c r="J661" s="67">
        <v>640</v>
      </c>
      <c r="K661" s="67">
        <v>4274.47</v>
      </c>
      <c r="L661" s="67">
        <v>85504.99</v>
      </c>
      <c r="M661" s="61">
        <f>Tabla16[[#This Row],[TASA EX.]]+Tabla16[[#This Row],[IEPS 8 %]]</f>
        <v>640</v>
      </c>
      <c r="N661" s="69">
        <f>Tabla16[[#This Row],[TASA 16%]]+Tabla16[[#This Row],[IEPS 6%]]</f>
        <v>26715.4375</v>
      </c>
      <c r="O661" s="36">
        <v>45188</v>
      </c>
      <c r="P661" s="66" t="s">
        <v>723</v>
      </c>
      <c r="Q661" s="70" t="s">
        <v>724</v>
      </c>
      <c r="R661" s="65" t="s">
        <v>34</v>
      </c>
      <c r="S661" s="67"/>
      <c r="T661" s="71" t="s">
        <v>35</v>
      </c>
      <c r="U661" s="66" t="s">
        <v>1582</v>
      </c>
      <c r="W661" s="75">
        <f>(Tabla16[[#This Row],[TASA 16%]]+Tabla16[[#This Row],[IEPS 6%]])*0.16</f>
        <v>4274.47</v>
      </c>
      <c r="X661" s="75">
        <f>W661-Tabla16[[#This Row],[IVA]]</f>
        <v>0</v>
      </c>
    </row>
    <row r="662" spans="1:24" x14ac:dyDescent="0.25">
      <c r="A662" s="64">
        <v>186889</v>
      </c>
      <c r="B662" s="65">
        <v>349</v>
      </c>
      <c r="C662" s="10">
        <v>45181</v>
      </c>
      <c r="D662" s="67"/>
      <c r="E662" s="67">
        <v>0</v>
      </c>
      <c r="F662" s="67">
        <v>39513</v>
      </c>
      <c r="G662" s="68"/>
      <c r="H662" s="68"/>
      <c r="I662" s="67"/>
      <c r="J662" s="67"/>
      <c r="K662" s="67">
        <v>6322.08</v>
      </c>
      <c r="L662" s="67">
        <v>45835.08</v>
      </c>
      <c r="M662" s="61">
        <f>Tabla16[[#This Row],[TASA EX.]]+Tabla16[[#This Row],[IEPS 8 %]]</f>
        <v>0</v>
      </c>
      <c r="N662" s="69">
        <f>Tabla16[[#This Row],[TASA 16%]]+Tabla16[[#This Row],[IEPS 6%]]</f>
        <v>39513</v>
      </c>
      <c r="O662" s="36">
        <v>45195</v>
      </c>
      <c r="P662" s="66" t="s">
        <v>1687</v>
      </c>
      <c r="Q662" s="70" t="s">
        <v>1688</v>
      </c>
      <c r="R662" s="65" t="s">
        <v>48</v>
      </c>
      <c r="S662" s="67"/>
      <c r="T662" s="71" t="s">
        <v>49</v>
      </c>
      <c r="U662" s="66" t="s">
        <v>1689</v>
      </c>
      <c r="W662" s="75">
        <f>(Tabla16[[#This Row],[TASA 16%]]+Tabla16[[#This Row],[IEPS 6%]])*0.16</f>
        <v>6322.08</v>
      </c>
      <c r="X662" s="75">
        <f>W662-Tabla16[[#This Row],[IVA]]</f>
        <v>0</v>
      </c>
    </row>
    <row r="663" spans="1:24" x14ac:dyDescent="0.25">
      <c r="A663" s="55">
        <v>186894</v>
      </c>
      <c r="B663" s="54">
        <v>354</v>
      </c>
      <c r="C663" s="10">
        <v>45181</v>
      </c>
      <c r="D663" s="56"/>
      <c r="E663" s="56">
        <v>1.0000000009313226E-2</v>
      </c>
      <c r="F663" s="56">
        <v>267197</v>
      </c>
      <c r="G663" s="57"/>
      <c r="H663" s="57"/>
      <c r="I663" s="56"/>
      <c r="J663" s="56"/>
      <c r="K663" s="56">
        <v>42751.519999999997</v>
      </c>
      <c r="L663" s="56">
        <v>309948.53000000003</v>
      </c>
      <c r="M663" s="61">
        <f>Tabla16[[#This Row],[TASA EX.]]+Tabla16[[#This Row],[IEPS 8 %]]</f>
        <v>0</v>
      </c>
      <c r="N663" s="61">
        <f>Tabla16[[#This Row],[TASA 16%]]+Tabla16[[#This Row],[IEPS 6%]]</f>
        <v>267197</v>
      </c>
      <c r="O663" s="36">
        <v>45198</v>
      </c>
      <c r="P663" s="58" t="s">
        <v>148</v>
      </c>
      <c r="Q663" s="53" t="s">
        <v>149</v>
      </c>
      <c r="R663" s="49" t="s">
        <v>34</v>
      </c>
      <c r="S663" s="59"/>
      <c r="T663" s="54" t="s">
        <v>35</v>
      </c>
      <c r="U663" s="52" t="s">
        <v>1690</v>
      </c>
      <c r="W663" s="75">
        <f>(Tabla16[[#This Row],[TASA 16%]]+Tabla16[[#This Row],[IEPS 6%]])*0.16</f>
        <v>42751.520000000004</v>
      </c>
      <c r="X663" s="75">
        <f>W663-Tabla16[[#This Row],[IVA]]</f>
        <v>0</v>
      </c>
    </row>
    <row r="664" spans="1:24" x14ac:dyDescent="0.25">
      <c r="A664" s="39">
        <v>186897</v>
      </c>
      <c r="B664" s="9">
        <v>357</v>
      </c>
      <c r="C664" s="10">
        <v>45181</v>
      </c>
      <c r="D664" s="11"/>
      <c r="E664" s="11">
        <v>39896.617499999993</v>
      </c>
      <c r="F664" s="11">
        <v>68250.3125</v>
      </c>
      <c r="G664" s="24"/>
      <c r="H664" s="24"/>
      <c r="I664" s="11"/>
      <c r="J664" s="11"/>
      <c r="K664" s="11">
        <v>10920.05</v>
      </c>
      <c r="L664" s="11">
        <v>119066.98</v>
      </c>
      <c r="M664" s="61">
        <f>Tabla16[[#This Row],[TASA EX.]]+Tabla16[[#This Row],[IEPS 8 %]]</f>
        <v>0</v>
      </c>
      <c r="N664" s="62">
        <f>Tabla16[[#This Row],[TASA 16%]]+Tabla16[[#This Row],[IEPS 6%]]</f>
        <v>68250.3125</v>
      </c>
      <c r="O664" s="36">
        <v>45198</v>
      </c>
      <c r="P664" t="s">
        <v>1999</v>
      </c>
      <c r="Q664" s="37" t="s">
        <v>143</v>
      </c>
      <c r="R664" s="9" t="s">
        <v>34</v>
      </c>
      <c r="S664" s="11"/>
      <c r="T664" s="13" t="s">
        <v>35</v>
      </c>
      <c r="U664" s="12" t="s">
        <v>1691</v>
      </c>
      <c r="W664" s="75">
        <f>(Tabla16[[#This Row],[TASA 16%]]+Tabla16[[#This Row],[IEPS 6%]])*0.16</f>
        <v>10920.050000000001</v>
      </c>
      <c r="X664" s="75">
        <f>W664-Tabla16[[#This Row],[IVA]]</f>
        <v>0</v>
      </c>
    </row>
    <row r="665" spans="1:24" x14ac:dyDescent="0.25">
      <c r="A665" s="39">
        <v>186898</v>
      </c>
      <c r="B665" s="9">
        <v>358</v>
      </c>
      <c r="C665" s="10">
        <v>45181</v>
      </c>
      <c r="D665" s="11"/>
      <c r="E665" s="11">
        <v>9769.0949999999721</v>
      </c>
      <c r="F665" s="11">
        <v>347703.625</v>
      </c>
      <c r="G665" s="24"/>
      <c r="H665" s="24"/>
      <c r="I665" s="11"/>
      <c r="J665" s="11"/>
      <c r="K665" s="11">
        <v>55632.58</v>
      </c>
      <c r="L665" s="11">
        <v>413105.3</v>
      </c>
      <c r="M665" s="61">
        <f>Tabla16[[#This Row],[TASA EX.]]+Tabla16[[#This Row],[IEPS 8 %]]</f>
        <v>0</v>
      </c>
      <c r="N665" s="62">
        <f>Tabla16[[#This Row],[TASA 16%]]+Tabla16[[#This Row],[IEPS 6%]]</f>
        <v>347703.625</v>
      </c>
      <c r="O665" s="36">
        <v>45198</v>
      </c>
      <c r="P665" t="s">
        <v>1999</v>
      </c>
      <c r="Q665" s="37" t="s">
        <v>143</v>
      </c>
      <c r="R665" s="9" t="s">
        <v>34</v>
      </c>
      <c r="S665" s="11">
        <v>570.75</v>
      </c>
      <c r="T665" s="13" t="s">
        <v>35</v>
      </c>
      <c r="U665" s="12" t="s">
        <v>2005</v>
      </c>
      <c r="W665" s="75">
        <f>(Tabla16[[#This Row],[TASA 16%]]+Tabla16[[#This Row],[IEPS 6%]])*0.16</f>
        <v>55632.58</v>
      </c>
      <c r="X665" s="75">
        <f>W665-Tabla16[[#This Row],[IVA]]</f>
        <v>0</v>
      </c>
    </row>
    <row r="666" spans="1:24" x14ac:dyDescent="0.25">
      <c r="A666" s="39">
        <v>186899</v>
      </c>
      <c r="B666" s="9">
        <v>359</v>
      </c>
      <c r="C666" s="10">
        <v>45181</v>
      </c>
      <c r="D666" s="11"/>
      <c r="E666" s="11">
        <v>9776</v>
      </c>
      <c r="F666" s="11">
        <v>0</v>
      </c>
      <c r="G666" s="24"/>
      <c r="H666" s="24"/>
      <c r="I666" s="11"/>
      <c r="J666" s="11"/>
      <c r="K666" s="11"/>
      <c r="L666" s="11">
        <v>9776</v>
      </c>
      <c r="M666" s="61">
        <f>Tabla16[[#This Row],[TASA EX.]]+Tabla16[[#This Row],[IEPS 8 %]]</f>
        <v>0</v>
      </c>
      <c r="N666" s="62">
        <f>Tabla16[[#This Row],[TASA 16%]]+Tabla16[[#This Row],[IEPS 6%]]</f>
        <v>0</v>
      </c>
      <c r="O666" s="36">
        <v>45185</v>
      </c>
      <c r="P666" s="12" t="s">
        <v>311</v>
      </c>
      <c r="Q666" s="37" t="s">
        <v>312</v>
      </c>
      <c r="R666" s="9" t="s">
        <v>34</v>
      </c>
      <c r="S666" s="11"/>
      <c r="T666" s="13" t="s">
        <v>35</v>
      </c>
      <c r="U666" s="12" t="s">
        <v>1692</v>
      </c>
      <c r="W666" s="75">
        <f>(Tabla16[[#This Row],[TASA 16%]]+Tabla16[[#This Row],[IEPS 6%]])*0.16</f>
        <v>0</v>
      </c>
      <c r="X666" s="75">
        <f>W666-Tabla16[[#This Row],[IVA]]</f>
        <v>0</v>
      </c>
    </row>
    <row r="667" spans="1:24" x14ac:dyDescent="0.25">
      <c r="A667" s="39">
        <v>186900</v>
      </c>
      <c r="B667" s="9">
        <v>360</v>
      </c>
      <c r="C667" s="10">
        <v>45181</v>
      </c>
      <c r="D667" s="11"/>
      <c r="E667" s="11">
        <v>31536</v>
      </c>
      <c r="F667" s="11">
        <v>0</v>
      </c>
      <c r="G667" s="24"/>
      <c r="H667" s="24"/>
      <c r="I667" s="11"/>
      <c r="J667" s="11"/>
      <c r="K667" s="11"/>
      <c r="L667" s="11">
        <v>31536</v>
      </c>
      <c r="M667" s="61">
        <f>Tabla16[[#This Row],[TASA EX.]]+Tabla16[[#This Row],[IEPS 8 %]]</f>
        <v>0</v>
      </c>
      <c r="N667" s="62">
        <f>Tabla16[[#This Row],[TASA 16%]]+Tabla16[[#This Row],[IEPS 6%]]</f>
        <v>0</v>
      </c>
      <c r="O667" s="36">
        <v>45196</v>
      </c>
      <c r="P667" t="s">
        <v>1996</v>
      </c>
      <c r="Q667" s="37" t="s">
        <v>111</v>
      </c>
      <c r="R667" s="9" t="s">
        <v>34</v>
      </c>
      <c r="S667" s="11">
        <v>12774</v>
      </c>
      <c r="T667" s="13" t="s">
        <v>35</v>
      </c>
      <c r="U667" s="12" t="s">
        <v>1992</v>
      </c>
      <c r="W667" s="75">
        <f>(Tabla16[[#This Row],[TASA 16%]]+Tabla16[[#This Row],[IEPS 6%]])*0.16</f>
        <v>0</v>
      </c>
      <c r="X667" s="75">
        <f>W667-Tabla16[[#This Row],[IVA]]</f>
        <v>0</v>
      </c>
    </row>
    <row r="668" spans="1:24" x14ac:dyDescent="0.25">
      <c r="A668" s="64">
        <v>186901</v>
      </c>
      <c r="B668" s="65">
        <v>361</v>
      </c>
      <c r="C668" s="10">
        <v>45181</v>
      </c>
      <c r="D668" s="67"/>
      <c r="E668" s="67">
        <v>3104.1774999999907</v>
      </c>
      <c r="F668" s="67">
        <v>187654.5625</v>
      </c>
      <c r="G668" s="68"/>
      <c r="H668" s="68"/>
      <c r="I668" s="67"/>
      <c r="J668" s="67"/>
      <c r="K668" s="67">
        <v>30024.73</v>
      </c>
      <c r="L668" s="67">
        <v>220783.47</v>
      </c>
      <c r="M668" s="61">
        <f>Tabla16[[#This Row],[TASA EX.]]+Tabla16[[#This Row],[IEPS 8 %]]</f>
        <v>0</v>
      </c>
      <c r="N668" s="69">
        <f>Tabla16[[#This Row],[TASA 16%]]+Tabla16[[#This Row],[IEPS 6%]]</f>
        <v>187654.5625</v>
      </c>
      <c r="O668" s="36">
        <v>45184</v>
      </c>
      <c r="P668" t="s">
        <v>1996</v>
      </c>
      <c r="Q668" s="70" t="s">
        <v>111</v>
      </c>
      <c r="R668" s="65" t="s">
        <v>34</v>
      </c>
      <c r="S668" s="67">
        <v>26519.45</v>
      </c>
      <c r="T668" s="71" t="s">
        <v>35</v>
      </c>
      <c r="U668" s="12" t="s">
        <v>1993</v>
      </c>
      <c r="W668" s="75">
        <f>(Tabla16[[#This Row],[TASA 16%]]+Tabla16[[#This Row],[IEPS 6%]])*0.16</f>
        <v>30024.73</v>
      </c>
      <c r="X668" s="75">
        <f>W668-Tabla16[[#This Row],[IVA]]</f>
        <v>0</v>
      </c>
    </row>
    <row r="669" spans="1:24" x14ac:dyDescent="0.25">
      <c r="A669" s="76">
        <v>186902</v>
      </c>
      <c r="B669" s="77">
        <v>362</v>
      </c>
      <c r="C669" s="85">
        <v>45181</v>
      </c>
      <c r="D669" s="79"/>
      <c r="E669" s="79">
        <v>-0.21999999999752617</v>
      </c>
      <c r="F669" s="79">
        <v>26465.499999999996</v>
      </c>
      <c r="G669" s="80"/>
      <c r="H669" s="80"/>
      <c r="I669" s="79"/>
      <c r="J669" s="79"/>
      <c r="K669" s="79">
        <v>4234.4799999999996</v>
      </c>
      <c r="L669" s="79">
        <v>30699.759999999998</v>
      </c>
      <c r="M669" s="81">
        <f>Tabla16[[#This Row],[TASA EX.]]+Tabla16[[#This Row],[IEPS 8 %]]</f>
        <v>0</v>
      </c>
      <c r="N669" s="81">
        <f>Tabla16[[#This Row],[TASA 16%]]+Tabla16[[#This Row],[IEPS 6%]]</f>
        <v>26465.499999999996</v>
      </c>
      <c r="O669" s="36">
        <v>45196</v>
      </c>
      <c r="P669" t="s">
        <v>1996</v>
      </c>
      <c r="Q669" s="82" t="s">
        <v>111</v>
      </c>
      <c r="R669" s="77" t="s">
        <v>34</v>
      </c>
      <c r="S669" s="79">
        <v>7706.81</v>
      </c>
      <c r="T669" s="83" t="s">
        <v>35</v>
      </c>
      <c r="U669" s="12" t="s">
        <v>1994</v>
      </c>
      <c r="W669" s="75">
        <f>(Tabla16[[#This Row],[TASA 16%]]+Tabla16[[#This Row],[IEPS 6%]])*0.16</f>
        <v>4234.4799999999996</v>
      </c>
      <c r="X669" s="75">
        <f>W669-Tabla16[[#This Row],[IVA]]</f>
        <v>0</v>
      </c>
    </row>
    <row r="670" spans="1:24" x14ac:dyDescent="0.25">
      <c r="A670" s="64">
        <v>186366</v>
      </c>
      <c r="B670" s="65">
        <v>826</v>
      </c>
      <c r="C670" s="10">
        <v>45163</v>
      </c>
      <c r="D670" s="67"/>
      <c r="E670" s="67">
        <v>330248.2</v>
      </c>
      <c r="F670" s="67">
        <v>0</v>
      </c>
      <c r="G670" s="68"/>
      <c r="H670" s="68"/>
      <c r="I670" s="67"/>
      <c r="J670" s="67">
        <v>2625.43</v>
      </c>
      <c r="K670" s="67"/>
      <c r="L670" s="67">
        <v>332873.63</v>
      </c>
      <c r="M670" s="61">
        <f>Tabla16[[#This Row],[TASA EX.]]+Tabla16[[#This Row],[IEPS 8 %]]</f>
        <v>2625.43</v>
      </c>
      <c r="N670" s="69">
        <f>Tabla16[[#This Row],[TASA 16%]]+Tabla16[[#This Row],[IEPS 6%]]</f>
        <v>0</v>
      </c>
      <c r="O670" s="36">
        <v>45174</v>
      </c>
      <c r="P670" s="66" t="s">
        <v>116</v>
      </c>
      <c r="Q670" s="70" t="s">
        <v>117</v>
      </c>
      <c r="R670" s="65" t="s">
        <v>34</v>
      </c>
      <c r="S670" s="67"/>
      <c r="T670" s="71" t="s">
        <v>35</v>
      </c>
      <c r="U670" s="66" t="s">
        <v>1266</v>
      </c>
      <c r="W670" s="75">
        <f>(Tabla16[[#This Row],[TASA 16%]]+Tabla16[[#This Row],[IEPS 6%]])*0.16</f>
        <v>0</v>
      </c>
      <c r="X670" s="75">
        <f>W670-Tabla16[[#This Row],[IVA]]</f>
        <v>0</v>
      </c>
    </row>
    <row r="671" spans="1:24" x14ac:dyDescent="0.25">
      <c r="A671" s="39">
        <v>186904</v>
      </c>
      <c r="B671" s="9">
        <v>364</v>
      </c>
      <c r="C671" s="10">
        <v>45181</v>
      </c>
      <c r="D671" s="11"/>
      <c r="E671" s="11">
        <v>7486.4025000000256</v>
      </c>
      <c r="F671" s="11">
        <v>441750.6875</v>
      </c>
      <c r="G671" s="24"/>
      <c r="H671" s="24"/>
      <c r="I671" s="11"/>
      <c r="J671" s="11"/>
      <c r="K671" s="11">
        <v>70680.11</v>
      </c>
      <c r="L671" s="11">
        <v>519917.2</v>
      </c>
      <c r="M671" s="61">
        <f>Tabla16[[#This Row],[TASA EX.]]+Tabla16[[#This Row],[IEPS 8 %]]</f>
        <v>0</v>
      </c>
      <c r="N671" s="62">
        <f>Tabla16[[#This Row],[TASA 16%]]+Tabla16[[#This Row],[IEPS 6%]]</f>
        <v>441750.6875</v>
      </c>
      <c r="O671" s="36">
        <v>45198</v>
      </c>
      <c r="P671" t="s">
        <v>1996</v>
      </c>
      <c r="Q671" s="37" t="s">
        <v>111</v>
      </c>
      <c r="R671" s="9" t="s">
        <v>34</v>
      </c>
      <c r="S671" s="11">
        <v>48586.95</v>
      </c>
      <c r="T671" s="13" t="s">
        <v>35</v>
      </c>
      <c r="U671" s="12" t="s">
        <v>1995</v>
      </c>
      <c r="W671" s="75">
        <f>(Tabla16[[#This Row],[TASA 16%]]+Tabla16[[#This Row],[IEPS 6%]])*0.16</f>
        <v>70680.11</v>
      </c>
      <c r="X671" s="75">
        <f>W671-Tabla16[[#This Row],[IVA]]</f>
        <v>0</v>
      </c>
    </row>
    <row r="672" spans="1:24" x14ac:dyDescent="0.25">
      <c r="A672" s="64">
        <v>186777</v>
      </c>
      <c r="B672" s="65">
        <v>237</v>
      </c>
      <c r="C672" s="10">
        <v>45176</v>
      </c>
      <c r="D672" s="67"/>
      <c r="E672" s="67">
        <v>239690</v>
      </c>
      <c r="F672" s="67">
        <v>0</v>
      </c>
      <c r="G672" s="68"/>
      <c r="H672" s="68"/>
      <c r="I672" s="67"/>
      <c r="J672" s="67">
        <v>1064.83</v>
      </c>
      <c r="K672" s="67"/>
      <c r="L672" s="67">
        <v>240754.83</v>
      </c>
      <c r="M672" s="61">
        <f>Tabla16[[#This Row],[TASA EX.]]+Tabla16[[#This Row],[IEPS 8 %]]</f>
        <v>1064.83</v>
      </c>
      <c r="N672" s="69">
        <f>Tabla16[[#This Row],[TASA 16%]]+Tabla16[[#This Row],[IEPS 6%]]</f>
        <v>0</v>
      </c>
      <c r="O672" s="36">
        <v>45190</v>
      </c>
      <c r="P672" s="66" t="s">
        <v>116</v>
      </c>
      <c r="Q672" s="70" t="s">
        <v>117</v>
      </c>
      <c r="R672" s="65" t="s">
        <v>34</v>
      </c>
      <c r="S672" s="67"/>
      <c r="T672" s="71" t="s">
        <v>35</v>
      </c>
      <c r="U672" s="66" t="s">
        <v>1604</v>
      </c>
      <c r="W672" s="75">
        <f>(Tabla16[[#This Row],[TASA 16%]]+Tabla16[[#This Row],[IEPS 6%]])*0.16</f>
        <v>0</v>
      </c>
      <c r="X672" s="75">
        <f>W672-Tabla16[[#This Row],[IVA]]</f>
        <v>0</v>
      </c>
    </row>
    <row r="673" spans="1:24" x14ac:dyDescent="0.25">
      <c r="A673" s="64">
        <v>186779</v>
      </c>
      <c r="B673" s="65">
        <v>239</v>
      </c>
      <c r="C673" s="10">
        <v>45176</v>
      </c>
      <c r="D673" s="67"/>
      <c r="E673" s="67">
        <v>159762.56</v>
      </c>
      <c r="F673" s="67">
        <v>0</v>
      </c>
      <c r="G673" s="68"/>
      <c r="H673" s="68"/>
      <c r="I673" s="67"/>
      <c r="J673" s="67">
        <v>934.75</v>
      </c>
      <c r="K673" s="67"/>
      <c r="L673" s="67">
        <v>160697.31</v>
      </c>
      <c r="M673" s="61">
        <f>Tabla16[[#This Row],[TASA EX.]]+Tabla16[[#This Row],[IEPS 8 %]]</f>
        <v>934.75</v>
      </c>
      <c r="N673" s="69">
        <f>Tabla16[[#This Row],[TASA 16%]]+Tabla16[[#This Row],[IEPS 6%]]</f>
        <v>0</v>
      </c>
      <c r="O673" s="36">
        <v>45182</v>
      </c>
      <c r="P673" s="66" t="s">
        <v>116</v>
      </c>
      <c r="Q673" s="70" t="s">
        <v>117</v>
      </c>
      <c r="R673" s="65" t="s">
        <v>34</v>
      </c>
      <c r="S673" s="67"/>
      <c r="T673" s="71" t="s">
        <v>35</v>
      </c>
      <c r="U673" s="66" t="s">
        <v>1606</v>
      </c>
      <c r="W673" s="75">
        <f>(Tabla16[[#This Row],[TASA 16%]]+Tabla16[[#This Row],[IEPS 6%]])*0.16</f>
        <v>0</v>
      </c>
      <c r="X673" s="75">
        <f>W673-Tabla16[[#This Row],[IVA]]</f>
        <v>0</v>
      </c>
    </row>
    <row r="674" spans="1:24" x14ac:dyDescent="0.25">
      <c r="A674" s="39">
        <v>186912</v>
      </c>
      <c r="B674" s="9">
        <v>372</v>
      </c>
      <c r="C674" s="10">
        <v>45181</v>
      </c>
      <c r="D674" s="11"/>
      <c r="E674" s="11">
        <v>7.4999999982537702E-2</v>
      </c>
      <c r="F674" s="11">
        <v>172057.875</v>
      </c>
      <c r="G674" s="24"/>
      <c r="H674" s="24"/>
      <c r="I674" s="11"/>
      <c r="J674" s="11"/>
      <c r="K674" s="11">
        <v>27529.26</v>
      </c>
      <c r="L674" s="11">
        <v>199587.21</v>
      </c>
      <c r="M674" s="62">
        <f>Tabla16[[#This Row],[TASA EX.]]+Tabla16[[#This Row],[IEPS 8 %]]</f>
        <v>0</v>
      </c>
      <c r="N674" s="62">
        <f>Tabla16[[#This Row],[TASA 16%]]+Tabla16[[#This Row],[IEPS 6%]]</f>
        <v>172057.875</v>
      </c>
      <c r="O674" s="36">
        <v>45191</v>
      </c>
      <c r="P674" s="12" t="s">
        <v>99</v>
      </c>
      <c r="Q674" s="37" t="s">
        <v>100</v>
      </c>
      <c r="R674" s="9" t="s">
        <v>34</v>
      </c>
      <c r="S674" s="11">
        <v>1052.6099999999999</v>
      </c>
      <c r="T674" s="13" t="s">
        <v>35</v>
      </c>
      <c r="U674" s="12" t="s">
        <v>1694</v>
      </c>
      <c r="W674" s="75">
        <f>(Tabla16[[#This Row],[TASA 16%]]+Tabla16[[#This Row],[IEPS 6%]])*0.16</f>
        <v>27529.260000000002</v>
      </c>
      <c r="X674" s="75">
        <f>W674-Tabla16[[#This Row],[IVA]]</f>
        <v>0</v>
      </c>
    </row>
    <row r="675" spans="1:24" x14ac:dyDescent="0.25">
      <c r="A675" s="64">
        <v>187004</v>
      </c>
      <c r="B675" s="65">
        <v>464</v>
      </c>
      <c r="C675" s="10">
        <v>45184</v>
      </c>
      <c r="D675" s="67"/>
      <c r="E675" s="67">
        <v>217005.54</v>
      </c>
      <c r="F675" s="67">
        <v>0</v>
      </c>
      <c r="G675" s="68"/>
      <c r="H675" s="68"/>
      <c r="I675" s="67"/>
      <c r="J675" s="67">
        <v>394.31</v>
      </c>
      <c r="K675" s="67"/>
      <c r="L675" s="67">
        <v>217399.85</v>
      </c>
      <c r="M675" s="61">
        <f>Tabla16[[#This Row],[TASA EX.]]+Tabla16[[#This Row],[IEPS 8 %]]</f>
        <v>394.31</v>
      </c>
      <c r="N675" s="69">
        <f>Tabla16[[#This Row],[TASA 16%]]+Tabla16[[#This Row],[IEPS 6%]]</f>
        <v>0</v>
      </c>
      <c r="O675" s="36">
        <v>45196</v>
      </c>
      <c r="P675" s="66" t="s">
        <v>116</v>
      </c>
      <c r="Q675" s="70" t="s">
        <v>117</v>
      </c>
      <c r="R675" s="65" t="s">
        <v>34</v>
      </c>
      <c r="S675" s="67"/>
      <c r="T675" s="71" t="s">
        <v>35</v>
      </c>
      <c r="U675" s="66" t="s">
        <v>1757</v>
      </c>
      <c r="W675" s="75">
        <f>(Tabla16[[#This Row],[TASA 16%]]+Tabla16[[#This Row],[IEPS 6%]])*0.16</f>
        <v>0</v>
      </c>
      <c r="X675" s="75">
        <f>W675-Tabla16[[#This Row],[IVA]]</f>
        <v>0</v>
      </c>
    </row>
    <row r="676" spans="1:24" x14ac:dyDescent="0.25">
      <c r="A676" s="64">
        <v>186919</v>
      </c>
      <c r="B676" s="65">
        <v>379</v>
      </c>
      <c r="C676" s="10">
        <v>45181</v>
      </c>
      <c r="D676" s="67"/>
      <c r="E676" s="67">
        <v>10586.872499999998</v>
      </c>
      <c r="F676" s="67">
        <v>60630.9375</v>
      </c>
      <c r="G676" s="68"/>
      <c r="H676" s="68"/>
      <c r="I676" s="67"/>
      <c r="J676" s="67"/>
      <c r="K676" s="67">
        <v>9700.9500000000007</v>
      </c>
      <c r="L676" s="67">
        <v>80918.759999999995</v>
      </c>
      <c r="M676" s="61">
        <f>Tabla16[[#This Row],[TASA EX.]]+Tabla16[[#This Row],[IEPS 8 %]]</f>
        <v>0</v>
      </c>
      <c r="N676" s="69">
        <f>Tabla16[[#This Row],[TASA 16%]]+Tabla16[[#This Row],[IEPS 6%]]</f>
        <v>60630.9375</v>
      </c>
      <c r="O676" s="36">
        <v>45195</v>
      </c>
      <c r="P676" s="66" t="s">
        <v>150</v>
      </c>
      <c r="Q676" s="70" t="s">
        <v>151</v>
      </c>
      <c r="R676" s="65" t="s">
        <v>34</v>
      </c>
      <c r="S676" s="67">
        <v>3695.21</v>
      </c>
      <c r="T676" s="71" t="s">
        <v>35</v>
      </c>
      <c r="U676" s="66" t="s">
        <v>1696</v>
      </c>
      <c r="W676" s="75">
        <f>(Tabla16[[#This Row],[TASA 16%]]+Tabla16[[#This Row],[IEPS 6%]])*0.16</f>
        <v>9700.9500000000007</v>
      </c>
      <c r="X676" s="75">
        <f>W676-Tabla16[[#This Row],[IVA]]</f>
        <v>0</v>
      </c>
    </row>
    <row r="677" spans="1:24" x14ac:dyDescent="0.25">
      <c r="A677" s="64">
        <v>186279</v>
      </c>
      <c r="B677" s="65">
        <v>739</v>
      </c>
      <c r="C677" s="10">
        <v>45162</v>
      </c>
      <c r="D677" s="67"/>
      <c r="E677" s="67">
        <v>5653.49</v>
      </c>
      <c r="F677" s="67">
        <v>0</v>
      </c>
      <c r="G677" s="68"/>
      <c r="H677" s="68"/>
      <c r="I677" s="67"/>
      <c r="J677" s="67">
        <v>452.25</v>
      </c>
      <c r="K677" s="67"/>
      <c r="L677" s="67">
        <v>6105.74</v>
      </c>
      <c r="M677" s="61">
        <f>Tabla16[[#This Row],[TASA EX.]]+Tabla16[[#This Row],[IEPS 8 %]]</f>
        <v>452.25</v>
      </c>
      <c r="N677" s="69">
        <f>Tabla16[[#This Row],[TASA 16%]]+Tabla16[[#This Row],[IEPS 6%]]</f>
        <v>0</v>
      </c>
      <c r="O677" s="36">
        <v>45177</v>
      </c>
      <c r="P677" s="66" t="s">
        <v>238</v>
      </c>
      <c r="Q677" s="70" t="s">
        <v>239</v>
      </c>
      <c r="R677" s="65" t="s">
        <v>34</v>
      </c>
      <c r="S677" s="67"/>
      <c r="T677" s="71" t="s">
        <v>35</v>
      </c>
      <c r="U677" s="66" t="s">
        <v>56</v>
      </c>
      <c r="W677" s="75">
        <f>(Tabla16[[#This Row],[TASA 16%]]+Tabla16[[#This Row],[IEPS 6%]])*0.16</f>
        <v>0</v>
      </c>
      <c r="X677" s="75">
        <f>W677-Tabla16[[#This Row],[IVA]]</f>
        <v>0</v>
      </c>
    </row>
    <row r="678" spans="1:24" x14ac:dyDescent="0.25">
      <c r="A678" s="64">
        <v>186921</v>
      </c>
      <c r="B678" s="65">
        <v>381</v>
      </c>
      <c r="C678" s="10">
        <v>45181</v>
      </c>
      <c r="D678" s="67"/>
      <c r="E678" s="67">
        <v>9.9999999983992893E-3</v>
      </c>
      <c r="F678" s="67">
        <v>21630.25</v>
      </c>
      <c r="G678" s="68"/>
      <c r="H678" s="68"/>
      <c r="I678" s="67"/>
      <c r="J678" s="67"/>
      <c r="K678" s="67">
        <v>3460.84</v>
      </c>
      <c r="L678" s="67">
        <v>25091.1</v>
      </c>
      <c r="M678" s="61">
        <f>Tabla16[[#This Row],[TASA EX.]]+Tabla16[[#This Row],[IEPS 8 %]]</f>
        <v>0</v>
      </c>
      <c r="N678" s="69">
        <f>Tabla16[[#This Row],[TASA 16%]]+Tabla16[[#This Row],[IEPS 6%]]</f>
        <v>21630.25</v>
      </c>
      <c r="O678" s="36">
        <v>45185</v>
      </c>
      <c r="P678" s="66" t="s">
        <v>148</v>
      </c>
      <c r="Q678" s="70" t="s">
        <v>149</v>
      </c>
      <c r="R678" s="65" t="s">
        <v>34</v>
      </c>
      <c r="S678" s="67"/>
      <c r="T678" s="71" t="s">
        <v>35</v>
      </c>
      <c r="U678" s="66" t="s">
        <v>1698</v>
      </c>
      <c r="W678" s="75">
        <f>(Tabla16[[#This Row],[TASA 16%]]+Tabla16[[#This Row],[IEPS 6%]])*0.16</f>
        <v>3460.84</v>
      </c>
      <c r="X678" s="75">
        <f>W678-Tabla16[[#This Row],[IVA]]</f>
        <v>0</v>
      </c>
    </row>
    <row r="679" spans="1:24" x14ac:dyDescent="0.25">
      <c r="A679" s="64">
        <v>186922</v>
      </c>
      <c r="B679" s="65">
        <v>382</v>
      </c>
      <c r="C679" s="10">
        <v>45181</v>
      </c>
      <c r="D679" s="67"/>
      <c r="E679" s="67">
        <v>-0.11499999999796273</v>
      </c>
      <c r="F679" s="67">
        <v>53998.375</v>
      </c>
      <c r="G679" s="68"/>
      <c r="H679" s="68"/>
      <c r="I679" s="67"/>
      <c r="J679" s="67"/>
      <c r="K679" s="67">
        <v>8639.74</v>
      </c>
      <c r="L679" s="67">
        <v>62638</v>
      </c>
      <c r="M679" s="61">
        <f>Tabla16[[#This Row],[TASA EX.]]+Tabla16[[#This Row],[IEPS 8 %]]</f>
        <v>0</v>
      </c>
      <c r="N679" s="69">
        <f>Tabla16[[#This Row],[TASA 16%]]+Tabla16[[#This Row],[IEPS 6%]]</f>
        <v>53998.375</v>
      </c>
      <c r="O679" s="36">
        <v>45194</v>
      </c>
      <c r="P679" s="66" t="s">
        <v>329</v>
      </c>
      <c r="Q679" s="70" t="s">
        <v>330</v>
      </c>
      <c r="R679" s="65" t="s">
        <v>34</v>
      </c>
      <c r="S679" s="67"/>
      <c r="T679" s="71" t="s">
        <v>35</v>
      </c>
      <c r="U679" s="66" t="s">
        <v>1699</v>
      </c>
      <c r="W679" s="75">
        <f>(Tabla16[[#This Row],[TASA 16%]]+Tabla16[[#This Row],[IEPS 6%]])*0.16</f>
        <v>8639.74</v>
      </c>
      <c r="X679" s="75">
        <f>W679-Tabla16[[#This Row],[IVA]]</f>
        <v>0</v>
      </c>
    </row>
    <row r="680" spans="1:24" x14ac:dyDescent="0.25">
      <c r="A680" s="76">
        <v>186923</v>
      </c>
      <c r="B680" s="77">
        <v>383</v>
      </c>
      <c r="C680" s="85">
        <v>45181</v>
      </c>
      <c r="D680" s="79"/>
      <c r="E680" s="79">
        <v>17390</v>
      </c>
      <c r="F680" s="79">
        <v>0</v>
      </c>
      <c r="G680" s="80"/>
      <c r="H680" s="80"/>
      <c r="I680" s="79"/>
      <c r="J680" s="79"/>
      <c r="K680" s="79"/>
      <c r="L680" s="79">
        <v>17390</v>
      </c>
      <c r="M680" s="81">
        <f>Tabla16[[#This Row],[TASA EX.]]+Tabla16[[#This Row],[IEPS 8 %]]</f>
        <v>0</v>
      </c>
      <c r="N680" s="81">
        <f>Tabla16[[#This Row],[TASA 16%]]+Tabla16[[#This Row],[IEPS 6%]]</f>
        <v>0</v>
      </c>
      <c r="O680" s="36">
        <v>45195</v>
      </c>
      <c r="P680" s="78" t="s">
        <v>369</v>
      </c>
      <c r="Q680" s="82" t="s">
        <v>370</v>
      </c>
      <c r="R680" s="77" t="s">
        <v>34</v>
      </c>
      <c r="S680" s="79"/>
      <c r="T680" s="83" t="s">
        <v>35</v>
      </c>
      <c r="U680" s="78" t="s">
        <v>1700</v>
      </c>
      <c r="W680" s="75">
        <f>(Tabla16[[#This Row],[TASA 16%]]+Tabla16[[#This Row],[IEPS 6%]])*0.16</f>
        <v>0</v>
      </c>
      <c r="X680" s="75">
        <f>W680-Tabla16[[#This Row],[IVA]]</f>
        <v>0</v>
      </c>
    </row>
    <row r="681" spans="1:24" x14ac:dyDescent="0.25">
      <c r="A681" s="64">
        <v>186924</v>
      </c>
      <c r="B681" s="65">
        <v>384</v>
      </c>
      <c r="C681" s="10">
        <v>45181</v>
      </c>
      <c r="D681" s="67"/>
      <c r="E681" s="67">
        <v>-8.7500000001455192E-2</v>
      </c>
      <c r="F681" s="67">
        <v>15161.1875</v>
      </c>
      <c r="G681" s="68"/>
      <c r="H681" s="68"/>
      <c r="I681" s="67"/>
      <c r="J681" s="67"/>
      <c r="K681" s="67">
        <v>2425.79</v>
      </c>
      <c r="L681" s="67">
        <v>17586.89</v>
      </c>
      <c r="M681" s="61">
        <f>Tabla16[[#This Row],[TASA EX.]]+Tabla16[[#This Row],[IEPS 8 %]]</f>
        <v>0</v>
      </c>
      <c r="N681" s="69">
        <f>Tabla16[[#This Row],[TASA 16%]]+Tabla16[[#This Row],[IEPS 6%]]</f>
        <v>15161.1875</v>
      </c>
      <c r="O681" s="36">
        <v>45195</v>
      </c>
      <c r="P681" s="66" t="s">
        <v>1701</v>
      </c>
      <c r="Q681" s="70" t="s">
        <v>1702</v>
      </c>
      <c r="R681" s="65" t="s">
        <v>34</v>
      </c>
      <c r="S681" s="67"/>
      <c r="T681" s="71" t="s">
        <v>35</v>
      </c>
      <c r="U681" s="66" t="s">
        <v>607</v>
      </c>
      <c r="W681" s="75">
        <f>(Tabla16[[#This Row],[TASA 16%]]+Tabla16[[#This Row],[IEPS 6%]])*0.16</f>
        <v>2425.79</v>
      </c>
      <c r="X681" s="75">
        <f>W681-Tabla16[[#This Row],[IVA]]</f>
        <v>0</v>
      </c>
    </row>
    <row r="682" spans="1:24" x14ac:dyDescent="0.25">
      <c r="A682" s="64">
        <v>186926</v>
      </c>
      <c r="B682" s="65">
        <v>386</v>
      </c>
      <c r="C682" s="10">
        <v>45181</v>
      </c>
      <c r="D682" s="67"/>
      <c r="E682" s="67">
        <v>31250</v>
      </c>
      <c r="F682" s="67">
        <v>0</v>
      </c>
      <c r="G682" s="68"/>
      <c r="H682" s="68"/>
      <c r="I682" s="67"/>
      <c r="J682" s="67"/>
      <c r="K682" s="67"/>
      <c r="L682" s="67">
        <v>31250</v>
      </c>
      <c r="M682" s="61">
        <f>Tabla16[[#This Row],[TASA EX.]]+Tabla16[[#This Row],[IEPS 8 %]]</f>
        <v>0</v>
      </c>
      <c r="N682" s="69">
        <f>Tabla16[[#This Row],[TASA 16%]]+Tabla16[[#This Row],[IEPS 6%]]</f>
        <v>0</v>
      </c>
      <c r="O682" s="36">
        <v>45192</v>
      </c>
      <c r="P682" s="66" t="s">
        <v>545</v>
      </c>
      <c r="Q682" s="70" t="s">
        <v>546</v>
      </c>
      <c r="R682" s="65" t="s">
        <v>34</v>
      </c>
      <c r="S682" s="67"/>
      <c r="T682" s="71" t="s">
        <v>35</v>
      </c>
      <c r="U682" s="66" t="s">
        <v>1703</v>
      </c>
      <c r="W682" s="75">
        <f>(Tabla16[[#This Row],[TASA 16%]]+Tabla16[[#This Row],[IEPS 6%]])*0.16</f>
        <v>0</v>
      </c>
      <c r="X682" s="75">
        <f>W682-Tabla16[[#This Row],[IVA]]</f>
        <v>0</v>
      </c>
    </row>
    <row r="683" spans="1:24" x14ac:dyDescent="0.25">
      <c r="A683" s="64">
        <v>186927</v>
      </c>
      <c r="B683" s="65">
        <v>387</v>
      </c>
      <c r="C683" s="10">
        <v>45181</v>
      </c>
      <c r="D683" s="67"/>
      <c r="E683" s="67">
        <v>210342</v>
      </c>
      <c r="F683" s="67">
        <v>0</v>
      </c>
      <c r="G683" s="68"/>
      <c r="H683" s="68"/>
      <c r="I683" s="67"/>
      <c r="J683" s="67"/>
      <c r="K683" s="67"/>
      <c r="L683" s="67">
        <v>210342</v>
      </c>
      <c r="M683" s="61">
        <f>Tabla16[[#This Row],[TASA EX.]]+Tabla16[[#This Row],[IEPS 8 %]]</f>
        <v>0</v>
      </c>
      <c r="N683" s="69">
        <f>Tabla16[[#This Row],[TASA 16%]]+Tabla16[[#This Row],[IEPS 6%]]</f>
        <v>0</v>
      </c>
      <c r="O683" s="36">
        <v>45198</v>
      </c>
      <c r="P683" s="66" t="s">
        <v>168</v>
      </c>
      <c r="Q683" s="70" t="s">
        <v>169</v>
      </c>
      <c r="R683" s="65" t="s">
        <v>34</v>
      </c>
      <c r="S683" s="67"/>
      <c r="T683" s="71" t="s">
        <v>35</v>
      </c>
      <c r="U683" s="66" t="s">
        <v>1704</v>
      </c>
      <c r="W683" s="75">
        <f>(Tabla16[[#This Row],[TASA 16%]]+Tabla16[[#This Row],[IEPS 6%]])*0.16</f>
        <v>0</v>
      </c>
      <c r="X683" s="75">
        <f>W683-Tabla16[[#This Row],[IVA]]</f>
        <v>0</v>
      </c>
    </row>
    <row r="684" spans="1:24" x14ac:dyDescent="0.25">
      <c r="A684" s="64">
        <v>186928</v>
      </c>
      <c r="B684" s="65">
        <v>388</v>
      </c>
      <c r="C684" s="10">
        <v>45181</v>
      </c>
      <c r="D684" s="67"/>
      <c r="E684" s="67">
        <v>-2.250000000003638E-2</v>
      </c>
      <c r="F684" s="67">
        <v>5762.0625</v>
      </c>
      <c r="G684" s="68"/>
      <c r="H684" s="68"/>
      <c r="I684" s="67"/>
      <c r="J684" s="67"/>
      <c r="K684" s="67">
        <v>921.93</v>
      </c>
      <c r="L684" s="67">
        <v>6683.97</v>
      </c>
      <c r="M684" s="61">
        <f>Tabla16[[#This Row],[TASA EX.]]+Tabla16[[#This Row],[IEPS 8 %]]</f>
        <v>0</v>
      </c>
      <c r="N684" s="69">
        <f>Tabla16[[#This Row],[TASA 16%]]+Tabla16[[#This Row],[IEPS 6%]]</f>
        <v>5762.0625</v>
      </c>
      <c r="O684" s="36">
        <v>45189</v>
      </c>
      <c r="P684" s="66" t="s">
        <v>331</v>
      </c>
      <c r="Q684" s="70" t="s">
        <v>332</v>
      </c>
      <c r="R684" s="65" t="s">
        <v>34</v>
      </c>
      <c r="S684" s="67"/>
      <c r="T684" s="71" t="s">
        <v>35</v>
      </c>
      <c r="U684" s="66" t="s">
        <v>1705</v>
      </c>
      <c r="W684" s="75">
        <f>(Tabla16[[#This Row],[TASA 16%]]+Tabla16[[#This Row],[IEPS 6%]])*0.16</f>
        <v>921.93000000000006</v>
      </c>
      <c r="X684" s="75">
        <f>W684-Tabla16[[#This Row],[IVA]]</f>
        <v>0</v>
      </c>
    </row>
    <row r="685" spans="1:24" x14ac:dyDescent="0.25">
      <c r="A685" s="64">
        <v>186929</v>
      </c>
      <c r="B685" s="65">
        <v>389</v>
      </c>
      <c r="C685" s="10">
        <v>45181</v>
      </c>
      <c r="D685" s="67"/>
      <c r="E685" s="67">
        <v>8400</v>
      </c>
      <c r="F685" s="67">
        <v>0</v>
      </c>
      <c r="G685" s="68"/>
      <c r="H685" s="68"/>
      <c r="I685" s="67"/>
      <c r="J685" s="67"/>
      <c r="K685" s="67"/>
      <c r="L685" s="67">
        <v>8400</v>
      </c>
      <c r="M685" s="61">
        <f>Tabla16[[#This Row],[TASA EX.]]+Tabla16[[#This Row],[IEPS 8 %]]</f>
        <v>0</v>
      </c>
      <c r="N685" s="69">
        <f>Tabla16[[#This Row],[TASA 16%]]+Tabla16[[#This Row],[IEPS 6%]]</f>
        <v>0</v>
      </c>
      <c r="O685" s="36">
        <v>45191</v>
      </c>
      <c r="P685" s="66" t="s">
        <v>481</v>
      </c>
      <c r="Q685" s="70" t="s">
        <v>482</v>
      </c>
      <c r="R685" s="65" t="s">
        <v>34</v>
      </c>
      <c r="S685" s="67"/>
      <c r="T685" s="71" t="s">
        <v>35</v>
      </c>
      <c r="U685" s="66" t="s">
        <v>1412</v>
      </c>
      <c r="W685" s="75">
        <f>(Tabla16[[#This Row],[TASA 16%]]+Tabla16[[#This Row],[IEPS 6%]])*0.16</f>
        <v>0</v>
      </c>
      <c r="X685" s="75">
        <f>W685-Tabla16[[#This Row],[IVA]]</f>
        <v>0</v>
      </c>
    </row>
    <row r="686" spans="1:24" x14ac:dyDescent="0.25">
      <c r="A686" s="39">
        <v>186930</v>
      </c>
      <c r="B686" s="9">
        <v>390</v>
      </c>
      <c r="C686" s="10">
        <v>45181</v>
      </c>
      <c r="D686" s="11"/>
      <c r="E686" s="11">
        <v>0</v>
      </c>
      <c r="F686" s="11">
        <v>3600</v>
      </c>
      <c r="G686" s="24"/>
      <c r="H686" s="24">
        <v>-45</v>
      </c>
      <c r="I686" s="11"/>
      <c r="J686" s="11"/>
      <c r="K686" s="11">
        <v>576</v>
      </c>
      <c r="L686" s="11">
        <v>4131</v>
      </c>
      <c r="M686" s="61">
        <f>Tabla16[[#This Row],[TASA EX.]]+Tabla16[[#This Row],[IEPS 8 %]]</f>
        <v>0</v>
      </c>
      <c r="N686" s="62">
        <f>Tabla16[[#This Row],[TASA 16%]]+Tabla16[[#This Row],[IEPS 6%]]</f>
        <v>3600</v>
      </c>
      <c r="O686" s="36">
        <v>45183</v>
      </c>
      <c r="P686" s="12" t="s">
        <v>1706</v>
      </c>
      <c r="Q686" s="37" t="s">
        <v>1707</v>
      </c>
      <c r="R686" s="9" t="s">
        <v>48</v>
      </c>
      <c r="S686" s="11"/>
      <c r="T686" s="13" t="s">
        <v>49</v>
      </c>
      <c r="U686" s="12" t="s">
        <v>413</v>
      </c>
      <c r="W686" s="75">
        <f>(Tabla16[[#This Row],[TASA 16%]]+Tabla16[[#This Row],[IEPS 6%]])*0.16</f>
        <v>576</v>
      </c>
      <c r="X686" s="75">
        <f>W686-Tabla16[[#This Row],[IVA]]</f>
        <v>0</v>
      </c>
    </row>
    <row r="687" spans="1:24" x14ac:dyDescent="0.25">
      <c r="A687" s="64">
        <v>186932</v>
      </c>
      <c r="B687" s="65">
        <v>392</v>
      </c>
      <c r="C687" s="10">
        <v>45181</v>
      </c>
      <c r="D687" s="67"/>
      <c r="E687" s="67">
        <v>21670</v>
      </c>
      <c r="F687" s="67">
        <v>0</v>
      </c>
      <c r="G687" s="68"/>
      <c r="H687" s="68"/>
      <c r="I687" s="67"/>
      <c r="J687" s="67"/>
      <c r="K687" s="67"/>
      <c r="L687" s="67">
        <v>21670</v>
      </c>
      <c r="M687" s="61">
        <f>Tabla16[[#This Row],[TASA EX.]]+Tabla16[[#This Row],[IEPS 8 %]]</f>
        <v>0</v>
      </c>
      <c r="N687" s="69">
        <f>Tabla16[[#This Row],[TASA 16%]]+Tabla16[[#This Row],[IEPS 6%]]</f>
        <v>0</v>
      </c>
      <c r="O687" s="36">
        <v>45191</v>
      </c>
      <c r="P687" s="66" t="s">
        <v>363</v>
      </c>
      <c r="Q687" s="70" t="s">
        <v>364</v>
      </c>
      <c r="R687" s="65" t="s">
        <v>34</v>
      </c>
      <c r="S687" s="67"/>
      <c r="T687" s="71" t="s">
        <v>35</v>
      </c>
      <c r="U687" s="66" t="s">
        <v>1708</v>
      </c>
      <c r="W687" s="75">
        <f>(Tabla16[[#This Row],[TASA 16%]]+Tabla16[[#This Row],[IEPS 6%]])*0.16</f>
        <v>0</v>
      </c>
      <c r="X687" s="75">
        <f>W687-Tabla16[[#This Row],[IVA]]</f>
        <v>0</v>
      </c>
    </row>
    <row r="688" spans="1:24" x14ac:dyDescent="0.25">
      <c r="A688" s="76">
        <v>186869</v>
      </c>
      <c r="B688" s="77">
        <v>329</v>
      </c>
      <c r="C688" s="85">
        <v>45180</v>
      </c>
      <c r="D688" s="79"/>
      <c r="E688" s="79">
        <v>7021.5499999999993</v>
      </c>
      <c r="F688" s="79">
        <v>0</v>
      </c>
      <c r="G688" s="80"/>
      <c r="H688" s="80"/>
      <c r="I688" s="79"/>
      <c r="J688" s="79">
        <v>561.73</v>
      </c>
      <c r="K688" s="79"/>
      <c r="L688" s="79">
        <v>7583.28</v>
      </c>
      <c r="M688" s="81">
        <f>Tabla16[[#This Row],[TASA EX.]]+Tabla16[[#This Row],[IEPS 8 %]]</f>
        <v>561.73</v>
      </c>
      <c r="N688" s="81">
        <f>Tabla16[[#This Row],[TASA 16%]]+Tabla16[[#This Row],[IEPS 6%]]</f>
        <v>0</v>
      </c>
      <c r="O688" s="36">
        <v>45190</v>
      </c>
      <c r="P688" s="78" t="s">
        <v>238</v>
      </c>
      <c r="Q688" s="82" t="s">
        <v>239</v>
      </c>
      <c r="R688" s="77" t="s">
        <v>34</v>
      </c>
      <c r="S688" s="79"/>
      <c r="T688" s="83" t="s">
        <v>35</v>
      </c>
      <c r="U688" s="78" t="s">
        <v>56</v>
      </c>
      <c r="W688" s="75">
        <f>(Tabla16[[#This Row],[TASA 16%]]+Tabla16[[#This Row],[IEPS 6%]])*0.16</f>
        <v>0</v>
      </c>
      <c r="X688" s="75">
        <f>W688-Tabla16[[#This Row],[IVA]]</f>
        <v>0</v>
      </c>
    </row>
    <row r="689" spans="1:24" x14ac:dyDescent="0.25">
      <c r="A689" s="39">
        <v>186518</v>
      </c>
      <c r="B689" s="9">
        <v>978</v>
      </c>
      <c r="C689" s="10">
        <v>45169</v>
      </c>
      <c r="D689" s="11"/>
      <c r="E689" s="11">
        <v>14700</v>
      </c>
      <c r="F689" s="11">
        <v>0</v>
      </c>
      <c r="G689" s="24"/>
      <c r="H689" s="24"/>
      <c r="I689" s="11"/>
      <c r="J689" s="11">
        <v>1176</v>
      </c>
      <c r="K689" s="11"/>
      <c r="L689" s="11">
        <v>15876</v>
      </c>
      <c r="M689" s="62">
        <f>Tabla16[[#This Row],[TASA EX.]]+Tabla16[[#This Row],[IEPS 8 %]]</f>
        <v>1176</v>
      </c>
      <c r="N689" s="62">
        <f>Tabla16[[#This Row],[TASA 16%]]+Tabla16[[#This Row],[IEPS 6%]]</f>
        <v>0</v>
      </c>
      <c r="O689" s="36">
        <v>45182</v>
      </c>
      <c r="P689" s="12" t="s">
        <v>450</v>
      </c>
      <c r="Q689" s="37" t="s">
        <v>451</v>
      </c>
      <c r="R689" s="9" t="s">
        <v>34</v>
      </c>
      <c r="S689" s="11"/>
      <c r="T689" s="13" t="s">
        <v>35</v>
      </c>
      <c r="U689" s="12" t="s">
        <v>698</v>
      </c>
      <c r="W689" s="75">
        <f>(Tabla16[[#This Row],[TASA 16%]]+Tabla16[[#This Row],[IEPS 6%]])*0.16</f>
        <v>0</v>
      </c>
      <c r="X689" s="75">
        <f>W689-Tabla16[[#This Row],[IVA]]</f>
        <v>0</v>
      </c>
    </row>
    <row r="690" spans="1:24" x14ac:dyDescent="0.25">
      <c r="A690" s="76">
        <v>186936</v>
      </c>
      <c r="B690" s="77">
        <v>396</v>
      </c>
      <c r="C690" s="85">
        <v>45181</v>
      </c>
      <c r="D690" s="79"/>
      <c r="E690" s="79">
        <v>5100.0774999999994</v>
      </c>
      <c r="F690" s="79">
        <v>4689.5625</v>
      </c>
      <c r="G690" s="80"/>
      <c r="H690" s="80"/>
      <c r="I690" s="79"/>
      <c r="J690" s="79"/>
      <c r="K690" s="79">
        <v>750.33</v>
      </c>
      <c r="L690" s="79">
        <v>10539.97</v>
      </c>
      <c r="M690" s="81">
        <f>Tabla16[[#This Row],[TASA EX.]]+Tabla16[[#This Row],[IEPS 8 %]]</f>
        <v>0</v>
      </c>
      <c r="N690" s="81">
        <f>Tabla16[[#This Row],[TASA 16%]]+Tabla16[[#This Row],[IEPS 6%]]</f>
        <v>4689.5625</v>
      </c>
      <c r="O690" s="36">
        <v>45189</v>
      </c>
      <c r="P690" s="78" t="s">
        <v>491</v>
      </c>
      <c r="Q690" s="82" t="s">
        <v>492</v>
      </c>
      <c r="R690" s="77" t="s">
        <v>34</v>
      </c>
      <c r="S690" s="79"/>
      <c r="T690" s="83" t="s">
        <v>35</v>
      </c>
      <c r="U690" s="78" t="s">
        <v>1711</v>
      </c>
      <c r="W690" s="75">
        <f>(Tabla16[[#This Row],[TASA 16%]]+Tabla16[[#This Row],[IEPS 6%]])*0.16</f>
        <v>750.33</v>
      </c>
      <c r="X690" s="75">
        <f>W690-Tabla16[[#This Row],[IVA]]</f>
        <v>0</v>
      </c>
    </row>
    <row r="691" spans="1:24" x14ac:dyDescent="0.25">
      <c r="A691" s="64">
        <v>186937</v>
      </c>
      <c r="B691" s="65">
        <v>397</v>
      </c>
      <c r="C691" s="10">
        <v>45181</v>
      </c>
      <c r="D691" s="67">
        <v>2704.79</v>
      </c>
      <c r="E691" s="67">
        <v>8.1854523159563541E-12</v>
      </c>
      <c r="F691" s="67">
        <v>115035.5</v>
      </c>
      <c r="G691" s="68"/>
      <c r="H691" s="68"/>
      <c r="I691" s="67"/>
      <c r="J691" s="67"/>
      <c r="K691" s="67">
        <v>18405.68</v>
      </c>
      <c r="L691" s="67">
        <v>136145.97</v>
      </c>
      <c r="M691" s="61">
        <f>Tabla16[[#This Row],[TASA EX.]]+Tabla16[[#This Row],[IEPS 8 %]]</f>
        <v>2704.79</v>
      </c>
      <c r="N691" s="69">
        <f>Tabla16[[#This Row],[TASA 16%]]+Tabla16[[#This Row],[IEPS 6%]]</f>
        <v>115035.5</v>
      </c>
      <c r="O691" s="36">
        <v>45183</v>
      </c>
      <c r="P691" s="66" t="s">
        <v>426</v>
      </c>
      <c r="Q691" s="70" t="s">
        <v>427</v>
      </c>
      <c r="R691" s="65" t="s">
        <v>48</v>
      </c>
      <c r="S691" s="67"/>
      <c r="T691" s="71" t="s">
        <v>49</v>
      </c>
      <c r="U691" s="66" t="s">
        <v>1712</v>
      </c>
      <c r="W691" s="75">
        <f>(Tabla16[[#This Row],[TASA 16%]]+Tabla16[[#This Row],[IEPS 6%]])*0.16</f>
        <v>18405.68</v>
      </c>
      <c r="X691" s="75">
        <f>W691-Tabla16[[#This Row],[IVA]]</f>
        <v>0</v>
      </c>
    </row>
    <row r="692" spans="1:24" x14ac:dyDescent="0.25">
      <c r="A692" s="64">
        <v>186938</v>
      </c>
      <c r="B692" s="65">
        <v>398</v>
      </c>
      <c r="C692" s="10">
        <v>45181</v>
      </c>
      <c r="D692" s="67"/>
      <c r="E692" s="67">
        <v>-1.749999999992724E-2</v>
      </c>
      <c r="F692" s="67">
        <v>4456.1875</v>
      </c>
      <c r="G692" s="68"/>
      <c r="H692" s="68"/>
      <c r="I692" s="67"/>
      <c r="J692" s="67"/>
      <c r="K692" s="67">
        <v>712.99</v>
      </c>
      <c r="L692" s="67">
        <v>5169.16</v>
      </c>
      <c r="M692" s="61">
        <f>Tabla16[[#This Row],[TASA EX.]]+Tabla16[[#This Row],[IEPS 8 %]]</f>
        <v>0</v>
      </c>
      <c r="N692" s="69">
        <f>Tabla16[[#This Row],[TASA 16%]]+Tabla16[[#This Row],[IEPS 6%]]</f>
        <v>4456.1875</v>
      </c>
      <c r="O692" s="36">
        <v>45189</v>
      </c>
      <c r="P692" s="66" t="s">
        <v>1329</v>
      </c>
      <c r="Q692" s="70" t="s">
        <v>1330</v>
      </c>
      <c r="R692" s="65" t="s">
        <v>48</v>
      </c>
      <c r="S692" s="67"/>
      <c r="T692" s="71" t="s">
        <v>49</v>
      </c>
      <c r="U692" s="66" t="s">
        <v>1713</v>
      </c>
      <c r="W692" s="75">
        <f>(Tabla16[[#This Row],[TASA 16%]]+Tabla16[[#This Row],[IEPS 6%]])*0.16</f>
        <v>712.99</v>
      </c>
      <c r="X692" s="75">
        <f>W692-Tabla16[[#This Row],[IVA]]</f>
        <v>0</v>
      </c>
    </row>
    <row r="693" spans="1:24" x14ac:dyDescent="0.25">
      <c r="A693" s="39">
        <v>186939</v>
      </c>
      <c r="B693" s="9">
        <v>399</v>
      </c>
      <c r="C693" s="10">
        <v>45181</v>
      </c>
      <c r="D693" s="11">
        <v>4.6100000000000003</v>
      </c>
      <c r="E693" s="11">
        <v>2.5000000000110489E-3</v>
      </c>
      <c r="F693" s="11">
        <v>168.4375</v>
      </c>
      <c r="G693" s="24"/>
      <c r="H693" s="24"/>
      <c r="I693" s="11"/>
      <c r="J693" s="11"/>
      <c r="K693" s="11">
        <v>26.95</v>
      </c>
      <c r="L693" s="11">
        <v>200</v>
      </c>
      <c r="M693" s="62">
        <f>Tabla16[[#This Row],[TASA EX.]]+Tabla16[[#This Row],[IEPS 8 %]]</f>
        <v>4.6100000000000003</v>
      </c>
      <c r="N693" s="62">
        <f>Tabla16[[#This Row],[TASA 16%]]+Tabla16[[#This Row],[IEPS 6%]]</f>
        <v>168.4375</v>
      </c>
      <c r="O693" s="36">
        <v>45184</v>
      </c>
      <c r="P693" s="12" t="s">
        <v>347</v>
      </c>
      <c r="Q693" s="37" t="s">
        <v>348</v>
      </c>
      <c r="R693" s="9" t="s">
        <v>48</v>
      </c>
      <c r="S693" s="11"/>
      <c r="T693" s="13" t="s">
        <v>49</v>
      </c>
      <c r="U693" s="12" t="s">
        <v>1714</v>
      </c>
      <c r="W693" s="75">
        <f>(Tabla16[[#This Row],[TASA 16%]]+Tabla16[[#This Row],[IEPS 6%]])*0.16</f>
        <v>26.95</v>
      </c>
      <c r="X693" s="75">
        <f>W693-Tabla16[[#This Row],[IVA]]</f>
        <v>0</v>
      </c>
    </row>
    <row r="694" spans="1:24" x14ac:dyDescent="0.25">
      <c r="A694" s="76">
        <v>186940</v>
      </c>
      <c r="B694" s="77">
        <v>400</v>
      </c>
      <c r="C694" s="10">
        <v>45182</v>
      </c>
      <c r="D694" s="79">
        <v>18.149999999999999</v>
      </c>
      <c r="E694" s="79">
        <v>-5.0000000000167688E-3</v>
      </c>
      <c r="F694" s="79">
        <v>596.625</v>
      </c>
      <c r="G694" s="80"/>
      <c r="H694" s="80"/>
      <c r="I694" s="79"/>
      <c r="J694" s="79"/>
      <c r="K694" s="79">
        <v>95.46</v>
      </c>
      <c r="L694" s="79">
        <v>710.23</v>
      </c>
      <c r="M694" s="81">
        <f>Tabla16[[#This Row],[TASA EX.]]+Tabla16[[#This Row],[IEPS 8 %]]</f>
        <v>18.149999999999999</v>
      </c>
      <c r="N694" s="81">
        <f>Tabla16[[#This Row],[TASA 16%]]+Tabla16[[#This Row],[IEPS 6%]]</f>
        <v>596.625</v>
      </c>
      <c r="O694" s="36">
        <v>45184</v>
      </c>
      <c r="P694" s="78" t="s">
        <v>343</v>
      </c>
      <c r="Q694" s="82" t="s">
        <v>344</v>
      </c>
      <c r="R694" s="77" t="s">
        <v>48</v>
      </c>
      <c r="S694" s="79"/>
      <c r="T694" s="83" t="s">
        <v>49</v>
      </c>
      <c r="U694" s="78" t="s">
        <v>1715</v>
      </c>
      <c r="W694" s="75">
        <f>(Tabla16[[#This Row],[TASA 16%]]+Tabla16[[#This Row],[IEPS 6%]])*0.16</f>
        <v>95.460000000000008</v>
      </c>
      <c r="X694" s="75">
        <f>W694-Tabla16[[#This Row],[IVA]]</f>
        <v>0</v>
      </c>
    </row>
    <row r="695" spans="1:24" x14ac:dyDescent="0.25">
      <c r="A695" s="64">
        <v>186941</v>
      </c>
      <c r="B695" s="65">
        <v>401</v>
      </c>
      <c r="C695" s="10">
        <v>45182</v>
      </c>
      <c r="D695" s="67">
        <v>21.78</v>
      </c>
      <c r="E695" s="67">
        <v>2.500000000026148E-3</v>
      </c>
      <c r="F695" s="67">
        <v>800.1875</v>
      </c>
      <c r="G695" s="68"/>
      <c r="H695" s="68"/>
      <c r="I695" s="67"/>
      <c r="J695" s="67"/>
      <c r="K695" s="67">
        <v>128.03</v>
      </c>
      <c r="L695" s="67">
        <v>950</v>
      </c>
      <c r="M695" s="61">
        <f>Tabla16[[#This Row],[TASA EX.]]+Tabla16[[#This Row],[IEPS 8 %]]</f>
        <v>21.78</v>
      </c>
      <c r="N695" s="69">
        <f>Tabla16[[#This Row],[TASA 16%]]+Tabla16[[#This Row],[IEPS 6%]]</f>
        <v>800.1875</v>
      </c>
      <c r="O695" s="36">
        <v>45184</v>
      </c>
      <c r="P695" s="66" t="s">
        <v>397</v>
      </c>
      <c r="Q695" s="70" t="s">
        <v>398</v>
      </c>
      <c r="R695" s="65" t="s">
        <v>48</v>
      </c>
      <c r="S695" s="67"/>
      <c r="T695" s="71" t="s">
        <v>49</v>
      </c>
      <c r="U695" s="66" t="s">
        <v>1716</v>
      </c>
      <c r="W695" s="75">
        <f>(Tabla16[[#This Row],[TASA 16%]]+Tabla16[[#This Row],[IEPS 6%]])*0.16</f>
        <v>128.03</v>
      </c>
      <c r="X695" s="75">
        <f>W695-Tabla16[[#This Row],[IVA]]</f>
        <v>0</v>
      </c>
    </row>
    <row r="696" spans="1:24" x14ac:dyDescent="0.25">
      <c r="A696" s="64">
        <v>186567</v>
      </c>
      <c r="B696" s="65">
        <v>27</v>
      </c>
      <c r="C696" s="10">
        <v>45170</v>
      </c>
      <c r="D696" s="67"/>
      <c r="E696" s="67">
        <v>154819.85500000001</v>
      </c>
      <c r="F696" s="67">
        <v>62204.125</v>
      </c>
      <c r="G696" s="68"/>
      <c r="H696" s="68"/>
      <c r="I696" s="67"/>
      <c r="J696" s="67">
        <v>1359.15</v>
      </c>
      <c r="K696" s="67">
        <v>9952.66</v>
      </c>
      <c r="L696" s="67">
        <v>228335.79</v>
      </c>
      <c r="M696" s="61">
        <f>Tabla16[[#This Row],[TASA EX.]]+Tabla16[[#This Row],[IEPS 8 %]]</f>
        <v>1359.15</v>
      </c>
      <c r="N696" s="69">
        <f>Tabla16[[#This Row],[TASA 16%]]+Tabla16[[#This Row],[IEPS 6%]]</f>
        <v>62204.125</v>
      </c>
      <c r="O696" s="36">
        <v>45177</v>
      </c>
      <c r="P696" s="66" t="s">
        <v>260</v>
      </c>
      <c r="Q696" s="70" t="s">
        <v>261</v>
      </c>
      <c r="R696" s="65" t="s">
        <v>34</v>
      </c>
      <c r="S696" s="67">
        <v>8982.75</v>
      </c>
      <c r="T696" s="71" t="s">
        <v>35</v>
      </c>
      <c r="U696" s="66" t="s">
        <v>1421</v>
      </c>
      <c r="W696" s="75">
        <f>(Tabla16[[#This Row],[TASA 16%]]+Tabla16[[#This Row],[IEPS 6%]])*0.16</f>
        <v>9952.66</v>
      </c>
      <c r="X696" s="75">
        <f>W696-Tabla16[[#This Row],[IVA]]</f>
        <v>0</v>
      </c>
    </row>
    <row r="697" spans="1:24" x14ac:dyDescent="0.25">
      <c r="A697" s="64">
        <v>186943</v>
      </c>
      <c r="B697" s="65">
        <v>403</v>
      </c>
      <c r="C697" s="10">
        <v>45182</v>
      </c>
      <c r="D697" s="67"/>
      <c r="E697" s="67">
        <v>3.2499999999998863E-2</v>
      </c>
      <c r="F697" s="67">
        <v>208.9375</v>
      </c>
      <c r="G697" s="68"/>
      <c r="H697" s="68"/>
      <c r="I697" s="67"/>
      <c r="J697" s="67"/>
      <c r="K697" s="67">
        <v>33.43</v>
      </c>
      <c r="L697" s="67">
        <v>242.4</v>
      </c>
      <c r="M697" s="61">
        <f>Tabla16[[#This Row],[TASA EX.]]+Tabla16[[#This Row],[IEPS 8 %]]</f>
        <v>0</v>
      </c>
      <c r="N697" s="69">
        <f>Tabla16[[#This Row],[TASA 16%]]+Tabla16[[#This Row],[IEPS 6%]]</f>
        <v>208.9375</v>
      </c>
      <c r="O697" s="36">
        <v>45184</v>
      </c>
      <c r="P697" t="s">
        <v>1999</v>
      </c>
      <c r="Q697" s="70" t="s">
        <v>143</v>
      </c>
      <c r="R697" s="65" t="s">
        <v>34</v>
      </c>
      <c r="S697" s="67"/>
      <c r="T697" s="71" t="s">
        <v>35</v>
      </c>
      <c r="U697" s="12" t="s">
        <v>2006</v>
      </c>
      <c r="W697" s="75">
        <f>(Tabla16[[#This Row],[TASA 16%]]+Tabla16[[#This Row],[IEPS 6%]])*0.16</f>
        <v>33.43</v>
      </c>
      <c r="X697" s="75">
        <f>W697-Tabla16[[#This Row],[IVA]]</f>
        <v>0</v>
      </c>
    </row>
    <row r="698" spans="1:24" x14ac:dyDescent="0.25">
      <c r="A698" s="39">
        <v>186759</v>
      </c>
      <c r="B698" s="9">
        <v>219</v>
      </c>
      <c r="C698" s="10">
        <v>45176</v>
      </c>
      <c r="D698" s="11"/>
      <c r="E698" s="11">
        <v>203998.14</v>
      </c>
      <c r="F698" s="11">
        <v>0</v>
      </c>
      <c r="G698" s="24"/>
      <c r="H698" s="24"/>
      <c r="I698" s="11"/>
      <c r="J698" s="11">
        <v>9903.84</v>
      </c>
      <c r="K698" s="11"/>
      <c r="L698" s="11">
        <v>213901.98</v>
      </c>
      <c r="M698" s="61">
        <f>Tabla16[[#This Row],[TASA EX.]]+Tabla16[[#This Row],[IEPS 8 %]]</f>
        <v>9903.84</v>
      </c>
      <c r="N698" s="62">
        <f>Tabla16[[#This Row],[TASA 16%]]+Tabla16[[#This Row],[IEPS 6%]]</f>
        <v>0</v>
      </c>
      <c r="O698" s="36">
        <v>45184</v>
      </c>
      <c r="P698" s="12" t="s">
        <v>260</v>
      </c>
      <c r="Q698" s="37" t="s">
        <v>261</v>
      </c>
      <c r="R698" s="9" t="s">
        <v>34</v>
      </c>
      <c r="S698" s="11">
        <v>4824.3</v>
      </c>
      <c r="T698" s="13" t="s">
        <v>35</v>
      </c>
      <c r="U698" s="12" t="s">
        <v>1587</v>
      </c>
      <c r="W698" s="75">
        <f>(Tabla16[[#This Row],[TASA 16%]]+Tabla16[[#This Row],[IEPS 6%]])*0.16</f>
        <v>0</v>
      </c>
      <c r="X698" s="75">
        <f>W698-Tabla16[[#This Row],[IVA]]</f>
        <v>0</v>
      </c>
    </row>
    <row r="699" spans="1:24" x14ac:dyDescent="0.25">
      <c r="A699" s="76">
        <v>186945</v>
      </c>
      <c r="B699" s="77">
        <v>405</v>
      </c>
      <c r="C699" s="10">
        <v>45183</v>
      </c>
      <c r="D699" s="79"/>
      <c r="E699" s="79">
        <v>329871.62</v>
      </c>
      <c r="F699" s="79">
        <v>0</v>
      </c>
      <c r="G699" s="80"/>
      <c r="H699" s="80"/>
      <c r="I699" s="79"/>
      <c r="J699" s="79"/>
      <c r="K699" s="79"/>
      <c r="L699" s="79">
        <v>329871.62</v>
      </c>
      <c r="M699" s="81">
        <f>Tabla16[[#This Row],[TASA EX.]]+Tabla16[[#This Row],[IEPS 8 %]]</f>
        <v>0</v>
      </c>
      <c r="N699" s="81">
        <f>Tabla16[[#This Row],[TASA 16%]]+Tabla16[[#This Row],[IEPS 6%]]</f>
        <v>0</v>
      </c>
      <c r="O699" s="36">
        <v>45190</v>
      </c>
      <c r="P699" s="78" t="s">
        <v>202</v>
      </c>
      <c r="Q699" s="82" t="s">
        <v>203</v>
      </c>
      <c r="R699" s="77" t="s">
        <v>34</v>
      </c>
      <c r="S699" s="79">
        <v>7630.97</v>
      </c>
      <c r="T699" s="83" t="s">
        <v>35</v>
      </c>
      <c r="U699" s="78" t="s">
        <v>56</v>
      </c>
      <c r="W699" s="75">
        <f>(Tabla16[[#This Row],[TASA 16%]]+Tabla16[[#This Row],[IEPS 6%]])*0.16</f>
        <v>0</v>
      </c>
      <c r="X699" s="75">
        <f>W699-Tabla16[[#This Row],[IVA]]</f>
        <v>0</v>
      </c>
    </row>
    <row r="700" spans="1:24" x14ac:dyDescent="0.25">
      <c r="A700" s="64">
        <v>186946</v>
      </c>
      <c r="B700" s="65">
        <v>406</v>
      </c>
      <c r="C700" s="10">
        <v>45183</v>
      </c>
      <c r="D700" s="67"/>
      <c r="E700" s="67">
        <v>21399.45</v>
      </c>
      <c r="F700" s="67">
        <v>0</v>
      </c>
      <c r="G700" s="68"/>
      <c r="H700" s="68"/>
      <c r="I700" s="67"/>
      <c r="J700" s="67"/>
      <c r="K700" s="67"/>
      <c r="L700" s="67">
        <v>21399.45</v>
      </c>
      <c r="M700" s="61">
        <f>Tabla16[[#This Row],[TASA EX.]]+Tabla16[[#This Row],[IEPS 8 %]]</f>
        <v>0</v>
      </c>
      <c r="N700" s="69">
        <f>Tabla16[[#This Row],[TASA 16%]]+Tabla16[[#This Row],[IEPS 6%]]</f>
        <v>0</v>
      </c>
      <c r="O700" s="36">
        <v>45191</v>
      </c>
      <c r="P700" s="66" t="s">
        <v>202</v>
      </c>
      <c r="Q700" s="70" t="s">
        <v>203</v>
      </c>
      <c r="R700" s="65" t="s">
        <v>34</v>
      </c>
      <c r="S700" s="67"/>
      <c r="T700" s="71" t="s">
        <v>35</v>
      </c>
      <c r="U700" s="66" t="s">
        <v>1719</v>
      </c>
      <c r="W700" s="75">
        <f>(Tabla16[[#This Row],[TASA 16%]]+Tabla16[[#This Row],[IEPS 6%]])*0.16</f>
        <v>0</v>
      </c>
      <c r="X700" s="75">
        <f>W700-Tabla16[[#This Row],[IVA]]</f>
        <v>0</v>
      </c>
    </row>
    <row r="701" spans="1:24" x14ac:dyDescent="0.25">
      <c r="A701" s="64">
        <v>186947</v>
      </c>
      <c r="B701" s="65">
        <v>407</v>
      </c>
      <c r="C701" s="10">
        <v>45183</v>
      </c>
      <c r="D701" s="67">
        <v>30.56</v>
      </c>
      <c r="E701" s="67">
        <v>2.500000000001279E-3</v>
      </c>
      <c r="F701" s="67">
        <v>1148.1875</v>
      </c>
      <c r="G701" s="68"/>
      <c r="H701" s="68"/>
      <c r="I701" s="67"/>
      <c r="J701" s="67"/>
      <c r="K701" s="67">
        <v>183.71</v>
      </c>
      <c r="L701" s="67">
        <v>1362.46</v>
      </c>
      <c r="M701" s="61">
        <f>Tabla16[[#This Row],[TASA EX.]]+Tabla16[[#This Row],[IEPS 8 %]]</f>
        <v>30.56</v>
      </c>
      <c r="N701" s="69">
        <f>Tabla16[[#This Row],[TASA 16%]]+Tabla16[[#This Row],[IEPS 6%]]</f>
        <v>1148.1875</v>
      </c>
      <c r="O701" s="36">
        <v>45185</v>
      </c>
      <c r="P701" s="66" t="s">
        <v>345</v>
      </c>
      <c r="Q701" s="70" t="s">
        <v>346</v>
      </c>
      <c r="R701" s="65" t="s">
        <v>48</v>
      </c>
      <c r="S701" s="67"/>
      <c r="T701" s="71" t="s">
        <v>49</v>
      </c>
      <c r="U701" s="66" t="s">
        <v>1720</v>
      </c>
      <c r="W701" s="75">
        <f>(Tabla16[[#This Row],[TASA 16%]]+Tabla16[[#This Row],[IEPS 6%]])*0.16</f>
        <v>183.71</v>
      </c>
      <c r="X701" s="75">
        <f>W701-Tabla16[[#This Row],[IVA]]</f>
        <v>0</v>
      </c>
    </row>
    <row r="702" spans="1:24" x14ac:dyDescent="0.25">
      <c r="A702" s="64">
        <v>186948</v>
      </c>
      <c r="B702" s="65">
        <v>408</v>
      </c>
      <c r="C702" s="10">
        <v>45183</v>
      </c>
      <c r="D702" s="67"/>
      <c r="E702" s="67">
        <v>1370</v>
      </c>
      <c r="F702" s="67">
        <v>0</v>
      </c>
      <c r="G702" s="68"/>
      <c r="H702" s="68"/>
      <c r="I702" s="67"/>
      <c r="J702" s="67"/>
      <c r="K702" s="67"/>
      <c r="L702" s="67">
        <v>1370</v>
      </c>
      <c r="M702" s="61">
        <f>Tabla16[[#This Row],[TASA EX.]]+Tabla16[[#This Row],[IEPS 8 %]]</f>
        <v>0</v>
      </c>
      <c r="N702" s="69">
        <f>Tabla16[[#This Row],[TASA 16%]]+Tabla16[[#This Row],[IEPS 6%]]</f>
        <v>0</v>
      </c>
      <c r="O702" s="36">
        <v>45191</v>
      </c>
      <c r="P702" s="66" t="s">
        <v>1721</v>
      </c>
      <c r="Q702" s="70" t="s">
        <v>1722</v>
      </c>
      <c r="R702" s="65" t="s">
        <v>34</v>
      </c>
      <c r="S702" s="67"/>
      <c r="T702" s="71" t="s">
        <v>35</v>
      </c>
      <c r="U702" s="66" t="s">
        <v>1723</v>
      </c>
      <c r="W702" s="75">
        <f>(Tabla16[[#This Row],[TASA 16%]]+Tabla16[[#This Row],[IEPS 6%]])*0.16</f>
        <v>0</v>
      </c>
      <c r="X702" s="75">
        <f>W702-Tabla16[[#This Row],[IVA]]</f>
        <v>0</v>
      </c>
    </row>
    <row r="703" spans="1:24" x14ac:dyDescent="0.25">
      <c r="A703" s="39">
        <v>186949</v>
      </c>
      <c r="B703" s="9">
        <v>409</v>
      </c>
      <c r="C703" s="10">
        <v>45183</v>
      </c>
      <c r="D703" s="11"/>
      <c r="E703" s="11">
        <v>1924</v>
      </c>
      <c r="F703" s="11">
        <v>0</v>
      </c>
      <c r="G703" s="24"/>
      <c r="H703" s="24"/>
      <c r="I703" s="11"/>
      <c r="J703" s="11"/>
      <c r="K703" s="11"/>
      <c r="L703" s="11">
        <v>1924</v>
      </c>
      <c r="M703" s="62">
        <f>Tabla16[[#This Row],[TASA EX.]]+Tabla16[[#This Row],[IEPS 8 %]]</f>
        <v>0</v>
      </c>
      <c r="N703" s="62">
        <f>Tabla16[[#This Row],[TASA 16%]]+Tabla16[[#This Row],[IEPS 6%]]</f>
        <v>0</v>
      </c>
      <c r="O703" s="36">
        <v>45191</v>
      </c>
      <c r="P703" s="12" t="s">
        <v>1194</v>
      </c>
      <c r="Q703" s="37" t="s">
        <v>1195</v>
      </c>
      <c r="R703" s="9" t="s">
        <v>34</v>
      </c>
      <c r="S703" s="11"/>
      <c r="T703" s="13" t="s">
        <v>35</v>
      </c>
      <c r="U703" s="12" t="s">
        <v>1724</v>
      </c>
      <c r="W703" s="75">
        <f>(Tabla16[[#This Row],[TASA 16%]]+Tabla16[[#This Row],[IEPS 6%]])*0.16</f>
        <v>0</v>
      </c>
      <c r="X703" s="75">
        <f>W703-Tabla16[[#This Row],[IVA]]</f>
        <v>0</v>
      </c>
    </row>
    <row r="704" spans="1:24" x14ac:dyDescent="0.25">
      <c r="A704" s="76">
        <v>186760</v>
      </c>
      <c r="B704" s="77">
        <v>220</v>
      </c>
      <c r="C704" s="85">
        <v>45176</v>
      </c>
      <c r="D704" s="79"/>
      <c r="E704" s="79">
        <v>77988.992499999993</v>
      </c>
      <c r="F704" s="79">
        <v>55651.1875</v>
      </c>
      <c r="G704" s="80"/>
      <c r="H704" s="80"/>
      <c r="I704" s="79"/>
      <c r="J704" s="79">
        <v>2908.29</v>
      </c>
      <c r="K704" s="79">
        <v>8904.19</v>
      </c>
      <c r="L704" s="79">
        <v>145452.66</v>
      </c>
      <c r="M704" s="81">
        <f>Tabla16[[#This Row],[TASA EX.]]+Tabla16[[#This Row],[IEPS 8 %]]</f>
        <v>2908.29</v>
      </c>
      <c r="N704" s="81">
        <f>Tabla16[[#This Row],[TASA 16%]]+Tabla16[[#This Row],[IEPS 6%]]</f>
        <v>55651.1875</v>
      </c>
      <c r="O704" s="36">
        <v>45184</v>
      </c>
      <c r="P704" s="78" t="s">
        <v>260</v>
      </c>
      <c r="Q704" s="82" t="s">
        <v>261</v>
      </c>
      <c r="R704" s="77" t="s">
        <v>34</v>
      </c>
      <c r="S704" s="79">
        <v>12437.74</v>
      </c>
      <c r="T704" s="83" t="s">
        <v>35</v>
      </c>
      <c r="U704" s="78" t="s">
        <v>1588</v>
      </c>
      <c r="W704" s="75">
        <f>(Tabla16[[#This Row],[TASA 16%]]+Tabla16[[#This Row],[IEPS 6%]])*0.16</f>
        <v>8904.19</v>
      </c>
      <c r="X704" s="75">
        <f>W704-Tabla16[[#This Row],[IVA]]</f>
        <v>0</v>
      </c>
    </row>
    <row r="705" spans="1:24" x14ac:dyDescent="0.25">
      <c r="A705" s="64">
        <v>187014</v>
      </c>
      <c r="B705" s="65">
        <v>474</v>
      </c>
      <c r="C705" s="10">
        <v>45184</v>
      </c>
      <c r="D705" s="67"/>
      <c r="E705" s="67">
        <v>130475.65</v>
      </c>
      <c r="F705" s="67">
        <v>0</v>
      </c>
      <c r="G705" s="68"/>
      <c r="H705" s="68"/>
      <c r="I705" s="67"/>
      <c r="J705" s="67">
        <v>2430.3200000000002</v>
      </c>
      <c r="K705" s="67"/>
      <c r="L705" s="67">
        <v>132905.97</v>
      </c>
      <c r="M705" s="61">
        <f>Tabla16[[#This Row],[TASA EX.]]+Tabla16[[#This Row],[IEPS 8 %]]</f>
        <v>2430.3200000000002</v>
      </c>
      <c r="N705" s="69">
        <f>Tabla16[[#This Row],[TASA 16%]]+Tabla16[[#This Row],[IEPS 6%]]</f>
        <v>0</v>
      </c>
      <c r="O705" s="36">
        <v>45191</v>
      </c>
      <c r="P705" s="66" t="s">
        <v>260</v>
      </c>
      <c r="Q705" s="70" t="s">
        <v>261</v>
      </c>
      <c r="R705" s="65" t="s">
        <v>34</v>
      </c>
      <c r="S705" s="67">
        <v>14891.19</v>
      </c>
      <c r="T705" s="71" t="s">
        <v>35</v>
      </c>
      <c r="U705" s="66" t="s">
        <v>1760</v>
      </c>
      <c r="W705" s="75">
        <f>(Tabla16[[#This Row],[TASA 16%]]+Tabla16[[#This Row],[IEPS 6%]])*0.16</f>
        <v>0</v>
      </c>
      <c r="X705" s="75">
        <f>W705-Tabla16[[#This Row],[IVA]]</f>
        <v>0</v>
      </c>
    </row>
    <row r="706" spans="1:24" x14ac:dyDescent="0.25">
      <c r="A706" s="39">
        <v>187250</v>
      </c>
      <c r="B706" s="9">
        <v>710</v>
      </c>
      <c r="C706" s="10">
        <v>45191</v>
      </c>
      <c r="D706" s="11"/>
      <c r="E706" s="11">
        <v>159787.3425</v>
      </c>
      <c r="F706" s="11">
        <v>66579.597500000003</v>
      </c>
      <c r="G706" s="24"/>
      <c r="H706" s="24"/>
      <c r="I706" s="11">
        <v>111.84</v>
      </c>
      <c r="J706" s="11">
        <v>838.24</v>
      </c>
      <c r="K706" s="11">
        <v>10670.63</v>
      </c>
      <c r="L706" s="11">
        <v>237987.65</v>
      </c>
      <c r="M706" s="61">
        <f>Tabla16[[#This Row],[TASA EX.]]+Tabla16[[#This Row],[IEPS 8 %]]</f>
        <v>838.24</v>
      </c>
      <c r="N706" s="62">
        <f>Tabla16[[#This Row],[TASA 16%]]+Tabla16[[#This Row],[IEPS 6%]]</f>
        <v>66691.4375</v>
      </c>
      <c r="O706" s="36">
        <v>45198</v>
      </c>
      <c r="P706" s="12" t="s">
        <v>260</v>
      </c>
      <c r="Q706" s="37" t="s">
        <v>261</v>
      </c>
      <c r="R706" s="9" t="s">
        <v>34</v>
      </c>
      <c r="S706" s="11">
        <v>41404.239999999998</v>
      </c>
      <c r="T706" s="13" t="s">
        <v>35</v>
      </c>
      <c r="U706" s="12" t="s">
        <v>1872</v>
      </c>
      <c r="W706" s="75">
        <f>(Tabla16[[#This Row],[TASA 16%]]+Tabla16[[#This Row],[IEPS 6%]])*0.16</f>
        <v>10670.630000000001</v>
      </c>
      <c r="X706" s="75">
        <f>W706-Tabla16[[#This Row],[IVA]]</f>
        <v>0</v>
      </c>
    </row>
    <row r="707" spans="1:24" x14ac:dyDescent="0.25">
      <c r="A707" s="64">
        <v>186953</v>
      </c>
      <c r="B707" s="65">
        <v>413</v>
      </c>
      <c r="C707" s="10">
        <v>45183</v>
      </c>
      <c r="D707" s="67"/>
      <c r="E707" s="67">
        <v>5143.16</v>
      </c>
      <c r="F707" s="67">
        <v>698.75</v>
      </c>
      <c r="G707" s="68"/>
      <c r="H707" s="68"/>
      <c r="I707" s="67"/>
      <c r="J707" s="67"/>
      <c r="K707" s="67">
        <v>111.8</v>
      </c>
      <c r="L707" s="67">
        <v>5953.71</v>
      </c>
      <c r="M707" s="61">
        <f>Tabla16[[#This Row],[TASA EX.]]+Tabla16[[#This Row],[IEPS 8 %]]</f>
        <v>0</v>
      </c>
      <c r="N707" s="69">
        <f>Tabla16[[#This Row],[TASA 16%]]+Tabla16[[#This Row],[IEPS 6%]]</f>
        <v>698.75</v>
      </c>
      <c r="O707" s="36">
        <v>45192</v>
      </c>
      <c r="P707" s="66" t="s">
        <v>226</v>
      </c>
      <c r="Q707" s="70" t="s">
        <v>227</v>
      </c>
      <c r="R707" s="65" t="s">
        <v>34</v>
      </c>
      <c r="S707" s="67"/>
      <c r="T707" s="71" t="s">
        <v>35</v>
      </c>
      <c r="U707" s="66" t="s">
        <v>56</v>
      </c>
      <c r="W707" s="75">
        <f>(Tabla16[[#This Row],[TASA 16%]]+Tabla16[[#This Row],[IEPS 6%]])*0.16</f>
        <v>111.8</v>
      </c>
      <c r="X707" s="75">
        <f>W707-Tabla16[[#This Row],[IVA]]</f>
        <v>0</v>
      </c>
    </row>
    <row r="708" spans="1:24" x14ac:dyDescent="0.25">
      <c r="A708" s="39">
        <v>185964</v>
      </c>
      <c r="B708" s="9">
        <v>424</v>
      </c>
      <c r="C708" s="10">
        <v>45153</v>
      </c>
      <c r="D708" s="11"/>
      <c r="E708" s="11">
        <v>4448.13</v>
      </c>
      <c r="F708" s="11">
        <v>0</v>
      </c>
      <c r="G708" s="24"/>
      <c r="H708" s="24"/>
      <c r="I708" s="11"/>
      <c r="J708" s="11">
        <v>355.86</v>
      </c>
      <c r="K708" s="11"/>
      <c r="L708" s="11">
        <v>4803.99</v>
      </c>
      <c r="M708" s="61">
        <f>Tabla16[[#This Row],[TASA EX.]]+Tabla16[[#This Row],[IEPS 8 %]]</f>
        <v>355.86</v>
      </c>
      <c r="N708" s="62">
        <f>Tabla16[[#This Row],[TASA 16%]]+Tabla16[[#This Row],[IEPS 6%]]</f>
        <v>0</v>
      </c>
      <c r="O708" s="36">
        <v>45175</v>
      </c>
      <c r="P708" s="12" t="s">
        <v>204</v>
      </c>
      <c r="Q708" s="37" t="s">
        <v>205</v>
      </c>
      <c r="R708" s="9" t="s">
        <v>34</v>
      </c>
      <c r="S708" s="11"/>
      <c r="T708" s="13" t="s">
        <v>35</v>
      </c>
      <c r="U708" s="12" t="s">
        <v>56</v>
      </c>
      <c r="W708" s="75">
        <f>(Tabla16[[#This Row],[TASA 16%]]+Tabla16[[#This Row],[IEPS 6%]])*0.16</f>
        <v>0</v>
      </c>
      <c r="X708" s="75">
        <f>W708-Tabla16[[#This Row],[IVA]]</f>
        <v>0</v>
      </c>
    </row>
    <row r="709" spans="1:24" x14ac:dyDescent="0.25">
      <c r="A709" s="64">
        <v>186955</v>
      </c>
      <c r="B709" s="65">
        <v>415</v>
      </c>
      <c r="C709" s="10">
        <v>45183</v>
      </c>
      <c r="D709" s="67"/>
      <c r="E709" s="67">
        <v>11555</v>
      </c>
      <c r="F709" s="67">
        <v>0</v>
      </c>
      <c r="G709" s="68"/>
      <c r="H709" s="68"/>
      <c r="I709" s="67"/>
      <c r="J709" s="67"/>
      <c r="K709" s="67"/>
      <c r="L709" s="67">
        <v>11555</v>
      </c>
      <c r="M709" s="61">
        <f>Tabla16[[#This Row],[TASA EX.]]+Tabla16[[#This Row],[IEPS 8 %]]</f>
        <v>0</v>
      </c>
      <c r="N709" s="69">
        <f>Tabla16[[#This Row],[TASA 16%]]+Tabla16[[#This Row],[IEPS 6%]]</f>
        <v>0</v>
      </c>
      <c r="O709" s="36">
        <v>45192</v>
      </c>
      <c r="P709" s="66" t="s">
        <v>248</v>
      </c>
      <c r="Q709" s="70" t="s">
        <v>249</v>
      </c>
      <c r="R709" s="65" t="s">
        <v>34</v>
      </c>
      <c r="S709" s="67"/>
      <c r="T709" s="71" t="s">
        <v>35</v>
      </c>
      <c r="U709" s="66" t="s">
        <v>1009</v>
      </c>
      <c r="W709" s="75">
        <f>(Tabla16[[#This Row],[TASA 16%]]+Tabla16[[#This Row],[IEPS 6%]])*0.16</f>
        <v>0</v>
      </c>
      <c r="X709" s="75">
        <f>W709-Tabla16[[#This Row],[IVA]]</f>
        <v>0</v>
      </c>
    </row>
    <row r="710" spans="1:24" x14ac:dyDescent="0.25">
      <c r="A710" s="64">
        <v>186956</v>
      </c>
      <c r="B710" s="65">
        <v>416</v>
      </c>
      <c r="C710" s="10">
        <v>45183</v>
      </c>
      <c r="D710" s="67"/>
      <c r="E710" s="67">
        <v>11976</v>
      </c>
      <c r="F710" s="67">
        <v>0</v>
      </c>
      <c r="G710" s="68"/>
      <c r="H710" s="68"/>
      <c r="I710" s="67"/>
      <c r="J710" s="67"/>
      <c r="K710" s="67"/>
      <c r="L710" s="67">
        <v>11976</v>
      </c>
      <c r="M710" s="61">
        <f>Tabla16[[#This Row],[TASA EX.]]+Tabla16[[#This Row],[IEPS 8 %]]</f>
        <v>0</v>
      </c>
      <c r="N710" s="69">
        <f>Tabla16[[#This Row],[TASA 16%]]+Tabla16[[#This Row],[IEPS 6%]]</f>
        <v>0</v>
      </c>
      <c r="O710" s="36">
        <v>45192</v>
      </c>
      <c r="P710" s="12" t="s">
        <v>164</v>
      </c>
      <c r="Q710" s="70" t="s">
        <v>165</v>
      </c>
      <c r="R710" s="65" t="s">
        <v>34</v>
      </c>
      <c r="S710" s="67"/>
      <c r="T710" s="71" t="s">
        <v>35</v>
      </c>
      <c r="U710" s="66" t="s">
        <v>1728</v>
      </c>
      <c r="W710" s="75">
        <f>(Tabla16[[#This Row],[TASA 16%]]+Tabla16[[#This Row],[IEPS 6%]])*0.16</f>
        <v>0</v>
      </c>
      <c r="X710" s="75">
        <f>W710-Tabla16[[#This Row],[IVA]]</f>
        <v>0</v>
      </c>
    </row>
    <row r="711" spans="1:24" x14ac:dyDescent="0.25">
      <c r="A711" s="64">
        <v>186957</v>
      </c>
      <c r="B711" s="65">
        <v>417</v>
      </c>
      <c r="C711" s="10">
        <v>45183</v>
      </c>
      <c r="D711" s="67"/>
      <c r="E711" s="67">
        <v>13757</v>
      </c>
      <c r="F711" s="67">
        <v>0</v>
      </c>
      <c r="G711" s="68"/>
      <c r="H711" s="68"/>
      <c r="I711" s="67"/>
      <c r="J711" s="67"/>
      <c r="K711" s="67"/>
      <c r="L711" s="67">
        <v>13757</v>
      </c>
      <c r="M711" s="61">
        <f>Tabla16[[#This Row],[TASA EX.]]+Tabla16[[#This Row],[IEPS 8 %]]</f>
        <v>0</v>
      </c>
      <c r="N711" s="69">
        <f>Tabla16[[#This Row],[TASA 16%]]+Tabla16[[#This Row],[IEPS 6%]]</f>
        <v>0</v>
      </c>
      <c r="O711" s="36">
        <v>45192</v>
      </c>
      <c r="P711" s="66" t="s">
        <v>1729</v>
      </c>
      <c r="Q711" s="70" t="s">
        <v>1730</v>
      </c>
      <c r="R711" s="65" t="s">
        <v>34</v>
      </c>
      <c r="S711" s="67"/>
      <c r="T711" s="71" t="s">
        <v>35</v>
      </c>
      <c r="U711" s="66" t="s">
        <v>1731</v>
      </c>
      <c r="W711" s="75">
        <f>(Tabla16[[#This Row],[TASA 16%]]+Tabla16[[#This Row],[IEPS 6%]])*0.16</f>
        <v>0</v>
      </c>
      <c r="X711" s="75">
        <f>W711-Tabla16[[#This Row],[IVA]]</f>
        <v>0</v>
      </c>
    </row>
    <row r="712" spans="1:24" x14ac:dyDescent="0.25">
      <c r="A712" s="76">
        <v>186373</v>
      </c>
      <c r="B712" s="77">
        <v>833</v>
      </c>
      <c r="C712" s="85">
        <v>45166</v>
      </c>
      <c r="D712" s="79"/>
      <c r="E712" s="79">
        <v>13257.94</v>
      </c>
      <c r="F712" s="79">
        <v>0</v>
      </c>
      <c r="G712" s="80"/>
      <c r="H712" s="80"/>
      <c r="I712" s="79"/>
      <c r="J712" s="79">
        <v>1060.5899999999999</v>
      </c>
      <c r="K712" s="79"/>
      <c r="L712" s="79">
        <v>14318.53</v>
      </c>
      <c r="M712" s="81">
        <f>Tabla16[[#This Row],[TASA EX.]]+Tabla16[[#This Row],[IEPS 8 %]]</f>
        <v>1060.5899999999999</v>
      </c>
      <c r="N712" s="81">
        <f>Tabla16[[#This Row],[TASA 16%]]+Tabla16[[#This Row],[IEPS 6%]]</f>
        <v>0</v>
      </c>
      <c r="O712" s="36">
        <v>45175</v>
      </c>
      <c r="P712" s="78" t="s">
        <v>204</v>
      </c>
      <c r="Q712" s="82" t="s">
        <v>205</v>
      </c>
      <c r="R712" s="77" t="s">
        <v>34</v>
      </c>
      <c r="S712" s="79"/>
      <c r="T712" s="83" t="s">
        <v>35</v>
      </c>
      <c r="U712" s="78" t="s">
        <v>56</v>
      </c>
      <c r="W712" s="75">
        <f>(Tabla16[[#This Row],[TASA 16%]]+Tabla16[[#This Row],[IEPS 6%]])*0.16</f>
        <v>0</v>
      </c>
      <c r="X712" s="75">
        <f>W712-Tabla16[[#This Row],[IVA]]</f>
        <v>0</v>
      </c>
    </row>
    <row r="713" spans="1:24" x14ac:dyDescent="0.25">
      <c r="A713" s="64">
        <v>186651</v>
      </c>
      <c r="B713" s="65">
        <v>111</v>
      </c>
      <c r="C713" s="10">
        <v>45173</v>
      </c>
      <c r="D713" s="67"/>
      <c r="E713" s="67">
        <v>2340.83</v>
      </c>
      <c r="F713" s="67">
        <v>0</v>
      </c>
      <c r="G713" s="68"/>
      <c r="H713" s="68"/>
      <c r="I713" s="67"/>
      <c r="J713" s="67">
        <v>187.29</v>
      </c>
      <c r="K713" s="67"/>
      <c r="L713" s="67">
        <v>2528.12</v>
      </c>
      <c r="M713" s="61">
        <f>Tabla16[[#This Row],[TASA EX.]]+Tabla16[[#This Row],[IEPS 8 %]]</f>
        <v>187.29</v>
      </c>
      <c r="N713" s="69">
        <f>Tabla16[[#This Row],[TASA 16%]]+Tabla16[[#This Row],[IEPS 6%]]</f>
        <v>0</v>
      </c>
      <c r="O713" s="36">
        <v>45184</v>
      </c>
      <c r="P713" s="66" t="s">
        <v>204</v>
      </c>
      <c r="Q713" s="70" t="s">
        <v>205</v>
      </c>
      <c r="R713" s="65" t="s">
        <v>34</v>
      </c>
      <c r="S713" s="67"/>
      <c r="T713" s="71" t="s">
        <v>35</v>
      </c>
      <c r="U713" s="66" t="s">
        <v>56</v>
      </c>
      <c r="W713" s="75">
        <f>(Tabla16[[#This Row],[TASA 16%]]+Tabla16[[#This Row],[IEPS 6%]])*0.16</f>
        <v>0</v>
      </c>
      <c r="X713" s="75">
        <f>W713-Tabla16[[#This Row],[IVA]]</f>
        <v>0</v>
      </c>
    </row>
    <row r="714" spans="1:24" x14ac:dyDescent="0.25">
      <c r="A714" s="64">
        <v>186960</v>
      </c>
      <c r="B714" s="65">
        <v>420</v>
      </c>
      <c r="C714" s="10">
        <v>45183</v>
      </c>
      <c r="D714" s="67"/>
      <c r="E714" s="67">
        <v>16230.18</v>
      </c>
      <c r="F714" s="67">
        <v>0</v>
      </c>
      <c r="G714" s="68"/>
      <c r="H714" s="68"/>
      <c r="I714" s="67"/>
      <c r="J714" s="67"/>
      <c r="K714" s="67"/>
      <c r="L714" s="67">
        <v>16230.18</v>
      </c>
      <c r="M714" s="61">
        <f>Tabla16[[#This Row],[TASA EX.]]+Tabla16[[#This Row],[IEPS 8 %]]</f>
        <v>0</v>
      </c>
      <c r="N714" s="69">
        <f>Tabla16[[#This Row],[TASA 16%]]+Tabla16[[#This Row],[IEPS 6%]]</f>
        <v>0</v>
      </c>
      <c r="O714" s="36">
        <v>45191</v>
      </c>
      <c r="P714" s="66" t="s">
        <v>228</v>
      </c>
      <c r="Q714" s="70" t="s">
        <v>229</v>
      </c>
      <c r="R714" s="65" t="s">
        <v>34</v>
      </c>
      <c r="S714" s="67"/>
      <c r="T714" s="71" t="s">
        <v>35</v>
      </c>
      <c r="U714" s="66" t="s">
        <v>1733</v>
      </c>
      <c r="W714" s="75">
        <f>(Tabla16[[#This Row],[TASA 16%]]+Tabla16[[#This Row],[IEPS 6%]])*0.16</f>
        <v>0</v>
      </c>
      <c r="X714" s="75">
        <f>W714-Tabla16[[#This Row],[IVA]]</f>
        <v>0</v>
      </c>
    </row>
    <row r="715" spans="1:24" x14ac:dyDescent="0.25">
      <c r="A715" s="39">
        <v>186868</v>
      </c>
      <c r="B715" s="9">
        <v>328</v>
      </c>
      <c r="C715" s="10">
        <v>45180</v>
      </c>
      <c r="D715" s="11"/>
      <c r="E715" s="11">
        <v>5269.84</v>
      </c>
      <c r="F715" s="11">
        <v>0</v>
      </c>
      <c r="G715" s="24"/>
      <c r="H715" s="24"/>
      <c r="I715" s="11"/>
      <c r="J715" s="11">
        <v>421.57</v>
      </c>
      <c r="K715" s="11"/>
      <c r="L715" s="11">
        <v>5691.41</v>
      </c>
      <c r="M715" s="62">
        <f>Tabla16[[#This Row],[TASA EX.]]+Tabla16[[#This Row],[IEPS 8 %]]</f>
        <v>421.57</v>
      </c>
      <c r="N715" s="62">
        <f>Tabla16[[#This Row],[TASA 16%]]+Tabla16[[#This Row],[IEPS 6%]]</f>
        <v>0</v>
      </c>
      <c r="O715" s="36">
        <v>45190</v>
      </c>
      <c r="P715" s="12" t="s">
        <v>204</v>
      </c>
      <c r="Q715" s="37" t="s">
        <v>205</v>
      </c>
      <c r="R715" s="9" t="s">
        <v>34</v>
      </c>
      <c r="S715" s="11"/>
      <c r="T715" s="13" t="s">
        <v>35</v>
      </c>
      <c r="U715" s="12" t="s">
        <v>56</v>
      </c>
      <c r="W715" s="75">
        <f>(Tabla16[[#This Row],[TASA 16%]]+Tabla16[[#This Row],[IEPS 6%]])*0.16</f>
        <v>0</v>
      </c>
      <c r="X715" s="75">
        <f>W715-Tabla16[[#This Row],[IVA]]</f>
        <v>0</v>
      </c>
    </row>
    <row r="716" spans="1:24" x14ac:dyDescent="0.25">
      <c r="A716" s="64">
        <v>186963</v>
      </c>
      <c r="B716" s="65">
        <v>423</v>
      </c>
      <c r="C716" s="10">
        <v>45183</v>
      </c>
      <c r="D716" s="67"/>
      <c r="E716" s="67">
        <v>33777</v>
      </c>
      <c r="F716" s="67">
        <v>0</v>
      </c>
      <c r="G716" s="68"/>
      <c r="H716" s="68"/>
      <c r="I716" s="67"/>
      <c r="J716" s="67"/>
      <c r="K716" s="67"/>
      <c r="L716" s="67">
        <v>33777</v>
      </c>
      <c r="M716" s="61">
        <f>Tabla16[[#This Row],[TASA EX.]]+Tabla16[[#This Row],[IEPS 8 %]]</f>
        <v>0</v>
      </c>
      <c r="N716" s="69">
        <f>Tabla16[[#This Row],[TASA 16%]]+Tabla16[[#This Row],[IEPS 6%]]</f>
        <v>0</v>
      </c>
      <c r="O716" s="36">
        <v>45194</v>
      </c>
      <c r="P716" s="66" t="s">
        <v>182</v>
      </c>
      <c r="Q716" s="70" t="s">
        <v>183</v>
      </c>
      <c r="R716" s="65" t="s">
        <v>34</v>
      </c>
      <c r="S716" s="67"/>
      <c r="T716" s="71" t="s">
        <v>35</v>
      </c>
      <c r="U716" s="66" t="s">
        <v>1710</v>
      </c>
      <c r="W716" s="75">
        <f>(Tabla16[[#This Row],[TASA 16%]]+Tabla16[[#This Row],[IEPS 6%]])*0.16</f>
        <v>0</v>
      </c>
      <c r="X716" s="75">
        <f>W716-Tabla16[[#This Row],[IVA]]</f>
        <v>0</v>
      </c>
    </row>
    <row r="717" spans="1:24" x14ac:dyDescent="0.25">
      <c r="A717" s="76">
        <v>186965</v>
      </c>
      <c r="B717" s="77">
        <v>425</v>
      </c>
      <c r="C717" s="10">
        <v>45183</v>
      </c>
      <c r="D717" s="79"/>
      <c r="E717" s="79">
        <v>46285.7</v>
      </c>
      <c r="F717" s="79">
        <v>0</v>
      </c>
      <c r="G717" s="80"/>
      <c r="H717" s="80"/>
      <c r="I717" s="79"/>
      <c r="J717" s="79"/>
      <c r="K717" s="79"/>
      <c r="L717" s="79">
        <v>46285.7</v>
      </c>
      <c r="M717" s="81">
        <f>Tabla16[[#This Row],[TASA EX.]]+Tabla16[[#This Row],[IEPS 8 %]]</f>
        <v>0</v>
      </c>
      <c r="N717" s="81">
        <f>Tabla16[[#This Row],[TASA 16%]]+Tabla16[[#This Row],[IEPS 6%]]</f>
        <v>0</v>
      </c>
      <c r="O717" s="36">
        <v>45192</v>
      </c>
      <c r="P717" s="78" t="s">
        <v>321</v>
      </c>
      <c r="Q717" s="82" t="s">
        <v>322</v>
      </c>
      <c r="R717" s="77" t="s">
        <v>34</v>
      </c>
      <c r="S717" s="79"/>
      <c r="T717" s="83" t="s">
        <v>35</v>
      </c>
      <c r="U717" s="78" t="s">
        <v>56</v>
      </c>
      <c r="W717" s="75">
        <f>(Tabla16[[#This Row],[TASA 16%]]+Tabla16[[#This Row],[IEPS 6%]])*0.16</f>
        <v>0</v>
      </c>
      <c r="X717" s="75">
        <f>W717-Tabla16[[#This Row],[IVA]]</f>
        <v>0</v>
      </c>
    </row>
    <row r="718" spans="1:24" x14ac:dyDescent="0.25">
      <c r="A718" s="64">
        <v>186966</v>
      </c>
      <c r="B718" s="65">
        <v>426</v>
      </c>
      <c r="C718" s="10">
        <v>45183</v>
      </c>
      <c r="D718" s="67"/>
      <c r="E718" s="67">
        <v>114599.69</v>
      </c>
      <c r="F718" s="67">
        <v>0</v>
      </c>
      <c r="G718" s="68"/>
      <c r="H718" s="68"/>
      <c r="I718" s="67"/>
      <c r="J718" s="67"/>
      <c r="K718" s="67"/>
      <c r="L718" s="67">
        <v>114599.69</v>
      </c>
      <c r="M718" s="61">
        <f>Tabla16[[#This Row],[TASA EX.]]+Tabla16[[#This Row],[IEPS 8 %]]</f>
        <v>0</v>
      </c>
      <c r="N718" s="69">
        <f>Tabla16[[#This Row],[TASA 16%]]+Tabla16[[#This Row],[IEPS 6%]]</f>
        <v>0</v>
      </c>
      <c r="O718" s="36">
        <v>45191</v>
      </c>
      <c r="P718" s="66" t="s">
        <v>184</v>
      </c>
      <c r="Q718" s="70" t="s">
        <v>185</v>
      </c>
      <c r="R718" s="65" t="s">
        <v>34</v>
      </c>
      <c r="S718" s="67"/>
      <c r="T718" s="71" t="s">
        <v>35</v>
      </c>
      <c r="U718" s="66" t="s">
        <v>56</v>
      </c>
      <c r="W718" s="75">
        <f>(Tabla16[[#This Row],[TASA 16%]]+Tabla16[[#This Row],[IEPS 6%]])*0.16</f>
        <v>0</v>
      </c>
      <c r="X718" s="75">
        <f>W718-Tabla16[[#This Row],[IVA]]</f>
        <v>0</v>
      </c>
    </row>
    <row r="719" spans="1:24" x14ac:dyDescent="0.25">
      <c r="A719" s="76">
        <v>186967</v>
      </c>
      <c r="B719" s="77">
        <v>427</v>
      </c>
      <c r="C719" s="85">
        <v>45183</v>
      </c>
      <c r="D719" s="79"/>
      <c r="E719" s="79">
        <v>0</v>
      </c>
      <c r="F719" s="79">
        <v>1140</v>
      </c>
      <c r="G719" s="80"/>
      <c r="H719" s="80"/>
      <c r="I719" s="79"/>
      <c r="J719" s="79"/>
      <c r="K719" s="79">
        <v>182.4</v>
      </c>
      <c r="L719" s="79">
        <v>1322.4</v>
      </c>
      <c r="M719" s="81">
        <f>Tabla16[[#This Row],[TASA EX.]]+Tabla16[[#This Row],[IEPS 8 %]]</f>
        <v>0</v>
      </c>
      <c r="N719" s="81">
        <f>Tabla16[[#This Row],[TASA 16%]]+Tabla16[[#This Row],[IEPS 6%]]</f>
        <v>1140</v>
      </c>
      <c r="O719" s="36">
        <v>45192</v>
      </c>
      <c r="P719" s="78" t="s">
        <v>160</v>
      </c>
      <c r="Q719" s="82" t="s">
        <v>161</v>
      </c>
      <c r="R719" s="77" t="s">
        <v>48</v>
      </c>
      <c r="S719" s="79"/>
      <c r="T719" s="83" t="s">
        <v>49</v>
      </c>
      <c r="U719" s="78" t="s">
        <v>1734</v>
      </c>
      <c r="W719" s="75">
        <f>(Tabla16[[#This Row],[TASA 16%]]+Tabla16[[#This Row],[IEPS 6%]])*0.16</f>
        <v>182.4</v>
      </c>
      <c r="X719" s="75">
        <f>W719-Tabla16[[#This Row],[IVA]]</f>
        <v>0</v>
      </c>
    </row>
    <row r="720" spans="1:24" x14ac:dyDescent="0.25">
      <c r="A720" s="48">
        <v>186968</v>
      </c>
      <c r="B720" s="49">
        <v>428</v>
      </c>
      <c r="C720" s="10">
        <v>45183</v>
      </c>
      <c r="D720" s="50"/>
      <c r="E720" s="50">
        <v>37447.910000000003</v>
      </c>
      <c r="F720" s="50">
        <v>0</v>
      </c>
      <c r="G720" s="51"/>
      <c r="H720" s="51"/>
      <c r="I720" s="50"/>
      <c r="J720" s="50"/>
      <c r="K720" s="50"/>
      <c r="L720" s="50">
        <v>37447.910000000003</v>
      </c>
      <c r="M720" s="61">
        <f>Tabla16[[#This Row],[TASA EX.]]+Tabla16[[#This Row],[IEPS 8 %]]</f>
        <v>0</v>
      </c>
      <c r="N720" s="63">
        <f>Tabla16[[#This Row],[TASA 16%]]+Tabla16[[#This Row],[IEPS 6%]]</f>
        <v>0</v>
      </c>
      <c r="O720" s="36">
        <v>45191</v>
      </c>
      <c r="P720" s="52" t="s">
        <v>186</v>
      </c>
      <c r="Q720" s="53" t="s">
        <v>187</v>
      </c>
      <c r="R720" s="49" t="s">
        <v>34</v>
      </c>
      <c r="S720" s="50"/>
      <c r="T720" s="54" t="s">
        <v>35</v>
      </c>
      <c r="U720" s="52" t="s">
        <v>56</v>
      </c>
      <c r="W720" s="75">
        <f>(Tabla16[[#This Row],[TASA 16%]]+Tabla16[[#This Row],[IEPS 6%]])*0.16</f>
        <v>0</v>
      </c>
      <c r="X720" s="75">
        <f>W720-Tabla16[[#This Row],[IVA]]</f>
        <v>0</v>
      </c>
    </row>
    <row r="721" spans="1:24" x14ac:dyDescent="0.25">
      <c r="A721" s="64">
        <v>186969</v>
      </c>
      <c r="B721" s="65">
        <v>429</v>
      </c>
      <c r="C721" s="10">
        <v>45183</v>
      </c>
      <c r="D721" s="67"/>
      <c r="E721" s="67">
        <v>4138.964999999982</v>
      </c>
      <c r="F721" s="67">
        <v>110712.625</v>
      </c>
      <c r="G721" s="68"/>
      <c r="H721" s="68"/>
      <c r="I721" s="67"/>
      <c r="J721" s="67"/>
      <c r="K721" s="67">
        <v>17714.02</v>
      </c>
      <c r="L721" s="67">
        <v>132565.60999999999</v>
      </c>
      <c r="M721" s="61">
        <f>Tabla16[[#This Row],[TASA EX.]]+Tabla16[[#This Row],[IEPS 8 %]]</f>
        <v>0</v>
      </c>
      <c r="N721" s="69">
        <f>Tabla16[[#This Row],[TASA 16%]]+Tabla16[[#This Row],[IEPS 6%]]</f>
        <v>110712.625</v>
      </c>
      <c r="O721" s="36">
        <v>45198</v>
      </c>
      <c r="P721" s="66" t="s">
        <v>226</v>
      </c>
      <c r="Q721" s="70" t="s">
        <v>227</v>
      </c>
      <c r="R721" s="65" t="s">
        <v>34</v>
      </c>
      <c r="S721" s="67"/>
      <c r="T721" s="71" t="s">
        <v>35</v>
      </c>
      <c r="U721" s="66" t="s">
        <v>1735</v>
      </c>
      <c r="W721" s="75">
        <f>(Tabla16[[#This Row],[TASA 16%]]+Tabla16[[#This Row],[IEPS 6%]])*0.16</f>
        <v>17714.02</v>
      </c>
      <c r="X721" s="75">
        <f>W721-Tabla16[[#This Row],[IVA]]</f>
        <v>0</v>
      </c>
    </row>
    <row r="722" spans="1:24" x14ac:dyDescent="0.25">
      <c r="A722" s="64">
        <v>186970</v>
      </c>
      <c r="B722" s="65">
        <v>430</v>
      </c>
      <c r="C722" s="10">
        <v>45183</v>
      </c>
      <c r="D722" s="67"/>
      <c r="E722" s="67">
        <v>61068.215000000011</v>
      </c>
      <c r="F722" s="67">
        <v>22860.125</v>
      </c>
      <c r="G722" s="68"/>
      <c r="H722" s="68"/>
      <c r="I722" s="67"/>
      <c r="J722" s="67"/>
      <c r="K722" s="67">
        <v>3657.62</v>
      </c>
      <c r="L722" s="67">
        <v>87585.96</v>
      </c>
      <c r="M722" s="61">
        <f>Tabla16[[#This Row],[TASA EX.]]+Tabla16[[#This Row],[IEPS 8 %]]</f>
        <v>0</v>
      </c>
      <c r="N722" s="69">
        <f>Tabla16[[#This Row],[TASA 16%]]+Tabla16[[#This Row],[IEPS 6%]]</f>
        <v>22860.125</v>
      </c>
      <c r="O722" s="36">
        <v>45192</v>
      </c>
      <c r="P722" s="66" t="s">
        <v>226</v>
      </c>
      <c r="Q722" s="70" t="s">
        <v>227</v>
      </c>
      <c r="R722" s="65" t="s">
        <v>34</v>
      </c>
      <c r="S722" s="67"/>
      <c r="T722" s="71" t="s">
        <v>35</v>
      </c>
      <c r="U722" s="66" t="s">
        <v>56</v>
      </c>
      <c r="W722" s="75">
        <f>(Tabla16[[#This Row],[TASA 16%]]+Tabla16[[#This Row],[IEPS 6%]])*0.16</f>
        <v>3657.62</v>
      </c>
      <c r="X722" s="75">
        <f>W722-Tabla16[[#This Row],[IVA]]</f>
        <v>0</v>
      </c>
    </row>
    <row r="723" spans="1:24" x14ac:dyDescent="0.25">
      <c r="A723" s="39">
        <v>187055</v>
      </c>
      <c r="B723" s="9">
        <v>515</v>
      </c>
      <c r="C723" s="10">
        <v>45187</v>
      </c>
      <c r="D723" s="11"/>
      <c r="E723" s="11">
        <v>7093.83</v>
      </c>
      <c r="F723" s="11">
        <v>0</v>
      </c>
      <c r="G723" s="24"/>
      <c r="H723" s="24"/>
      <c r="I723" s="11"/>
      <c r="J723" s="11">
        <v>567.53</v>
      </c>
      <c r="K723" s="11"/>
      <c r="L723" s="11">
        <v>7661.36</v>
      </c>
      <c r="M723" s="61">
        <f>Tabla16[[#This Row],[TASA EX.]]+Tabla16[[#This Row],[IEPS 8 %]]</f>
        <v>567.53</v>
      </c>
      <c r="N723" s="62">
        <f>Tabla16[[#This Row],[TASA 16%]]+Tabla16[[#This Row],[IEPS 6%]]</f>
        <v>0</v>
      </c>
      <c r="O723" s="36">
        <v>45194</v>
      </c>
      <c r="P723" s="12" t="s">
        <v>204</v>
      </c>
      <c r="Q723" s="37" t="s">
        <v>205</v>
      </c>
      <c r="R723" s="9" t="s">
        <v>34</v>
      </c>
      <c r="S723" s="11"/>
      <c r="T723" s="13" t="s">
        <v>35</v>
      </c>
      <c r="U723" s="12" t="s">
        <v>56</v>
      </c>
      <c r="W723" s="75">
        <f>(Tabla16[[#This Row],[TASA 16%]]+Tabla16[[#This Row],[IEPS 6%]])*0.16</f>
        <v>0</v>
      </c>
      <c r="X723" s="75">
        <f>W723-Tabla16[[#This Row],[IVA]]</f>
        <v>0</v>
      </c>
    </row>
    <row r="724" spans="1:24" x14ac:dyDescent="0.25">
      <c r="A724" s="64">
        <v>186972</v>
      </c>
      <c r="B724" s="65">
        <v>432</v>
      </c>
      <c r="C724" s="10">
        <v>45183</v>
      </c>
      <c r="D724" s="67"/>
      <c r="E724" s="67">
        <v>16724</v>
      </c>
      <c r="F724" s="67">
        <v>0</v>
      </c>
      <c r="G724" s="68"/>
      <c r="H724" s="68"/>
      <c r="I724" s="67"/>
      <c r="J724" s="67"/>
      <c r="K724" s="67"/>
      <c r="L724" s="67">
        <v>16724</v>
      </c>
      <c r="M724" s="61">
        <f>Tabla16[[#This Row],[TASA EX.]]+Tabla16[[#This Row],[IEPS 8 %]]</f>
        <v>0</v>
      </c>
      <c r="N724" s="69">
        <f>Tabla16[[#This Row],[TASA 16%]]+Tabla16[[#This Row],[IEPS 6%]]</f>
        <v>0</v>
      </c>
      <c r="O724" s="36">
        <v>45192</v>
      </c>
      <c r="P724" s="66" t="s">
        <v>422</v>
      </c>
      <c r="Q724" s="70" t="s">
        <v>423</v>
      </c>
      <c r="R724" s="65" t="s">
        <v>34</v>
      </c>
      <c r="S724" s="67"/>
      <c r="T724" s="71" t="s">
        <v>35</v>
      </c>
      <c r="U724" s="66" t="s">
        <v>1736</v>
      </c>
      <c r="W724" s="75">
        <f>(Tabla16[[#This Row],[TASA 16%]]+Tabla16[[#This Row],[IEPS 6%]])*0.16</f>
        <v>0</v>
      </c>
      <c r="X724" s="75">
        <f>W724-Tabla16[[#This Row],[IVA]]</f>
        <v>0</v>
      </c>
    </row>
    <row r="725" spans="1:24" x14ac:dyDescent="0.25">
      <c r="A725" s="48">
        <v>186973</v>
      </c>
      <c r="B725" s="49">
        <v>433</v>
      </c>
      <c r="C725" s="10">
        <v>45183</v>
      </c>
      <c r="D725" s="50"/>
      <c r="E725" s="50">
        <v>-2.500000000509317E-3</v>
      </c>
      <c r="F725" s="50">
        <v>12503.8125</v>
      </c>
      <c r="G725" s="51"/>
      <c r="H725" s="51"/>
      <c r="I725" s="50"/>
      <c r="J725" s="50"/>
      <c r="K725" s="50">
        <v>2000.61</v>
      </c>
      <c r="L725" s="50">
        <v>14504.42</v>
      </c>
      <c r="M725" s="61">
        <f>Tabla16[[#This Row],[TASA EX.]]+Tabla16[[#This Row],[IEPS 8 %]]</f>
        <v>0</v>
      </c>
      <c r="N725" s="63">
        <f>Tabla16[[#This Row],[TASA 16%]]+Tabla16[[#This Row],[IEPS 6%]]</f>
        <v>12503.8125</v>
      </c>
      <c r="O725" s="36">
        <v>45188</v>
      </c>
      <c r="P725" s="52" t="s">
        <v>289</v>
      </c>
      <c r="Q725" s="53" t="s">
        <v>290</v>
      </c>
      <c r="R725" s="49" t="s">
        <v>48</v>
      </c>
      <c r="S725" s="50"/>
      <c r="T725" s="54" t="s">
        <v>49</v>
      </c>
      <c r="U725" s="52" t="s">
        <v>1737</v>
      </c>
      <c r="W725" s="75">
        <f>(Tabla16[[#This Row],[TASA 16%]]+Tabla16[[#This Row],[IEPS 6%]])*0.16</f>
        <v>2000.6100000000001</v>
      </c>
      <c r="X725" s="75">
        <f>W725-Tabla16[[#This Row],[IVA]]</f>
        <v>0</v>
      </c>
    </row>
    <row r="726" spans="1:24" x14ac:dyDescent="0.25">
      <c r="A726" s="64">
        <v>186975</v>
      </c>
      <c r="B726" s="65">
        <v>435</v>
      </c>
      <c r="C726" s="10">
        <v>45183</v>
      </c>
      <c r="D726" s="67"/>
      <c r="E726" s="67">
        <v>-5.7499999995343387E-2</v>
      </c>
      <c r="F726" s="67">
        <v>63535.9375</v>
      </c>
      <c r="G726" s="68"/>
      <c r="H726" s="68"/>
      <c r="I726" s="67"/>
      <c r="J726" s="67"/>
      <c r="K726" s="67">
        <v>10165.75</v>
      </c>
      <c r="L726" s="67">
        <v>73701.63</v>
      </c>
      <c r="M726" s="61">
        <f>Tabla16[[#This Row],[TASA EX.]]+Tabla16[[#This Row],[IEPS 8 %]]</f>
        <v>0</v>
      </c>
      <c r="N726" s="69">
        <f>Tabla16[[#This Row],[TASA 16%]]+Tabla16[[#This Row],[IEPS 6%]]</f>
        <v>63535.9375</v>
      </c>
      <c r="O726" s="36">
        <v>45189</v>
      </c>
      <c r="P726" s="66" t="s">
        <v>242</v>
      </c>
      <c r="Q726" s="70" t="s">
        <v>243</v>
      </c>
      <c r="R726" s="65" t="s">
        <v>48</v>
      </c>
      <c r="S726" s="67"/>
      <c r="T726" s="71" t="s">
        <v>49</v>
      </c>
      <c r="U726" s="66" t="s">
        <v>1738</v>
      </c>
      <c r="W726" s="75">
        <f>(Tabla16[[#This Row],[TASA 16%]]+Tabla16[[#This Row],[IEPS 6%]])*0.16</f>
        <v>10165.75</v>
      </c>
      <c r="X726" s="75">
        <f>W726-Tabla16[[#This Row],[IVA]]</f>
        <v>0</v>
      </c>
    </row>
    <row r="727" spans="1:24" x14ac:dyDescent="0.25">
      <c r="A727" s="64">
        <v>186976</v>
      </c>
      <c r="B727" s="65">
        <v>436</v>
      </c>
      <c r="C727" s="10">
        <v>45183</v>
      </c>
      <c r="D727" s="67"/>
      <c r="E727" s="67">
        <v>4.2499999995925464E-2</v>
      </c>
      <c r="F727" s="67">
        <v>100525.6875</v>
      </c>
      <c r="G727" s="68"/>
      <c r="H727" s="68"/>
      <c r="I727" s="67"/>
      <c r="J727" s="67"/>
      <c r="K727" s="67">
        <v>16084.11</v>
      </c>
      <c r="L727" s="67">
        <v>116609.84</v>
      </c>
      <c r="M727" s="61">
        <f>Tabla16[[#This Row],[TASA EX.]]+Tabla16[[#This Row],[IEPS 8 %]]</f>
        <v>0</v>
      </c>
      <c r="N727" s="69">
        <f>Tabla16[[#This Row],[TASA 16%]]+Tabla16[[#This Row],[IEPS 6%]]</f>
        <v>100525.6875</v>
      </c>
      <c r="O727" s="36">
        <v>45198</v>
      </c>
      <c r="P727" s="66" t="s">
        <v>89</v>
      </c>
      <c r="Q727" s="70" t="s">
        <v>90</v>
      </c>
      <c r="R727" s="65" t="s">
        <v>52</v>
      </c>
      <c r="S727" s="67"/>
      <c r="T727" s="71" t="s">
        <v>53</v>
      </c>
      <c r="U727" s="66" t="s">
        <v>1739</v>
      </c>
      <c r="W727" s="75">
        <f>(Tabla16[[#This Row],[TASA 16%]]+Tabla16[[#This Row],[IEPS 6%]])*0.16</f>
        <v>16084.11</v>
      </c>
      <c r="X727" s="75">
        <f>W727-Tabla16[[#This Row],[IVA]]</f>
        <v>0</v>
      </c>
    </row>
    <row r="728" spans="1:24" x14ac:dyDescent="0.25">
      <c r="A728" s="48">
        <v>186977</v>
      </c>
      <c r="B728" s="49">
        <v>437</v>
      </c>
      <c r="C728" s="10">
        <v>45183</v>
      </c>
      <c r="D728" s="50"/>
      <c r="E728" s="50">
        <v>0</v>
      </c>
      <c r="F728" s="50">
        <v>102695</v>
      </c>
      <c r="G728" s="51"/>
      <c r="H728" s="51"/>
      <c r="I728" s="50"/>
      <c r="J728" s="50"/>
      <c r="K728" s="50">
        <v>16431.2</v>
      </c>
      <c r="L728" s="50">
        <v>119126.2</v>
      </c>
      <c r="M728" s="61">
        <f>Tabla16[[#This Row],[TASA EX.]]+Tabla16[[#This Row],[IEPS 8 %]]</f>
        <v>0</v>
      </c>
      <c r="N728" s="63">
        <f>Tabla16[[#This Row],[TASA 16%]]+Tabla16[[#This Row],[IEPS 6%]]</f>
        <v>102695</v>
      </c>
      <c r="O728" s="36">
        <v>45198</v>
      </c>
      <c r="P728" s="52" t="s">
        <v>244</v>
      </c>
      <c r="Q728" s="53" t="s">
        <v>245</v>
      </c>
      <c r="R728" s="49" t="s">
        <v>48</v>
      </c>
      <c r="S728" s="50"/>
      <c r="T728" s="54" t="s">
        <v>49</v>
      </c>
      <c r="U728" s="52" t="s">
        <v>1740</v>
      </c>
      <c r="W728" s="75">
        <f>(Tabla16[[#This Row],[TASA 16%]]+Tabla16[[#This Row],[IEPS 6%]])*0.16</f>
        <v>16431.2</v>
      </c>
      <c r="X728" s="75">
        <f>W728-Tabla16[[#This Row],[IVA]]</f>
        <v>0</v>
      </c>
    </row>
    <row r="729" spans="1:24" x14ac:dyDescent="0.25">
      <c r="A729" s="64">
        <v>186978</v>
      </c>
      <c r="B729" s="65">
        <v>438</v>
      </c>
      <c r="C729" s="10">
        <v>45183</v>
      </c>
      <c r="D729" s="67">
        <v>614.91</v>
      </c>
      <c r="E729" s="67">
        <v>-2.4999999988040145E-3</v>
      </c>
      <c r="F729" s="67">
        <v>22490.0625</v>
      </c>
      <c r="G729" s="68"/>
      <c r="H729" s="68"/>
      <c r="I729" s="67"/>
      <c r="J729" s="67"/>
      <c r="K729" s="67">
        <v>3598.41</v>
      </c>
      <c r="L729" s="67">
        <v>26703.38</v>
      </c>
      <c r="M729" s="61">
        <f>Tabla16[[#This Row],[TASA EX.]]+Tabla16[[#This Row],[IEPS 8 %]]</f>
        <v>614.91</v>
      </c>
      <c r="N729" s="69">
        <f>Tabla16[[#This Row],[TASA 16%]]+Tabla16[[#This Row],[IEPS 6%]]</f>
        <v>22490.0625</v>
      </c>
      <c r="O729" s="36">
        <v>45194</v>
      </c>
      <c r="P729" s="66" t="s">
        <v>250</v>
      </c>
      <c r="Q729" s="70" t="s">
        <v>251</v>
      </c>
      <c r="R729" s="65" t="s">
        <v>48</v>
      </c>
      <c r="S729" s="67"/>
      <c r="T729" s="71" t="s">
        <v>49</v>
      </c>
      <c r="U729" s="66" t="s">
        <v>1741</v>
      </c>
      <c r="W729" s="75">
        <f>(Tabla16[[#This Row],[TASA 16%]]+Tabla16[[#This Row],[IEPS 6%]])*0.16</f>
        <v>3598.41</v>
      </c>
      <c r="X729" s="75">
        <f>W729-Tabla16[[#This Row],[IVA]]</f>
        <v>0</v>
      </c>
    </row>
    <row r="730" spans="1:24" x14ac:dyDescent="0.25">
      <c r="A730" s="39">
        <v>186979</v>
      </c>
      <c r="B730" s="9">
        <v>439</v>
      </c>
      <c r="C730" s="10">
        <v>45183</v>
      </c>
      <c r="D730" s="11"/>
      <c r="E730" s="11">
        <v>-4.9999999999386091E-3</v>
      </c>
      <c r="F730" s="11">
        <v>508.62499999999994</v>
      </c>
      <c r="G730" s="24"/>
      <c r="H730" s="24"/>
      <c r="I730" s="11"/>
      <c r="J730" s="11"/>
      <c r="K730" s="11">
        <v>81.38</v>
      </c>
      <c r="L730" s="11">
        <v>590</v>
      </c>
      <c r="M730" s="62">
        <f>Tabla16[[#This Row],[TASA EX.]]+Tabla16[[#This Row],[IEPS 8 %]]</f>
        <v>0</v>
      </c>
      <c r="N730" s="62">
        <f>Tabla16[[#This Row],[TASA 16%]]+Tabla16[[#This Row],[IEPS 6%]]</f>
        <v>508.62499999999994</v>
      </c>
      <c r="O730" s="36">
        <v>45196</v>
      </c>
      <c r="P730" s="12" t="s">
        <v>393</v>
      </c>
      <c r="Q730" s="37" t="s">
        <v>394</v>
      </c>
      <c r="R730" s="9" t="s">
        <v>34</v>
      </c>
      <c r="S730" s="11"/>
      <c r="T730" s="13" t="s">
        <v>35</v>
      </c>
      <c r="U730" s="12" t="s">
        <v>1742</v>
      </c>
      <c r="W730" s="75">
        <f>(Tabla16[[#This Row],[TASA 16%]]+Tabla16[[#This Row],[IEPS 6%]])*0.16</f>
        <v>81.38</v>
      </c>
      <c r="X730" s="75">
        <f>W730-Tabla16[[#This Row],[IVA]]</f>
        <v>0</v>
      </c>
    </row>
    <row r="731" spans="1:24" x14ac:dyDescent="0.25">
      <c r="A731" s="39">
        <v>186980</v>
      </c>
      <c r="B731" s="9">
        <v>440</v>
      </c>
      <c r="C731" s="10">
        <v>45183</v>
      </c>
      <c r="D731" s="11"/>
      <c r="E731" s="11">
        <v>5.0000000001091394E-3</v>
      </c>
      <c r="F731" s="11">
        <v>1241.375</v>
      </c>
      <c r="G731" s="24"/>
      <c r="H731" s="24"/>
      <c r="I731" s="11"/>
      <c r="J731" s="11"/>
      <c r="K731" s="11">
        <v>198.62</v>
      </c>
      <c r="L731" s="11">
        <v>1440</v>
      </c>
      <c r="M731" s="62">
        <f>Tabla16[[#This Row],[TASA EX.]]+Tabla16[[#This Row],[IEPS 8 %]]</f>
        <v>0</v>
      </c>
      <c r="N731" s="62">
        <f>Tabla16[[#This Row],[TASA 16%]]+Tabla16[[#This Row],[IEPS 6%]]</f>
        <v>1241.375</v>
      </c>
      <c r="O731" s="36">
        <v>45189</v>
      </c>
      <c r="P731" s="12" t="s">
        <v>359</v>
      </c>
      <c r="Q731" s="37" t="s">
        <v>360</v>
      </c>
      <c r="R731" s="9" t="s">
        <v>34</v>
      </c>
      <c r="S731" s="11"/>
      <c r="T731" s="13" t="s">
        <v>35</v>
      </c>
      <c r="U731" s="12" t="s">
        <v>1743</v>
      </c>
      <c r="W731" s="75">
        <f>(Tabla16[[#This Row],[TASA 16%]]+Tabla16[[#This Row],[IEPS 6%]])*0.16</f>
        <v>198.62</v>
      </c>
      <c r="X731" s="75">
        <f>W731-Tabla16[[#This Row],[IVA]]</f>
        <v>0</v>
      </c>
    </row>
    <row r="732" spans="1:24" x14ac:dyDescent="0.25">
      <c r="A732" s="76">
        <v>186981</v>
      </c>
      <c r="B732" s="77">
        <v>441</v>
      </c>
      <c r="C732" s="85">
        <v>45183</v>
      </c>
      <c r="D732" s="79"/>
      <c r="E732" s="79">
        <v>1820</v>
      </c>
      <c r="F732" s="79">
        <v>0</v>
      </c>
      <c r="G732" s="80"/>
      <c r="H732" s="80"/>
      <c r="I732" s="79"/>
      <c r="J732" s="79"/>
      <c r="K732" s="79"/>
      <c r="L732" s="79">
        <v>1820</v>
      </c>
      <c r="M732" s="81">
        <f>Tabla16[[#This Row],[TASA EX.]]+Tabla16[[#This Row],[IEPS 8 %]]</f>
        <v>0</v>
      </c>
      <c r="N732" s="81">
        <f>Tabla16[[#This Row],[TASA 16%]]+Tabla16[[#This Row],[IEPS 6%]]</f>
        <v>0</v>
      </c>
      <c r="O732" s="36">
        <v>45189</v>
      </c>
      <c r="P732" s="78" t="s">
        <v>274</v>
      </c>
      <c r="Q732" s="82" t="s">
        <v>275</v>
      </c>
      <c r="R732" s="77" t="s">
        <v>34</v>
      </c>
      <c r="S732" s="79"/>
      <c r="T732" s="83" t="s">
        <v>35</v>
      </c>
      <c r="U732" s="78" t="s">
        <v>1744</v>
      </c>
      <c r="W732" s="75">
        <f>(Tabla16[[#This Row],[TASA 16%]]+Tabla16[[#This Row],[IEPS 6%]])*0.16</f>
        <v>0</v>
      </c>
      <c r="X732" s="75">
        <f>W732-Tabla16[[#This Row],[IVA]]</f>
        <v>0</v>
      </c>
    </row>
    <row r="733" spans="1:24" x14ac:dyDescent="0.25">
      <c r="A733" s="64">
        <v>186982</v>
      </c>
      <c r="B733" s="65">
        <v>442</v>
      </c>
      <c r="C733" s="10">
        <v>45183</v>
      </c>
      <c r="D733" s="67"/>
      <c r="E733" s="67">
        <v>2.5000000000545697E-3</v>
      </c>
      <c r="F733" s="67">
        <v>2557.4375</v>
      </c>
      <c r="G733" s="68"/>
      <c r="H733" s="68"/>
      <c r="I733" s="67"/>
      <c r="J733" s="67"/>
      <c r="K733" s="67">
        <v>409.19</v>
      </c>
      <c r="L733" s="67">
        <v>2966.63</v>
      </c>
      <c r="M733" s="61">
        <f>Tabla16[[#This Row],[TASA EX.]]+Tabla16[[#This Row],[IEPS 8 %]]</f>
        <v>0</v>
      </c>
      <c r="N733" s="69">
        <f>Tabla16[[#This Row],[TASA 16%]]+Tabla16[[#This Row],[IEPS 6%]]</f>
        <v>2557.4375</v>
      </c>
      <c r="O733" s="36">
        <v>45191</v>
      </c>
      <c r="P733" s="66" t="s">
        <v>307</v>
      </c>
      <c r="Q733" s="70" t="s">
        <v>308</v>
      </c>
      <c r="R733" s="65" t="s">
        <v>34</v>
      </c>
      <c r="S733" s="67"/>
      <c r="T733" s="71" t="s">
        <v>35</v>
      </c>
      <c r="U733" s="66" t="s">
        <v>1745</v>
      </c>
      <c r="W733" s="75">
        <f>(Tabla16[[#This Row],[TASA 16%]]+Tabla16[[#This Row],[IEPS 6%]])*0.16</f>
        <v>409.19</v>
      </c>
      <c r="X733" s="75">
        <f>W733-Tabla16[[#This Row],[IVA]]</f>
        <v>0</v>
      </c>
    </row>
    <row r="734" spans="1:24" x14ac:dyDescent="0.25">
      <c r="A734" s="76">
        <v>186983</v>
      </c>
      <c r="B734" s="77">
        <v>443</v>
      </c>
      <c r="C734" s="85">
        <v>45183</v>
      </c>
      <c r="D734" s="79"/>
      <c r="E734" s="79">
        <v>8440</v>
      </c>
      <c r="F734" s="79">
        <v>0</v>
      </c>
      <c r="G734" s="80"/>
      <c r="H734" s="80"/>
      <c r="I734" s="79"/>
      <c r="J734" s="79"/>
      <c r="K734" s="79"/>
      <c r="L734" s="79">
        <v>8440</v>
      </c>
      <c r="M734" s="81">
        <f>Tabla16[[#This Row],[TASA EX.]]+Tabla16[[#This Row],[IEPS 8 %]]</f>
        <v>0</v>
      </c>
      <c r="N734" s="81">
        <f>Tabla16[[#This Row],[TASA 16%]]+Tabla16[[#This Row],[IEPS 6%]]</f>
        <v>0</v>
      </c>
      <c r="O734" s="36">
        <v>45192</v>
      </c>
      <c r="P734" s="78" t="s">
        <v>389</v>
      </c>
      <c r="Q734" s="82" t="s">
        <v>390</v>
      </c>
      <c r="R734" s="77" t="s">
        <v>34</v>
      </c>
      <c r="S734" s="79"/>
      <c r="T734" s="83" t="s">
        <v>35</v>
      </c>
      <c r="U734" s="78" t="s">
        <v>1746</v>
      </c>
      <c r="W734" s="75">
        <f>(Tabla16[[#This Row],[TASA 16%]]+Tabla16[[#This Row],[IEPS 6%]])*0.16</f>
        <v>0</v>
      </c>
      <c r="X734" s="75">
        <f>W734-Tabla16[[#This Row],[IVA]]</f>
        <v>0</v>
      </c>
    </row>
    <row r="735" spans="1:24" x14ac:dyDescent="0.25">
      <c r="A735" s="39">
        <v>186984</v>
      </c>
      <c r="B735" s="9">
        <v>444</v>
      </c>
      <c r="C735" s="10">
        <v>45183</v>
      </c>
      <c r="D735" s="11"/>
      <c r="E735" s="11">
        <v>3.7499999998544808E-2</v>
      </c>
      <c r="F735" s="11">
        <v>36845.0625</v>
      </c>
      <c r="G735" s="24"/>
      <c r="H735" s="24"/>
      <c r="I735" s="11"/>
      <c r="J735" s="11"/>
      <c r="K735" s="11">
        <v>5895.21</v>
      </c>
      <c r="L735" s="11">
        <v>42740.31</v>
      </c>
      <c r="M735" s="61">
        <f>Tabla16[[#This Row],[TASA EX.]]+Tabla16[[#This Row],[IEPS 8 %]]</f>
        <v>0</v>
      </c>
      <c r="N735" s="62">
        <f>Tabla16[[#This Row],[TASA 16%]]+Tabla16[[#This Row],[IEPS 6%]]</f>
        <v>36845.0625</v>
      </c>
      <c r="O735" s="36">
        <v>45188</v>
      </c>
      <c r="P735" s="12" t="s">
        <v>471</v>
      </c>
      <c r="Q735" s="37" t="s">
        <v>472</v>
      </c>
      <c r="R735" s="9" t="s">
        <v>48</v>
      </c>
      <c r="S735" s="11"/>
      <c r="T735" s="13" t="s">
        <v>49</v>
      </c>
      <c r="U735" s="12" t="s">
        <v>1747</v>
      </c>
      <c r="W735" s="75">
        <f>(Tabla16[[#This Row],[TASA 16%]]+Tabla16[[#This Row],[IEPS 6%]])*0.16</f>
        <v>5895.21</v>
      </c>
      <c r="X735" s="75">
        <f>W735-Tabla16[[#This Row],[IVA]]</f>
        <v>0</v>
      </c>
    </row>
    <row r="736" spans="1:24" x14ac:dyDescent="0.25">
      <c r="A736" s="64">
        <v>186988</v>
      </c>
      <c r="B736" s="65">
        <v>448</v>
      </c>
      <c r="C736" s="10">
        <v>45184</v>
      </c>
      <c r="D736" s="67"/>
      <c r="E736" s="67">
        <v>0</v>
      </c>
      <c r="F736" s="67">
        <v>9918</v>
      </c>
      <c r="G736" s="68"/>
      <c r="H736" s="68"/>
      <c r="I736" s="67"/>
      <c r="J736" s="67"/>
      <c r="K736" s="67">
        <v>1586.88</v>
      </c>
      <c r="L736" s="67">
        <v>11504.88</v>
      </c>
      <c r="M736" s="61">
        <f>Tabla16[[#This Row],[TASA EX.]]+Tabla16[[#This Row],[IEPS 8 %]]</f>
        <v>0</v>
      </c>
      <c r="N736" s="69">
        <f>Tabla16[[#This Row],[TASA 16%]]+Tabla16[[#This Row],[IEPS 6%]]</f>
        <v>9918</v>
      </c>
      <c r="O736" s="36">
        <v>45189</v>
      </c>
      <c r="P736" s="66" t="s">
        <v>632</v>
      </c>
      <c r="Q736" s="70" t="s">
        <v>633</v>
      </c>
      <c r="R736" s="65" t="s">
        <v>34</v>
      </c>
      <c r="S736" s="67"/>
      <c r="T736" s="71" t="s">
        <v>35</v>
      </c>
      <c r="U736" s="66" t="s">
        <v>1748</v>
      </c>
      <c r="W736" s="75">
        <f>(Tabla16[[#This Row],[TASA 16%]]+Tabla16[[#This Row],[IEPS 6%]])*0.16</f>
        <v>1586.88</v>
      </c>
      <c r="X736" s="75">
        <f>W736-Tabla16[[#This Row],[IVA]]</f>
        <v>0</v>
      </c>
    </row>
    <row r="737" spans="1:24" x14ac:dyDescent="0.25">
      <c r="A737" s="64">
        <v>186989</v>
      </c>
      <c r="B737" s="65">
        <v>449</v>
      </c>
      <c r="C737" s="10">
        <v>45184</v>
      </c>
      <c r="D737" s="67"/>
      <c r="E737" s="67">
        <v>9394.7975000000006</v>
      </c>
      <c r="F737" s="67">
        <v>2471.8125</v>
      </c>
      <c r="G737" s="68"/>
      <c r="H737" s="68"/>
      <c r="I737" s="67"/>
      <c r="J737" s="67"/>
      <c r="K737" s="67">
        <v>395.49</v>
      </c>
      <c r="L737" s="67">
        <v>12262.1</v>
      </c>
      <c r="M737" s="61">
        <f>Tabla16[[#This Row],[TASA EX.]]+Tabla16[[#This Row],[IEPS 8 %]]</f>
        <v>0</v>
      </c>
      <c r="N737" s="69">
        <f>Tabla16[[#This Row],[TASA 16%]]+Tabla16[[#This Row],[IEPS 6%]]</f>
        <v>2471.8125</v>
      </c>
      <c r="O737" s="36">
        <v>45188</v>
      </c>
      <c r="P737" s="66" t="s">
        <v>130</v>
      </c>
      <c r="Q737" s="70" t="s">
        <v>131</v>
      </c>
      <c r="R737" s="65" t="s">
        <v>34</v>
      </c>
      <c r="S737" s="67"/>
      <c r="T737" s="71" t="s">
        <v>35</v>
      </c>
      <c r="U737" s="66" t="s">
        <v>1749</v>
      </c>
      <c r="W737" s="75">
        <f>(Tabla16[[#This Row],[TASA 16%]]+Tabla16[[#This Row],[IEPS 6%]])*0.16</f>
        <v>395.49</v>
      </c>
      <c r="X737" s="75">
        <f>W737-Tabla16[[#This Row],[IVA]]</f>
        <v>0</v>
      </c>
    </row>
    <row r="738" spans="1:24" x14ac:dyDescent="0.25">
      <c r="A738" s="64">
        <v>186312</v>
      </c>
      <c r="B738" s="65">
        <v>772</v>
      </c>
      <c r="C738" s="10">
        <v>45162</v>
      </c>
      <c r="D738" s="67"/>
      <c r="E738" s="67">
        <v>63012</v>
      </c>
      <c r="F738" s="67">
        <v>0</v>
      </c>
      <c r="G738" s="68"/>
      <c r="H738" s="68"/>
      <c r="I738" s="67"/>
      <c r="J738" s="67">
        <v>1408.8</v>
      </c>
      <c r="K738" s="67"/>
      <c r="L738" s="67">
        <v>64420.800000000003</v>
      </c>
      <c r="M738" s="61">
        <f>Tabla16[[#This Row],[TASA EX.]]+Tabla16[[#This Row],[IEPS 8 %]]</f>
        <v>1408.8</v>
      </c>
      <c r="N738" s="69">
        <f>Tabla16[[#This Row],[TASA 16%]]+Tabla16[[#This Row],[IEPS 6%]]</f>
        <v>0</v>
      </c>
      <c r="O738" s="36">
        <v>45185</v>
      </c>
      <c r="P738" s="66" t="s">
        <v>527</v>
      </c>
      <c r="Q738" s="70" t="s">
        <v>528</v>
      </c>
      <c r="R738" s="65" t="s">
        <v>34</v>
      </c>
      <c r="S738" s="67">
        <v>248</v>
      </c>
      <c r="T738" s="71" t="s">
        <v>35</v>
      </c>
      <c r="U738" s="66" t="s">
        <v>1228</v>
      </c>
      <c r="W738" s="75">
        <f>(Tabla16[[#This Row],[TASA 16%]]+Tabla16[[#This Row],[IEPS 6%]])*0.16</f>
        <v>0</v>
      </c>
      <c r="X738" s="75">
        <f>W738-Tabla16[[#This Row],[IVA]]</f>
        <v>0</v>
      </c>
    </row>
    <row r="739" spans="1:24" x14ac:dyDescent="0.25">
      <c r="A739" s="64">
        <v>186995</v>
      </c>
      <c r="B739" s="65">
        <v>455</v>
      </c>
      <c r="C739" s="10">
        <v>45184</v>
      </c>
      <c r="D739" s="67"/>
      <c r="E739" s="67">
        <v>60993</v>
      </c>
      <c r="F739" s="67">
        <v>0</v>
      </c>
      <c r="G739" s="68"/>
      <c r="H739" s="68"/>
      <c r="I739" s="67"/>
      <c r="J739" s="67"/>
      <c r="K739" s="67"/>
      <c r="L739" s="67">
        <v>60993</v>
      </c>
      <c r="M739" s="61">
        <f>Tabla16[[#This Row],[TASA EX.]]+Tabla16[[#This Row],[IEPS 8 %]]</f>
        <v>0</v>
      </c>
      <c r="N739" s="69">
        <f>Tabla16[[#This Row],[TASA 16%]]+Tabla16[[#This Row],[IEPS 6%]]</f>
        <v>0</v>
      </c>
      <c r="O739" s="36">
        <v>45192</v>
      </c>
      <c r="P739" s="66" t="s">
        <v>545</v>
      </c>
      <c r="Q739" s="70" t="s">
        <v>546</v>
      </c>
      <c r="R739" s="65" t="s">
        <v>34</v>
      </c>
      <c r="S739" s="67"/>
      <c r="T739" s="71" t="s">
        <v>35</v>
      </c>
      <c r="U739" s="66" t="s">
        <v>1750</v>
      </c>
      <c r="W739" s="75">
        <f>(Tabla16[[#This Row],[TASA 16%]]+Tabla16[[#This Row],[IEPS 6%]])*0.16</f>
        <v>0</v>
      </c>
      <c r="X739" s="75">
        <f>W739-Tabla16[[#This Row],[IVA]]</f>
        <v>0</v>
      </c>
    </row>
    <row r="740" spans="1:24" x14ac:dyDescent="0.25">
      <c r="A740" s="64">
        <v>186997</v>
      </c>
      <c r="B740" s="65">
        <v>457</v>
      </c>
      <c r="C740" s="10">
        <v>45184</v>
      </c>
      <c r="D740" s="67"/>
      <c r="E740" s="67">
        <v>275035.2</v>
      </c>
      <c r="F740" s="67">
        <v>0</v>
      </c>
      <c r="G740" s="68"/>
      <c r="H740" s="68"/>
      <c r="I740" s="67"/>
      <c r="J740" s="67"/>
      <c r="K740" s="67"/>
      <c r="L740" s="67">
        <v>275035.2</v>
      </c>
      <c r="M740" s="61">
        <f>Tabla16[[#This Row],[TASA EX.]]+Tabla16[[#This Row],[IEPS 8 %]]</f>
        <v>0</v>
      </c>
      <c r="N740" s="69">
        <f>Tabla16[[#This Row],[TASA 16%]]+Tabla16[[#This Row],[IEPS 6%]]</f>
        <v>0</v>
      </c>
      <c r="O740" s="36">
        <v>45198</v>
      </c>
      <c r="P740" t="s">
        <v>1999</v>
      </c>
      <c r="Q740" s="70" t="s">
        <v>143</v>
      </c>
      <c r="R740" s="9" t="s">
        <v>34</v>
      </c>
      <c r="S740" s="67"/>
      <c r="T740" s="13" t="s">
        <v>35</v>
      </c>
      <c r="U740" s="66" t="s">
        <v>1751</v>
      </c>
      <c r="W740" s="75">
        <f>(Tabla16[[#This Row],[TASA 16%]]+Tabla16[[#This Row],[IEPS 6%]])*0.16</f>
        <v>0</v>
      </c>
      <c r="X740" s="75">
        <f>W740-Tabla16[[#This Row],[IVA]]</f>
        <v>0</v>
      </c>
    </row>
    <row r="741" spans="1:24" x14ac:dyDescent="0.25">
      <c r="A741" s="64">
        <v>186998</v>
      </c>
      <c r="B741" s="65">
        <v>458</v>
      </c>
      <c r="C741" s="10">
        <v>45184</v>
      </c>
      <c r="D741" s="67"/>
      <c r="E741" s="67">
        <v>-1.2499999999818101E-2</v>
      </c>
      <c r="F741" s="67">
        <v>6306.0625</v>
      </c>
      <c r="G741" s="68"/>
      <c r="H741" s="68"/>
      <c r="I741" s="67"/>
      <c r="J741" s="67"/>
      <c r="K741" s="67">
        <v>1008.97</v>
      </c>
      <c r="L741" s="67">
        <v>7315.02</v>
      </c>
      <c r="M741" s="61">
        <f>Tabla16[[#This Row],[TASA EX.]]+Tabla16[[#This Row],[IEPS 8 %]]</f>
        <v>0</v>
      </c>
      <c r="N741" s="69">
        <f>Tabla16[[#This Row],[TASA 16%]]+Tabla16[[#This Row],[IEPS 6%]]</f>
        <v>6306.0625</v>
      </c>
      <c r="O741" s="36">
        <v>45189</v>
      </c>
      <c r="P741" s="66" t="s">
        <v>1491</v>
      </c>
      <c r="Q741" s="70" t="s">
        <v>1492</v>
      </c>
      <c r="R741" s="65" t="s">
        <v>34</v>
      </c>
      <c r="S741" s="67"/>
      <c r="T741" s="71" t="s">
        <v>35</v>
      </c>
      <c r="U741" s="66" t="s">
        <v>1752</v>
      </c>
      <c r="W741" s="75">
        <f>(Tabla16[[#This Row],[TASA 16%]]+Tabla16[[#This Row],[IEPS 6%]])*0.16</f>
        <v>1008.97</v>
      </c>
      <c r="X741" s="75">
        <f>W741-Tabla16[[#This Row],[IVA]]</f>
        <v>0</v>
      </c>
    </row>
    <row r="742" spans="1:24" x14ac:dyDescent="0.25">
      <c r="A742" s="64">
        <v>186999</v>
      </c>
      <c r="B742" s="65">
        <v>459</v>
      </c>
      <c r="C742" s="10">
        <v>45184</v>
      </c>
      <c r="D742" s="67"/>
      <c r="E742" s="67">
        <v>2.2500000002764864E-2</v>
      </c>
      <c r="F742" s="67">
        <v>31136.6875</v>
      </c>
      <c r="G742" s="68"/>
      <c r="H742" s="68"/>
      <c r="I742" s="67"/>
      <c r="J742" s="67"/>
      <c r="K742" s="67">
        <v>4981.87</v>
      </c>
      <c r="L742" s="67">
        <v>36118.58</v>
      </c>
      <c r="M742" s="61">
        <f>Tabla16[[#This Row],[TASA EX.]]+Tabla16[[#This Row],[IEPS 8 %]]</f>
        <v>0</v>
      </c>
      <c r="N742" s="69">
        <f>Tabla16[[#This Row],[TASA 16%]]+Tabla16[[#This Row],[IEPS 6%]]</f>
        <v>31136.6875</v>
      </c>
      <c r="O742" s="36">
        <v>45195</v>
      </c>
      <c r="P742" s="66" t="s">
        <v>262</v>
      </c>
      <c r="Q742" s="70" t="s">
        <v>263</v>
      </c>
      <c r="R742" s="65" t="s">
        <v>34</v>
      </c>
      <c r="S742" s="67"/>
      <c r="T742" s="71" t="s">
        <v>35</v>
      </c>
      <c r="U742" s="66" t="s">
        <v>1753</v>
      </c>
      <c r="W742" s="75">
        <f>(Tabla16[[#This Row],[TASA 16%]]+Tabla16[[#This Row],[IEPS 6%]])*0.16</f>
        <v>4981.87</v>
      </c>
      <c r="X742" s="75">
        <f>W742-Tabla16[[#This Row],[IVA]]</f>
        <v>0</v>
      </c>
    </row>
    <row r="743" spans="1:24" x14ac:dyDescent="0.25">
      <c r="A743" s="64">
        <v>186455</v>
      </c>
      <c r="B743" s="65">
        <v>915</v>
      </c>
      <c r="C743" s="10">
        <v>45167</v>
      </c>
      <c r="D743" s="67"/>
      <c r="E743" s="67">
        <v>135595.26500000001</v>
      </c>
      <c r="F743" s="67">
        <v>159772.125</v>
      </c>
      <c r="G743" s="68"/>
      <c r="H743" s="68"/>
      <c r="I743" s="67"/>
      <c r="J743" s="67">
        <v>973.17</v>
      </c>
      <c r="K743" s="67">
        <v>25563.54</v>
      </c>
      <c r="L743" s="67">
        <v>321904.09999999998</v>
      </c>
      <c r="M743" s="61">
        <f>Tabla16[[#This Row],[TASA EX.]]+Tabla16[[#This Row],[IEPS 8 %]]</f>
        <v>973.17</v>
      </c>
      <c r="N743" s="69">
        <f>Tabla16[[#This Row],[TASA 16%]]+Tabla16[[#This Row],[IEPS 6%]]</f>
        <v>159772.125</v>
      </c>
      <c r="O743" s="36">
        <v>45174</v>
      </c>
      <c r="P743" s="66" t="s">
        <v>222</v>
      </c>
      <c r="Q743" s="70" t="s">
        <v>223</v>
      </c>
      <c r="R743" s="65" t="s">
        <v>34</v>
      </c>
      <c r="S743" s="67">
        <v>12900.2</v>
      </c>
      <c r="T743" s="71" t="s">
        <v>35</v>
      </c>
      <c r="U743" s="66" t="s">
        <v>1320</v>
      </c>
      <c r="W743" s="75">
        <f>(Tabla16[[#This Row],[TASA 16%]]+Tabla16[[#This Row],[IEPS 6%]])*0.16</f>
        <v>25563.54</v>
      </c>
      <c r="X743" s="75">
        <f>W743-Tabla16[[#This Row],[IVA]]</f>
        <v>0</v>
      </c>
    </row>
    <row r="744" spans="1:24" x14ac:dyDescent="0.25">
      <c r="A744" s="64">
        <v>187001</v>
      </c>
      <c r="B744" s="65">
        <v>461</v>
      </c>
      <c r="C744" s="10">
        <v>45184</v>
      </c>
      <c r="D744" s="67"/>
      <c r="E744" s="67">
        <v>-2.2499999991850927E-2</v>
      </c>
      <c r="F744" s="67">
        <v>119794.81249999999</v>
      </c>
      <c r="G744" s="68"/>
      <c r="H744" s="68"/>
      <c r="I744" s="67"/>
      <c r="J744" s="67"/>
      <c r="K744" s="67">
        <v>19167.169999999998</v>
      </c>
      <c r="L744" s="67">
        <v>138961.96</v>
      </c>
      <c r="M744" s="61">
        <f>Tabla16[[#This Row],[TASA EX.]]+Tabla16[[#This Row],[IEPS 8 %]]</f>
        <v>0</v>
      </c>
      <c r="N744" s="69">
        <f>Tabla16[[#This Row],[TASA 16%]]+Tabla16[[#This Row],[IEPS 6%]]</f>
        <v>119794.81249999999</v>
      </c>
      <c r="O744" s="36">
        <v>45195</v>
      </c>
      <c r="P744" s="66" t="s">
        <v>359</v>
      </c>
      <c r="Q744" s="70" t="s">
        <v>360</v>
      </c>
      <c r="R744" s="65" t="s">
        <v>34</v>
      </c>
      <c r="S744" s="67"/>
      <c r="T744" s="71" t="s">
        <v>35</v>
      </c>
      <c r="U744" s="66" t="s">
        <v>1755</v>
      </c>
      <c r="W744" s="75">
        <f>(Tabla16[[#This Row],[TASA 16%]]+Tabla16[[#This Row],[IEPS 6%]])*0.16</f>
        <v>19167.169999999998</v>
      </c>
      <c r="X744" s="75">
        <f>W744-Tabla16[[#This Row],[IVA]]</f>
        <v>0</v>
      </c>
    </row>
    <row r="745" spans="1:24" x14ac:dyDescent="0.25">
      <c r="A745" s="64">
        <v>187002</v>
      </c>
      <c r="B745" s="65">
        <v>462</v>
      </c>
      <c r="C745" s="10">
        <v>45184</v>
      </c>
      <c r="D745" s="67"/>
      <c r="E745" s="67">
        <v>2.4999999950523488E-3</v>
      </c>
      <c r="F745" s="67">
        <v>47882.4375</v>
      </c>
      <c r="G745" s="68"/>
      <c r="H745" s="68"/>
      <c r="I745" s="67"/>
      <c r="J745" s="67"/>
      <c r="K745" s="67">
        <v>7661.19</v>
      </c>
      <c r="L745" s="67">
        <v>55543.63</v>
      </c>
      <c r="M745" s="61">
        <f>Tabla16[[#This Row],[TASA EX.]]+Tabla16[[#This Row],[IEPS 8 %]]</f>
        <v>0</v>
      </c>
      <c r="N745" s="69">
        <f>Tabla16[[#This Row],[TASA 16%]]+Tabla16[[#This Row],[IEPS 6%]]</f>
        <v>47882.4375</v>
      </c>
      <c r="O745" s="36">
        <v>45198</v>
      </c>
      <c r="P745" s="66" t="s">
        <v>616</v>
      </c>
      <c r="Q745" s="70" t="s">
        <v>617</v>
      </c>
      <c r="R745" s="65" t="s">
        <v>34</v>
      </c>
      <c r="S745" s="67"/>
      <c r="T745" s="71" t="s">
        <v>35</v>
      </c>
      <c r="U745" s="66" t="s">
        <v>1756</v>
      </c>
      <c r="W745" s="75">
        <f>(Tabla16[[#This Row],[TASA 16%]]+Tabla16[[#This Row],[IEPS 6%]])*0.16</f>
        <v>7661.1900000000005</v>
      </c>
      <c r="X745" s="75">
        <f>W745-Tabla16[[#This Row],[IVA]]</f>
        <v>0</v>
      </c>
    </row>
    <row r="746" spans="1:24" x14ac:dyDescent="0.25">
      <c r="A746" s="39">
        <v>186681</v>
      </c>
      <c r="B746" s="9">
        <v>141</v>
      </c>
      <c r="C746" s="10">
        <v>45174</v>
      </c>
      <c r="D746" s="11"/>
      <c r="E746" s="11">
        <v>108115.8</v>
      </c>
      <c r="F746" s="11">
        <v>0</v>
      </c>
      <c r="G746" s="24"/>
      <c r="H746" s="24"/>
      <c r="I746" s="11"/>
      <c r="J746" s="11">
        <v>1620.17</v>
      </c>
      <c r="K746" s="11"/>
      <c r="L746" s="11">
        <v>109735.97</v>
      </c>
      <c r="M746" s="62">
        <f>Tabla16[[#This Row],[TASA EX.]]+Tabla16[[#This Row],[IEPS 8 %]]</f>
        <v>1620.17</v>
      </c>
      <c r="N746" s="62">
        <f>Tabla16[[#This Row],[TASA 16%]]+Tabla16[[#This Row],[IEPS 6%]]</f>
        <v>0</v>
      </c>
      <c r="O746" s="36">
        <v>45188</v>
      </c>
      <c r="P746" s="12" t="s">
        <v>222</v>
      </c>
      <c r="Q746" s="37" t="s">
        <v>223</v>
      </c>
      <c r="R746" s="9" t="s">
        <v>34</v>
      </c>
      <c r="S746" s="11">
        <v>43919.88</v>
      </c>
      <c r="T746" s="13" t="s">
        <v>35</v>
      </c>
      <c r="U746" s="12" t="s">
        <v>1521</v>
      </c>
      <c r="W746" s="75">
        <f>(Tabla16[[#This Row],[TASA 16%]]+Tabla16[[#This Row],[IEPS 6%]])*0.16</f>
        <v>0</v>
      </c>
      <c r="X746" s="75">
        <f>W746-Tabla16[[#This Row],[IVA]]</f>
        <v>0</v>
      </c>
    </row>
    <row r="747" spans="1:24" x14ac:dyDescent="0.25">
      <c r="A747" s="64">
        <v>187009</v>
      </c>
      <c r="B747" s="65">
        <v>469</v>
      </c>
      <c r="C747" s="10">
        <v>45184</v>
      </c>
      <c r="D747" s="67"/>
      <c r="E747" s="67">
        <v>4524.9225000000006</v>
      </c>
      <c r="F747" s="67">
        <v>7896.4375</v>
      </c>
      <c r="G747" s="68"/>
      <c r="H747" s="68"/>
      <c r="I747" s="67"/>
      <c r="J747" s="67"/>
      <c r="K747" s="67">
        <v>1263.43</v>
      </c>
      <c r="L747" s="67">
        <v>13684.79</v>
      </c>
      <c r="M747" s="61">
        <f>Tabla16[[#This Row],[TASA EX.]]+Tabla16[[#This Row],[IEPS 8 %]]</f>
        <v>0</v>
      </c>
      <c r="N747" s="69">
        <f>Tabla16[[#This Row],[TASA 16%]]+Tabla16[[#This Row],[IEPS 6%]]</f>
        <v>7896.4375</v>
      </c>
      <c r="O747" s="36">
        <v>45187</v>
      </c>
      <c r="P747" s="66" t="s">
        <v>577</v>
      </c>
      <c r="Q747" s="70" t="s">
        <v>578</v>
      </c>
      <c r="R747" s="65" t="s">
        <v>48</v>
      </c>
      <c r="S747" s="67"/>
      <c r="T747" s="71" t="s">
        <v>49</v>
      </c>
      <c r="U747" s="66" t="s">
        <v>1758</v>
      </c>
      <c r="W747" s="75">
        <f>(Tabla16[[#This Row],[TASA 16%]]+Tabla16[[#This Row],[IEPS 6%]])*0.16</f>
        <v>1263.43</v>
      </c>
      <c r="X747" s="75">
        <f>W747-Tabla16[[#This Row],[IVA]]</f>
        <v>0</v>
      </c>
    </row>
    <row r="748" spans="1:24" x14ac:dyDescent="0.25">
      <c r="A748" s="48">
        <v>186683</v>
      </c>
      <c r="B748" s="49">
        <v>143</v>
      </c>
      <c r="C748" s="10">
        <v>45174</v>
      </c>
      <c r="D748" s="50"/>
      <c r="E748" s="50">
        <v>92048.77</v>
      </c>
      <c r="F748" s="50">
        <v>0</v>
      </c>
      <c r="G748" s="51"/>
      <c r="H748" s="51"/>
      <c r="I748" s="50"/>
      <c r="J748" s="50">
        <v>2124.58</v>
      </c>
      <c r="K748" s="50"/>
      <c r="L748" s="50">
        <v>94173.35</v>
      </c>
      <c r="M748" s="61">
        <f>Tabla16[[#This Row],[TASA EX.]]+Tabla16[[#This Row],[IEPS 8 %]]</f>
        <v>2124.58</v>
      </c>
      <c r="N748" s="63">
        <f>Tabla16[[#This Row],[TASA 16%]]+Tabla16[[#This Row],[IEPS 6%]]</f>
        <v>0</v>
      </c>
      <c r="O748" s="36">
        <v>45181</v>
      </c>
      <c r="P748" s="52" t="s">
        <v>222</v>
      </c>
      <c r="Q748" s="53" t="s">
        <v>223</v>
      </c>
      <c r="R748" s="49" t="s">
        <v>34</v>
      </c>
      <c r="S748" s="50">
        <v>22872.7</v>
      </c>
      <c r="T748" s="54" t="s">
        <v>35</v>
      </c>
      <c r="U748" s="52" t="s">
        <v>1523</v>
      </c>
      <c r="W748" s="75">
        <f>(Tabla16[[#This Row],[TASA 16%]]+Tabla16[[#This Row],[IEPS 6%]])*0.16</f>
        <v>0</v>
      </c>
      <c r="X748" s="75">
        <f>W748-Tabla16[[#This Row],[IVA]]</f>
        <v>0</v>
      </c>
    </row>
    <row r="749" spans="1:24" x14ac:dyDescent="0.25">
      <c r="A749" s="64">
        <v>187013</v>
      </c>
      <c r="B749" s="65">
        <v>473</v>
      </c>
      <c r="C749" s="10">
        <v>45184</v>
      </c>
      <c r="D749" s="67"/>
      <c r="E749" s="67">
        <v>7272</v>
      </c>
      <c r="F749" s="67">
        <v>0</v>
      </c>
      <c r="G749" s="68"/>
      <c r="H749" s="68"/>
      <c r="I749" s="67"/>
      <c r="J749" s="67"/>
      <c r="K749" s="67"/>
      <c r="L749" s="67">
        <v>7272</v>
      </c>
      <c r="M749" s="61">
        <f>Tabla16[[#This Row],[TASA EX.]]+Tabla16[[#This Row],[IEPS 8 %]]</f>
        <v>0</v>
      </c>
      <c r="N749" s="69">
        <f>Tabla16[[#This Row],[TASA 16%]]+Tabla16[[#This Row],[IEPS 6%]]</f>
        <v>0</v>
      </c>
      <c r="O749" s="36">
        <v>45192</v>
      </c>
      <c r="P749" s="66" t="s">
        <v>750</v>
      </c>
      <c r="Q749" s="70" t="s">
        <v>751</v>
      </c>
      <c r="R749" s="65" t="s">
        <v>34</v>
      </c>
      <c r="S749" s="67"/>
      <c r="T749" s="71" t="s">
        <v>35</v>
      </c>
      <c r="U749" s="66" t="s">
        <v>1663</v>
      </c>
      <c r="W749" s="75">
        <f>(Tabla16[[#This Row],[TASA 16%]]+Tabla16[[#This Row],[IEPS 6%]])*0.16</f>
        <v>0</v>
      </c>
      <c r="X749" s="75">
        <f>W749-Tabla16[[#This Row],[IVA]]</f>
        <v>0</v>
      </c>
    </row>
    <row r="750" spans="1:24" x14ac:dyDescent="0.25">
      <c r="A750" s="76">
        <v>186686</v>
      </c>
      <c r="B750" s="77">
        <v>146</v>
      </c>
      <c r="C750" s="85">
        <v>45174</v>
      </c>
      <c r="D750" s="79"/>
      <c r="E750" s="79">
        <v>80464.849999999991</v>
      </c>
      <c r="F750" s="79">
        <v>0</v>
      </c>
      <c r="G750" s="80"/>
      <c r="H750" s="80"/>
      <c r="I750" s="79"/>
      <c r="J750" s="79">
        <v>1842.46</v>
      </c>
      <c r="K750" s="79"/>
      <c r="L750" s="79">
        <v>82307.31</v>
      </c>
      <c r="M750" s="81">
        <f>Tabla16[[#This Row],[TASA EX.]]+Tabla16[[#This Row],[IEPS 8 %]]</f>
        <v>1842.46</v>
      </c>
      <c r="N750" s="81">
        <f>Tabla16[[#This Row],[TASA 16%]]+Tabla16[[#This Row],[IEPS 6%]]</f>
        <v>0</v>
      </c>
      <c r="O750" s="36">
        <v>45195</v>
      </c>
      <c r="P750" s="78" t="s">
        <v>222</v>
      </c>
      <c r="Q750" s="82" t="s">
        <v>223</v>
      </c>
      <c r="R750" s="77" t="s">
        <v>34</v>
      </c>
      <c r="S750" s="79">
        <v>24506.65</v>
      </c>
      <c r="T750" s="83" t="s">
        <v>35</v>
      </c>
      <c r="U750" s="78" t="s">
        <v>1526</v>
      </c>
      <c r="W750" s="75">
        <f>(Tabla16[[#This Row],[TASA 16%]]+Tabla16[[#This Row],[IEPS 6%]])*0.16</f>
        <v>0</v>
      </c>
      <c r="X750" s="75">
        <f>W750-Tabla16[[#This Row],[IVA]]</f>
        <v>0</v>
      </c>
    </row>
    <row r="751" spans="1:24" x14ac:dyDescent="0.25">
      <c r="A751" s="39">
        <v>187015</v>
      </c>
      <c r="B751" s="9">
        <v>475</v>
      </c>
      <c r="C751" s="10">
        <v>45184</v>
      </c>
      <c r="D751" s="11"/>
      <c r="E751" s="11">
        <v>7699.9800000000032</v>
      </c>
      <c r="F751" s="11">
        <v>31149.5</v>
      </c>
      <c r="G751" s="24"/>
      <c r="H751" s="24"/>
      <c r="I751" s="11"/>
      <c r="J751" s="11"/>
      <c r="K751" s="11">
        <v>4983.92</v>
      </c>
      <c r="L751" s="11">
        <v>43833.4</v>
      </c>
      <c r="M751" s="62">
        <f>Tabla16[[#This Row],[TASA EX.]]+Tabla16[[#This Row],[IEPS 8 %]]</f>
        <v>0</v>
      </c>
      <c r="N751" s="62">
        <f>Tabla16[[#This Row],[TASA 16%]]+Tabla16[[#This Row],[IEPS 6%]]</f>
        <v>31149.5</v>
      </c>
      <c r="O751" s="36">
        <v>45191</v>
      </c>
      <c r="P751" s="12" t="s">
        <v>260</v>
      </c>
      <c r="Q751" s="37" t="s">
        <v>261</v>
      </c>
      <c r="R751" s="9" t="s">
        <v>34</v>
      </c>
      <c r="S751" s="11"/>
      <c r="T751" s="13" t="s">
        <v>35</v>
      </c>
      <c r="U751" s="12" t="s">
        <v>1761</v>
      </c>
      <c r="W751" s="75">
        <f>(Tabla16[[#This Row],[TASA 16%]]+Tabla16[[#This Row],[IEPS 6%]])*0.16</f>
        <v>4983.92</v>
      </c>
      <c r="X751" s="75">
        <f>W751-Tabla16[[#This Row],[IVA]]</f>
        <v>0</v>
      </c>
    </row>
    <row r="752" spans="1:24" x14ac:dyDescent="0.25">
      <c r="A752" s="64">
        <v>186451</v>
      </c>
      <c r="B752" s="65">
        <v>911</v>
      </c>
      <c r="C752" s="10">
        <v>45167</v>
      </c>
      <c r="D752" s="67"/>
      <c r="E752" s="67">
        <v>95075.98</v>
      </c>
      <c r="F752" s="67">
        <v>0</v>
      </c>
      <c r="G752" s="68"/>
      <c r="H752" s="68"/>
      <c r="I752" s="67"/>
      <c r="J752" s="67">
        <v>7606.08</v>
      </c>
      <c r="K752" s="67"/>
      <c r="L752" s="67">
        <v>102682.06</v>
      </c>
      <c r="M752" s="61">
        <f>Tabla16[[#This Row],[TASA EX.]]+Tabla16[[#This Row],[IEPS 8 %]]</f>
        <v>7606.08</v>
      </c>
      <c r="N752" s="69">
        <f>Tabla16[[#This Row],[TASA 16%]]+Tabla16[[#This Row],[IEPS 6%]]</f>
        <v>0</v>
      </c>
      <c r="O752" s="36">
        <v>45176</v>
      </c>
      <c r="P752" s="66" t="s">
        <v>236</v>
      </c>
      <c r="Q752" s="70" t="s">
        <v>237</v>
      </c>
      <c r="R752" s="65" t="s">
        <v>34</v>
      </c>
      <c r="S752" s="67">
        <v>11154.17</v>
      </c>
      <c r="T752" s="71" t="s">
        <v>35</v>
      </c>
      <c r="U752" s="66" t="s">
        <v>1318</v>
      </c>
      <c r="W752" s="75">
        <f>(Tabla16[[#This Row],[TASA 16%]]+Tabla16[[#This Row],[IEPS 6%]])*0.16</f>
        <v>0</v>
      </c>
      <c r="X752" s="75">
        <f>W752-Tabla16[[#This Row],[IVA]]</f>
        <v>0</v>
      </c>
    </row>
    <row r="753" spans="1:24" x14ac:dyDescent="0.25">
      <c r="A753" s="64">
        <v>186840</v>
      </c>
      <c r="B753" s="65">
        <v>300</v>
      </c>
      <c r="C753" s="10">
        <v>45177</v>
      </c>
      <c r="D753" s="67"/>
      <c r="E753" s="67">
        <v>60559.83</v>
      </c>
      <c r="F753" s="67">
        <v>0</v>
      </c>
      <c r="G753" s="68"/>
      <c r="H753" s="68"/>
      <c r="I753" s="67"/>
      <c r="J753" s="67">
        <v>4844.79</v>
      </c>
      <c r="K753" s="67"/>
      <c r="L753" s="67">
        <v>65404.62</v>
      </c>
      <c r="M753" s="61">
        <f>Tabla16[[#This Row],[TASA EX.]]+Tabla16[[#This Row],[IEPS 8 %]]</f>
        <v>4844.79</v>
      </c>
      <c r="N753" s="69">
        <f>Tabla16[[#This Row],[TASA 16%]]+Tabla16[[#This Row],[IEPS 6%]]</f>
        <v>0</v>
      </c>
      <c r="O753" s="36">
        <v>45197</v>
      </c>
      <c r="P753" s="66" t="s">
        <v>236</v>
      </c>
      <c r="Q753" s="70" t="s">
        <v>237</v>
      </c>
      <c r="R753" s="65" t="s">
        <v>34</v>
      </c>
      <c r="S753" s="67">
        <v>9049.17</v>
      </c>
      <c r="T753" s="71" t="s">
        <v>35</v>
      </c>
      <c r="U753" s="66" t="s">
        <v>1659</v>
      </c>
      <c r="W753" s="75">
        <f>(Tabla16[[#This Row],[TASA 16%]]+Tabla16[[#This Row],[IEPS 6%]])*0.16</f>
        <v>0</v>
      </c>
      <c r="X753" s="75">
        <f>W753-Tabla16[[#This Row],[IVA]]</f>
        <v>0</v>
      </c>
    </row>
    <row r="754" spans="1:24" x14ac:dyDescent="0.25">
      <c r="A754" s="64">
        <v>187019</v>
      </c>
      <c r="B754" s="65">
        <v>479</v>
      </c>
      <c r="C754" s="10">
        <v>45184</v>
      </c>
      <c r="D754" s="67"/>
      <c r="E754" s="67">
        <v>14000</v>
      </c>
      <c r="F754" s="67">
        <v>0</v>
      </c>
      <c r="G754" s="68"/>
      <c r="H754" s="68"/>
      <c r="I754" s="67"/>
      <c r="J754" s="67"/>
      <c r="K754" s="67"/>
      <c r="L754" s="67">
        <v>14000</v>
      </c>
      <c r="M754" s="61">
        <f>Tabla16[[#This Row],[TASA EX.]]+Tabla16[[#This Row],[IEPS 8 %]]</f>
        <v>0</v>
      </c>
      <c r="N754" s="69">
        <f>Tabla16[[#This Row],[TASA 16%]]+Tabla16[[#This Row],[IEPS 6%]]</f>
        <v>0</v>
      </c>
      <c r="O754" s="36">
        <v>45189</v>
      </c>
      <c r="P754" s="66" t="s">
        <v>1764</v>
      </c>
      <c r="Q754" s="70" t="s">
        <v>1765</v>
      </c>
      <c r="R754" s="65" t="s">
        <v>34</v>
      </c>
      <c r="S754" s="67"/>
      <c r="T754" s="71" t="s">
        <v>35</v>
      </c>
      <c r="U754" s="66" t="s">
        <v>1766</v>
      </c>
      <c r="W754" s="75">
        <f>(Tabla16[[#This Row],[TASA 16%]]+Tabla16[[#This Row],[IEPS 6%]])*0.16</f>
        <v>0</v>
      </c>
      <c r="X754" s="75">
        <f>W754-Tabla16[[#This Row],[IVA]]</f>
        <v>0</v>
      </c>
    </row>
    <row r="755" spans="1:24" x14ac:dyDescent="0.25">
      <c r="A755" s="64">
        <v>186565</v>
      </c>
      <c r="B755" s="65">
        <v>25</v>
      </c>
      <c r="C755" s="10">
        <v>45170</v>
      </c>
      <c r="D755" s="67"/>
      <c r="E755" s="67">
        <v>152087.51999999999</v>
      </c>
      <c r="F755" s="67">
        <v>3103.75</v>
      </c>
      <c r="G755" s="68"/>
      <c r="H755" s="68"/>
      <c r="I755" s="67"/>
      <c r="J755" s="67">
        <v>12166.98</v>
      </c>
      <c r="K755" s="67">
        <v>496.6</v>
      </c>
      <c r="L755" s="67">
        <v>167854.85</v>
      </c>
      <c r="M755" s="61">
        <f>Tabla16[[#This Row],[TASA EX.]]+Tabla16[[#This Row],[IEPS 8 %]]</f>
        <v>12166.98</v>
      </c>
      <c r="N755" s="69">
        <f>Tabla16[[#This Row],[TASA 16%]]+Tabla16[[#This Row],[IEPS 6%]]</f>
        <v>3103.75</v>
      </c>
      <c r="O755" s="36">
        <v>45181</v>
      </c>
      <c r="P755" s="66" t="s">
        <v>122</v>
      </c>
      <c r="Q755" s="70" t="s">
        <v>123</v>
      </c>
      <c r="R755" s="65" t="s">
        <v>34</v>
      </c>
      <c r="S755" s="67"/>
      <c r="T755" s="71" t="s">
        <v>35</v>
      </c>
      <c r="U755" s="66" t="s">
        <v>1419</v>
      </c>
      <c r="W755" s="75">
        <f>(Tabla16[[#This Row],[TASA 16%]]+Tabla16[[#This Row],[IEPS 6%]])*0.16</f>
        <v>496.6</v>
      </c>
      <c r="X755" s="75">
        <f>W755-Tabla16[[#This Row],[IVA]]</f>
        <v>0</v>
      </c>
    </row>
    <row r="756" spans="1:24" x14ac:dyDescent="0.25">
      <c r="A756" s="64">
        <v>186766</v>
      </c>
      <c r="B756" s="65">
        <v>226</v>
      </c>
      <c r="C756" s="10">
        <v>45176</v>
      </c>
      <c r="D756" s="67"/>
      <c r="E756" s="67">
        <v>69443.400000000009</v>
      </c>
      <c r="F756" s="67">
        <v>0</v>
      </c>
      <c r="G756" s="68"/>
      <c r="H756" s="68"/>
      <c r="I756" s="67"/>
      <c r="J756" s="67">
        <v>5555.48</v>
      </c>
      <c r="K756" s="67"/>
      <c r="L756" s="67">
        <v>74998.880000000005</v>
      </c>
      <c r="M756" s="61">
        <f>Tabla16[[#This Row],[TASA EX.]]+Tabla16[[#This Row],[IEPS 8 %]]</f>
        <v>5555.48</v>
      </c>
      <c r="N756" s="69">
        <f>Tabla16[[#This Row],[TASA 16%]]+Tabla16[[#This Row],[IEPS 6%]]</f>
        <v>0</v>
      </c>
      <c r="O756" s="36">
        <v>45195</v>
      </c>
      <c r="P756" s="66" t="s">
        <v>618</v>
      </c>
      <c r="Q756" s="70" t="s">
        <v>619</v>
      </c>
      <c r="R756" s="65" t="s">
        <v>34</v>
      </c>
      <c r="S756" s="67">
        <v>1387.21</v>
      </c>
      <c r="T756" s="71" t="s">
        <v>35</v>
      </c>
      <c r="U756" s="66" t="s">
        <v>1594</v>
      </c>
      <c r="W756" s="75">
        <f>(Tabla16[[#This Row],[TASA 16%]]+Tabla16[[#This Row],[IEPS 6%]])*0.16</f>
        <v>0</v>
      </c>
      <c r="X756" s="75">
        <f>W756-Tabla16[[#This Row],[IVA]]</f>
        <v>0</v>
      </c>
    </row>
    <row r="757" spans="1:24" x14ac:dyDescent="0.25">
      <c r="A757" s="39">
        <v>186535</v>
      </c>
      <c r="B757" s="9">
        <v>995</v>
      </c>
      <c r="C757" s="10">
        <v>45169</v>
      </c>
      <c r="D757" s="11"/>
      <c r="E757" s="11">
        <v>69709.83</v>
      </c>
      <c r="F757" s="11">
        <v>0</v>
      </c>
      <c r="G757" s="24"/>
      <c r="H757" s="24"/>
      <c r="I757" s="11"/>
      <c r="J757" s="11">
        <v>3528.99</v>
      </c>
      <c r="K757" s="11"/>
      <c r="L757" s="11">
        <v>73238.820000000007</v>
      </c>
      <c r="M757" s="62">
        <f>Tabla16[[#This Row],[TASA EX.]]+Tabla16[[#This Row],[IEPS 8 %]]</f>
        <v>3528.99</v>
      </c>
      <c r="N757" s="62">
        <f>Tabla16[[#This Row],[TASA 16%]]+Tabla16[[#This Row],[IEPS 6%]]</f>
        <v>0</v>
      </c>
      <c r="O757" s="36">
        <v>45174</v>
      </c>
      <c r="P757" s="12" t="s">
        <v>628</v>
      </c>
      <c r="Q757" s="37" t="s">
        <v>629</v>
      </c>
      <c r="R757" s="9" t="s">
        <v>34</v>
      </c>
      <c r="S757" s="11">
        <v>8419.61</v>
      </c>
      <c r="T757" s="13" t="s">
        <v>35</v>
      </c>
      <c r="U757" s="12" t="s">
        <v>1391</v>
      </c>
      <c r="W757" s="75">
        <f>(Tabla16[[#This Row],[TASA 16%]]+Tabla16[[#This Row],[IEPS 6%]])*0.16</f>
        <v>0</v>
      </c>
      <c r="X757" s="75">
        <f>W757-Tabla16[[#This Row],[IVA]]</f>
        <v>0</v>
      </c>
    </row>
    <row r="758" spans="1:24" x14ac:dyDescent="0.25">
      <c r="A758" s="64">
        <v>187045</v>
      </c>
      <c r="B758" s="65">
        <v>505</v>
      </c>
      <c r="C758" s="10">
        <v>45184</v>
      </c>
      <c r="D758" s="67"/>
      <c r="E758" s="67">
        <v>0.11999999999534339</v>
      </c>
      <c r="F758" s="67">
        <v>176991.25</v>
      </c>
      <c r="G758" s="68"/>
      <c r="H758" s="68"/>
      <c r="I758" s="67"/>
      <c r="J758" s="67"/>
      <c r="K758" s="67">
        <v>28318.6</v>
      </c>
      <c r="L758" s="67">
        <v>205309.97</v>
      </c>
      <c r="M758" s="61">
        <f>Tabla16[[#This Row],[TASA EX.]]+Tabla16[[#This Row],[IEPS 8 %]]</f>
        <v>0</v>
      </c>
      <c r="N758" s="69">
        <f>Tabla16[[#This Row],[TASA 16%]]+Tabla16[[#This Row],[IEPS 6%]]</f>
        <v>176991.25</v>
      </c>
      <c r="O758" s="36">
        <v>45196</v>
      </c>
      <c r="P758" s="66" t="s">
        <v>63</v>
      </c>
      <c r="Q758" s="70" t="s">
        <v>64</v>
      </c>
      <c r="R758" s="65" t="s">
        <v>34</v>
      </c>
      <c r="S758" s="67"/>
      <c r="T758" s="71" t="s">
        <v>35</v>
      </c>
      <c r="U758" s="66" t="s">
        <v>1770</v>
      </c>
      <c r="W758" s="75">
        <f>(Tabla16[[#This Row],[TASA 16%]]+Tabla16[[#This Row],[IEPS 6%]])*0.16</f>
        <v>28318.600000000002</v>
      </c>
      <c r="X758" s="75">
        <f>W758-Tabla16[[#This Row],[IVA]]</f>
        <v>0</v>
      </c>
    </row>
    <row r="759" spans="1:24" x14ac:dyDescent="0.25">
      <c r="A759" s="55">
        <v>187046</v>
      </c>
      <c r="B759" s="54">
        <v>506</v>
      </c>
      <c r="C759" s="10">
        <v>45184</v>
      </c>
      <c r="D759" s="56"/>
      <c r="E759" s="56">
        <v>1185.0700000000361</v>
      </c>
      <c r="F759" s="56">
        <v>247415.99999999997</v>
      </c>
      <c r="G759" s="57"/>
      <c r="H759" s="57"/>
      <c r="I759" s="56"/>
      <c r="J759" s="56"/>
      <c r="K759" s="56">
        <v>39586.559999999998</v>
      </c>
      <c r="L759" s="56">
        <v>288187.63</v>
      </c>
      <c r="M759" s="61">
        <f>Tabla16[[#This Row],[TASA EX.]]+Tabla16[[#This Row],[IEPS 8 %]]</f>
        <v>0</v>
      </c>
      <c r="N759" s="61">
        <f>Tabla16[[#This Row],[TASA 16%]]+Tabla16[[#This Row],[IEPS 6%]]</f>
        <v>247415.99999999997</v>
      </c>
      <c r="O759" s="36">
        <v>45189</v>
      </c>
      <c r="P759" s="58" t="s">
        <v>232</v>
      </c>
      <c r="Q759" s="53" t="s">
        <v>233</v>
      </c>
      <c r="R759" s="49" t="s">
        <v>34</v>
      </c>
      <c r="S759" s="59">
        <v>4289.37</v>
      </c>
      <c r="T759" s="54" t="s">
        <v>35</v>
      </c>
      <c r="U759" s="52" t="s">
        <v>1771</v>
      </c>
      <c r="W759" s="75">
        <f>(Tabla16[[#This Row],[TASA 16%]]+Tabla16[[#This Row],[IEPS 6%]])*0.16</f>
        <v>39586.559999999998</v>
      </c>
      <c r="X759" s="75">
        <f>W759-Tabla16[[#This Row],[IVA]]</f>
        <v>0</v>
      </c>
    </row>
    <row r="760" spans="1:24" x14ac:dyDescent="0.25">
      <c r="A760" s="64">
        <v>187047</v>
      </c>
      <c r="B760" s="65">
        <v>507</v>
      </c>
      <c r="C760" s="10">
        <v>45184</v>
      </c>
      <c r="D760" s="67"/>
      <c r="E760" s="67">
        <v>0</v>
      </c>
      <c r="F760" s="67">
        <v>18237.5</v>
      </c>
      <c r="G760" s="68"/>
      <c r="H760" s="68"/>
      <c r="I760" s="67"/>
      <c r="J760" s="67"/>
      <c r="K760" s="67">
        <v>2918</v>
      </c>
      <c r="L760" s="67">
        <v>21155.5</v>
      </c>
      <c r="M760" s="61">
        <f>Tabla16[[#This Row],[TASA EX.]]+Tabla16[[#This Row],[IEPS 8 %]]</f>
        <v>0</v>
      </c>
      <c r="N760" s="69">
        <f>Tabla16[[#This Row],[TASA 16%]]+Tabla16[[#This Row],[IEPS 6%]]</f>
        <v>18237.5</v>
      </c>
      <c r="O760" s="36">
        <v>45189</v>
      </c>
      <c r="P760" s="66" t="s">
        <v>232</v>
      </c>
      <c r="Q760" s="70" t="s">
        <v>233</v>
      </c>
      <c r="R760" s="65" t="s">
        <v>34</v>
      </c>
      <c r="S760" s="67"/>
      <c r="T760" s="71" t="s">
        <v>35</v>
      </c>
      <c r="U760" s="66" t="s">
        <v>1772</v>
      </c>
      <c r="W760" s="75">
        <f>(Tabla16[[#This Row],[TASA 16%]]+Tabla16[[#This Row],[IEPS 6%]])*0.16</f>
        <v>2918</v>
      </c>
      <c r="X760" s="75">
        <f>W760-Tabla16[[#This Row],[IVA]]</f>
        <v>0</v>
      </c>
    </row>
    <row r="761" spans="1:24" x14ac:dyDescent="0.25">
      <c r="A761" s="64">
        <v>186700</v>
      </c>
      <c r="B761" s="65">
        <v>160</v>
      </c>
      <c r="C761" s="10">
        <v>45174</v>
      </c>
      <c r="D761" s="67"/>
      <c r="E761" s="67">
        <v>133742.35999999999</v>
      </c>
      <c r="F761" s="67">
        <v>0</v>
      </c>
      <c r="G761" s="68"/>
      <c r="H761" s="68"/>
      <c r="I761" s="67"/>
      <c r="J761" s="67">
        <v>3576.26</v>
      </c>
      <c r="K761" s="67"/>
      <c r="L761" s="67">
        <v>137318.62</v>
      </c>
      <c r="M761" s="61">
        <f>Tabla16[[#This Row],[TASA EX.]]+Tabla16[[#This Row],[IEPS 8 %]]</f>
        <v>3576.26</v>
      </c>
      <c r="N761" s="69">
        <f>Tabla16[[#This Row],[TASA 16%]]+Tabla16[[#This Row],[IEPS 6%]]</f>
        <v>0</v>
      </c>
      <c r="O761" s="36">
        <v>45176</v>
      </c>
      <c r="P761" s="66" t="s">
        <v>628</v>
      </c>
      <c r="Q761" s="70" t="s">
        <v>629</v>
      </c>
      <c r="R761" s="65" t="s">
        <v>34</v>
      </c>
      <c r="S761" s="67">
        <v>25917.05</v>
      </c>
      <c r="T761" s="71" t="s">
        <v>35</v>
      </c>
      <c r="U761" s="66" t="s">
        <v>1533</v>
      </c>
      <c r="W761" s="75">
        <f>(Tabla16[[#This Row],[TASA 16%]]+Tabla16[[#This Row],[IEPS 6%]])*0.16</f>
        <v>0</v>
      </c>
      <c r="X761" s="75">
        <f>W761-Tabla16[[#This Row],[IVA]]</f>
        <v>0</v>
      </c>
    </row>
    <row r="762" spans="1:24" x14ac:dyDescent="0.25">
      <c r="A762" s="64">
        <v>187049</v>
      </c>
      <c r="B762" s="65">
        <v>509</v>
      </c>
      <c r="C762" s="10">
        <v>45187</v>
      </c>
      <c r="D762" s="67"/>
      <c r="E762" s="67">
        <v>0</v>
      </c>
      <c r="F762" s="67">
        <v>19769.5</v>
      </c>
      <c r="G762" s="68"/>
      <c r="H762" s="68"/>
      <c r="I762" s="67"/>
      <c r="J762" s="67"/>
      <c r="K762" s="67">
        <v>3163.12</v>
      </c>
      <c r="L762" s="67">
        <v>22932.62</v>
      </c>
      <c r="M762" s="61">
        <f>Tabla16[[#This Row],[TASA EX.]]+Tabla16[[#This Row],[IEPS 8 %]]</f>
        <v>0</v>
      </c>
      <c r="N762" s="69">
        <f>Tabla16[[#This Row],[TASA 16%]]+Tabla16[[#This Row],[IEPS 6%]]</f>
        <v>19769.5</v>
      </c>
      <c r="O762" s="36">
        <v>45188</v>
      </c>
      <c r="P762" s="66" t="s">
        <v>458</v>
      </c>
      <c r="Q762" s="70" t="s">
        <v>459</v>
      </c>
      <c r="R762" s="65" t="s">
        <v>34</v>
      </c>
      <c r="S762" s="67">
        <v>1040.5</v>
      </c>
      <c r="T762" s="71" t="s">
        <v>35</v>
      </c>
      <c r="U762" s="66" t="s">
        <v>1774</v>
      </c>
      <c r="W762" s="75">
        <f>(Tabla16[[#This Row],[TASA 16%]]+Tabla16[[#This Row],[IEPS 6%]])*0.16</f>
        <v>3163.12</v>
      </c>
      <c r="X762" s="75">
        <f>W762-Tabla16[[#This Row],[IVA]]</f>
        <v>0</v>
      </c>
    </row>
    <row r="763" spans="1:24" x14ac:dyDescent="0.25">
      <c r="A763" s="64">
        <v>186835</v>
      </c>
      <c r="B763" s="65">
        <v>295</v>
      </c>
      <c r="C763" s="10">
        <v>45177</v>
      </c>
      <c r="D763" s="67"/>
      <c r="E763" s="67">
        <v>205420.22</v>
      </c>
      <c r="F763" s="67">
        <v>0</v>
      </c>
      <c r="G763" s="68"/>
      <c r="H763" s="68"/>
      <c r="I763" s="67"/>
      <c r="J763" s="67">
        <v>3527.8</v>
      </c>
      <c r="K763" s="67"/>
      <c r="L763" s="67">
        <v>208948.02</v>
      </c>
      <c r="M763" s="61">
        <f>Tabla16[[#This Row],[TASA EX.]]+Tabla16[[#This Row],[IEPS 8 %]]</f>
        <v>3527.8</v>
      </c>
      <c r="N763" s="69">
        <f>Tabla16[[#This Row],[TASA 16%]]+Tabla16[[#This Row],[IEPS 6%]]</f>
        <v>0</v>
      </c>
      <c r="O763" s="36">
        <v>45181</v>
      </c>
      <c r="P763" s="66" t="s">
        <v>628</v>
      </c>
      <c r="Q763" s="70" t="s">
        <v>629</v>
      </c>
      <c r="R763" s="65" t="s">
        <v>34</v>
      </c>
      <c r="S763" s="67">
        <v>13786.13</v>
      </c>
      <c r="T763" s="71" t="s">
        <v>35</v>
      </c>
      <c r="U763" s="66" t="s">
        <v>1654</v>
      </c>
      <c r="W763" s="75">
        <f>(Tabla16[[#This Row],[TASA 16%]]+Tabla16[[#This Row],[IEPS 6%]])*0.16</f>
        <v>0</v>
      </c>
      <c r="X763" s="75">
        <f>W763-Tabla16[[#This Row],[IVA]]</f>
        <v>0</v>
      </c>
    </row>
    <row r="764" spans="1:24" x14ac:dyDescent="0.25">
      <c r="A764" s="64">
        <v>187051</v>
      </c>
      <c r="B764" s="65">
        <v>511</v>
      </c>
      <c r="C764" s="10">
        <v>45187</v>
      </c>
      <c r="D764" s="67"/>
      <c r="E764" s="67">
        <v>-9.9999999947613105E-3</v>
      </c>
      <c r="F764" s="67">
        <v>80603.5</v>
      </c>
      <c r="G764" s="68"/>
      <c r="H764" s="68"/>
      <c r="I764" s="67"/>
      <c r="J764" s="67"/>
      <c r="K764" s="67">
        <v>12896.56</v>
      </c>
      <c r="L764" s="67">
        <v>93500.05</v>
      </c>
      <c r="M764" s="61">
        <f>Tabla16[[#This Row],[TASA EX.]]+Tabla16[[#This Row],[IEPS 8 %]]</f>
        <v>0</v>
      </c>
      <c r="N764" s="69">
        <f>Tabla16[[#This Row],[TASA 16%]]+Tabla16[[#This Row],[IEPS 6%]]</f>
        <v>80603.5</v>
      </c>
      <c r="O764" s="36">
        <v>45189</v>
      </c>
      <c r="P764" s="66" t="s">
        <v>742</v>
      </c>
      <c r="Q764" s="70" t="s">
        <v>743</v>
      </c>
      <c r="R764" s="65" t="s">
        <v>48</v>
      </c>
      <c r="S764" s="67"/>
      <c r="T764" s="71" t="s">
        <v>49</v>
      </c>
      <c r="U764" s="66" t="s">
        <v>1776</v>
      </c>
      <c r="W764" s="75">
        <f>(Tabla16[[#This Row],[TASA 16%]]+Tabla16[[#This Row],[IEPS 6%]])*0.16</f>
        <v>12896.56</v>
      </c>
      <c r="X764" s="75">
        <f>W764-Tabla16[[#This Row],[IVA]]</f>
        <v>0</v>
      </c>
    </row>
    <row r="765" spans="1:24" x14ac:dyDescent="0.25">
      <c r="A765" s="48">
        <v>186836</v>
      </c>
      <c r="B765" s="49">
        <v>296</v>
      </c>
      <c r="C765" s="10">
        <v>45177</v>
      </c>
      <c r="D765" s="50"/>
      <c r="E765" s="50">
        <v>150473.47</v>
      </c>
      <c r="F765" s="50">
        <v>0</v>
      </c>
      <c r="G765" s="51"/>
      <c r="H765" s="51"/>
      <c r="I765" s="50"/>
      <c r="J765" s="50">
        <v>6919.56</v>
      </c>
      <c r="K765" s="50"/>
      <c r="L765" s="50">
        <v>157393.03</v>
      </c>
      <c r="M765" s="61">
        <f>Tabla16[[#This Row],[TASA EX.]]+Tabla16[[#This Row],[IEPS 8 %]]</f>
        <v>6919.56</v>
      </c>
      <c r="N765" s="63">
        <f>Tabla16[[#This Row],[TASA 16%]]+Tabla16[[#This Row],[IEPS 6%]]</f>
        <v>0</v>
      </c>
      <c r="O765" s="36">
        <v>45181</v>
      </c>
      <c r="P765" s="52" t="s">
        <v>628</v>
      </c>
      <c r="Q765" s="53" t="s">
        <v>629</v>
      </c>
      <c r="R765" s="49" t="s">
        <v>34</v>
      </c>
      <c r="S765" s="50"/>
      <c r="T765" s="54" t="s">
        <v>35</v>
      </c>
      <c r="U765" s="52" t="s">
        <v>1655</v>
      </c>
      <c r="W765" s="75">
        <f>(Tabla16[[#This Row],[TASA 16%]]+Tabla16[[#This Row],[IEPS 6%]])*0.16</f>
        <v>0</v>
      </c>
      <c r="X765" s="75">
        <f>W765-Tabla16[[#This Row],[IVA]]</f>
        <v>0</v>
      </c>
    </row>
    <row r="766" spans="1:24" x14ac:dyDescent="0.25">
      <c r="A766" s="39">
        <v>186838</v>
      </c>
      <c r="B766" s="9">
        <v>298</v>
      </c>
      <c r="C766" s="10">
        <v>45177</v>
      </c>
      <c r="D766" s="11"/>
      <c r="E766" s="11">
        <v>84171.46</v>
      </c>
      <c r="F766" s="11">
        <v>0</v>
      </c>
      <c r="G766" s="24"/>
      <c r="H766" s="24"/>
      <c r="I766" s="11"/>
      <c r="J766" s="11">
        <v>5686.51</v>
      </c>
      <c r="K766" s="11"/>
      <c r="L766" s="11">
        <v>89857.97</v>
      </c>
      <c r="M766" s="61">
        <f>Tabla16[[#This Row],[TASA EX.]]+Tabla16[[#This Row],[IEPS 8 %]]</f>
        <v>5686.51</v>
      </c>
      <c r="N766" s="62">
        <f>Tabla16[[#This Row],[TASA 16%]]+Tabla16[[#This Row],[IEPS 6%]]</f>
        <v>0</v>
      </c>
      <c r="O766" s="36">
        <v>45189</v>
      </c>
      <c r="P766" s="12" t="s">
        <v>628</v>
      </c>
      <c r="Q766" s="37" t="s">
        <v>629</v>
      </c>
      <c r="R766" s="9" t="s">
        <v>34</v>
      </c>
      <c r="S766" s="11">
        <v>14213.66</v>
      </c>
      <c r="T766" s="13" t="s">
        <v>35</v>
      </c>
      <c r="U766" s="12" t="s">
        <v>1657</v>
      </c>
      <c r="W766" s="75">
        <f>(Tabla16[[#This Row],[TASA 16%]]+Tabla16[[#This Row],[IEPS 6%]])*0.16</f>
        <v>0</v>
      </c>
      <c r="X766" s="75">
        <f>W766-Tabla16[[#This Row],[IVA]]</f>
        <v>0</v>
      </c>
    </row>
    <row r="767" spans="1:24" x14ac:dyDescent="0.25">
      <c r="A767" s="39">
        <v>187054</v>
      </c>
      <c r="B767" s="9">
        <v>514</v>
      </c>
      <c r="C767" s="10">
        <v>45187</v>
      </c>
      <c r="D767" s="11"/>
      <c r="E767" s="11">
        <v>3313.45</v>
      </c>
      <c r="F767" s="11">
        <v>0</v>
      </c>
      <c r="G767" s="24"/>
      <c r="H767" s="24"/>
      <c r="I767" s="11"/>
      <c r="J767" s="11"/>
      <c r="K767" s="11"/>
      <c r="L767" s="11">
        <v>3313.45</v>
      </c>
      <c r="M767" s="61">
        <f>Tabla16[[#This Row],[TASA EX.]]+Tabla16[[#This Row],[IEPS 8 %]]</f>
        <v>0</v>
      </c>
      <c r="N767" s="62">
        <f>Tabla16[[#This Row],[TASA 16%]]+Tabla16[[#This Row],[IEPS 6%]]</f>
        <v>0</v>
      </c>
      <c r="O767" s="36">
        <v>45194</v>
      </c>
      <c r="P767" s="12" t="s">
        <v>186</v>
      </c>
      <c r="Q767" s="37" t="s">
        <v>187</v>
      </c>
      <c r="R767" s="9" t="s">
        <v>34</v>
      </c>
      <c r="S767" s="11"/>
      <c r="T767" s="13" t="s">
        <v>35</v>
      </c>
      <c r="U767" s="12" t="s">
        <v>1779</v>
      </c>
      <c r="W767" s="75">
        <f>(Tabla16[[#This Row],[TASA 16%]]+Tabla16[[#This Row],[IEPS 6%]])*0.16</f>
        <v>0</v>
      </c>
      <c r="X767" s="75">
        <f>W767-Tabla16[[#This Row],[IVA]]</f>
        <v>0</v>
      </c>
    </row>
    <row r="768" spans="1:24" x14ac:dyDescent="0.25">
      <c r="A768" s="76">
        <v>186282</v>
      </c>
      <c r="B768" s="77">
        <v>742</v>
      </c>
      <c r="C768" s="85">
        <v>45162</v>
      </c>
      <c r="D768" s="79"/>
      <c r="E768" s="79">
        <v>8074.1</v>
      </c>
      <c r="F768" s="79">
        <v>0</v>
      </c>
      <c r="G768" s="80"/>
      <c r="H768" s="80"/>
      <c r="I768" s="79"/>
      <c r="J768" s="79">
        <v>645.92999999999995</v>
      </c>
      <c r="K768" s="79"/>
      <c r="L768" s="79">
        <v>8720.0300000000007</v>
      </c>
      <c r="M768" s="81">
        <f>Tabla16[[#This Row],[TASA EX.]]+Tabla16[[#This Row],[IEPS 8 %]]</f>
        <v>645.92999999999995</v>
      </c>
      <c r="N768" s="81">
        <f>Tabla16[[#This Row],[TASA 16%]]+Tabla16[[#This Row],[IEPS 6%]]</f>
        <v>0</v>
      </c>
      <c r="O768" s="36">
        <v>45182</v>
      </c>
      <c r="P768" s="78" t="s">
        <v>180</v>
      </c>
      <c r="Q768" s="82" t="s">
        <v>181</v>
      </c>
      <c r="R768" s="77" t="s">
        <v>34</v>
      </c>
      <c r="S768" s="79"/>
      <c r="T768" s="83" t="s">
        <v>35</v>
      </c>
      <c r="U768" s="78" t="s">
        <v>1200</v>
      </c>
      <c r="W768" s="75">
        <f>(Tabla16[[#This Row],[TASA 16%]]+Tabla16[[#This Row],[IEPS 6%]])*0.16</f>
        <v>0</v>
      </c>
      <c r="X768" s="75">
        <f>W768-Tabla16[[#This Row],[IVA]]</f>
        <v>0</v>
      </c>
    </row>
    <row r="769" spans="1:24" x14ac:dyDescent="0.25">
      <c r="A769" s="64">
        <v>186504</v>
      </c>
      <c r="B769" s="65">
        <v>964</v>
      </c>
      <c r="C769" s="10">
        <v>45169</v>
      </c>
      <c r="D769" s="67"/>
      <c r="E769" s="67">
        <v>8125.9600000000009</v>
      </c>
      <c r="F769" s="67">
        <v>0</v>
      </c>
      <c r="G769" s="68"/>
      <c r="H769" s="68"/>
      <c r="I769" s="67"/>
      <c r="J769" s="67">
        <v>650.08000000000004</v>
      </c>
      <c r="K769" s="67"/>
      <c r="L769" s="67">
        <v>8776.0400000000009</v>
      </c>
      <c r="M769" s="61">
        <f>Tabla16[[#This Row],[TASA EX.]]+Tabla16[[#This Row],[IEPS 8 %]]</f>
        <v>650.08000000000004</v>
      </c>
      <c r="N769" s="69">
        <f>Tabla16[[#This Row],[TASA 16%]]+Tabla16[[#This Row],[IEPS 6%]]</f>
        <v>0</v>
      </c>
      <c r="O769" s="36">
        <v>45174</v>
      </c>
      <c r="P769" s="66" t="s">
        <v>180</v>
      </c>
      <c r="Q769" s="70" t="s">
        <v>181</v>
      </c>
      <c r="R769" s="65" t="s">
        <v>34</v>
      </c>
      <c r="S769" s="67"/>
      <c r="T769" s="71" t="s">
        <v>35</v>
      </c>
      <c r="U769" s="66" t="s">
        <v>1367</v>
      </c>
      <c r="W769" s="75">
        <f>(Tabla16[[#This Row],[TASA 16%]]+Tabla16[[#This Row],[IEPS 6%]])*0.16</f>
        <v>0</v>
      </c>
      <c r="X769" s="75">
        <f>W769-Tabla16[[#This Row],[IVA]]</f>
        <v>0</v>
      </c>
    </row>
    <row r="770" spans="1:24" x14ac:dyDescent="0.25">
      <c r="A770" s="64">
        <v>187057</v>
      </c>
      <c r="B770" s="65">
        <v>517</v>
      </c>
      <c r="C770" s="10">
        <v>45187</v>
      </c>
      <c r="D770" s="67"/>
      <c r="E770" s="67">
        <v>8804</v>
      </c>
      <c r="F770" s="67">
        <v>0</v>
      </c>
      <c r="G770" s="68"/>
      <c r="H770" s="68"/>
      <c r="I770" s="67"/>
      <c r="J770" s="67"/>
      <c r="K770" s="67"/>
      <c r="L770" s="67">
        <v>8804</v>
      </c>
      <c r="M770" s="61">
        <f>Tabla16[[#This Row],[TASA EX.]]+Tabla16[[#This Row],[IEPS 8 %]]</f>
        <v>0</v>
      </c>
      <c r="N770" s="69">
        <f>Tabla16[[#This Row],[TASA 16%]]+Tabla16[[#This Row],[IEPS 6%]]</f>
        <v>0</v>
      </c>
      <c r="O770" s="36">
        <v>45194</v>
      </c>
      <c r="P770" s="66" t="s">
        <v>323</v>
      </c>
      <c r="Q770" s="70" t="s">
        <v>324</v>
      </c>
      <c r="R770" s="65" t="s">
        <v>34</v>
      </c>
      <c r="S770" s="67"/>
      <c r="T770" s="71" t="s">
        <v>35</v>
      </c>
      <c r="U770" s="66" t="s">
        <v>1781</v>
      </c>
      <c r="W770" s="75">
        <f>(Tabla16[[#This Row],[TASA 16%]]+Tabla16[[#This Row],[IEPS 6%]])*0.16</f>
        <v>0</v>
      </c>
      <c r="X770" s="75">
        <f>W770-Tabla16[[#This Row],[IVA]]</f>
        <v>0</v>
      </c>
    </row>
    <row r="771" spans="1:24" x14ac:dyDescent="0.25">
      <c r="A771" s="39">
        <v>187058</v>
      </c>
      <c r="B771" s="9">
        <v>518</v>
      </c>
      <c r="C771" s="10">
        <v>45187</v>
      </c>
      <c r="D771" s="11"/>
      <c r="E771" s="11">
        <v>18240</v>
      </c>
      <c r="F771" s="11">
        <v>0</v>
      </c>
      <c r="G771" s="24"/>
      <c r="H771" s="24">
        <v>-228</v>
      </c>
      <c r="I771" s="11"/>
      <c r="J771" s="11"/>
      <c r="K771" s="11"/>
      <c r="L771" s="11">
        <v>18012</v>
      </c>
      <c r="M771" s="62">
        <f>Tabla16[[#This Row],[TASA EX.]]+Tabla16[[#This Row],[IEPS 8 %]]</f>
        <v>0</v>
      </c>
      <c r="N771" s="62">
        <f>Tabla16[[#This Row],[TASA 16%]]+Tabla16[[#This Row],[IEPS 6%]]</f>
        <v>0</v>
      </c>
      <c r="O771" s="36">
        <v>45194</v>
      </c>
      <c r="P771" s="12" t="s">
        <v>571</v>
      </c>
      <c r="Q771" s="37" t="s">
        <v>572</v>
      </c>
      <c r="R771" s="9" t="s">
        <v>34</v>
      </c>
      <c r="S771" s="11"/>
      <c r="T771" s="13" t="s">
        <v>35</v>
      </c>
      <c r="U771" s="12" t="s">
        <v>1782</v>
      </c>
      <c r="W771" s="75">
        <f>(Tabla16[[#This Row],[TASA 16%]]+Tabla16[[#This Row],[IEPS 6%]])*0.16</f>
        <v>0</v>
      </c>
      <c r="X771" s="75">
        <f>W771-Tabla16[[#This Row],[IVA]]</f>
        <v>0</v>
      </c>
    </row>
    <row r="772" spans="1:24" x14ac:dyDescent="0.25">
      <c r="A772" s="39">
        <v>187059</v>
      </c>
      <c r="B772" s="9">
        <v>519</v>
      </c>
      <c r="C772" s="10">
        <v>45187</v>
      </c>
      <c r="D772" s="11"/>
      <c r="E772" s="11">
        <v>2.5000000003274181E-2</v>
      </c>
      <c r="F772" s="11">
        <v>13591.874999999998</v>
      </c>
      <c r="G772" s="24"/>
      <c r="H772" s="24"/>
      <c r="I772" s="11"/>
      <c r="J772" s="11"/>
      <c r="K772" s="11">
        <v>2174.6999999999998</v>
      </c>
      <c r="L772" s="11">
        <v>15766.6</v>
      </c>
      <c r="M772" s="62">
        <f>Tabla16[[#This Row],[TASA EX.]]+Tabla16[[#This Row],[IEPS 8 %]]</f>
        <v>0</v>
      </c>
      <c r="N772" s="62">
        <f>Tabla16[[#This Row],[TASA 16%]]+Tabla16[[#This Row],[IEPS 6%]]</f>
        <v>13591.874999999998</v>
      </c>
      <c r="O772" s="36">
        <v>45189</v>
      </c>
      <c r="P772" s="12" t="s">
        <v>737</v>
      </c>
      <c r="Q772" s="37" t="s">
        <v>738</v>
      </c>
      <c r="R772" s="9" t="s">
        <v>48</v>
      </c>
      <c r="S772" s="11"/>
      <c r="T772" s="13" t="s">
        <v>49</v>
      </c>
      <c r="U772" s="12" t="s">
        <v>686</v>
      </c>
      <c r="W772" s="75">
        <f>(Tabla16[[#This Row],[TASA 16%]]+Tabla16[[#This Row],[IEPS 6%]])*0.16</f>
        <v>2174.6999999999998</v>
      </c>
      <c r="X772" s="75">
        <f>W772-Tabla16[[#This Row],[IVA]]</f>
        <v>0</v>
      </c>
    </row>
    <row r="773" spans="1:24" x14ac:dyDescent="0.25">
      <c r="A773" s="39">
        <v>187060</v>
      </c>
      <c r="B773" s="9">
        <v>520</v>
      </c>
      <c r="C773" s="10">
        <v>45187</v>
      </c>
      <c r="D773" s="11"/>
      <c r="E773" s="11">
        <v>1880</v>
      </c>
      <c r="F773" s="11">
        <v>768</v>
      </c>
      <c r="G773" s="24"/>
      <c r="H773" s="24"/>
      <c r="I773" s="11"/>
      <c r="J773" s="11"/>
      <c r="K773" s="11">
        <v>122.88</v>
      </c>
      <c r="L773" s="11">
        <v>2770.88</v>
      </c>
      <c r="M773" s="61">
        <f>Tabla16[[#This Row],[TASA EX.]]+Tabla16[[#This Row],[IEPS 8 %]]</f>
        <v>0</v>
      </c>
      <c r="N773" s="62">
        <f>Tabla16[[#This Row],[TASA 16%]]+Tabla16[[#This Row],[IEPS 6%]]</f>
        <v>768</v>
      </c>
      <c r="O773" s="36">
        <v>45189</v>
      </c>
      <c r="P773" s="12" t="s">
        <v>632</v>
      </c>
      <c r="Q773" s="37" t="s">
        <v>633</v>
      </c>
      <c r="R773" s="9" t="s">
        <v>371</v>
      </c>
      <c r="S773" s="11"/>
      <c r="T773" s="13" t="s">
        <v>372</v>
      </c>
      <c r="U773" s="12" t="s">
        <v>1783</v>
      </c>
      <c r="W773" s="75">
        <f>(Tabla16[[#This Row],[TASA 16%]]+Tabla16[[#This Row],[IEPS 6%]])*0.16</f>
        <v>122.88</v>
      </c>
      <c r="X773" s="75">
        <f>W773-Tabla16[[#This Row],[IVA]]</f>
        <v>0</v>
      </c>
    </row>
    <row r="774" spans="1:24" x14ac:dyDescent="0.25">
      <c r="A774" s="64">
        <v>187060</v>
      </c>
      <c r="B774" s="65">
        <v>520</v>
      </c>
      <c r="C774" s="10">
        <v>45187</v>
      </c>
      <c r="D774" s="67"/>
      <c r="E774" s="67">
        <v>-2.5000000000545697E-3</v>
      </c>
      <c r="F774" s="67">
        <v>1329.3125</v>
      </c>
      <c r="G774" s="68"/>
      <c r="H774" s="68"/>
      <c r="I774" s="67"/>
      <c r="J774" s="67"/>
      <c r="K774" s="67">
        <v>212.69</v>
      </c>
      <c r="L774" s="67">
        <v>1542</v>
      </c>
      <c r="M774" s="61">
        <f>Tabla16[[#This Row],[TASA EX.]]+Tabla16[[#This Row],[IEPS 8 %]]</f>
        <v>0</v>
      </c>
      <c r="N774" s="69">
        <f>Tabla16[[#This Row],[TASA 16%]]+Tabla16[[#This Row],[IEPS 6%]]</f>
        <v>1329.3125</v>
      </c>
      <c r="O774" s="36">
        <v>45189</v>
      </c>
      <c r="P774" s="66" t="s">
        <v>373</v>
      </c>
      <c r="Q774" s="70" t="s">
        <v>374</v>
      </c>
      <c r="R774" s="65" t="s">
        <v>371</v>
      </c>
      <c r="S774" s="67"/>
      <c r="T774" s="71" t="s">
        <v>372</v>
      </c>
      <c r="U774" s="66" t="s">
        <v>1784</v>
      </c>
      <c r="W774" s="75">
        <f>(Tabla16[[#This Row],[TASA 16%]]+Tabla16[[#This Row],[IEPS 6%]])*0.16</f>
        <v>212.69</v>
      </c>
      <c r="X774" s="75">
        <f>W774-Tabla16[[#This Row],[IVA]]</f>
        <v>0</v>
      </c>
    </row>
    <row r="775" spans="1:24" x14ac:dyDescent="0.25">
      <c r="A775" s="64">
        <v>187060</v>
      </c>
      <c r="B775" s="65">
        <v>520</v>
      </c>
      <c r="C775" s="10">
        <v>45187</v>
      </c>
      <c r="D775" s="67"/>
      <c r="E775" s="67">
        <v>-0.11499999999887223</v>
      </c>
      <c r="F775" s="67">
        <v>6394.1249999999991</v>
      </c>
      <c r="G775" s="68"/>
      <c r="H775" s="68"/>
      <c r="I775" s="67"/>
      <c r="J775" s="67"/>
      <c r="K775" s="67">
        <v>1023.06</v>
      </c>
      <c r="L775" s="67">
        <v>7417.07</v>
      </c>
      <c r="M775" s="61">
        <f>Tabla16[[#This Row],[TASA EX.]]+Tabla16[[#This Row],[IEPS 8 %]]</f>
        <v>0</v>
      </c>
      <c r="N775" s="69">
        <f>Tabla16[[#This Row],[TASA 16%]]+Tabla16[[#This Row],[IEPS 6%]]</f>
        <v>6394.1249999999991</v>
      </c>
      <c r="O775" s="36">
        <v>45189</v>
      </c>
      <c r="P775" s="66" t="s">
        <v>375</v>
      </c>
      <c r="Q775" s="70" t="s">
        <v>376</v>
      </c>
      <c r="R775" s="65" t="s">
        <v>371</v>
      </c>
      <c r="S775" s="67"/>
      <c r="T775" s="71" t="s">
        <v>372</v>
      </c>
      <c r="U775" s="66" t="s">
        <v>1785</v>
      </c>
      <c r="W775" s="75">
        <f>(Tabla16[[#This Row],[TASA 16%]]+Tabla16[[#This Row],[IEPS 6%]])*0.16</f>
        <v>1023.0599999999998</v>
      </c>
      <c r="X775" s="75">
        <f>W775-Tabla16[[#This Row],[IVA]]</f>
        <v>0</v>
      </c>
    </row>
    <row r="776" spans="1:24" x14ac:dyDescent="0.25">
      <c r="A776" s="64">
        <v>187060</v>
      </c>
      <c r="B776" s="65">
        <v>520</v>
      </c>
      <c r="C776" s="10">
        <v>45187</v>
      </c>
      <c r="D776" s="67"/>
      <c r="E776" s="67">
        <v>1.4999999999872671E-2</v>
      </c>
      <c r="F776" s="67">
        <v>1379.125</v>
      </c>
      <c r="G776" s="68"/>
      <c r="H776" s="68"/>
      <c r="I776" s="67"/>
      <c r="J776" s="67"/>
      <c r="K776" s="67">
        <v>220.66</v>
      </c>
      <c r="L776" s="67">
        <v>1599.8</v>
      </c>
      <c r="M776" s="61">
        <f>Tabla16[[#This Row],[TASA EX.]]+Tabla16[[#This Row],[IEPS 8 %]]</f>
        <v>0</v>
      </c>
      <c r="N776" s="69">
        <f>Tabla16[[#This Row],[TASA 16%]]+Tabla16[[#This Row],[IEPS 6%]]</f>
        <v>1379.125</v>
      </c>
      <c r="O776" s="36">
        <v>45189</v>
      </c>
      <c r="P776" s="66" t="s">
        <v>539</v>
      </c>
      <c r="Q776" s="70" t="s">
        <v>540</v>
      </c>
      <c r="R776" s="65" t="s">
        <v>371</v>
      </c>
      <c r="S776" s="67"/>
      <c r="T776" s="71" t="s">
        <v>372</v>
      </c>
      <c r="U776" s="66" t="s">
        <v>718</v>
      </c>
      <c r="W776" s="75">
        <f>(Tabla16[[#This Row],[TASA 16%]]+Tabla16[[#This Row],[IEPS 6%]])*0.16</f>
        <v>220.66</v>
      </c>
      <c r="X776" s="75">
        <f>W776-Tabla16[[#This Row],[IVA]]</f>
        <v>0</v>
      </c>
    </row>
    <row r="777" spans="1:24" x14ac:dyDescent="0.25">
      <c r="A777" s="64">
        <v>187060</v>
      </c>
      <c r="B777" s="65">
        <v>520</v>
      </c>
      <c r="C777" s="10">
        <v>45187</v>
      </c>
      <c r="D777" s="67"/>
      <c r="E777" s="67">
        <v>1560</v>
      </c>
      <c r="F777" s="67">
        <v>0</v>
      </c>
      <c r="G777" s="68"/>
      <c r="H777" s="68"/>
      <c r="I777" s="67"/>
      <c r="J777" s="67"/>
      <c r="K777" s="67"/>
      <c r="L777" s="67">
        <v>1560</v>
      </c>
      <c r="M777" s="61">
        <f>Tabla16[[#This Row],[TASA EX.]]+Tabla16[[#This Row],[IEPS 8 %]]</f>
        <v>0</v>
      </c>
      <c r="N777" s="69">
        <f>Tabla16[[#This Row],[TASA 16%]]+Tabla16[[#This Row],[IEPS 6%]]</f>
        <v>0</v>
      </c>
      <c r="O777" s="36">
        <v>45189</v>
      </c>
      <c r="P777" s="66" t="s">
        <v>1472</v>
      </c>
      <c r="Q777" s="70" t="s">
        <v>1473</v>
      </c>
      <c r="R777" s="65" t="s">
        <v>371</v>
      </c>
      <c r="S777" s="67"/>
      <c r="T777" s="71" t="s">
        <v>372</v>
      </c>
      <c r="U777" s="66" t="s">
        <v>1786</v>
      </c>
      <c r="W777" s="75">
        <f>(Tabla16[[#This Row],[TASA 16%]]+Tabla16[[#This Row],[IEPS 6%]])*0.16</f>
        <v>0</v>
      </c>
      <c r="X777" s="75">
        <f>W777-Tabla16[[#This Row],[IVA]]</f>
        <v>0</v>
      </c>
    </row>
    <row r="778" spans="1:24" x14ac:dyDescent="0.25">
      <c r="A778" s="64">
        <v>187060</v>
      </c>
      <c r="B778" s="65">
        <v>520</v>
      </c>
      <c r="C778" s="10">
        <v>45187</v>
      </c>
      <c r="D778" s="67"/>
      <c r="E778" s="67">
        <v>-3.2500000000254659E-2</v>
      </c>
      <c r="F778" s="67">
        <v>4231.0625</v>
      </c>
      <c r="G778" s="68"/>
      <c r="H778" s="68"/>
      <c r="I778" s="67"/>
      <c r="J778" s="67"/>
      <c r="K778" s="67">
        <v>676.97</v>
      </c>
      <c r="L778" s="67">
        <v>4908</v>
      </c>
      <c r="M778" s="61">
        <f>Tabla16[[#This Row],[TASA EX.]]+Tabla16[[#This Row],[IEPS 8 %]]</f>
        <v>0</v>
      </c>
      <c r="N778" s="69">
        <f>Tabla16[[#This Row],[TASA 16%]]+Tabla16[[#This Row],[IEPS 6%]]</f>
        <v>4231.0625</v>
      </c>
      <c r="O778" s="36">
        <v>45189</v>
      </c>
      <c r="P778" s="66" t="s">
        <v>379</v>
      </c>
      <c r="Q778" s="70" t="s">
        <v>380</v>
      </c>
      <c r="R778" s="65" t="s">
        <v>381</v>
      </c>
      <c r="S778" s="67"/>
      <c r="T778" s="71" t="s">
        <v>382</v>
      </c>
      <c r="U778" s="66" t="s">
        <v>1787</v>
      </c>
      <c r="W778" s="75">
        <f>(Tabla16[[#This Row],[TASA 16%]]+Tabla16[[#This Row],[IEPS 6%]])*0.16</f>
        <v>676.97</v>
      </c>
      <c r="X778" s="75">
        <f>W778-Tabla16[[#This Row],[IVA]]</f>
        <v>0</v>
      </c>
    </row>
    <row r="779" spans="1:24" x14ac:dyDescent="0.25">
      <c r="A779" s="39">
        <v>187060</v>
      </c>
      <c r="B779" s="9">
        <v>520</v>
      </c>
      <c r="C779" s="10">
        <v>45187</v>
      </c>
      <c r="D779" s="11"/>
      <c r="E779" s="11">
        <v>450</v>
      </c>
      <c r="F779" s="11">
        <v>0</v>
      </c>
      <c r="G779" s="24"/>
      <c r="H779" s="24"/>
      <c r="I779" s="11"/>
      <c r="J779" s="11"/>
      <c r="K779" s="11"/>
      <c r="L779" s="11">
        <v>450</v>
      </c>
      <c r="M779" s="61">
        <f>Tabla16[[#This Row],[TASA EX.]]+Tabla16[[#This Row],[IEPS 8 %]]</f>
        <v>0</v>
      </c>
      <c r="N779" s="62">
        <f>Tabla16[[#This Row],[TASA 16%]]+Tabla16[[#This Row],[IEPS 6%]]</f>
        <v>0</v>
      </c>
      <c r="O779" s="36">
        <v>45189</v>
      </c>
      <c r="P779" s="12" t="s">
        <v>1788</v>
      </c>
      <c r="Q779" s="37" t="s">
        <v>1789</v>
      </c>
      <c r="R779" s="9" t="s">
        <v>381</v>
      </c>
      <c r="S779" s="11"/>
      <c r="T779" s="13" t="s">
        <v>382</v>
      </c>
      <c r="U779" s="12" t="s">
        <v>1790</v>
      </c>
      <c r="W779" s="75">
        <f>(Tabla16[[#This Row],[TASA 16%]]+Tabla16[[#This Row],[IEPS 6%]])*0.16</f>
        <v>0</v>
      </c>
      <c r="X779" s="75">
        <f>W779-Tabla16[[#This Row],[IVA]]</f>
        <v>0</v>
      </c>
    </row>
    <row r="780" spans="1:24" x14ac:dyDescent="0.25">
      <c r="A780" s="64">
        <v>187060</v>
      </c>
      <c r="B780" s="65">
        <v>520</v>
      </c>
      <c r="C780" s="10">
        <v>45187</v>
      </c>
      <c r="D780" s="67"/>
      <c r="E780" s="67">
        <v>0</v>
      </c>
      <c r="F780" s="67">
        <v>1000</v>
      </c>
      <c r="G780" s="68"/>
      <c r="H780" s="68">
        <v>-12.5</v>
      </c>
      <c r="I780" s="67"/>
      <c r="J780" s="67"/>
      <c r="K780" s="67">
        <v>160</v>
      </c>
      <c r="L780" s="67">
        <v>1147.5</v>
      </c>
      <c r="M780" s="61">
        <f>Tabla16[[#This Row],[TASA EX.]]+Tabla16[[#This Row],[IEPS 8 %]]</f>
        <v>0</v>
      </c>
      <c r="N780" s="69">
        <f>Tabla16[[#This Row],[TASA 16%]]+Tabla16[[#This Row],[IEPS 6%]]</f>
        <v>1000</v>
      </c>
      <c r="O780" s="36">
        <v>45189</v>
      </c>
      <c r="P780" s="66" t="s">
        <v>503</v>
      </c>
      <c r="Q780" s="70" t="s">
        <v>504</v>
      </c>
      <c r="R780" s="65" t="s">
        <v>381</v>
      </c>
      <c r="S780" s="67"/>
      <c r="T780" s="71" t="s">
        <v>382</v>
      </c>
      <c r="U780" s="66" t="s">
        <v>1663</v>
      </c>
      <c r="W780" s="75">
        <f>(Tabla16[[#This Row],[TASA 16%]]+Tabla16[[#This Row],[IEPS 6%]])*0.16</f>
        <v>160</v>
      </c>
      <c r="X780" s="75">
        <f>W780-Tabla16[[#This Row],[IVA]]</f>
        <v>0</v>
      </c>
    </row>
    <row r="781" spans="1:24" x14ac:dyDescent="0.25">
      <c r="A781" s="39">
        <v>187060</v>
      </c>
      <c r="B781" s="9">
        <v>520</v>
      </c>
      <c r="C781" s="10">
        <v>45187</v>
      </c>
      <c r="D781" s="11"/>
      <c r="E781" s="11">
        <v>-2.7499999999918145E-2</v>
      </c>
      <c r="F781" s="11">
        <v>1047.4375</v>
      </c>
      <c r="G781" s="24">
        <v>-41.9</v>
      </c>
      <c r="H781" s="24">
        <v>-13.09</v>
      </c>
      <c r="I781" s="11"/>
      <c r="J781" s="11"/>
      <c r="K781" s="11">
        <v>167.59</v>
      </c>
      <c r="L781" s="11">
        <v>1160.01</v>
      </c>
      <c r="M781" s="61">
        <f>Tabla16[[#This Row],[TASA EX.]]+Tabla16[[#This Row],[IEPS 8 %]]</f>
        <v>0</v>
      </c>
      <c r="N781" s="62">
        <f>Tabla16[[#This Row],[TASA 16%]]+Tabla16[[#This Row],[IEPS 6%]]</f>
        <v>1047.4375</v>
      </c>
      <c r="O781" s="36">
        <v>45189</v>
      </c>
      <c r="P781" s="12" t="s">
        <v>1791</v>
      </c>
      <c r="Q781" s="37" t="s">
        <v>1792</v>
      </c>
      <c r="R781" s="9" t="s">
        <v>1299</v>
      </c>
      <c r="S781" s="11"/>
      <c r="T781" s="13" t="s">
        <v>1300</v>
      </c>
      <c r="U781" s="12" t="s">
        <v>1793</v>
      </c>
      <c r="W781" s="75">
        <f>(Tabla16[[#This Row],[TASA 16%]]+Tabla16[[#This Row],[IEPS 6%]])*0.16</f>
        <v>167.59</v>
      </c>
      <c r="X781" s="75">
        <f>W781-Tabla16[[#This Row],[IVA]]</f>
        <v>0</v>
      </c>
    </row>
    <row r="782" spans="1:24" x14ac:dyDescent="0.25">
      <c r="A782" s="64">
        <v>187060</v>
      </c>
      <c r="B782" s="65">
        <v>520</v>
      </c>
      <c r="C782" s="10">
        <v>45187</v>
      </c>
      <c r="D782" s="67"/>
      <c r="E782" s="67">
        <v>2.2500000000007958E-2</v>
      </c>
      <c r="F782" s="67">
        <v>218.9375</v>
      </c>
      <c r="G782" s="68"/>
      <c r="H782" s="68"/>
      <c r="I782" s="67"/>
      <c r="J782" s="67"/>
      <c r="K782" s="67">
        <v>35.03</v>
      </c>
      <c r="L782" s="67">
        <v>253.99</v>
      </c>
      <c r="M782" s="61">
        <f>Tabla16[[#This Row],[TASA EX.]]+Tabla16[[#This Row],[IEPS 8 %]]</f>
        <v>0</v>
      </c>
      <c r="N782" s="69">
        <f>Tabla16[[#This Row],[TASA 16%]]+Tabla16[[#This Row],[IEPS 6%]]</f>
        <v>218.9375</v>
      </c>
      <c r="O782" s="36">
        <v>45189</v>
      </c>
      <c r="P782" s="66" t="s">
        <v>122</v>
      </c>
      <c r="Q782" s="70" t="s">
        <v>123</v>
      </c>
      <c r="R782" s="65" t="s">
        <v>381</v>
      </c>
      <c r="S782" s="67"/>
      <c r="T782" s="71" t="s">
        <v>382</v>
      </c>
      <c r="U782" s="66" t="s">
        <v>1794</v>
      </c>
      <c r="W782" s="75">
        <f>(Tabla16[[#This Row],[TASA 16%]]+Tabla16[[#This Row],[IEPS 6%]])*0.16</f>
        <v>35.03</v>
      </c>
      <c r="X782" s="75">
        <f>W782-Tabla16[[#This Row],[IVA]]</f>
        <v>0</v>
      </c>
    </row>
    <row r="783" spans="1:24" x14ac:dyDescent="0.25">
      <c r="A783" s="64">
        <v>187060</v>
      </c>
      <c r="B783" s="65">
        <v>520</v>
      </c>
      <c r="C783" s="10">
        <v>45187</v>
      </c>
      <c r="D783" s="67"/>
      <c r="E783" s="67">
        <v>1.4999999999872671E-2</v>
      </c>
      <c r="F783" s="67">
        <v>974.12500000000011</v>
      </c>
      <c r="G783" s="68"/>
      <c r="H783" s="68"/>
      <c r="I783" s="67"/>
      <c r="J783" s="67"/>
      <c r="K783" s="67">
        <v>155.86000000000001</v>
      </c>
      <c r="L783" s="67">
        <v>1130</v>
      </c>
      <c r="M783" s="61">
        <f>Tabla16[[#This Row],[TASA EX.]]+Tabla16[[#This Row],[IEPS 8 %]]</f>
        <v>0</v>
      </c>
      <c r="N783" s="69">
        <f>Tabla16[[#This Row],[TASA 16%]]+Tabla16[[#This Row],[IEPS 6%]]</f>
        <v>974.12500000000011</v>
      </c>
      <c r="O783" s="36">
        <v>45189</v>
      </c>
      <c r="P783" s="66" t="s">
        <v>383</v>
      </c>
      <c r="Q783" s="70" t="s">
        <v>384</v>
      </c>
      <c r="R783" s="65" t="s">
        <v>381</v>
      </c>
      <c r="S783" s="67"/>
      <c r="T783" s="71" t="s">
        <v>382</v>
      </c>
      <c r="U783" s="66" t="s">
        <v>1795</v>
      </c>
      <c r="W783" s="75">
        <f>(Tabla16[[#This Row],[TASA 16%]]+Tabla16[[#This Row],[IEPS 6%]])*0.16</f>
        <v>155.86000000000001</v>
      </c>
      <c r="X783" s="75">
        <f>W783-Tabla16[[#This Row],[IVA]]</f>
        <v>0</v>
      </c>
    </row>
    <row r="784" spans="1:24" x14ac:dyDescent="0.25">
      <c r="A784" s="64">
        <v>187061</v>
      </c>
      <c r="B784" s="65">
        <v>521</v>
      </c>
      <c r="C784" s="10">
        <v>45187</v>
      </c>
      <c r="D784" s="67"/>
      <c r="E784" s="67">
        <v>16684</v>
      </c>
      <c r="F784" s="67">
        <v>0</v>
      </c>
      <c r="G784" s="68"/>
      <c r="H784" s="68"/>
      <c r="I784" s="67"/>
      <c r="J784" s="67"/>
      <c r="K784" s="67"/>
      <c r="L784" s="67">
        <v>16684</v>
      </c>
      <c r="M784" s="61">
        <f>Tabla16[[#This Row],[TASA EX.]]+Tabla16[[#This Row],[IEPS 8 %]]</f>
        <v>0</v>
      </c>
      <c r="N784" s="69">
        <f>Tabla16[[#This Row],[TASA 16%]]+Tabla16[[#This Row],[IEPS 6%]]</f>
        <v>0</v>
      </c>
      <c r="O784" s="36">
        <v>45195</v>
      </c>
      <c r="P784" s="66" t="s">
        <v>158</v>
      </c>
      <c r="Q784" s="70" t="s">
        <v>159</v>
      </c>
      <c r="R784" s="65" t="s">
        <v>34</v>
      </c>
      <c r="S784" s="67">
        <v>1226.4000000000001</v>
      </c>
      <c r="T784" s="71" t="s">
        <v>35</v>
      </c>
      <c r="U784" s="66" t="s">
        <v>56</v>
      </c>
      <c r="W784" s="75">
        <f>(Tabla16[[#This Row],[TASA 16%]]+Tabla16[[#This Row],[IEPS 6%]])*0.16</f>
        <v>0</v>
      </c>
      <c r="X784" s="75">
        <f>W784-Tabla16[[#This Row],[IVA]]</f>
        <v>0</v>
      </c>
    </row>
    <row r="785" spans="1:24" x14ac:dyDescent="0.25">
      <c r="A785" s="39">
        <v>187062</v>
      </c>
      <c r="B785" s="9">
        <v>522</v>
      </c>
      <c r="C785" s="10">
        <v>45187</v>
      </c>
      <c r="D785" s="11"/>
      <c r="E785" s="11">
        <v>36877.78</v>
      </c>
      <c r="F785" s="11">
        <v>0</v>
      </c>
      <c r="G785" s="24"/>
      <c r="H785" s="24"/>
      <c r="I785" s="11"/>
      <c r="J785" s="11"/>
      <c r="K785" s="11"/>
      <c r="L785" s="11">
        <v>36877.78</v>
      </c>
      <c r="M785" s="61">
        <f>Tabla16[[#This Row],[TASA EX.]]+Tabla16[[#This Row],[IEPS 8 %]]</f>
        <v>0</v>
      </c>
      <c r="N785" s="62">
        <f>Tabla16[[#This Row],[TASA 16%]]+Tabla16[[#This Row],[IEPS 6%]]</f>
        <v>0</v>
      </c>
      <c r="O785" s="36">
        <v>45195</v>
      </c>
      <c r="P785" s="12" t="s">
        <v>158</v>
      </c>
      <c r="Q785" s="37" t="s">
        <v>159</v>
      </c>
      <c r="R785" s="9" t="s">
        <v>34</v>
      </c>
      <c r="S785" s="11"/>
      <c r="T785" s="13" t="s">
        <v>35</v>
      </c>
      <c r="U785" s="12" t="s">
        <v>56</v>
      </c>
      <c r="W785" s="75">
        <f>(Tabla16[[#This Row],[TASA 16%]]+Tabla16[[#This Row],[IEPS 6%]])*0.16</f>
        <v>0</v>
      </c>
      <c r="X785" s="75">
        <f>W785-Tabla16[[#This Row],[IVA]]</f>
        <v>0</v>
      </c>
    </row>
    <row r="786" spans="1:24" x14ac:dyDescent="0.25">
      <c r="A786" s="64">
        <v>187063</v>
      </c>
      <c r="B786" s="65">
        <v>523</v>
      </c>
      <c r="C786" s="10">
        <v>45187</v>
      </c>
      <c r="D786" s="67"/>
      <c r="E786" s="67">
        <v>17933.020000000004</v>
      </c>
      <c r="F786" s="67">
        <v>21978.75</v>
      </c>
      <c r="G786" s="68"/>
      <c r="H786" s="68"/>
      <c r="I786" s="67"/>
      <c r="J786" s="67"/>
      <c r="K786" s="67">
        <v>3516.6</v>
      </c>
      <c r="L786" s="67">
        <v>43428.37</v>
      </c>
      <c r="M786" s="61">
        <f>Tabla16[[#This Row],[TASA EX.]]+Tabla16[[#This Row],[IEPS 8 %]]</f>
        <v>0</v>
      </c>
      <c r="N786" s="69">
        <f>Tabla16[[#This Row],[TASA 16%]]+Tabla16[[#This Row],[IEPS 6%]]</f>
        <v>21978.75</v>
      </c>
      <c r="O786" s="36">
        <v>45198</v>
      </c>
      <c r="P786" s="66" t="s">
        <v>1237</v>
      </c>
      <c r="Q786" s="70" t="s">
        <v>1238</v>
      </c>
      <c r="R786" s="65" t="s">
        <v>34</v>
      </c>
      <c r="S786" s="67"/>
      <c r="T786" s="71" t="s">
        <v>35</v>
      </c>
      <c r="U786" s="66" t="s">
        <v>56</v>
      </c>
      <c r="W786" s="75">
        <f>(Tabla16[[#This Row],[TASA 16%]]+Tabla16[[#This Row],[IEPS 6%]])*0.16</f>
        <v>3516.6</v>
      </c>
      <c r="X786" s="75">
        <f>W786-Tabla16[[#This Row],[IVA]]</f>
        <v>0</v>
      </c>
    </row>
    <row r="787" spans="1:24" x14ac:dyDescent="0.25">
      <c r="A787" s="39">
        <v>187064</v>
      </c>
      <c r="B787" s="9">
        <v>524</v>
      </c>
      <c r="C787" s="10">
        <v>45187</v>
      </c>
      <c r="D787" s="11"/>
      <c r="E787" s="11">
        <v>82969.64</v>
      </c>
      <c r="F787" s="11">
        <v>0</v>
      </c>
      <c r="G787" s="24"/>
      <c r="H787" s="24"/>
      <c r="I787" s="11"/>
      <c r="J787" s="11"/>
      <c r="K787" s="11"/>
      <c r="L787" s="11">
        <v>82969.64</v>
      </c>
      <c r="M787" s="62">
        <f>Tabla16[[#This Row],[TASA EX.]]+Tabla16[[#This Row],[IEPS 8 %]]</f>
        <v>0</v>
      </c>
      <c r="N787" s="62">
        <f>Tabla16[[#This Row],[TASA 16%]]+Tabla16[[#This Row],[IEPS 6%]]</f>
        <v>0</v>
      </c>
      <c r="O787" s="36">
        <v>45195</v>
      </c>
      <c r="P787" s="12" t="s">
        <v>158</v>
      </c>
      <c r="Q787" s="37" t="s">
        <v>159</v>
      </c>
      <c r="R787" s="9" t="s">
        <v>34</v>
      </c>
      <c r="S787" s="11"/>
      <c r="T787" s="13" t="s">
        <v>35</v>
      </c>
      <c r="U787" s="12" t="s">
        <v>56</v>
      </c>
      <c r="W787" s="75">
        <f>(Tabla16[[#This Row],[TASA 16%]]+Tabla16[[#This Row],[IEPS 6%]])*0.16</f>
        <v>0</v>
      </c>
      <c r="X787" s="75">
        <f>W787-Tabla16[[#This Row],[IVA]]</f>
        <v>0</v>
      </c>
    </row>
    <row r="788" spans="1:24" x14ac:dyDescent="0.25">
      <c r="A788" s="64">
        <v>187065</v>
      </c>
      <c r="B788" s="65">
        <v>525</v>
      </c>
      <c r="C788" s="10">
        <v>45187</v>
      </c>
      <c r="D788" s="67"/>
      <c r="E788" s="67">
        <v>45155.5</v>
      </c>
      <c r="F788" s="67">
        <v>0</v>
      </c>
      <c r="G788" s="68"/>
      <c r="H788" s="68"/>
      <c r="I788" s="67"/>
      <c r="J788" s="67"/>
      <c r="K788" s="67"/>
      <c r="L788" s="67">
        <v>45155.5</v>
      </c>
      <c r="M788" s="61">
        <f>Tabla16[[#This Row],[TASA EX.]]+Tabla16[[#This Row],[IEPS 8 %]]</f>
        <v>0</v>
      </c>
      <c r="N788" s="69">
        <f>Tabla16[[#This Row],[TASA 16%]]+Tabla16[[#This Row],[IEPS 6%]]</f>
        <v>0</v>
      </c>
      <c r="O788" s="36">
        <v>45191</v>
      </c>
      <c r="P788" s="66" t="s">
        <v>276</v>
      </c>
      <c r="Q788" s="70" t="s">
        <v>277</v>
      </c>
      <c r="R788" s="65" t="s">
        <v>34</v>
      </c>
      <c r="S788" s="67"/>
      <c r="T788" s="71" t="s">
        <v>35</v>
      </c>
      <c r="U788" s="66" t="s">
        <v>56</v>
      </c>
      <c r="W788" s="75">
        <f>(Tabla16[[#This Row],[TASA 16%]]+Tabla16[[#This Row],[IEPS 6%]])*0.16</f>
        <v>0</v>
      </c>
      <c r="X788" s="75">
        <f>W788-Tabla16[[#This Row],[IVA]]</f>
        <v>0</v>
      </c>
    </row>
    <row r="789" spans="1:24" x14ac:dyDescent="0.25">
      <c r="A789" s="64">
        <v>187066</v>
      </c>
      <c r="B789" s="65">
        <v>526</v>
      </c>
      <c r="C789" s="10">
        <v>45187</v>
      </c>
      <c r="D789" s="67"/>
      <c r="E789" s="67">
        <v>45915</v>
      </c>
      <c r="F789" s="67">
        <v>0</v>
      </c>
      <c r="G789" s="68"/>
      <c r="H789" s="68"/>
      <c r="I789" s="67"/>
      <c r="J789" s="67"/>
      <c r="K789" s="67"/>
      <c r="L789" s="67">
        <v>45915</v>
      </c>
      <c r="M789" s="61">
        <f>Tabla16[[#This Row],[TASA EX.]]+Tabla16[[#This Row],[IEPS 8 %]]</f>
        <v>0</v>
      </c>
      <c r="N789" s="69">
        <f>Tabla16[[#This Row],[TASA 16%]]+Tabla16[[#This Row],[IEPS 6%]]</f>
        <v>0</v>
      </c>
      <c r="O789" s="36">
        <v>45195</v>
      </c>
      <c r="P789" s="66" t="s">
        <v>208</v>
      </c>
      <c r="Q789" s="70" t="s">
        <v>209</v>
      </c>
      <c r="R789" s="65" t="s">
        <v>34</v>
      </c>
      <c r="S789" s="67"/>
      <c r="T789" s="71" t="s">
        <v>35</v>
      </c>
      <c r="U789" s="66" t="s">
        <v>1796</v>
      </c>
      <c r="W789" s="75">
        <f>(Tabla16[[#This Row],[TASA 16%]]+Tabla16[[#This Row],[IEPS 6%]])*0.16</f>
        <v>0</v>
      </c>
      <c r="X789" s="75">
        <f>W789-Tabla16[[#This Row],[IVA]]</f>
        <v>0</v>
      </c>
    </row>
    <row r="790" spans="1:24" x14ac:dyDescent="0.25">
      <c r="A790" s="64">
        <v>187067</v>
      </c>
      <c r="B790" s="65">
        <v>527</v>
      </c>
      <c r="C790" s="10">
        <v>45187</v>
      </c>
      <c r="D790" s="67"/>
      <c r="E790" s="67">
        <v>65347.4</v>
      </c>
      <c r="F790" s="67">
        <v>0</v>
      </c>
      <c r="G790" s="68"/>
      <c r="H790" s="68"/>
      <c r="I790" s="67"/>
      <c r="J790" s="67"/>
      <c r="K790" s="67"/>
      <c r="L790" s="67">
        <v>65347.4</v>
      </c>
      <c r="M790" s="61">
        <f>Tabla16[[#This Row],[TASA EX.]]+Tabla16[[#This Row],[IEPS 8 %]]</f>
        <v>0</v>
      </c>
      <c r="N790" s="69">
        <f>Tabla16[[#This Row],[TASA 16%]]+Tabla16[[#This Row],[IEPS 6%]]</f>
        <v>0</v>
      </c>
      <c r="O790" s="36">
        <v>45194</v>
      </c>
      <c r="P790" s="66" t="s">
        <v>224</v>
      </c>
      <c r="Q790" s="70" t="s">
        <v>225</v>
      </c>
      <c r="R790" s="65" t="s">
        <v>34</v>
      </c>
      <c r="S790" s="67"/>
      <c r="T790" s="71" t="s">
        <v>35</v>
      </c>
      <c r="U790" s="66" t="s">
        <v>56</v>
      </c>
      <c r="W790" s="75">
        <f>(Tabla16[[#This Row],[TASA 16%]]+Tabla16[[#This Row],[IEPS 6%]])*0.16</f>
        <v>0</v>
      </c>
      <c r="X790" s="75">
        <f>W790-Tabla16[[#This Row],[IVA]]</f>
        <v>0</v>
      </c>
    </row>
    <row r="791" spans="1:24" x14ac:dyDescent="0.25">
      <c r="A791" s="64">
        <v>187068</v>
      </c>
      <c r="B791" s="65">
        <v>528</v>
      </c>
      <c r="C791" s="10">
        <v>45187</v>
      </c>
      <c r="D791" s="67"/>
      <c r="E791" s="67">
        <v>0</v>
      </c>
      <c r="F791" s="67">
        <v>1875</v>
      </c>
      <c r="G791" s="68"/>
      <c r="H791" s="68"/>
      <c r="I791" s="67"/>
      <c r="J791" s="67"/>
      <c r="K791" s="67">
        <v>300</v>
      </c>
      <c r="L791" s="67">
        <v>2175</v>
      </c>
      <c r="M791" s="61">
        <f>Tabla16[[#This Row],[TASA EX.]]+Tabla16[[#This Row],[IEPS 8 %]]</f>
        <v>0</v>
      </c>
      <c r="N791" s="69">
        <f>Tabla16[[#This Row],[TASA 16%]]+Tabla16[[#This Row],[IEPS 6%]]</f>
        <v>1875</v>
      </c>
      <c r="O791" s="36">
        <v>45195</v>
      </c>
      <c r="P791" s="66" t="s">
        <v>1505</v>
      </c>
      <c r="Q791" s="70" t="s">
        <v>1506</v>
      </c>
      <c r="R791" s="65" t="s">
        <v>48</v>
      </c>
      <c r="S791" s="67"/>
      <c r="T791" s="71" t="s">
        <v>49</v>
      </c>
      <c r="U791" s="66" t="s">
        <v>1797</v>
      </c>
      <c r="W791" s="75">
        <f>(Tabla16[[#This Row],[TASA 16%]]+Tabla16[[#This Row],[IEPS 6%]])*0.16</f>
        <v>300</v>
      </c>
      <c r="X791" s="75">
        <f>W791-Tabla16[[#This Row],[IVA]]</f>
        <v>0</v>
      </c>
    </row>
    <row r="792" spans="1:24" x14ac:dyDescent="0.25">
      <c r="A792" s="64">
        <v>187069</v>
      </c>
      <c r="B792" s="65">
        <v>529</v>
      </c>
      <c r="C792" s="10">
        <v>45187</v>
      </c>
      <c r="D792" s="67"/>
      <c r="E792" s="67">
        <v>0</v>
      </c>
      <c r="F792" s="67">
        <v>2000</v>
      </c>
      <c r="G792" s="68"/>
      <c r="H792" s="68"/>
      <c r="I792" s="67"/>
      <c r="J792" s="67"/>
      <c r="K792" s="67">
        <v>320</v>
      </c>
      <c r="L792" s="67">
        <v>2320</v>
      </c>
      <c r="M792" s="61">
        <f>Tabla16[[#This Row],[TASA EX.]]+Tabla16[[#This Row],[IEPS 8 %]]</f>
        <v>0</v>
      </c>
      <c r="N792" s="69">
        <f>Tabla16[[#This Row],[TASA 16%]]+Tabla16[[#This Row],[IEPS 6%]]</f>
        <v>2000</v>
      </c>
      <c r="O792" s="36">
        <v>45195</v>
      </c>
      <c r="P792" s="66" t="s">
        <v>583</v>
      </c>
      <c r="Q792" s="70" t="s">
        <v>584</v>
      </c>
      <c r="R792" s="65" t="s">
        <v>48</v>
      </c>
      <c r="S792" s="67"/>
      <c r="T792" s="71" t="s">
        <v>49</v>
      </c>
      <c r="U792" s="66" t="s">
        <v>1798</v>
      </c>
      <c r="W792" s="75">
        <f>(Tabla16[[#This Row],[TASA 16%]]+Tabla16[[#This Row],[IEPS 6%]])*0.16</f>
        <v>320</v>
      </c>
      <c r="X792" s="75">
        <f>W792-Tabla16[[#This Row],[IVA]]</f>
        <v>0</v>
      </c>
    </row>
    <row r="793" spans="1:24" x14ac:dyDescent="0.25">
      <c r="A793" s="39">
        <v>187070</v>
      </c>
      <c r="B793" s="9">
        <v>530</v>
      </c>
      <c r="C793" s="10">
        <v>45187</v>
      </c>
      <c r="D793" s="11"/>
      <c r="E793" s="11">
        <v>0</v>
      </c>
      <c r="F793" s="11">
        <v>2650</v>
      </c>
      <c r="G793" s="24"/>
      <c r="H793" s="24"/>
      <c r="I793" s="11"/>
      <c r="J793" s="11"/>
      <c r="K793" s="11">
        <v>424</v>
      </c>
      <c r="L793" s="11">
        <v>3074</v>
      </c>
      <c r="M793" s="62">
        <f>Tabla16[[#This Row],[TASA EX.]]+Tabla16[[#This Row],[IEPS 8 %]]</f>
        <v>0</v>
      </c>
      <c r="N793" s="62">
        <f>Tabla16[[#This Row],[TASA 16%]]+Tabla16[[#This Row],[IEPS 6%]]</f>
        <v>2650</v>
      </c>
      <c r="O793" s="36">
        <v>45195</v>
      </c>
      <c r="P793" s="12" t="s">
        <v>692</v>
      </c>
      <c r="Q793" s="37" t="s">
        <v>693</v>
      </c>
      <c r="R793" s="9" t="s">
        <v>48</v>
      </c>
      <c r="S793" s="11"/>
      <c r="T793" s="13" t="s">
        <v>49</v>
      </c>
      <c r="U793" s="12" t="s">
        <v>1799</v>
      </c>
      <c r="W793" s="75">
        <f>(Tabla16[[#This Row],[TASA 16%]]+Tabla16[[#This Row],[IEPS 6%]])*0.16</f>
        <v>424</v>
      </c>
      <c r="X793" s="75">
        <f>W793-Tabla16[[#This Row],[IVA]]</f>
        <v>0</v>
      </c>
    </row>
    <row r="794" spans="1:24" x14ac:dyDescent="0.25">
      <c r="A794" s="64">
        <v>187071</v>
      </c>
      <c r="B794" s="65">
        <v>531</v>
      </c>
      <c r="C794" s="10">
        <v>45187</v>
      </c>
      <c r="D794" s="67"/>
      <c r="E794" s="67">
        <v>-1.7500000000381988E-2</v>
      </c>
      <c r="F794" s="67">
        <v>4051.4375</v>
      </c>
      <c r="G794" s="68"/>
      <c r="H794" s="68"/>
      <c r="I794" s="67"/>
      <c r="J794" s="67"/>
      <c r="K794" s="67">
        <v>648.23</v>
      </c>
      <c r="L794" s="67">
        <v>4699.6499999999996</v>
      </c>
      <c r="M794" s="61">
        <f>Tabla16[[#This Row],[TASA EX.]]+Tabla16[[#This Row],[IEPS 8 %]]</f>
        <v>0</v>
      </c>
      <c r="N794" s="69">
        <f>Tabla16[[#This Row],[TASA 16%]]+Tabla16[[#This Row],[IEPS 6%]]</f>
        <v>4051.4375</v>
      </c>
      <c r="O794" s="36">
        <v>45195</v>
      </c>
      <c r="P794" s="66" t="s">
        <v>541</v>
      </c>
      <c r="Q794" s="70" t="s">
        <v>542</v>
      </c>
      <c r="R794" s="65" t="s">
        <v>48</v>
      </c>
      <c r="S794" s="67"/>
      <c r="T794" s="71" t="s">
        <v>49</v>
      </c>
      <c r="U794" s="66" t="s">
        <v>1800</v>
      </c>
      <c r="W794" s="75">
        <f>(Tabla16[[#This Row],[TASA 16%]]+Tabla16[[#This Row],[IEPS 6%]])*0.16</f>
        <v>648.23</v>
      </c>
      <c r="X794" s="75">
        <f>W794-Tabla16[[#This Row],[IVA]]</f>
        <v>0</v>
      </c>
    </row>
    <row r="795" spans="1:24" x14ac:dyDescent="0.25">
      <c r="A795" s="64">
        <v>187072</v>
      </c>
      <c r="B795" s="65">
        <v>532</v>
      </c>
      <c r="C795" s="10">
        <v>45187</v>
      </c>
      <c r="D795" s="67"/>
      <c r="E795" s="67">
        <v>0</v>
      </c>
      <c r="F795" s="67">
        <v>5600</v>
      </c>
      <c r="G795" s="68"/>
      <c r="H795" s="68"/>
      <c r="I795" s="67"/>
      <c r="J795" s="67"/>
      <c r="K795" s="67">
        <v>896</v>
      </c>
      <c r="L795" s="67">
        <v>6496</v>
      </c>
      <c r="M795" s="61">
        <f>Tabla16[[#This Row],[TASA EX.]]+Tabla16[[#This Row],[IEPS 8 %]]</f>
        <v>0</v>
      </c>
      <c r="N795" s="69">
        <f>Tabla16[[#This Row],[TASA 16%]]+Tabla16[[#This Row],[IEPS 6%]]</f>
        <v>5600</v>
      </c>
      <c r="O795" s="36">
        <v>45196</v>
      </c>
      <c r="P795" s="66" t="s">
        <v>581</v>
      </c>
      <c r="Q795" s="70" t="s">
        <v>582</v>
      </c>
      <c r="R795" s="65" t="s">
        <v>48</v>
      </c>
      <c r="S795" s="67"/>
      <c r="T795" s="71" t="s">
        <v>49</v>
      </c>
      <c r="U795" s="66" t="s">
        <v>1801</v>
      </c>
      <c r="W795" s="75">
        <f>(Tabla16[[#This Row],[TASA 16%]]+Tabla16[[#This Row],[IEPS 6%]])*0.16</f>
        <v>896</v>
      </c>
      <c r="X795" s="75">
        <f>W795-Tabla16[[#This Row],[IVA]]</f>
        <v>0</v>
      </c>
    </row>
    <row r="796" spans="1:24" x14ac:dyDescent="0.25">
      <c r="A796" s="76">
        <v>187073</v>
      </c>
      <c r="B796" s="77">
        <v>533</v>
      </c>
      <c r="C796" s="85">
        <v>45187</v>
      </c>
      <c r="D796" s="79"/>
      <c r="E796" s="79">
        <v>0</v>
      </c>
      <c r="F796" s="79">
        <v>6393</v>
      </c>
      <c r="G796" s="80"/>
      <c r="H796" s="80"/>
      <c r="I796" s="79"/>
      <c r="J796" s="79"/>
      <c r="K796" s="79">
        <v>1022.88</v>
      </c>
      <c r="L796" s="79">
        <v>7415.88</v>
      </c>
      <c r="M796" s="81">
        <f>Tabla16[[#This Row],[TASA EX.]]+Tabla16[[#This Row],[IEPS 8 %]]</f>
        <v>0</v>
      </c>
      <c r="N796" s="81">
        <f>Tabla16[[#This Row],[TASA 16%]]+Tabla16[[#This Row],[IEPS 6%]]</f>
        <v>6393</v>
      </c>
      <c r="O796" s="36">
        <v>45195</v>
      </c>
      <c r="P796" s="78" t="s">
        <v>291</v>
      </c>
      <c r="Q796" s="82" t="s">
        <v>292</v>
      </c>
      <c r="R796" s="77" t="s">
        <v>48</v>
      </c>
      <c r="S796" s="79"/>
      <c r="T796" s="83" t="s">
        <v>49</v>
      </c>
      <c r="U796" s="78" t="s">
        <v>1802</v>
      </c>
      <c r="W796" s="75">
        <f>(Tabla16[[#This Row],[TASA 16%]]+Tabla16[[#This Row],[IEPS 6%]])*0.16</f>
        <v>1022.88</v>
      </c>
      <c r="X796" s="75">
        <f>W796-Tabla16[[#This Row],[IVA]]</f>
        <v>0</v>
      </c>
    </row>
    <row r="797" spans="1:24" x14ac:dyDescent="0.25">
      <c r="A797" s="64">
        <v>187074</v>
      </c>
      <c r="B797" s="65">
        <v>534</v>
      </c>
      <c r="C797" s="10">
        <v>45187</v>
      </c>
      <c r="D797" s="67"/>
      <c r="E797" s="67">
        <v>2.2499999999126885E-2</v>
      </c>
      <c r="F797" s="67">
        <v>21337.1875</v>
      </c>
      <c r="G797" s="68"/>
      <c r="H797" s="68"/>
      <c r="I797" s="67"/>
      <c r="J797" s="67"/>
      <c r="K797" s="67">
        <v>3413.95</v>
      </c>
      <c r="L797" s="67">
        <v>24751.16</v>
      </c>
      <c r="M797" s="61">
        <f>Tabla16[[#This Row],[TASA EX.]]+Tabla16[[#This Row],[IEPS 8 %]]</f>
        <v>0</v>
      </c>
      <c r="N797" s="69">
        <f>Tabla16[[#This Row],[TASA 16%]]+Tabla16[[#This Row],[IEPS 6%]]</f>
        <v>21337.1875</v>
      </c>
      <c r="O797" s="36">
        <v>45191</v>
      </c>
      <c r="P797" s="66" t="s">
        <v>289</v>
      </c>
      <c r="Q797" s="70" t="s">
        <v>290</v>
      </c>
      <c r="R797" s="65" t="s">
        <v>48</v>
      </c>
      <c r="S797" s="67"/>
      <c r="T797" s="71" t="s">
        <v>49</v>
      </c>
      <c r="U797" s="66" t="s">
        <v>1803</v>
      </c>
      <c r="W797" s="75">
        <f>(Tabla16[[#This Row],[TASA 16%]]+Tabla16[[#This Row],[IEPS 6%]])*0.16</f>
        <v>3413.9500000000003</v>
      </c>
      <c r="X797" s="75">
        <f>W797-Tabla16[[#This Row],[IVA]]</f>
        <v>0</v>
      </c>
    </row>
    <row r="798" spans="1:24" x14ac:dyDescent="0.25">
      <c r="A798" s="64">
        <v>187075</v>
      </c>
      <c r="B798" s="65">
        <v>535</v>
      </c>
      <c r="C798" s="10">
        <v>45187</v>
      </c>
      <c r="D798" s="67"/>
      <c r="E798" s="67">
        <v>4.7500000000582077E-2</v>
      </c>
      <c r="F798" s="67">
        <v>29393.3125</v>
      </c>
      <c r="G798" s="68"/>
      <c r="H798" s="68"/>
      <c r="I798" s="67"/>
      <c r="J798" s="67"/>
      <c r="K798" s="67">
        <v>4702.93</v>
      </c>
      <c r="L798" s="67">
        <v>34096.29</v>
      </c>
      <c r="M798" s="61">
        <f>Tabla16[[#This Row],[TASA EX.]]+Tabla16[[#This Row],[IEPS 8 %]]</f>
        <v>0</v>
      </c>
      <c r="N798" s="69">
        <f>Tabla16[[#This Row],[TASA 16%]]+Tabla16[[#This Row],[IEPS 6%]]</f>
        <v>29393.3125</v>
      </c>
      <c r="O798" s="36">
        <v>45195</v>
      </c>
      <c r="P798" s="66" t="s">
        <v>210</v>
      </c>
      <c r="Q798" s="70" t="s">
        <v>211</v>
      </c>
      <c r="R798" s="65" t="s">
        <v>48</v>
      </c>
      <c r="S798" s="67"/>
      <c r="T798" s="71" t="s">
        <v>49</v>
      </c>
      <c r="U798" s="66" t="s">
        <v>1804</v>
      </c>
      <c r="W798" s="75">
        <f>(Tabla16[[#This Row],[TASA 16%]]+Tabla16[[#This Row],[IEPS 6%]])*0.16</f>
        <v>4702.93</v>
      </c>
      <c r="X798" s="75">
        <f>W798-Tabla16[[#This Row],[IVA]]</f>
        <v>0</v>
      </c>
    </row>
    <row r="799" spans="1:24" x14ac:dyDescent="0.25">
      <c r="A799" s="64">
        <v>187082</v>
      </c>
      <c r="B799" s="65">
        <v>542</v>
      </c>
      <c r="C799" s="10">
        <v>45187</v>
      </c>
      <c r="D799" s="67"/>
      <c r="E799" s="67">
        <v>5238</v>
      </c>
      <c r="F799" s="67">
        <v>0</v>
      </c>
      <c r="G799" s="68"/>
      <c r="H799" s="68"/>
      <c r="I799" s="67"/>
      <c r="J799" s="67"/>
      <c r="K799" s="67"/>
      <c r="L799" s="67">
        <v>5238</v>
      </c>
      <c r="M799" s="61">
        <f>Tabla16[[#This Row],[TASA EX.]]+Tabla16[[#This Row],[IEPS 8 %]]</f>
        <v>0</v>
      </c>
      <c r="N799" s="69">
        <f>Tabla16[[#This Row],[TASA 16%]]+Tabla16[[#This Row],[IEPS 6%]]</f>
        <v>0</v>
      </c>
      <c r="O799" s="36">
        <v>45194</v>
      </c>
      <c r="P799" s="66" t="s">
        <v>188</v>
      </c>
      <c r="Q799" s="70" t="s">
        <v>189</v>
      </c>
      <c r="R799" s="65" t="s">
        <v>34</v>
      </c>
      <c r="S799" s="67"/>
      <c r="T799" s="71" t="s">
        <v>35</v>
      </c>
      <c r="U799" s="66" t="s">
        <v>1805</v>
      </c>
      <c r="W799" s="75">
        <f>(Tabla16[[#This Row],[TASA 16%]]+Tabla16[[#This Row],[IEPS 6%]])*0.16</f>
        <v>0</v>
      </c>
      <c r="X799" s="75">
        <f>W799-Tabla16[[#This Row],[IVA]]</f>
        <v>0</v>
      </c>
    </row>
    <row r="800" spans="1:24" x14ac:dyDescent="0.25">
      <c r="A800" s="76">
        <v>187083</v>
      </c>
      <c r="B800" s="77">
        <v>543</v>
      </c>
      <c r="C800" s="85">
        <v>45187</v>
      </c>
      <c r="D800" s="79"/>
      <c r="E800" s="79">
        <v>11600</v>
      </c>
      <c r="F800" s="79">
        <v>0</v>
      </c>
      <c r="G800" s="80"/>
      <c r="H800" s="80"/>
      <c r="I800" s="79"/>
      <c r="J800" s="79"/>
      <c r="K800" s="79"/>
      <c r="L800" s="79">
        <v>11600</v>
      </c>
      <c r="M800" s="81">
        <f>Tabla16[[#This Row],[TASA EX.]]+Tabla16[[#This Row],[IEPS 8 %]]</f>
        <v>0</v>
      </c>
      <c r="N800" s="81">
        <f>Tabla16[[#This Row],[TASA 16%]]+Tabla16[[#This Row],[IEPS 6%]]</f>
        <v>0</v>
      </c>
      <c r="O800" s="36">
        <v>45195</v>
      </c>
      <c r="P800" s="78" t="s">
        <v>389</v>
      </c>
      <c r="Q800" s="82" t="s">
        <v>390</v>
      </c>
      <c r="R800" s="77" t="s">
        <v>34</v>
      </c>
      <c r="S800" s="79"/>
      <c r="T800" s="83" t="s">
        <v>35</v>
      </c>
      <c r="U800" s="78" t="s">
        <v>1806</v>
      </c>
      <c r="W800" s="75">
        <f>(Tabla16[[#This Row],[TASA 16%]]+Tabla16[[#This Row],[IEPS 6%]])*0.16</f>
        <v>0</v>
      </c>
      <c r="X800" s="75">
        <f>W800-Tabla16[[#This Row],[IVA]]</f>
        <v>0</v>
      </c>
    </row>
    <row r="801" spans="1:24" x14ac:dyDescent="0.25">
      <c r="A801" s="64">
        <v>186785</v>
      </c>
      <c r="B801" s="65">
        <v>245</v>
      </c>
      <c r="C801" s="10">
        <v>45176</v>
      </c>
      <c r="D801" s="67"/>
      <c r="E801" s="67">
        <v>4740.74</v>
      </c>
      <c r="F801" s="67">
        <v>0</v>
      </c>
      <c r="G801" s="68"/>
      <c r="H801" s="68"/>
      <c r="I801" s="67"/>
      <c r="J801" s="67">
        <v>379.26</v>
      </c>
      <c r="K801" s="67"/>
      <c r="L801" s="67">
        <v>5120</v>
      </c>
      <c r="M801" s="61">
        <f>Tabla16[[#This Row],[TASA EX.]]+Tabla16[[#This Row],[IEPS 8 %]]</f>
        <v>379.26</v>
      </c>
      <c r="N801" s="69">
        <f>Tabla16[[#This Row],[TASA 16%]]+Tabla16[[#This Row],[IEPS 6%]]</f>
        <v>0</v>
      </c>
      <c r="O801" s="36">
        <v>45184</v>
      </c>
      <c r="P801" s="66" t="s">
        <v>180</v>
      </c>
      <c r="Q801" s="70" t="s">
        <v>181</v>
      </c>
      <c r="R801" s="65" t="s">
        <v>34</v>
      </c>
      <c r="S801" s="67"/>
      <c r="T801" s="71" t="s">
        <v>35</v>
      </c>
      <c r="U801" s="66" t="s">
        <v>1613</v>
      </c>
      <c r="W801" s="75">
        <f>(Tabla16[[#This Row],[TASA 16%]]+Tabla16[[#This Row],[IEPS 6%]])*0.16</f>
        <v>0</v>
      </c>
      <c r="X801" s="75">
        <f>W801-Tabla16[[#This Row],[IVA]]</f>
        <v>0</v>
      </c>
    </row>
    <row r="802" spans="1:24" x14ac:dyDescent="0.25">
      <c r="A802" s="39">
        <v>187085</v>
      </c>
      <c r="B802" s="9">
        <v>545</v>
      </c>
      <c r="C802" s="10">
        <v>45187</v>
      </c>
      <c r="D802" s="11"/>
      <c r="E802" s="11">
        <v>3457.0350000000035</v>
      </c>
      <c r="F802" s="11">
        <v>37415.635000000002</v>
      </c>
      <c r="G802" s="24"/>
      <c r="H802" s="24"/>
      <c r="I802" s="11">
        <v>18.489999999999998</v>
      </c>
      <c r="J802" s="11"/>
      <c r="K802" s="11">
        <v>5989.46</v>
      </c>
      <c r="L802" s="11">
        <v>46880.62</v>
      </c>
      <c r="M802" s="61">
        <f>Tabla16[[#This Row],[TASA EX.]]+Tabla16[[#This Row],[IEPS 8 %]]</f>
        <v>0</v>
      </c>
      <c r="N802" s="62">
        <f>Tabla16[[#This Row],[TASA 16%]]+Tabla16[[#This Row],[IEPS 6%]]</f>
        <v>37434.125</v>
      </c>
      <c r="O802" s="36">
        <v>45188</v>
      </c>
      <c r="P802" s="12" t="s">
        <v>577</v>
      </c>
      <c r="Q802" s="37" t="s">
        <v>578</v>
      </c>
      <c r="R802" s="9" t="s">
        <v>48</v>
      </c>
      <c r="S802" s="11"/>
      <c r="T802" s="13" t="s">
        <v>49</v>
      </c>
      <c r="U802" s="12" t="s">
        <v>1808</v>
      </c>
      <c r="W802" s="75">
        <f>(Tabla16[[#This Row],[TASA 16%]]+Tabla16[[#This Row],[IEPS 6%]])*0.16</f>
        <v>5989.46</v>
      </c>
      <c r="X802" s="75">
        <f>W802-Tabla16[[#This Row],[IVA]]</f>
        <v>0</v>
      </c>
    </row>
    <row r="803" spans="1:24" x14ac:dyDescent="0.25">
      <c r="A803" s="39">
        <v>187086</v>
      </c>
      <c r="B803" s="9">
        <v>546</v>
      </c>
      <c r="C803" s="10">
        <v>45187</v>
      </c>
      <c r="D803" s="11"/>
      <c r="E803" s="11">
        <v>27337</v>
      </c>
      <c r="F803" s="11">
        <v>0</v>
      </c>
      <c r="G803" s="24"/>
      <c r="H803" s="24"/>
      <c r="I803" s="11"/>
      <c r="J803" s="11"/>
      <c r="K803" s="11"/>
      <c r="L803" s="11">
        <v>27337</v>
      </c>
      <c r="M803" s="62">
        <f>Tabla16[[#This Row],[TASA EX.]]+Tabla16[[#This Row],[IEPS 8 %]]</f>
        <v>0</v>
      </c>
      <c r="N803" s="62">
        <f>Tabla16[[#This Row],[TASA 16%]]+Tabla16[[#This Row],[IEPS 6%]]</f>
        <v>0</v>
      </c>
      <c r="O803" s="36">
        <v>45191</v>
      </c>
      <c r="P803" s="12" t="s">
        <v>276</v>
      </c>
      <c r="Q803" s="37" t="s">
        <v>277</v>
      </c>
      <c r="R803" s="9" t="s">
        <v>34</v>
      </c>
      <c r="S803" s="11"/>
      <c r="T803" s="13" t="s">
        <v>35</v>
      </c>
      <c r="U803" s="12" t="s">
        <v>56</v>
      </c>
      <c r="W803" s="75">
        <f>(Tabla16[[#This Row],[TASA 16%]]+Tabla16[[#This Row],[IEPS 6%]])*0.16</f>
        <v>0</v>
      </c>
      <c r="X803" s="75">
        <f>W803-Tabla16[[#This Row],[IVA]]</f>
        <v>0</v>
      </c>
    </row>
    <row r="804" spans="1:24" x14ac:dyDescent="0.25">
      <c r="A804" s="76">
        <v>187087</v>
      </c>
      <c r="B804" s="77">
        <v>547</v>
      </c>
      <c r="C804" s="85">
        <v>45187</v>
      </c>
      <c r="D804" s="79"/>
      <c r="E804" s="79">
        <v>336.8</v>
      </c>
      <c r="F804" s="79">
        <v>0</v>
      </c>
      <c r="G804" s="80"/>
      <c r="H804" s="80"/>
      <c r="I804" s="79"/>
      <c r="J804" s="79"/>
      <c r="K804" s="79"/>
      <c r="L804" s="79">
        <v>336.8</v>
      </c>
      <c r="M804" s="81">
        <f>Tabla16[[#This Row],[TASA EX.]]+Tabla16[[#This Row],[IEPS 8 %]]</f>
        <v>0</v>
      </c>
      <c r="N804" s="81">
        <f>Tabla16[[#This Row],[TASA 16%]]+Tabla16[[#This Row],[IEPS 6%]]</f>
        <v>0</v>
      </c>
      <c r="O804" s="36">
        <v>45189</v>
      </c>
      <c r="P804" s="78" t="s">
        <v>150</v>
      </c>
      <c r="Q804" s="82" t="s">
        <v>151</v>
      </c>
      <c r="R804" s="77" t="s">
        <v>34</v>
      </c>
      <c r="S804" s="79"/>
      <c r="T804" s="83" t="s">
        <v>35</v>
      </c>
      <c r="U804" s="78" t="s">
        <v>1809</v>
      </c>
      <c r="W804" s="75">
        <f>(Tabla16[[#This Row],[TASA 16%]]+Tabla16[[#This Row],[IEPS 6%]])*0.16</f>
        <v>0</v>
      </c>
      <c r="X804" s="75">
        <f>W804-Tabla16[[#This Row],[IVA]]</f>
        <v>0</v>
      </c>
    </row>
    <row r="805" spans="1:24" x14ac:dyDescent="0.25">
      <c r="A805" s="64">
        <v>187089</v>
      </c>
      <c r="B805" s="65">
        <v>549</v>
      </c>
      <c r="C805" s="10">
        <v>45187</v>
      </c>
      <c r="D805" s="67"/>
      <c r="E805" s="67">
        <v>9.7499999999854481E-2</v>
      </c>
      <c r="F805" s="67">
        <v>32206.8125</v>
      </c>
      <c r="G805" s="68"/>
      <c r="H805" s="68"/>
      <c r="I805" s="67"/>
      <c r="J805" s="67"/>
      <c r="K805" s="67">
        <v>5153.09</v>
      </c>
      <c r="L805" s="67">
        <v>37360</v>
      </c>
      <c r="M805" s="61">
        <f>Tabla16[[#This Row],[TASA EX.]]+Tabla16[[#This Row],[IEPS 8 %]]</f>
        <v>0</v>
      </c>
      <c r="N805" s="69">
        <f>Tabla16[[#This Row],[TASA 16%]]+Tabla16[[#This Row],[IEPS 6%]]</f>
        <v>32206.8125</v>
      </c>
      <c r="O805" s="36">
        <v>45198</v>
      </c>
      <c r="P805" s="66" t="s">
        <v>266</v>
      </c>
      <c r="Q805" s="70" t="s">
        <v>267</v>
      </c>
      <c r="R805" s="65" t="s">
        <v>34</v>
      </c>
      <c r="S805" s="67"/>
      <c r="T805" s="71" t="s">
        <v>35</v>
      </c>
      <c r="U805" s="66" t="s">
        <v>56</v>
      </c>
      <c r="W805" s="75">
        <f>(Tabla16[[#This Row],[TASA 16%]]+Tabla16[[#This Row],[IEPS 6%]])*0.16</f>
        <v>5153.09</v>
      </c>
      <c r="X805" s="75">
        <f>W805-Tabla16[[#This Row],[IVA]]</f>
        <v>0</v>
      </c>
    </row>
    <row r="806" spans="1:24" x14ac:dyDescent="0.25">
      <c r="A806" s="64">
        <v>187090</v>
      </c>
      <c r="B806" s="65">
        <v>550</v>
      </c>
      <c r="C806" s="10">
        <v>45187</v>
      </c>
      <c r="D806" s="67"/>
      <c r="E806" s="67">
        <v>172294.28</v>
      </c>
      <c r="F806" s="67">
        <v>0</v>
      </c>
      <c r="G806" s="68"/>
      <c r="H806" s="68"/>
      <c r="I806" s="67"/>
      <c r="J806" s="67"/>
      <c r="K806" s="67"/>
      <c r="L806" s="67">
        <v>172294.28</v>
      </c>
      <c r="M806" s="61">
        <f>Tabla16[[#This Row],[TASA EX.]]+Tabla16[[#This Row],[IEPS 8 %]]</f>
        <v>0</v>
      </c>
      <c r="N806" s="69">
        <f>Tabla16[[#This Row],[TASA 16%]]+Tabla16[[#This Row],[IEPS 6%]]</f>
        <v>0</v>
      </c>
      <c r="O806" s="36">
        <v>45195</v>
      </c>
      <c r="P806" s="66" t="s">
        <v>120</v>
      </c>
      <c r="Q806" s="70" t="s">
        <v>121</v>
      </c>
      <c r="R806" s="65" t="s">
        <v>34</v>
      </c>
      <c r="S806" s="67"/>
      <c r="T806" s="71" t="s">
        <v>35</v>
      </c>
      <c r="U806" s="66" t="s">
        <v>56</v>
      </c>
      <c r="W806" s="75">
        <f>(Tabla16[[#This Row],[TASA 16%]]+Tabla16[[#This Row],[IEPS 6%]])*0.16</f>
        <v>0</v>
      </c>
      <c r="X806" s="75">
        <f>W806-Tabla16[[#This Row],[IVA]]</f>
        <v>0</v>
      </c>
    </row>
    <row r="807" spans="1:24" x14ac:dyDescent="0.25">
      <c r="A807" s="64">
        <v>187091</v>
      </c>
      <c r="B807" s="65">
        <v>551</v>
      </c>
      <c r="C807" s="10">
        <v>45187</v>
      </c>
      <c r="D807" s="67"/>
      <c r="E807" s="67">
        <v>5.999999999994543E-2</v>
      </c>
      <c r="F807" s="67">
        <v>2424.75</v>
      </c>
      <c r="G807" s="68"/>
      <c r="H807" s="68"/>
      <c r="I807" s="67"/>
      <c r="J807" s="67"/>
      <c r="K807" s="67">
        <v>387.96</v>
      </c>
      <c r="L807" s="67">
        <v>2812.77</v>
      </c>
      <c r="M807" s="61">
        <f>Tabla16[[#This Row],[TASA EX.]]+Tabla16[[#This Row],[IEPS 8 %]]</f>
        <v>0</v>
      </c>
      <c r="N807" s="69">
        <f>Tabla16[[#This Row],[TASA 16%]]+Tabla16[[#This Row],[IEPS 6%]]</f>
        <v>2424.75</v>
      </c>
      <c r="O807" s="36">
        <v>45192</v>
      </c>
      <c r="P807" s="66" t="s">
        <v>295</v>
      </c>
      <c r="Q807" s="70" t="s">
        <v>296</v>
      </c>
      <c r="R807" s="65" t="s">
        <v>48</v>
      </c>
      <c r="S807" s="67"/>
      <c r="T807" s="71" t="s">
        <v>49</v>
      </c>
      <c r="U807" s="66" t="s">
        <v>1810</v>
      </c>
      <c r="W807" s="75">
        <f>(Tabla16[[#This Row],[TASA 16%]]+Tabla16[[#This Row],[IEPS 6%]])*0.16</f>
        <v>387.96000000000004</v>
      </c>
      <c r="X807" s="75">
        <f>W807-Tabla16[[#This Row],[IVA]]</f>
        <v>0</v>
      </c>
    </row>
    <row r="808" spans="1:24" x14ac:dyDescent="0.25">
      <c r="A808" s="39">
        <v>187093</v>
      </c>
      <c r="B808" s="9">
        <v>553</v>
      </c>
      <c r="C808" s="10">
        <v>45187</v>
      </c>
      <c r="D808" s="11"/>
      <c r="E808" s="11">
        <v>4900</v>
      </c>
      <c r="F808" s="11">
        <v>0</v>
      </c>
      <c r="G808" s="24"/>
      <c r="H808" s="24"/>
      <c r="I808" s="11"/>
      <c r="J808" s="11"/>
      <c r="K808" s="11"/>
      <c r="L808" s="11">
        <v>4900</v>
      </c>
      <c r="M808" s="62">
        <f>Tabla16[[#This Row],[TASA EX.]]+Tabla16[[#This Row],[IEPS 8 %]]</f>
        <v>0</v>
      </c>
      <c r="N808" s="62">
        <f>Tabla16[[#This Row],[TASA 16%]]+Tabla16[[#This Row],[IEPS 6%]]</f>
        <v>0</v>
      </c>
      <c r="O808" s="36">
        <v>45198</v>
      </c>
      <c r="P808" s="12" t="s">
        <v>545</v>
      </c>
      <c r="Q808" s="37" t="s">
        <v>546</v>
      </c>
      <c r="R808" s="9" t="s">
        <v>34</v>
      </c>
      <c r="S808" s="11"/>
      <c r="T808" s="13" t="s">
        <v>35</v>
      </c>
      <c r="U808" s="12" t="s">
        <v>1811</v>
      </c>
      <c r="W808" s="75">
        <f>(Tabla16[[#This Row],[TASA 16%]]+Tabla16[[#This Row],[IEPS 6%]])*0.16</f>
        <v>0</v>
      </c>
      <c r="X808" s="75">
        <f>W808-Tabla16[[#This Row],[IVA]]</f>
        <v>0</v>
      </c>
    </row>
    <row r="809" spans="1:24" x14ac:dyDescent="0.25">
      <c r="A809" s="64">
        <v>187102</v>
      </c>
      <c r="B809" s="65">
        <v>562</v>
      </c>
      <c r="C809" s="10">
        <v>45187</v>
      </c>
      <c r="D809" s="67"/>
      <c r="E809" s="67">
        <v>0</v>
      </c>
      <c r="F809" s="67">
        <v>37325</v>
      </c>
      <c r="G809" s="68"/>
      <c r="H809" s="68"/>
      <c r="I809" s="67"/>
      <c r="J809" s="67"/>
      <c r="K809" s="67">
        <v>5972</v>
      </c>
      <c r="L809" s="67">
        <v>43297</v>
      </c>
      <c r="M809" s="61">
        <f>Tabla16[[#This Row],[TASA EX.]]+Tabla16[[#This Row],[IEPS 8 %]]</f>
        <v>0</v>
      </c>
      <c r="N809" s="69">
        <f>Tabla16[[#This Row],[TASA 16%]]+Tabla16[[#This Row],[IEPS 6%]]</f>
        <v>37325</v>
      </c>
      <c r="O809" s="36">
        <v>45198</v>
      </c>
      <c r="P809" s="66" t="s">
        <v>1812</v>
      </c>
      <c r="Q809" s="70" t="s">
        <v>1813</v>
      </c>
      <c r="R809" s="65" t="s">
        <v>34</v>
      </c>
      <c r="S809" s="67"/>
      <c r="T809" s="71" t="s">
        <v>35</v>
      </c>
      <c r="U809" s="66" t="s">
        <v>607</v>
      </c>
      <c r="W809" s="75">
        <f>(Tabla16[[#This Row],[TASA 16%]]+Tabla16[[#This Row],[IEPS 6%]])*0.16</f>
        <v>5972</v>
      </c>
      <c r="X809" s="75">
        <f>W809-Tabla16[[#This Row],[IVA]]</f>
        <v>0</v>
      </c>
    </row>
    <row r="810" spans="1:24" x14ac:dyDescent="0.25">
      <c r="A810" s="76">
        <v>187109</v>
      </c>
      <c r="B810" s="77">
        <v>569</v>
      </c>
      <c r="C810" s="85">
        <v>45187</v>
      </c>
      <c r="D810" s="79"/>
      <c r="E810" s="79">
        <v>-2.7500000000031832E-2</v>
      </c>
      <c r="F810" s="79">
        <v>696.9375</v>
      </c>
      <c r="G810" s="80"/>
      <c r="H810" s="80"/>
      <c r="I810" s="79"/>
      <c r="J810" s="79"/>
      <c r="K810" s="79">
        <v>111.51</v>
      </c>
      <c r="L810" s="79">
        <v>808.42</v>
      </c>
      <c r="M810" s="81">
        <f>Tabla16[[#This Row],[TASA EX.]]+Tabla16[[#This Row],[IEPS 8 %]]</f>
        <v>0</v>
      </c>
      <c r="N810" s="81">
        <f>Tabla16[[#This Row],[TASA 16%]]+Tabla16[[#This Row],[IEPS 6%]]</f>
        <v>696.9375</v>
      </c>
      <c r="O810" s="36">
        <v>45192</v>
      </c>
      <c r="P810" s="78" t="s">
        <v>160</v>
      </c>
      <c r="Q810" s="82" t="s">
        <v>161</v>
      </c>
      <c r="R810" s="77" t="s">
        <v>48</v>
      </c>
      <c r="S810" s="79"/>
      <c r="T810" s="83" t="s">
        <v>49</v>
      </c>
      <c r="U810" s="78" t="s">
        <v>1814</v>
      </c>
      <c r="W810" s="75">
        <f>(Tabla16[[#This Row],[TASA 16%]]+Tabla16[[#This Row],[IEPS 6%]])*0.16</f>
        <v>111.51</v>
      </c>
      <c r="X810" s="75">
        <f>W810-Tabla16[[#This Row],[IVA]]</f>
        <v>0</v>
      </c>
    </row>
    <row r="811" spans="1:24" x14ac:dyDescent="0.25">
      <c r="A811" s="39">
        <v>187112</v>
      </c>
      <c r="B811" s="9">
        <v>572</v>
      </c>
      <c r="C811" s="10">
        <v>45188</v>
      </c>
      <c r="D811" s="11"/>
      <c r="E811" s="11">
        <v>7.2500000009313226E-2</v>
      </c>
      <c r="F811" s="11">
        <v>143226.6875</v>
      </c>
      <c r="G811" s="24"/>
      <c r="H811" s="24"/>
      <c r="I811" s="11"/>
      <c r="J811" s="11"/>
      <c r="K811" s="11">
        <v>22916.27</v>
      </c>
      <c r="L811" s="11">
        <v>166143.03</v>
      </c>
      <c r="M811" s="62">
        <f>Tabla16[[#This Row],[TASA EX.]]+Tabla16[[#This Row],[IEPS 8 %]]</f>
        <v>0</v>
      </c>
      <c r="N811" s="62">
        <f>Tabla16[[#This Row],[TASA 16%]]+Tabla16[[#This Row],[IEPS 6%]]</f>
        <v>143226.6875</v>
      </c>
      <c r="O811" s="36">
        <v>45190</v>
      </c>
      <c r="P811" s="12" t="s">
        <v>742</v>
      </c>
      <c r="Q811" s="37" t="s">
        <v>743</v>
      </c>
      <c r="R811" s="9" t="s">
        <v>48</v>
      </c>
      <c r="S811" s="11"/>
      <c r="T811" s="13" t="s">
        <v>49</v>
      </c>
      <c r="U811" s="12" t="s">
        <v>1815</v>
      </c>
      <c r="W811" s="75">
        <f>(Tabla16[[#This Row],[TASA 16%]]+Tabla16[[#This Row],[IEPS 6%]])*0.16</f>
        <v>22916.27</v>
      </c>
      <c r="X811" s="75">
        <f>W811-Tabla16[[#This Row],[IVA]]</f>
        <v>0</v>
      </c>
    </row>
    <row r="812" spans="1:24" x14ac:dyDescent="0.25">
      <c r="A812" s="64">
        <v>187113</v>
      </c>
      <c r="B812" s="65">
        <v>573</v>
      </c>
      <c r="C812" s="10">
        <v>45188</v>
      </c>
      <c r="D812" s="67"/>
      <c r="E812" s="67">
        <v>93319.900000000009</v>
      </c>
      <c r="F812" s="67">
        <v>3965.9999999999995</v>
      </c>
      <c r="G812" s="68"/>
      <c r="H812" s="68"/>
      <c r="I812" s="67"/>
      <c r="J812" s="67"/>
      <c r="K812" s="67">
        <v>634.55999999999995</v>
      </c>
      <c r="L812" s="67">
        <v>97920.46</v>
      </c>
      <c r="M812" s="61">
        <f>Tabla16[[#This Row],[TASA EX.]]+Tabla16[[#This Row],[IEPS 8 %]]</f>
        <v>0</v>
      </c>
      <c r="N812" s="69">
        <f>Tabla16[[#This Row],[TASA 16%]]+Tabla16[[#This Row],[IEPS 6%]]</f>
        <v>3965.9999999999995</v>
      </c>
      <c r="O812" s="36">
        <v>45190</v>
      </c>
      <c r="P812" s="66" t="s">
        <v>432</v>
      </c>
      <c r="Q812" s="70" t="s">
        <v>433</v>
      </c>
      <c r="R812" s="65" t="s">
        <v>34</v>
      </c>
      <c r="S812" s="67">
        <v>3734.62</v>
      </c>
      <c r="T812" s="71" t="s">
        <v>35</v>
      </c>
      <c r="U812" s="66" t="s">
        <v>1816</v>
      </c>
      <c r="W812" s="75">
        <f>(Tabla16[[#This Row],[TASA 16%]]+Tabla16[[#This Row],[IEPS 6%]])*0.16</f>
        <v>634.55999999999995</v>
      </c>
      <c r="X812" s="75">
        <f>W812-Tabla16[[#This Row],[IVA]]</f>
        <v>0</v>
      </c>
    </row>
    <row r="813" spans="1:24" x14ac:dyDescent="0.25">
      <c r="A813" s="64">
        <v>186954</v>
      </c>
      <c r="B813" s="65">
        <v>414</v>
      </c>
      <c r="C813" s="10">
        <v>45183</v>
      </c>
      <c r="D813" s="67"/>
      <c r="E813" s="67">
        <v>9059.2900000000009</v>
      </c>
      <c r="F813" s="67">
        <v>0</v>
      </c>
      <c r="G813" s="68"/>
      <c r="H813" s="68"/>
      <c r="I813" s="67"/>
      <c r="J813" s="67">
        <v>724.74</v>
      </c>
      <c r="K813" s="67"/>
      <c r="L813" s="67">
        <v>9784.0300000000007</v>
      </c>
      <c r="M813" s="61">
        <f>Tabla16[[#This Row],[TASA EX.]]+Tabla16[[#This Row],[IEPS 8 %]]</f>
        <v>724.74</v>
      </c>
      <c r="N813" s="69">
        <f>Tabla16[[#This Row],[TASA 16%]]+Tabla16[[#This Row],[IEPS 6%]]</f>
        <v>0</v>
      </c>
      <c r="O813" s="36">
        <v>45195</v>
      </c>
      <c r="P813" s="66" t="s">
        <v>180</v>
      </c>
      <c r="Q813" s="70" t="s">
        <v>181</v>
      </c>
      <c r="R813" s="65" t="s">
        <v>34</v>
      </c>
      <c r="S813" s="67"/>
      <c r="T813" s="71" t="s">
        <v>35</v>
      </c>
      <c r="U813" s="66" t="s">
        <v>1727</v>
      </c>
      <c r="W813" s="75">
        <f>(Tabla16[[#This Row],[TASA 16%]]+Tabla16[[#This Row],[IEPS 6%]])*0.16</f>
        <v>0</v>
      </c>
      <c r="X813" s="75">
        <f>W813-Tabla16[[#This Row],[IVA]]</f>
        <v>0</v>
      </c>
    </row>
    <row r="814" spans="1:24" x14ac:dyDescent="0.25">
      <c r="A814" s="64">
        <v>187116</v>
      </c>
      <c r="B814" s="65">
        <v>576</v>
      </c>
      <c r="C814" s="10">
        <v>45188</v>
      </c>
      <c r="D814" s="67"/>
      <c r="E814" s="67">
        <v>3688.9</v>
      </c>
      <c r="F814" s="67">
        <v>0</v>
      </c>
      <c r="G814" s="68"/>
      <c r="H814" s="68"/>
      <c r="I814" s="67"/>
      <c r="J814" s="67">
        <v>295.11</v>
      </c>
      <c r="K814" s="67"/>
      <c r="L814" s="67">
        <v>3984.01</v>
      </c>
      <c r="M814" s="61">
        <f>Tabla16[[#This Row],[TASA EX.]]+Tabla16[[#This Row],[IEPS 8 %]]</f>
        <v>295.11</v>
      </c>
      <c r="N814" s="69">
        <f>Tabla16[[#This Row],[TASA 16%]]+Tabla16[[#This Row],[IEPS 6%]]</f>
        <v>0</v>
      </c>
      <c r="O814" s="36">
        <v>45196</v>
      </c>
      <c r="P814" s="66" t="s">
        <v>180</v>
      </c>
      <c r="Q814" s="70" t="s">
        <v>181</v>
      </c>
      <c r="R814" s="65" t="s">
        <v>34</v>
      </c>
      <c r="S814" s="67"/>
      <c r="T814" s="71" t="s">
        <v>35</v>
      </c>
      <c r="U814" s="66" t="s">
        <v>1818</v>
      </c>
      <c r="W814" s="75">
        <f>(Tabla16[[#This Row],[TASA 16%]]+Tabla16[[#This Row],[IEPS 6%]])*0.16</f>
        <v>0</v>
      </c>
      <c r="X814" s="75">
        <f>W814-Tabla16[[#This Row],[IVA]]</f>
        <v>0</v>
      </c>
    </row>
    <row r="815" spans="1:24" x14ac:dyDescent="0.25">
      <c r="A815" s="39">
        <v>187117</v>
      </c>
      <c r="B815" s="9">
        <v>577</v>
      </c>
      <c r="C815" s="10">
        <v>45188</v>
      </c>
      <c r="D815" s="11"/>
      <c r="E815" s="11">
        <v>97200</v>
      </c>
      <c r="F815" s="11">
        <v>0</v>
      </c>
      <c r="G815" s="24"/>
      <c r="H815" s="24"/>
      <c r="I815" s="11"/>
      <c r="J815" s="11"/>
      <c r="K815" s="11"/>
      <c r="L815" s="11">
        <v>97200</v>
      </c>
      <c r="M815" s="61">
        <f>Tabla16[[#This Row],[TASA EX.]]+Tabla16[[#This Row],[IEPS 8 %]]</f>
        <v>0</v>
      </c>
      <c r="N815" s="62">
        <f>Tabla16[[#This Row],[TASA 16%]]+Tabla16[[#This Row],[IEPS 6%]]</f>
        <v>0</v>
      </c>
      <c r="O815" s="36">
        <v>45194</v>
      </c>
      <c r="P815" s="12" t="s">
        <v>246</v>
      </c>
      <c r="Q815" s="37" t="s">
        <v>247</v>
      </c>
      <c r="R815" s="9" t="s">
        <v>34</v>
      </c>
      <c r="S815" s="11"/>
      <c r="T815" s="13" t="s">
        <v>35</v>
      </c>
      <c r="U815" s="12" t="s">
        <v>1819</v>
      </c>
      <c r="W815" s="75">
        <f>(Tabla16[[#This Row],[TASA 16%]]+Tabla16[[#This Row],[IEPS 6%]])*0.16</f>
        <v>0</v>
      </c>
      <c r="X815" s="75">
        <f>W815-Tabla16[[#This Row],[IVA]]</f>
        <v>0</v>
      </c>
    </row>
    <row r="816" spans="1:24" x14ac:dyDescent="0.25">
      <c r="A816" s="64">
        <v>187122</v>
      </c>
      <c r="B816" s="65">
        <v>582</v>
      </c>
      <c r="C816" s="10">
        <v>45188</v>
      </c>
      <c r="D816" s="67"/>
      <c r="E816" s="67">
        <v>17823</v>
      </c>
      <c r="F816" s="67">
        <v>0</v>
      </c>
      <c r="G816" s="68"/>
      <c r="H816" s="68"/>
      <c r="I816" s="67"/>
      <c r="J816" s="67"/>
      <c r="K816" s="67"/>
      <c r="L816" s="67">
        <v>17823</v>
      </c>
      <c r="M816" s="61">
        <f>Tabla16[[#This Row],[TASA EX.]]+Tabla16[[#This Row],[IEPS 8 %]]</f>
        <v>0</v>
      </c>
      <c r="N816" s="69">
        <f>Tabla16[[#This Row],[TASA 16%]]+Tabla16[[#This Row],[IEPS 6%]]</f>
        <v>0</v>
      </c>
      <c r="O816" s="36">
        <v>45199</v>
      </c>
      <c r="P816" s="66" t="s">
        <v>99</v>
      </c>
      <c r="Q816" s="70" t="s">
        <v>100</v>
      </c>
      <c r="R816" s="65" t="s">
        <v>34</v>
      </c>
      <c r="S816" s="67"/>
      <c r="T816" s="71" t="s">
        <v>35</v>
      </c>
      <c r="U816" s="66" t="s">
        <v>1820</v>
      </c>
      <c r="W816" s="75">
        <f>(Tabla16[[#This Row],[TASA 16%]]+Tabla16[[#This Row],[IEPS 6%]])*0.16</f>
        <v>0</v>
      </c>
      <c r="X816" s="75">
        <f>W816-Tabla16[[#This Row],[IVA]]</f>
        <v>0</v>
      </c>
    </row>
    <row r="817" spans="1:24" x14ac:dyDescent="0.25">
      <c r="A817" s="39">
        <v>186555</v>
      </c>
      <c r="B817" s="9">
        <v>15</v>
      </c>
      <c r="C817" s="10">
        <v>45170</v>
      </c>
      <c r="D817" s="11"/>
      <c r="E817" s="11">
        <v>165555.76</v>
      </c>
      <c r="F817" s="11">
        <v>0</v>
      </c>
      <c r="G817" s="24"/>
      <c r="H817" s="24"/>
      <c r="I817" s="11"/>
      <c r="J817" s="11">
        <v>4314.84</v>
      </c>
      <c r="K817" s="11"/>
      <c r="L817" s="11">
        <v>169870.6</v>
      </c>
      <c r="M817" s="61">
        <f>Tabla16[[#This Row],[TASA EX.]]+Tabla16[[#This Row],[IEPS 8 %]]</f>
        <v>4314.84</v>
      </c>
      <c r="N817" s="62">
        <f>Tabla16[[#This Row],[TASA 16%]]+Tabla16[[#This Row],[IEPS 6%]]</f>
        <v>0</v>
      </c>
      <c r="O817" s="36">
        <v>45184</v>
      </c>
      <c r="P817" s="12" t="s">
        <v>95</v>
      </c>
      <c r="Q817" s="37" t="s">
        <v>96</v>
      </c>
      <c r="R817" s="9" t="s">
        <v>34</v>
      </c>
      <c r="S817" s="11"/>
      <c r="T817" s="13" t="s">
        <v>35</v>
      </c>
      <c r="U817" s="12" t="s">
        <v>1408</v>
      </c>
      <c r="W817" s="75">
        <f>(Tabla16[[#This Row],[TASA 16%]]+Tabla16[[#This Row],[IEPS 6%]])*0.16</f>
        <v>0</v>
      </c>
      <c r="X817" s="75">
        <f>W817-Tabla16[[#This Row],[IVA]]</f>
        <v>0</v>
      </c>
    </row>
    <row r="818" spans="1:24" x14ac:dyDescent="0.25">
      <c r="A818" s="64">
        <v>187124</v>
      </c>
      <c r="B818" s="65">
        <v>584</v>
      </c>
      <c r="C818" s="10">
        <v>45188</v>
      </c>
      <c r="D818" s="67"/>
      <c r="E818" s="67">
        <v>-7.5000000011641532E-2</v>
      </c>
      <c r="F818" s="67">
        <v>194747.125</v>
      </c>
      <c r="G818" s="68"/>
      <c r="H818" s="68"/>
      <c r="I818" s="67"/>
      <c r="J818" s="67"/>
      <c r="K818" s="67">
        <v>31159.54</v>
      </c>
      <c r="L818" s="67">
        <v>225906.59</v>
      </c>
      <c r="M818" s="61">
        <f>Tabla16[[#This Row],[TASA EX.]]+Tabla16[[#This Row],[IEPS 8 %]]</f>
        <v>0</v>
      </c>
      <c r="N818" s="69">
        <f>Tabla16[[#This Row],[TASA 16%]]+Tabla16[[#This Row],[IEPS 6%]]</f>
        <v>194747.125</v>
      </c>
      <c r="O818" s="36">
        <v>45198</v>
      </c>
      <c r="P818" s="66" t="s">
        <v>99</v>
      </c>
      <c r="Q818" s="70" t="s">
        <v>100</v>
      </c>
      <c r="R818" s="65" t="s">
        <v>34</v>
      </c>
      <c r="S818" s="67">
        <v>1533.84</v>
      </c>
      <c r="T818" s="71" t="s">
        <v>35</v>
      </c>
      <c r="U818" s="66" t="s">
        <v>1822</v>
      </c>
      <c r="W818" s="75">
        <f>(Tabla16[[#This Row],[TASA 16%]]+Tabla16[[#This Row],[IEPS 6%]])*0.16</f>
        <v>31159.54</v>
      </c>
      <c r="X818" s="75">
        <f>W818-Tabla16[[#This Row],[IVA]]</f>
        <v>0</v>
      </c>
    </row>
    <row r="819" spans="1:24" x14ac:dyDescent="0.25">
      <c r="A819" s="64">
        <v>187000</v>
      </c>
      <c r="B819" s="65">
        <v>460</v>
      </c>
      <c r="C819" s="10">
        <v>45184</v>
      </c>
      <c r="D819" s="67"/>
      <c r="E819" s="67">
        <v>49148.81</v>
      </c>
      <c r="F819" s="67">
        <v>0</v>
      </c>
      <c r="G819" s="68"/>
      <c r="H819" s="68"/>
      <c r="I819" s="67"/>
      <c r="J819" s="67">
        <v>1109.19</v>
      </c>
      <c r="K819" s="67"/>
      <c r="L819" s="67">
        <v>50258</v>
      </c>
      <c r="M819" s="61">
        <f>Tabla16[[#This Row],[TASA EX.]]+Tabla16[[#This Row],[IEPS 8 %]]</f>
        <v>1109.19</v>
      </c>
      <c r="N819" s="69">
        <f>Tabla16[[#This Row],[TASA 16%]]+Tabla16[[#This Row],[IEPS 6%]]</f>
        <v>0</v>
      </c>
      <c r="O819" s="36">
        <v>45189</v>
      </c>
      <c r="P819" s="66" t="s">
        <v>359</v>
      </c>
      <c r="Q819" s="70" t="s">
        <v>360</v>
      </c>
      <c r="R819" s="65" t="s">
        <v>34</v>
      </c>
      <c r="S819" s="67">
        <v>570.37</v>
      </c>
      <c r="T819" s="71" t="s">
        <v>35</v>
      </c>
      <c r="U819" s="66" t="s">
        <v>1754</v>
      </c>
      <c r="W819" s="75">
        <f>(Tabla16[[#This Row],[TASA 16%]]+Tabla16[[#This Row],[IEPS 6%]])*0.16</f>
        <v>0</v>
      </c>
      <c r="X819" s="75">
        <f>W819-Tabla16[[#This Row],[IVA]]</f>
        <v>0</v>
      </c>
    </row>
    <row r="820" spans="1:24" x14ac:dyDescent="0.25">
      <c r="A820" s="39">
        <v>187130</v>
      </c>
      <c r="B820" s="9">
        <v>590</v>
      </c>
      <c r="C820" s="10">
        <v>45188</v>
      </c>
      <c r="D820" s="11"/>
      <c r="E820" s="11">
        <v>26580</v>
      </c>
      <c r="F820" s="11">
        <v>0</v>
      </c>
      <c r="G820" s="24"/>
      <c r="H820" s="24"/>
      <c r="I820" s="11"/>
      <c r="J820" s="11"/>
      <c r="K820" s="11"/>
      <c r="L820" s="11">
        <v>26580</v>
      </c>
      <c r="M820" s="62">
        <f>Tabla16[[#This Row],[TASA EX.]]+Tabla16[[#This Row],[IEPS 8 %]]</f>
        <v>0</v>
      </c>
      <c r="N820" s="62">
        <f>Tabla16[[#This Row],[TASA 16%]]+Tabla16[[#This Row],[IEPS 6%]]</f>
        <v>0</v>
      </c>
      <c r="O820" s="36">
        <v>45198</v>
      </c>
      <c r="P820" s="12" t="s">
        <v>545</v>
      </c>
      <c r="Q820" s="37" t="s">
        <v>546</v>
      </c>
      <c r="R820" s="9" t="s">
        <v>34</v>
      </c>
      <c r="S820" s="11"/>
      <c r="T820" s="13" t="s">
        <v>35</v>
      </c>
      <c r="U820" s="12" t="s">
        <v>1824</v>
      </c>
      <c r="W820" s="75">
        <f>(Tabla16[[#This Row],[TASA 16%]]+Tabla16[[#This Row],[IEPS 6%]])*0.16</f>
        <v>0</v>
      </c>
      <c r="X820" s="75">
        <f>W820-Tabla16[[#This Row],[IVA]]</f>
        <v>0</v>
      </c>
    </row>
    <row r="821" spans="1:24" x14ac:dyDescent="0.25">
      <c r="A821" s="64">
        <v>187131</v>
      </c>
      <c r="B821" s="65">
        <v>591</v>
      </c>
      <c r="C821" s="10">
        <v>45188</v>
      </c>
      <c r="D821" s="67"/>
      <c r="E821" s="67">
        <v>1.4999999999417923E-2</v>
      </c>
      <c r="F821" s="67">
        <v>14130.125</v>
      </c>
      <c r="G821" s="68"/>
      <c r="H821" s="68"/>
      <c r="I821" s="67"/>
      <c r="J821" s="67"/>
      <c r="K821" s="67">
        <v>2260.8200000000002</v>
      </c>
      <c r="L821" s="67">
        <v>16390.96</v>
      </c>
      <c r="M821" s="61">
        <f>Tabla16[[#This Row],[TASA EX.]]+Tabla16[[#This Row],[IEPS 8 %]]</f>
        <v>0</v>
      </c>
      <c r="N821" s="69">
        <f>Tabla16[[#This Row],[TASA 16%]]+Tabla16[[#This Row],[IEPS 6%]]</f>
        <v>14130.125</v>
      </c>
      <c r="O821" s="36">
        <v>45197</v>
      </c>
      <c r="P821" s="66" t="s">
        <v>428</v>
      </c>
      <c r="Q821" s="70" t="s">
        <v>429</v>
      </c>
      <c r="R821" s="65" t="s">
        <v>34</v>
      </c>
      <c r="S821" s="67"/>
      <c r="T821" s="71" t="s">
        <v>35</v>
      </c>
      <c r="U821" s="66" t="s">
        <v>1825</v>
      </c>
      <c r="W821" s="75">
        <f>(Tabla16[[#This Row],[TASA 16%]]+Tabla16[[#This Row],[IEPS 6%]])*0.16</f>
        <v>2260.8200000000002</v>
      </c>
      <c r="X821" s="75">
        <f>W821-Tabla16[[#This Row],[IVA]]</f>
        <v>0</v>
      </c>
    </row>
    <row r="822" spans="1:24" x14ac:dyDescent="0.25">
      <c r="A822" s="76">
        <v>187134</v>
      </c>
      <c r="B822" s="77">
        <v>594</v>
      </c>
      <c r="C822" s="85">
        <v>45188</v>
      </c>
      <c r="D822" s="79"/>
      <c r="E822" s="79">
        <v>19050.18</v>
      </c>
      <c r="F822" s="79">
        <v>39627</v>
      </c>
      <c r="G822" s="80"/>
      <c r="H822" s="80"/>
      <c r="I822" s="79"/>
      <c r="J822" s="79"/>
      <c r="K822" s="79">
        <v>6340.32</v>
      </c>
      <c r="L822" s="79">
        <v>65017.5</v>
      </c>
      <c r="M822" s="81">
        <f>Tabla16[[#This Row],[TASA EX.]]+Tabla16[[#This Row],[IEPS 8 %]]</f>
        <v>0</v>
      </c>
      <c r="N822" s="81">
        <f>Tabla16[[#This Row],[TASA 16%]]+Tabla16[[#This Row],[IEPS 6%]]</f>
        <v>39627</v>
      </c>
      <c r="O822" s="36">
        <v>45197</v>
      </c>
      <c r="P822" s="78" t="s">
        <v>430</v>
      </c>
      <c r="Q822" s="82" t="s">
        <v>431</v>
      </c>
      <c r="R822" s="77" t="s">
        <v>34</v>
      </c>
      <c r="S822" s="79"/>
      <c r="T822" s="83" t="s">
        <v>35</v>
      </c>
      <c r="U822" s="78" t="s">
        <v>1331</v>
      </c>
      <c r="W822" s="75">
        <f>(Tabla16[[#This Row],[TASA 16%]]+Tabla16[[#This Row],[IEPS 6%]])*0.16</f>
        <v>6340.32</v>
      </c>
      <c r="X822" s="75">
        <f>W822-Tabla16[[#This Row],[IVA]]</f>
        <v>0</v>
      </c>
    </row>
    <row r="823" spans="1:24" x14ac:dyDescent="0.25">
      <c r="A823" s="64">
        <v>187135</v>
      </c>
      <c r="B823" s="65">
        <v>595</v>
      </c>
      <c r="C823" s="10">
        <v>45188</v>
      </c>
      <c r="D823" s="67"/>
      <c r="E823" s="67">
        <v>2.4999999994179234E-2</v>
      </c>
      <c r="F823" s="67">
        <v>38879.125</v>
      </c>
      <c r="G823" s="68"/>
      <c r="H823" s="68"/>
      <c r="I823" s="67"/>
      <c r="J823" s="67"/>
      <c r="K823" s="67">
        <v>6220.66</v>
      </c>
      <c r="L823" s="67">
        <v>45099.81</v>
      </c>
      <c r="M823" s="61">
        <f>Tabla16[[#This Row],[TASA EX.]]+Tabla16[[#This Row],[IEPS 8 %]]</f>
        <v>0</v>
      </c>
      <c r="N823" s="69">
        <f>Tabla16[[#This Row],[TASA 16%]]+Tabla16[[#This Row],[IEPS 6%]]</f>
        <v>38879.125</v>
      </c>
      <c r="O823" s="36">
        <v>45196</v>
      </c>
      <c r="P823" s="66" t="s">
        <v>1826</v>
      </c>
      <c r="Q823" s="70" t="s">
        <v>1827</v>
      </c>
      <c r="R823" s="65" t="s">
        <v>34</v>
      </c>
      <c r="S823" s="67"/>
      <c r="T823" s="71" t="s">
        <v>35</v>
      </c>
      <c r="U823" s="66" t="s">
        <v>1828</v>
      </c>
      <c r="W823" s="75">
        <f>(Tabla16[[#This Row],[TASA 16%]]+Tabla16[[#This Row],[IEPS 6%]])*0.16</f>
        <v>6220.66</v>
      </c>
      <c r="X823" s="75">
        <f>W823-Tabla16[[#This Row],[IVA]]</f>
        <v>0</v>
      </c>
    </row>
    <row r="824" spans="1:24" x14ac:dyDescent="0.25">
      <c r="A824" s="39">
        <v>187140</v>
      </c>
      <c r="B824" s="9">
        <v>600</v>
      </c>
      <c r="C824" s="10">
        <v>45188</v>
      </c>
      <c r="D824" s="11"/>
      <c r="E824" s="11">
        <v>3.4999999999854481E-2</v>
      </c>
      <c r="F824" s="11">
        <v>9080.625</v>
      </c>
      <c r="G824" s="24"/>
      <c r="H824" s="24"/>
      <c r="I824" s="11"/>
      <c r="J824" s="11"/>
      <c r="K824" s="11">
        <v>1452.9</v>
      </c>
      <c r="L824" s="11">
        <v>10533.56</v>
      </c>
      <c r="M824" s="62">
        <f>Tabla16[[#This Row],[TASA EX.]]+Tabla16[[#This Row],[IEPS 8 %]]</f>
        <v>0</v>
      </c>
      <c r="N824" s="62">
        <f>Tabla16[[#This Row],[TASA 16%]]+Tabla16[[#This Row],[IEPS 6%]]</f>
        <v>9080.625</v>
      </c>
      <c r="O824" s="36">
        <v>45191</v>
      </c>
      <c r="P824" s="12" t="s">
        <v>595</v>
      </c>
      <c r="Q824" s="37" t="s">
        <v>596</v>
      </c>
      <c r="R824" s="9" t="s">
        <v>34</v>
      </c>
      <c r="S824" s="11"/>
      <c r="T824" s="13" t="s">
        <v>35</v>
      </c>
      <c r="U824" s="12" t="s">
        <v>1829</v>
      </c>
      <c r="W824" s="75">
        <f>(Tabla16[[#This Row],[TASA 16%]]+Tabla16[[#This Row],[IEPS 6%]])*0.16</f>
        <v>1452.9</v>
      </c>
      <c r="X824" s="75">
        <f>W824-Tabla16[[#This Row],[IVA]]</f>
        <v>0</v>
      </c>
    </row>
    <row r="825" spans="1:24" x14ac:dyDescent="0.25">
      <c r="A825" s="64">
        <v>187143</v>
      </c>
      <c r="B825" s="65">
        <v>603</v>
      </c>
      <c r="C825" s="10">
        <v>45188</v>
      </c>
      <c r="D825" s="67"/>
      <c r="E825" s="67">
        <v>0.20500000000174623</v>
      </c>
      <c r="F825" s="67">
        <v>89611.125</v>
      </c>
      <c r="G825" s="68"/>
      <c r="H825" s="68"/>
      <c r="I825" s="67"/>
      <c r="J825" s="67"/>
      <c r="K825" s="67">
        <v>14337.78</v>
      </c>
      <c r="L825" s="67">
        <v>103949.11</v>
      </c>
      <c r="M825" s="61">
        <f>Tabla16[[#This Row],[TASA EX.]]+Tabla16[[#This Row],[IEPS 8 %]]</f>
        <v>0</v>
      </c>
      <c r="N825" s="69">
        <f>Tabla16[[#This Row],[TASA 16%]]+Tabla16[[#This Row],[IEPS 6%]]</f>
        <v>89611.125</v>
      </c>
      <c r="O825" s="36">
        <v>45190</v>
      </c>
      <c r="P825" s="66" t="s">
        <v>483</v>
      </c>
      <c r="Q825" s="70" t="s">
        <v>484</v>
      </c>
      <c r="R825" s="65" t="s">
        <v>34</v>
      </c>
      <c r="S825" s="67">
        <v>2771.48</v>
      </c>
      <c r="T825" s="71" t="s">
        <v>35</v>
      </c>
      <c r="U825" s="66" t="s">
        <v>732</v>
      </c>
      <c r="W825" s="75">
        <f>(Tabla16[[#This Row],[TASA 16%]]+Tabla16[[#This Row],[IEPS 6%]])*0.16</f>
        <v>14337.78</v>
      </c>
      <c r="X825" s="75">
        <f>W825-Tabla16[[#This Row],[IVA]]</f>
        <v>0</v>
      </c>
    </row>
    <row r="826" spans="1:24" x14ac:dyDescent="0.25">
      <c r="A826" s="64" t="s">
        <v>878</v>
      </c>
      <c r="B826" s="65">
        <v>2086</v>
      </c>
      <c r="C826" s="10">
        <v>45191</v>
      </c>
      <c r="D826" s="67"/>
      <c r="E826" s="67">
        <v>29856.09</v>
      </c>
      <c r="F826" s="67">
        <v>0</v>
      </c>
      <c r="G826" s="68"/>
      <c r="H826" s="68"/>
      <c r="I826" s="67"/>
      <c r="J826" s="67">
        <v>2174.23</v>
      </c>
      <c r="K826" s="67"/>
      <c r="L826" s="67">
        <v>32030.32</v>
      </c>
      <c r="M826" s="61">
        <f>Tabla16[[#This Row],[TASA EX.]]+Tabla16[[#This Row],[IEPS 8 %]]</f>
        <v>2174.23</v>
      </c>
      <c r="N826" s="69">
        <f>Tabla16[[#This Row],[TASA 16%]]+Tabla16[[#This Row],[IEPS 6%]]</f>
        <v>0</v>
      </c>
      <c r="O826" s="36">
        <v>45191</v>
      </c>
      <c r="P826" s="66" t="s">
        <v>976</v>
      </c>
      <c r="Q826" s="70" t="s">
        <v>977</v>
      </c>
      <c r="R826" s="65" t="s">
        <v>34</v>
      </c>
      <c r="S826" s="67">
        <v>609.29999999999995</v>
      </c>
      <c r="T826" s="71" t="s">
        <v>35</v>
      </c>
      <c r="U826" s="66" t="s">
        <v>978</v>
      </c>
      <c r="W826" s="75">
        <f>(Tabla16[[#This Row],[TASA 16%]]+Tabla16[[#This Row],[IEPS 6%]])*0.16</f>
        <v>0</v>
      </c>
      <c r="X826" s="75">
        <f>W826-Tabla16[[#This Row],[IVA]]</f>
        <v>0</v>
      </c>
    </row>
    <row r="827" spans="1:24" x14ac:dyDescent="0.25">
      <c r="A827" s="64">
        <v>187148</v>
      </c>
      <c r="B827" s="65">
        <v>608</v>
      </c>
      <c r="C827" s="10">
        <v>45189</v>
      </c>
      <c r="D827" s="67"/>
      <c r="E827" s="67">
        <v>2.9999999998835847E-2</v>
      </c>
      <c r="F827" s="67">
        <v>187000.25</v>
      </c>
      <c r="G827" s="68"/>
      <c r="H827" s="68"/>
      <c r="I827" s="67"/>
      <c r="J827" s="67"/>
      <c r="K827" s="67">
        <v>29920.04</v>
      </c>
      <c r="L827" s="67">
        <v>216920.32000000001</v>
      </c>
      <c r="M827" s="61">
        <f>Tabla16[[#This Row],[TASA EX.]]+Tabla16[[#This Row],[IEPS 8 %]]</f>
        <v>0</v>
      </c>
      <c r="N827" s="69">
        <f>Tabla16[[#This Row],[TASA 16%]]+Tabla16[[#This Row],[IEPS 6%]]</f>
        <v>187000.25</v>
      </c>
      <c r="O827" s="36">
        <v>45191</v>
      </c>
      <c r="P827" s="66" t="s">
        <v>1326</v>
      </c>
      <c r="Q827" s="70" t="s">
        <v>1327</v>
      </c>
      <c r="R827" s="65" t="s">
        <v>48</v>
      </c>
      <c r="S827" s="67"/>
      <c r="T827" s="71" t="s">
        <v>49</v>
      </c>
      <c r="U827" s="66" t="s">
        <v>1833</v>
      </c>
      <c r="W827" s="75">
        <f>(Tabla16[[#This Row],[TASA 16%]]+Tabla16[[#This Row],[IEPS 6%]])*0.16</f>
        <v>29920.04</v>
      </c>
      <c r="X827" s="75">
        <f>W827-Tabla16[[#This Row],[IVA]]</f>
        <v>0</v>
      </c>
    </row>
    <row r="828" spans="1:24" x14ac:dyDescent="0.25">
      <c r="A828" s="39">
        <v>187149</v>
      </c>
      <c r="B828" s="9">
        <v>609</v>
      </c>
      <c r="C828" s="10">
        <v>45189</v>
      </c>
      <c r="D828" s="11">
        <v>4.6500000000000004</v>
      </c>
      <c r="E828" s="11">
        <v>2.4999999999746336E-3</v>
      </c>
      <c r="F828" s="11">
        <v>169.4375</v>
      </c>
      <c r="G828" s="24"/>
      <c r="H828" s="24"/>
      <c r="I828" s="11"/>
      <c r="J828" s="11"/>
      <c r="K828" s="11">
        <v>27.11</v>
      </c>
      <c r="L828" s="11">
        <v>201.2</v>
      </c>
      <c r="M828" s="62">
        <f>Tabla16[[#This Row],[TASA EX.]]+Tabla16[[#This Row],[IEPS 8 %]]</f>
        <v>4.6500000000000004</v>
      </c>
      <c r="N828" s="62">
        <f>Tabla16[[#This Row],[TASA 16%]]+Tabla16[[#This Row],[IEPS 6%]]</f>
        <v>169.4375</v>
      </c>
      <c r="O828" s="36">
        <v>45191</v>
      </c>
      <c r="P828" s="12" t="s">
        <v>347</v>
      </c>
      <c r="Q828" s="37" t="s">
        <v>348</v>
      </c>
      <c r="R828" s="9" t="s">
        <v>48</v>
      </c>
      <c r="S828" s="11"/>
      <c r="T828" s="13" t="s">
        <v>49</v>
      </c>
      <c r="U828" s="12" t="s">
        <v>1834</v>
      </c>
      <c r="W828" s="75">
        <f>(Tabla16[[#This Row],[TASA 16%]]+Tabla16[[#This Row],[IEPS 6%]])*0.16</f>
        <v>27.11</v>
      </c>
      <c r="X828" s="75">
        <f>W828-Tabla16[[#This Row],[IVA]]</f>
        <v>0</v>
      </c>
    </row>
    <row r="829" spans="1:24" x14ac:dyDescent="0.25">
      <c r="A829" s="64">
        <v>187150</v>
      </c>
      <c r="B829" s="65">
        <v>610</v>
      </c>
      <c r="C829" s="10">
        <v>45189</v>
      </c>
      <c r="D829" s="67">
        <v>31</v>
      </c>
      <c r="E829" s="67">
        <v>-2.5000000000545697E-3</v>
      </c>
      <c r="F829" s="67">
        <v>1166.8125</v>
      </c>
      <c r="G829" s="68"/>
      <c r="H829" s="68"/>
      <c r="I829" s="67"/>
      <c r="J829" s="67"/>
      <c r="K829" s="67">
        <v>186.69</v>
      </c>
      <c r="L829" s="67">
        <v>1384.5</v>
      </c>
      <c r="M829" s="61">
        <f>Tabla16[[#This Row],[TASA EX.]]+Tabla16[[#This Row],[IEPS 8 %]]</f>
        <v>31</v>
      </c>
      <c r="N829" s="69">
        <f>Tabla16[[#This Row],[TASA 16%]]+Tabla16[[#This Row],[IEPS 6%]]</f>
        <v>1166.8125</v>
      </c>
      <c r="O829" s="36">
        <v>45191</v>
      </c>
      <c r="P829" s="66" t="s">
        <v>345</v>
      </c>
      <c r="Q829" s="70" t="s">
        <v>346</v>
      </c>
      <c r="R829" s="65" t="s">
        <v>48</v>
      </c>
      <c r="S829" s="67"/>
      <c r="T829" s="71" t="s">
        <v>49</v>
      </c>
      <c r="U829" s="66" t="s">
        <v>1835</v>
      </c>
      <c r="W829" s="75">
        <f>(Tabla16[[#This Row],[TASA 16%]]+Tabla16[[#This Row],[IEPS 6%]])*0.16</f>
        <v>186.69</v>
      </c>
      <c r="X829" s="75">
        <f>W829-Tabla16[[#This Row],[IVA]]</f>
        <v>0</v>
      </c>
    </row>
    <row r="830" spans="1:24" x14ac:dyDescent="0.25">
      <c r="A830" s="64">
        <v>186113</v>
      </c>
      <c r="B830" s="65">
        <v>573</v>
      </c>
      <c r="C830" s="10">
        <v>45155</v>
      </c>
      <c r="D830" s="67"/>
      <c r="E830" s="67">
        <v>15222.34</v>
      </c>
      <c r="F830" s="67">
        <v>2150.75</v>
      </c>
      <c r="G830" s="68"/>
      <c r="H830" s="68"/>
      <c r="I830" s="67"/>
      <c r="J830" s="67">
        <v>934.4</v>
      </c>
      <c r="K830" s="67">
        <v>344.12</v>
      </c>
      <c r="L830" s="67">
        <v>18651.61</v>
      </c>
      <c r="M830" s="61">
        <f>Tabla16[[#This Row],[TASA EX.]]+Tabla16[[#This Row],[IEPS 8 %]]</f>
        <v>934.4</v>
      </c>
      <c r="N830" s="69">
        <f>Tabla16[[#This Row],[TASA 16%]]+Tabla16[[#This Row],[IEPS 6%]]</f>
        <v>2150.75</v>
      </c>
      <c r="O830" s="36">
        <v>45174</v>
      </c>
      <c r="P830" s="66" t="s">
        <v>1120</v>
      </c>
      <c r="Q830" s="70" t="s">
        <v>1121</v>
      </c>
      <c r="R830" s="65" t="s">
        <v>34</v>
      </c>
      <c r="S830" s="67">
        <v>251.39</v>
      </c>
      <c r="T830" s="71" t="s">
        <v>35</v>
      </c>
      <c r="U830" s="66" t="s">
        <v>1122</v>
      </c>
      <c r="W830" s="75">
        <f>(Tabla16[[#This Row],[TASA 16%]]+Tabla16[[#This Row],[IEPS 6%]])*0.16</f>
        <v>344.12</v>
      </c>
      <c r="X830" s="75">
        <f>W830-Tabla16[[#This Row],[IVA]]</f>
        <v>0</v>
      </c>
    </row>
    <row r="831" spans="1:24" x14ac:dyDescent="0.25">
      <c r="A831" s="64">
        <v>187153</v>
      </c>
      <c r="B831" s="65">
        <v>613</v>
      </c>
      <c r="C831" s="10">
        <v>45189</v>
      </c>
      <c r="D831" s="67"/>
      <c r="E831" s="67">
        <v>73982.8</v>
      </c>
      <c r="F831" s="67">
        <v>0</v>
      </c>
      <c r="G831" s="68"/>
      <c r="H831" s="68"/>
      <c r="I831" s="67"/>
      <c r="J831" s="67"/>
      <c r="K831" s="67"/>
      <c r="L831" s="67">
        <v>73982.8</v>
      </c>
      <c r="M831" s="61">
        <f>Tabla16[[#This Row],[TASA EX.]]+Tabla16[[#This Row],[IEPS 8 %]]</f>
        <v>0</v>
      </c>
      <c r="N831" s="69">
        <f>Tabla16[[#This Row],[TASA 16%]]+Tabla16[[#This Row],[IEPS 6%]]</f>
        <v>0</v>
      </c>
      <c r="O831" s="36">
        <v>45190</v>
      </c>
      <c r="P831" s="66" t="s">
        <v>387</v>
      </c>
      <c r="Q831" s="70" t="s">
        <v>388</v>
      </c>
      <c r="R831" s="65" t="s">
        <v>34</v>
      </c>
      <c r="S831" s="67"/>
      <c r="T831" s="71" t="s">
        <v>35</v>
      </c>
      <c r="U831" s="66" t="s">
        <v>1837</v>
      </c>
      <c r="W831" s="75">
        <f>(Tabla16[[#This Row],[TASA 16%]]+Tabla16[[#This Row],[IEPS 6%]])*0.16</f>
        <v>0</v>
      </c>
      <c r="X831" s="75">
        <f>W831-Tabla16[[#This Row],[IVA]]</f>
        <v>0</v>
      </c>
    </row>
    <row r="832" spans="1:24" x14ac:dyDescent="0.25">
      <c r="A832" s="76">
        <v>186576</v>
      </c>
      <c r="B832" s="77">
        <v>36</v>
      </c>
      <c r="C832" s="85">
        <v>45170</v>
      </c>
      <c r="D832" s="79"/>
      <c r="E832" s="79">
        <v>21816.787499999999</v>
      </c>
      <c r="F832" s="79">
        <v>2513.8125</v>
      </c>
      <c r="G832" s="80"/>
      <c r="H832" s="80"/>
      <c r="I832" s="79"/>
      <c r="J832" s="79">
        <v>1403.2</v>
      </c>
      <c r="K832" s="79">
        <v>402.21</v>
      </c>
      <c r="L832" s="79">
        <v>26136.01</v>
      </c>
      <c r="M832" s="81">
        <f>Tabla16[[#This Row],[TASA EX.]]+Tabla16[[#This Row],[IEPS 8 %]]</f>
        <v>1403.2</v>
      </c>
      <c r="N832" s="81">
        <f>Tabla16[[#This Row],[TASA 16%]]+Tabla16[[#This Row],[IEPS 6%]]</f>
        <v>2513.8125</v>
      </c>
      <c r="O832" s="36">
        <v>45192</v>
      </c>
      <c r="P832" s="78" t="s">
        <v>1120</v>
      </c>
      <c r="Q832" s="82" t="s">
        <v>1121</v>
      </c>
      <c r="R832" s="77" t="s">
        <v>34</v>
      </c>
      <c r="S832" s="79"/>
      <c r="T832" s="83" t="s">
        <v>35</v>
      </c>
      <c r="U832" s="78" t="s">
        <v>1427</v>
      </c>
      <c r="W832" s="75">
        <f>(Tabla16[[#This Row],[TASA 16%]]+Tabla16[[#This Row],[IEPS 6%]])*0.16</f>
        <v>402.21000000000004</v>
      </c>
      <c r="X832" s="75">
        <f>W832-Tabla16[[#This Row],[IVA]]</f>
        <v>0</v>
      </c>
    </row>
    <row r="833" spans="1:24" x14ac:dyDescent="0.25">
      <c r="A833" s="64">
        <v>187155</v>
      </c>
      <c r="B833" s="65">
        <v>615</v>
      </c>
      <c r="C833" s="10">
        <v>45190</v>
      </c>
      <c r="D833" s="67"/>
      <c r="E833" s="67">
        <v>204098.02</v>
      </c>
      <c r="F833" s="67">
        <v>0</v>
      </c>
      <c r="G833" s="68"/>
      <c r="H833" s="68"/>
      <c r="I833" s="67"/>
      <c r="J833" s="67"/>
      <c r="K833" s="67"/>
      <c r="L833" s="67">
        <v>204098.02</v>
      </c>
      <c r="M833" s="61">
        <f>Tabla16[[#This Row],[TASA EX.]]+Tabla16[[#This Row],[IEPS 8 %]]</f>
        <v>0</v>
      </c>
      <c r="N833" s="69">
        <f>Tabla16[[#This Row],[TASA 16%]]+Tabla16[[#This Row],[IEPS 6%]]</f>
        <v>0</v>
      </c>
      <c r="O833" s="36">
        <v>45198</v>
      </c>
      <c r="P833" s="66" t="s">
        <v>202</v>
      </c>
      <c r="Q833" s="70" t="s">
        <v>203</v>
      </c>
      <c r="R833" s="65" t="s">
        <v>34</v>
      </c>
      <c r="S833" s="67">
        <v>3154.25</v>
      </c>
      <c r="T833" s="71" t="s">
        <v>35</v>
      </c>
      <c r="U833" s="66" t="s">
        <v>56</v>
      </c>
      <c r="W833" s="75">
        <f>(Tabla16[[#This Row],[TASA 16%]]+Tabla16[[#This Row],[IEPS 6%]])*0.16</f>
        <v>0</v>
      </c>
      <c r="X833" s="75">
        <f>W833-Tabla16[[#This Row],[IVA]]</f>
        <v>0</v>
      </c>
    </row>
    <row r="834" spans="1:24" x14ac:dyDescent="0.25">
      <c r="A834" s="64">
        <v>187156</v>
      </c>
      <c r="B834" s="65">
        <v>616</v>
      </c>
      <c r="C834" s="10">
        <v>45190</v>
      </c>
      <c r="D834" s="67"/>
      <c r="E834" s="67">
        <v>19142.599999999999</v>
      </c>
      <c r="F834" s="67">
        <v>0</v>
      </c>
      <c r="G834" s="68"/>
      <c r="H834" s="68"/>
      <c r="I834" s="67"/>
      <c r="J834" s="67"/>
      <c r="K834" s="67"/>
      <c r="L834" s="67">
        <v>19142.599999999999</v>
      </c>
      <c r="M834" s="61">
        <f>Tabla16[[#This Row],[TASA EX.]]+Tabla16[[#This Row],[IEPS 8 %]]</f>
        <v>0</v>
      </c>
      <c r="N834" s="69">
        <f>Tabla16[[#This Row],[TASA 16%]]+Tabla16[[#This Row],[IEPS 6%]]</f>
        <v>0</v>
      </c>
      <c r="O834" s="36">
        <v>45198</v>
      </c>
      <c r="P834" s="66" t="s">
        <v>202</v>
      </c>
      <c r="Q834" s="70" t="s">
        <v>203</v>
      </c>
      <c r="R834" s="65" t="s">
        <v>34</v>
      </c>
      <c r="S834" s="67">
        <v>991.37</v>
      </c>
      <c r="T834" s="71" t="s">
        <v>35</v>
      </c>
      <c r="U834" s="66" t="s">
        <v>1839</v>
      </c>
      <c r="W834" s="75">
        <f>(Tabla16[[#This Row],[TASA 16%]]+Tabla16[[#This Row],[IEPS 6%]])*0.16</f>
        <v>0</v>
      </c>
      <c r="X834" s="75">
        <f>W834-Tabla16[[#This Row],[IVA]]</f>
        <v>0</v>
      </c>
    </row>
    <row r="835" spans="1:24" x14ac:dyDescent="0.25">
      <c r="A835" s="64">
        <v>187050</v>
      </c>
      <c r="B835" s="65">
        <v>510</v>
      </c>
      <c r="C835" s="10">
        <v>45187</v>
      </c>
      <c r="D835" s="67"/>
      <c r="E835" s="67">
        <v>10703.669999999998</v>
      </c>
      <c r="F835" s="67">
        <v>0</v>
      </c>
      <c r="G835" s="68"/>
      <c r="H835" s="68"/>
      <c r="I835" s="67"/>
      <c r="J835" s="67">
        <v>856.29</v>
      </c>
      <c r="K835" s="67"/>
      <c r="L835" s="67">
        <v>11559.96</v>
      </c>
      <c r="M835" s="61">
        <f>Tabla16[[#This Row],[TASA EX.]]+Tabla16[[#This Row],[IEPS 8 %]]</f>
        <v>856.29</v>
      </c>
      <c r="N835" s="69">
        <f>Tabla16[[#This Row],[TASA 16%]]+Tabla16[[#This Row],[IEPS 6%]]</f>
        <v>0</v>
      </c>
      <c r="O835" s="36">
        <v>45188</v>
      </c>
      <c r="P835" s="66" t="s">
        <v>715</v>
      </c>
      <c r="Q835" s="70" t="s">
        <v>716</v>
      </c>
      <c r="R835" s="65" t="s">
        <v>34</v>
      </c>
      <c r="S835" s="67">
        <v>445.99</v>
      </c>
      <c r="T835" s="71" t="s">
        <v>35</v>
      </c>
      <c r="U835" s="12" t="s">
        <v>1775</v>
      </c>
      <c r="W835" s="75">
        <f>(Tabla16[[#This Row],[TASA 16%]]+Tabla16[[#This Row],[IEPS 6%]])*0.16</f>
        <v>0</v>
      </c>
      <c r="X835" s="75">
        <f>W835-Tabla16[[#This Row],[IVA]]</f>
        <v>0</v>
      </c>
    </row>
    <row r="836" spans="1:24" x14ac:dyDescent="0.25">
      <c r="A836" s="64">
        <v>187158</v>
      </c>
      <c r="B836" s="65">
        <v>618</v>
      </c>
      <c r="C836" s="10">
        <v>45190</v>
      </c>
      <c r="D836" s="67"/>
      <c r="E836" s="67">
        <v>-1.750000000174623E-2</v>
      </c>
      <c r="F836" s="67">
        <v>63942.6875</v>
      </c>
      <c r="G836" s="68"/>
      <c r="H836" s="68"/>
      <c r="I836" s="67"/>
      <c r="J836" s="67"/>
      <c r="K836" s="67">
        <v>10230.83</v>
      </c>
      <c r="L836" s="67">
        <v>74173.5</v>
      </c>
      <c r="M836" s="61">
        <f>Tabla16[[#This Row],[TASA EX.]]+Tabla16[[#This Row],[IEPS 8 %]]</f>
        <v>0</v>
      </c>
      <c r="N836" s="69">
        <f>Tabla16[[#This Row],[TASA 16%]]+Tabla16[[#This Row],[IEPS 6%]]</f>
        <v>63942.6875</v>
      </c>
      <c r="O836" s="36">
        <v>45192</v>
      </c>
      <c r="P836" s="66" t="s">
        <v>349</v>
      </c>
      <c r="Q836" s="70" t="s">
        <v>350</v>
      </c>
      <c r="R836" s="65" t="s">
        <v>34</v>
      </c>
      <c r="S836" s="67">
        <v>4685.47</v>
      </c>
      <c r="T836" s="71" t="s">
        <v>35</v>
      </c>
      <c r="U836" s="66" t="s">
        <v>1841</v>
      </c>
      <c r="W836" s="75">
        <f>(Tabla16[[#This Row],[TASA 16%]]+Tabla16[[#This Row],[IEPS 6%]])*0.16</f>
        <v>10230.83</v>
      </c>
      <c r="X836" s="75">
        <f>W836-Tabla16[[#This Row],[IVA]]</f>
        <v>0</v>
      </c>
    </row>
    <row r="837" spans="1:24" x14ac:dyDescent="0.25">
      <c r="A837" s="64">
        <v>187159</v>
      </c>
      <c r="B837" s="65">
        <v>619</v>
      </c>
      <c r="C837" s="10">
        <v>45190</v>
      </c>
      <c r="D837" s="67"/>
      <c r="E837" s="67">
        <v>3.2500000001164153E-2</v>
      </c>
      <c r="F837" s="67">
        <v>126371.4375</v>
      </c>
      <c r="G837" s="68"/>
      <c r="H837" s="68"/>
      <c r="I837" s="67"/>
      <c r="J837" s="67"/>
      <c r="K837" s="67">
        <v>20219.43</v>
      </c>
      <c r="L837" s="67">
        <v>146590.9</v>
      </c>
      <c r="M837" s="61">
        <f>Tabla16[[#This Row],[TASA EX.]]+Tabla16[[#This Row],[IEPS 8 %]]</f>
        <v>0</v>
      </c>
      <c r="N837" s="69">
        <f>Tabla16[[#This Row],[TASA 16%]]+Tabla16[[#This Row],[IEPS 6%]]</f>
        <v>126371.4375</v>
      </c>
      <c r="O837" s="36">
        <v>45192</v>
      </c>
      <c r="P837" s="66" t="s">
        <v>742</v>
      </c>
      <c r="Q837" s="70" t="s">
        <v>743</v>
      </c>
      <c r="R837" s="65" t="s">
        <v>48</v>
      </c>
      <c r="S837" s="67"/>
      <c r="T837" s="71" t="s">
        <v>49</v>
      </c>
      <c r="U837" s="66" t="s">
        <v>1842</v>
      </c>
      <c r="W837" s="75">
        <f>(Tabla16[[#This Row],[TASA 16%]]+Tabla16[[#This Row],[IEPS 6%]])*0.16</f>
        <v>20219.43</v>
      </c>
      <c r="X837" s="75">
        <f>W837-Tabla16[[#This Row],[IVA]]</f>
        <v>0</v>
      </c>
    </row>
    <row r="838" spans="1:24" x14ac:dyDescent="0.25">
      <c r="A838" s="39">
        <v>187160</v>
      </c>
      <c r="B838" s="9">
        <v>620</v>
      </c>
      <c r="C838" s="10">
        <v>45190</v>
      </c>
      <c r="D838" s="11"/>
      <c r="E838" s="11">
        <v>-4.7500000000582077E-2</v>
      </c>
      <c r="F838" s="11">
        <v>37869.6875</v>
      </c>
      <c r="G838" s="24"/>
      <c r="H838" s="24"/>
      <c r="I838" s="11"/>
      <c r="J838" s="11"/>
      <c r="K838" s="11">
        <v>6059.15</v>
      </c>
      <c r="L838" s="11">
        <v>43928.79</v>
      </c>
      <c r="M838" s="62">
        <f>Tabla16[[#This Row],[TASA EX.]]+Tabla16[[#This Row],[IEPS 8 %]]</f>
        <v>0</v>
      </c>
      <c r="N838" s="62">
        <f>Tabla16[[#This Row],[TASA 16%]]+Tabla16[[#This Row],[IEPS 6%]]</f>
        <v>37869.6875</v>
      </c>
      <c r="O838" s="36">
        <v>45192</v>
      </c>
      <c r="P838" s="12" t="s">
        <v>579</v>
      </c>
      <c r="Q838" s="37" t="s">
        <v>580</v>
      </c>
      <c r="R838" s="9" t="s">
        <v>34</v>
      </c>
      <c r="S838" s="11">
        <v>772.86</v>
      </c>
      <c r="T838" s="13" t="s">
        <v>35</v>
      </c>
      <c r="U838" s="12" t="s">
        <v>1843</v>
      </c>
      <c r="W838" s="75">
        <f>(Tabla16[[#This Row],[TASA 16%]]+Tabla16[[#This Row],[IEPS 6%]])*0.16</f>
        <v>6059.1500000000005</v>
      </c>
      <c r="X838" s="75">
        <f>W838-Tabla16[[#This Row],[IVA]]</f>
        <v>0</v>
      </c>
    </row>
    <row r="839" spans="1:24" x14ac:dyDescent="0.25">
      <c r="A839" s="64">
        <v>187161</v>
      </c>
      <c r="B839" s="65">
        <v>621</v>
      </c>
      <c r="C839" s="10">
        <v>45190</v>
      </c>
      <c r="D839" s="67"/>
      <c r="E839" s="67">
        <v>5950</v>
      </c>
      <c r="F839" s="67">
        <v>0</v>
      </c>
      <c r="G839" s="68"/>
      <c r="H839" s="68"/>
      <c r="I839" s="67"/>
      <c r="J839" s="67"/>
      <c r="K839" s="67"/>
      <c r="L839" s="67">
        <v>5950</v>
      </c>
      <c r="M839" s="61">
        <f>Tabla16[[#This Row],[TASA EX.]]+Tabla16[[#This Row],[IEPS 8 %]]</f>
        <v>0</v>
      </c>
      <c r="N839" s="69">
        <f>Tabla16[[#This Row],[TASA 16%]]+Tabla16[[#This Row],[IEPS 6%]]</f>
        <v>0</v>
      </c>
      <c r="O839" s="36">
        <v>45191</v>
      </c>
      <c r="P839" s="66" t="s">
        <v>1844</v>
      </c>
      <c r="Q839" s="70" t="s">
        <v>1845</v>
      </c>
      <c r="R839" s="65" t="s">
        <v>34</v>
      </c>
      <c r="S839" s="67"/>
      <c r="T839" s="71" t="s">
        <v>35</v>
      </c>
      <c r="U839" s="66" t="s">
        <v>1846</v>
      </c>
      <c r="W839" s="75">
        <f>(Tabla16[[#This Row],[TASA 16%]]+Tabla16[[#This Row],[IEPS 6%]])*0.16</f>
        <v>0</v>
      </c>
      <c r="X839" s="75">
        <f>W839-Tabla16[[#This Row],[IVA]]</f>
        <v>0</v>
      </c>
    </row>
    <row r="840" spans="1:24" x14ac:dyDescent="0.25">
      <c r="A840" s="48">
        <v>187167</v>
      </c>
      <c r="B840" s="49">
        <v>627</v>
      </c>
      <c r="C840" s="10">
        <v>45190</v>
      </c>
      <c r="D840" s="50"/>
      <c r="E840" s="50">
        <v>5738</v>
      </c>
      <c r="F840" s="50">
        <v>0</v>
      </c>
      <c r="G840" s="51"/>
      <c r="H840" s="51"/>
      <c r="I840" s="50"/>
      <c r="J840" s="50"/>
      <c r="K840" s="50"/>
      <c r="L840" s="50">
        <v>5738</v>
      </c>
      <c r="M840" s="61">
        <f>Tabla16[[#This Row],[TASA EX.]]+Tabla16[[#This Row],[IEPS 8 %]]</f>
        <v>0</v>
      </c>
      <c r="N840" s="63">
        <f>Tabla16[[#This Row],[TASA 16%]]+Tabla16[[#This Row],[IEPS 6%]]</f>
        <v>0</v>
      </c>
      <c r="O840" s="36">
        <v>45196</v>
      </c>
      <c r="P840" s="52" t="s">
        <v>311</v>
      </c>
      <c r="Q840" s="53" t="s">
        <v>312</v>
      </c>
      <c r="R840" s="49" t="s">
        <v>34</v>
      </c>
      <c r="S840" s="50"/>
      <c r="T840" s="54" t="s">
        <v>35</v>
      </c>
      <c r="U840" s="52" t="s">
        <v>1847</v>
      </c>
      <c r="W840" s="75">
        <f>(Tabla16[[#This Row],[TASA 16%]]+Tabla16[[#This Row],[IEPS 6%]])*0.16</f>
        <v>0</v>
      </c>
      <c r="X840" s="75">
        <f>W840-Tabla16[[#This Row],[IVA]]</f>
        <v>0</v>
      </c>
    </row>
    <row r="841" spans="1:24" x14ac:dyDescent="0.25">
      <c r="A841" s="64">
        <v>187174</v>
      </c>
      <c r="B841" s="65">
        <v>634</v>
      </c>
      <c r="C841" s="10">
        <v>45190</v>
      </c>
      <c r="D841" s="67"/>
      <c r="E841" s="67">
        <v>33345</v>
      </c>
      <c r="F841" s="67">
        <v>0</v>
      </c>
      <c r="G841" s="68"/>
      <c r="H841" s="68"/>
      <c r="I841" s="67"/>
      <c r="J841" s="67"/>
      <c r="K841" s="67"/>
      <c r="L841" s="67">
        <v>33345</v>
      </c>
      <c r="M841" s="61">
        <f>Tabla16[[#This Row],[TASA EX.]]+Tabla16[[#This Row],[IEPS 8 %]]</f>
        <v>0</v>
      </c>
      <c r="N841" s="69">
        <f>Tabla16[[#This Row],[TASA 16%]]+Tabla16[[#This Row],[IEPS 6%]]</f>
        <v>0</v>
      </c>
      <c r="O841" s="36">
        <v>45196</v>
      </c>
      <c r="P841" s="66" t="s">
        <v>276</v>
      </c>
      <c r="Q841" s="70" t="s">
        <v>277</v>
      </c>
      <c r="R841" s="65" t="s">
        <v>34</v>
      </c>
      <c r="S841" s="67"/>
      <c r="T841" s="71" t="s">
        <v>35</v>
      </c>
      <c r="U841" s="66" t="s">
        <v>56</v>
      </c>
      <c r="W841" s="75">
        <f>(Tabla16[[#This Row],[TASA 16%]]+Tabla16[[#This Row],[IEPS 6%]])*0.16</f>
        <v>0</v>
      </c>
      <c r="X841" s="75">
        <f>W841-Tabla16[[#This Row],[IVA]]</f>
        <v>0</v>
      </c>
    </row>
    <row r="842" spans="1:24" x14ac:dyDescent="0.25">
      <c r="A842" s="64">
        <v>187183</v>
      </c>
      <c r="B842" s="65">
        <v>643</v>
      </c>
      <c r="C842" s="10">
        <v>45190</v>
      </c>
      <c r="D842" s="67"/>
      <c r="E842" s="67">
        <v>-9.9999999999909051E-3</v>
      </c>
      <c r="F842" s="67">
        <v>293.5</v>
      </c>
      <c r="G842" s="68"/>
      <c r="H842" s="68"/>
      <c r="I842" s="67"/>
      <c r="J842" s="67"/>
      <c r="K842" s="67">
        <v>46.96</v>
      </c>
      <c r="L842" s="67">
        <v>340.45</v>
      </c>
      <c r="M842" s="61">
        <f>Tabla16[[#This Row],[TASA EX.]]+Tabla16[[#This Row],[IEPS 8 %]]</f>
        <v>0</v>
      </c>
      <c r="N842" s="69">
        <f>Tabla16[[#This Row],[TASA 16%]]+Tabla16[[#This Row],[IEPS 6%]]</f>
        <v>293.5</v>
      </c>
      <c r="O842" s="36">
        <v>45195</v>
      </c>
      <c r="P842" s="66" t="s">
        <v>725</v>
      </c>
      <c r="Q842" s="70" t="s">
        <v>726</v>
      </c>
      <c r="R842" s="65" t="s">
        <v>48</v>
      </c>
      <c r="S842" s="67"/>
      <c r="T842" s="71" t="s">
        <v>49</v>
      </c>
      <c r="U842" s="66" t="s">
        <v>1848</v>
      </c>
      <c r="W842" s="75">
        <f>(Tabla16[[#This Row],[TASA 16%]]+Tabla16[[#This Row],[IEPS 6%]])*0.16</f>
        <v>46.96</v>
      </c>
      <c r="X842" s="75">
        <f>W842-Tabla16[[#This Row],[IVA]]</f>
        <v>0</v>
      </c>
    </row>
    <row r="843" spans="1:24" x14ac:dyDescent="0.25">
      <c r="A843" s="76">
        <v>187184</v>
      </c>
      <c r="B843" s="77">
        <v>644</v>
      </c>
      <c r="C843" s="85">
        <v>45190</v>
      </c>
      <c r="D843" s="79">
        <v>22.88</v>
      </c>
      <c r="E843" s="79">
        <v>-4.9999999999990052E-3</v>
      </c>
      <c r="F843" s="79">
        <v>756.625</v>
      </c>
      <c r="G843" s="80"/>
      <c r="H843" s="80"/>
      <c r="I843" s="79"/>
      <c r="J843" s="79"/>
      <c r="K843" s="79">
        <v>121.06</v>
      </c>
      <c r="L843" s="79">
        <v>900.56</v>
      </c>
      <c r="M843" s="81">
        <f>Tabla16[[#This Row],[TASA EX.]]+Tabla16[[#This Row],[IEPS 8 %]]</f>
        <v>22.88</v>
      </c>
      <c r="N843" s="81">
        <f>Tabla16[[#This Row],[TASA 16%]]+Tabla16[[#This Row],[IEPS 6%]]</f>
        <v>756.625</v>
      </c>
      <c r="O843" s="36">
        <v>45192</v>
      </c>
      <c r="P843" s="78" t="s">
        <v>343</v>
      </c>
      <c r="Q843" s="82" t="s">
        <v>344</v>
      </c>
      <c r="R843" s="77" t="s">
        <v>48</v>
      </c>
      <c r="S843" s="79"/>
      <c r="T843" s="83" t="s">
        <v>49</v>
      </c>
      <c r="U843" s="78" t="s">
        <v>1849</v>
      </c>
      <c r="W843" s="75">
        <f>(Tabla16[[#This Row],[TASA 16%]]+Tabla16[[#This Row],[IEPS 6%]])*0.16</f>
        <v>121.06</v>
      </c>
      <c r="X843" s="75">
        <f>W843-Tabla16[[#This Row],[IVA]]</f>
        <v>0</v>
      </c>
    </row>
    <row r="844" spans="1:24" x14ac:dyDescent="0.25">
      <c r="A844" s="64">
        <v>187185</v>
      </c>
      <c r="B844" s="65">
        <v>645</v>
      </c>
      <c r="C844" s="10">
        <v>45190</v>
      </c>
      <c r="D844" s="67"/>
      <c r="E844" s="67">
        <v>1.749999999992724E-2</v>
      </c>
      <c r="F844" s="67">
        <v>1719.8125</v>
      </c>
      <c r="G844" s="68"/>
      <c r="H844" s="68"/>
      <c r="I844" s="67"/>
      <c r="J844" s="67"/>
      <c r="K844" s="67">
        <v>275.17</v>
      </c>
      <c r="L844" s="67">
        <v>1995</v>
      </c>
      <c r="M844" s="61">
        <f>Tabla16[[#This Row],[TASA EX.]]+Tabla16[[#This Row],[IEPS 8 %]]</f>
        <v>0</v>
      </c>
      <c r="N844" s="69">
        <f>Tabla16[[#This Row],[TASA 16%]]+Tabla16[[#This Row],[IEPS 6%]]</f>
        <v>1719.8125</v>
      </c>
      <c r="O844" s="36">
        <v>45196</v>
      </c>
      <c r="P844" s="66" t="s">
        <v>1850</v>
      </c>
      <c r="Q844" s="70" t="s">
        <v>1851</v>
      </c>
      <c r="R844" s="65" t="s">
        <v>48</v>
      </c>
      <c r="S844" s="67"/>
      <c r="T844" s="71" t="s">
        <v>49</v>
      </c>
      <c r="U844" s="66" t="s">
        <v>1852</v>
      </c>
      <c r="W844" s="75">
        <f>(Tabla16[[#This Row],[TASA 16%]]+Tabla16[[#This Row],[IEPS 6%]])*0.16</f>
        <v>275.17</v>
      </c>
      <c r="X844" s="75">
        <f>W844-Tabla16[[#This Row],[IVA]]</f>
        <v>0</v>
      </c>
    </row>
    <row r="845" spans="1:24" x14ac:dyDescent="0.25">
      <c r="A845" s="64">
        <v>187186</v>
      </c>
      <c r="B845" s="65">
        <v>646</v>
      </c>
      <c r="C845" s="10">
        <v>45190</v>
      </c>
      <c r="D845" s="67"/>
      <c r="E845" s="67">
        <v>0</v>
      </c>
      <c r="F845" s="67">
        <v>3105</v>
      </c>
      <c r="G845" s="68"/>
      <c r="H845" s="68"/>
      <c r="I845" s="67"/>
      <c r="J845" s="67"/>
      <c r="K845" s="67">
        <v>496.8</v>
      </c>
      <c r="L845" s="67">
        <v>3601.8</v>
      </c>
      <c r="M845" s="61">
        <f>Tabla16[[#This Row],[TASA EX.]]+Tabla16[[#This Row],[IEPS 8 %]]</f>
        <v>0</v>
      </c>
      <c r="N845" s="69">
        <f>Tabla16[[#This Row],[TASA 16%]]+Tabla16[[#This Row],[IEPS 6%]]</f>
        <v>3105</v>
      </c>
      <c r="O845" s="36">
        <v>45196</v>
      </c>
      <c r="P845" s="66" t="s">
        <v>351</v>
      </c>
      <c r="Q845" s="70" t="s">
        <v>352</v>
      </c>
      <c r="R845" s="65" t="s">
        <v>48</v>
      </c>
      <c r="S845" s="67"/>
      <c r="T845" s="71" t="s">
        <v>49</v>
      </c>
      <c r="U845" s="66" t="s">
        <v>1853</v>
      </c>
      <c r="W845" s="75">
        <f>(Tabla16[[#This Row],[TASA 16%]]+Tabla16[[#This Row],[IEPS 6%]])*0.16</f>
        <v>496.8</v>
      </c>
      <c r="X845" s="75">
        <f>W845-Tabla16[[#This Row],[IVA]]</f>
        <v>0</v>
      </c>
    </row>
    <row r="846" spans="1:24" x14ac:dyDescent="0.25">
      <c r="A846" s="64">
        <v>187192</v>
      </c>
      <c r="B846" s="65">
        <v>652</v>
      </c>
      <c r="C846" s="10">
        <v>45190</v>
      </c>
      <c r="D846" s="67"/>
      <c r="E846" s="67">
        <v>2.0000000000436557E-2</v>
      </c>
      <c r="F846" s="67">
        <v>4403</v>
      </c>
      <c r="G846" s="68"/>
      <c r="H846" s="68"/>
      <c r="I846" s="67"/>
      <c r="J846" s="67"/>
      <c r="K846" s="67">
        <v>704.48</v>
      </c>
      <c r="L846" s="67">
        <v>5107.5</v>
      </c>
      <c r="M846" s="61">
        <f>Tabla16[[#This Row],[TASA EX.]]+Tabla16[[#This Row],[IEPS 8 %]]</f>
        <v>0</v>
      </c>
      <c r="N846" s="69">
        <f>Tabla16[[#This Row],[TASA 16%]]+Tabla16[[#This Row],[IEPS 6%]]</f>
        <v>4403</v>
      </c>
      <c r="O846" s="36">
        <v>45195</v>
      </c>
      <c r="P846" s="66" t="s">
        <v>1854</v>
      </c>
      <c r="Q846" s="70" t="s">
        <v>1855</v>
      </c>
      <c r="R846" s="65" t="s">
        <v>34</v>
      </c>
      <c r="S846" s="67">
        <v>489.22</v>
      </c>
      <c r="T846" s="71" t="s">
        <v>35</v>
      </c>
      <c r="U846" s="66" t="s">
        <v>1856</v>
      </c>
      <c r="W846" s="75">
        <f>(Tabla16[[#This Row],[TASA 16%]]+Tabla16[[#This Row],[IEPS 6%]])*0.16</f>
        <v>704.48</v>
      </c>
      <c r="X846" s="75">
        <f>W846-Tabla16[[#This Row],[IVA]]</f>
        <v>0</v>
      </c>
    </row>
    <row r="847" spans="1:24" x14ac:dyDescent="0.25">
      <c r="A847" s="64">
        <v>187194</v>
      </c>
      <c r="B847" s="65">
        <v>654</v>
      </c>
      <c r="C847" s="10">
        <v>45190</v>
      </c>
      <c r="D847" s="67"/>
      <c r="E847" s="67">
        <v>0</v>
      </c>
      <c r="F847" s="67">
        <v>3100</v>
      </c>
      <c r="G847" s="68"/>
      <c r="H847" s="68">
        <v>-38.75</v>
      </c>
      <c r="I847" s="67"/>
      <c r="J847" s="67"/>
      <c r="K847" s="67">
        <v>496</v>
      </c>
      <c r="L847" s="67">
        <v>3557.25</v>
      </c>
      <c r="M847" s="61">
        <f>Tabla16[[#This Row],[TASA EX.]]+Tabla16[[#This Row],[IEPS 8 %]]</f>
        <v>0</v>
      </c>
      <c r="N847" s="69">
        <f>Tabla16[[#This Row],[TASA 16%]]+Tabla16[[#This Row],[IEPS 6%]]</f>
        <v>3100</v>
      </c>
      <c r="O847" s="36">
        <v>45196</v>
      </c>
      <c r="P847" s="66" t="s">
        <v>444</v>
      </c>
      <c r="Q847" s="70" t="s">
        <v>445</v>
      </c>
      <c r="R847" s="65" t="s">
        <v>48</v>
      </c>
      <c r="S847" s="67"/>
      <c r="T847" s="71" t="s">
        <v>49</v>
      </c>
      <c r="U847" s="66" t="s">
        <v>1857</v>
      </c>
      <c r="W847" s="75">
        <f>(Tabla16[[#This Row],[TASA 16%]]+Tabla16[[#This Row],[IEPS 6%]])*0.16</f>
        <v>496</v>
      </c>
      <c r="X847" s="75">
        <f>W847-Tabla16[[#This Row],[IVA]]</f>
        <v>0</v>
      </c>
    </row>
    <row r="848" spans="1:24" x14ac:dyDescent="0.25">
      <c r="A848" s="64">
        <v>187196</v>
      </c>
      <c r="B848" s="65">
        <v>656</v>
      </c>
      <c r="C848" s="10">
        <v>45190</v>
      </c>
      <c r="D848" s="67"/>
      <c r="E848" s="67">
        <v>0</v>
      </c>
      <c r="F848" s="67">
        <v>9600</v>
      </c>
      <c r="G848" s="68"/>
      <c r="H848" s="68"/>
      <c r="I848" s="67"/>
      <c r="J848" s="67"/>
      <c r="K848" s="67">
        <v>1536</v>
      </c>
      <c r="L848" s="67">
        <v>11136</v>
      </c>
      <c r="M848" s="61">
        <f>Tabla16[[#This Row],[TASA EX.]]+Tabla16[[#This Row],[IEPS 8 %]]</f>
        <v>0</v>
      </c>
      <c r="N848" s="69">
        <f>Tabla16[[#This Row],[TASA 16%]]+Tabla16[[#This Row],[IEPS 6%]]</f>
        <v>9600</v>
      </c>
      <c r="O848" s="36">
        <v>45195</v>
      </c>
      <c r="P848" s="66" t="s">
        <v>713</v>
      </c>
      <c r="Q848" s="70" t="s">
        <v>714</v>
      </c>
      <c r="R848" s="65" t="s">
        <v>52</v>
      </c>
      <c r="S848" s="67"/>
      <c r="T848" s="71" t="s">
        <v>53</v>
      </c>
      <c r="U848" s="66" t="s">
        <v>1858</v>
      </c>
      <c r="W848" s="75">
        <f>(Tabla16[[#This Row],[TASA 16%]]+Tabla16[[#This Row],[IEPS 6%]])*0.16</f>
        <v>1536</v>
      </c>
      <c r="X848" s="75">
        <f>W848-Tabla16[[#This Row],[IVA]]</f>
        <v>0</v>
      </c>
    </row>
    <row r="849" spans="1:24" x14ac:dyDescent="0.25">
      <c r="A849" s="64">
        <v>187197</v>
      </c>
      <c r="B849" s="65">
        <v>657</v>
      </c>
      <c r="C849" s="10">
        <v>45190</v>
      </c>
      <c r="D849" s="67"/>
      <c r="E849" s="67">
        <v>0</v>
      </c>
      <c r="F849" s="67">
        <v>43560.5</v>
      </c>
      <c r="G849" s="68"/>
      <c r="H849" s="68"/>
      <c r="I849" s="67"/>
      <c r="J849" s="67"/>
      <c r="K849" s="67">
        <v>6969.68</v>
      </c>
      <c r="L849" s="67">
        <v>50530.18</v>
      </c>
      <c r="M849" s="61">
        <f>Tabla16[[#This Row],[TASA EX.]]+Tabla16[[#This Row],[IEPS 8 %]]</f>
        <v>0</v>
      </c>
      <c r="N849" s="69">
        <f>Tabla16[[#This Row],[TASA 16%]]+Tabla16[[#This Row],[IEPS 6%]]</f>
        <v>43560.5</v>
      </c>
      <c r="O849" s="36">
        <v>45195</v>
      </c>
      <c r="P849" s="66" t="s">
        <v>561</v>
      </c>
      <c r="Q849" s="70" t="s">
        <v>562</v>
      </c>
      <c r="R849" s="65" t="s">
        <v>34</v>
      </c>
      <c r="S849" s="67"/>
      <c r="T849" s="71" t="s">
        <v>35</v>
      </c>
      <c r="U849" s="66" t="s">
        <v>1859</v>
      </c>
      <c r="W849" s="75">
        <f>(Tabla16[[#This Row],[TASA 16%]]+Tabla16[[#This Row],[IEPS 6%]])*0.16</f>
        <v>6969.68</v>
      </c>
      <c r="X849" s="75">
        <f>W849-Tabla16[[#This Row],[IVA]]</f>
        <v>0</v>
      </c>
    </row>
    <row r="850" spans="1:24" x14ac:dyDescent="0.25">
      <c r="A850" s="76">
        <v>187205</v>
      </c>
      <c r="B850" s="77">
        <v>665</v>
      </c>
      <c r="C850" s="10">
        <v>45190</v>
      </c>
      <c r="D850" s="79"/>
      <c r="E850" s="79">
        <v>14795.985000000001</v>
      </c>
      <c r="F850" s="79">
        <v>10618.375</v>
      </c>
      <c r="G850" s="80"/>
      <c r="H850" s="80"/>
      <c r="I850" s="79"/>
      <c r="J850" s="79"/>
      <c r="K850" s="79">
        <v>1698.94</v>
      </c>
      <c r="L850" s="79">
        <v>27113.3</v>
      </c>
      <c r="M850" s="81">
        <f>Tabla16[[#This Row],[TASA EX.]]+Tabla16[[#This Row],[IEPS 8 %]]</f>
        <v>0</v>
      </c>
      <c r="N850" s="81">
        <f>Tabla16[[#This Row],[TASA 16%]]+Tabla16[[#This Row],[IEPS 6%]]</f>
        <v>10618.375</v>
      </c>
      <c r="O850" s="36">
        <v>45195</v>
      </c>
      <c r="P850" s="78" t="s">
        <v>130</v>
      </c>
      <c r="Q850" s="82" t="s">
        <v>131</v>
      </c>
      <c r="R850" s="77" t="s">
        <v>34</v>
      </c>
      <c r="S850" s="79"/>
      <c r="T850" s="83" t="s">
        <v>35</v>
      </c>
      <c r="U850" s="78" t="s">
        <v>1860</v>
      </c>
      <c r="W850" s="75">
        <f>(Tabla16[[#This Row],[TASA 16%]]+Tabla16[[#This Row],[IEPS 6%]])*0.16</f>
        <v>1698.94</v>
      </c>
      <c r="X850" s="75">
        <f>W850-Tabla16[[#This Row],[IVA]]</f>
        <v>0</v>
      </c>
    </row>
    <row r="851" spans="1:24" x14ac:dyDescent="0.25">
      <c r="A851" s="76">
        <v>187207</v>
      </c>
      <c r="B851" s="77">
        <v>667</v>
      </c>
      <c r="C851" s="85">
        <v>45191</v>
      </c>
      <c r="D851" s="79"/>
      <c r="E851" s="79">
        <v>1.7499999987194315E-2</v>
      </c>
      <c r="F851" s="79">
        <v>208106.0625</v>
      </c>
      <c r="G851" s="80"/>
      <c r="H851" s="80"/>
      <c r="I851" s="79"/>
      <c r="J851" s="79"/>
      <c r="K851" s="79">
        <v>33296.97</v>
      </c>
      <c r="L851" s="79">
        <v>241403.05</v>
      </c>
      <c r="M851" s="81">
        <f>Tabla16[[#This Row],[TASA EX.]]+Tabla16[[#This Row],[IEPS 8 %]]</f>
        <v>0</v>
      </c>
      <c r="N851" s="81">
        <f>Tabla16[[#This Row],[TASA 16%]]+Tabla16[[#This Row],[IEPS 6%]]</f>
        <v>208106.0625</v>
      </c>
      <c r="O851" s="36">
        <v>45195</v>
      </c>
      <c r="P851" s="78" t="s">
        <v>742</v>
      </c>
      <c r="Q851" s="82" t="s">
        <v>743</v>
      </c>
      <c r="R851" s="77" t="s">
        <v>48</v>
      </c>
      <c r="S851" s="79"/>
      <c r="T851" s="83" t="s">
        <v>49</v>
      </c>
      <c r="U851" s="78" t="s">
        <v>1861</v>
      </c>
      <c r="W851" s="75">
        <f>(Tabla16[[#This Row],[TASA 16%]]+Tabla16[[#This Row],[IEPS 6%]])*0.16</f>
        <v>33296.97</v>
      </c>
      <c r="X851" s="75">
        <f>W851-Tabla16[[#This Row],[IVA]]</f>
        <v>0</v>
      </c>
    </row>
    <row r="852" spans="1:24" x14ac:dyDescent="0.25">
      <c r="A852" s="64">
        <v>187208</v>
      </c>
      <c r="B852" s="65">
        <v>668</v>
      </c>
      <c r="C852" s="10">
        <v>45191</v>
      </c>
      <c r="D852" s="67"/>
      <c r="E852" s="67">
        <v>-8.7500000001455192E-2</v>
      </c>
      <c r="F852" s="67">
        <v>18805.9375</v>
      </c>
      <c r="G852" s="68"/>
      <c r="H852" s="68"/>
      <c r="I852" s="67"/>
      <c r="J852" s="67"/>
      <c r="K852" s="67">
        <v>3008.95</v>
      </c>
      <c r="L852" s="67">
        <v>21814.799999999999</v>
      </c>
      <c r="M852" s="61">
        <f>Tabla16[[#This Row],[TASA EX.]]+Tabla16[[#This Row],[IEPS 8 %]]</f>
        <v>0</v>
      </c>
      <c r="N852" s="69">
        <f>Tabla16[[#This Row],[TASA 16%]]+Tabla16[[#This Row],[IEPS 6%]]</f>
        <v>18805.9375</v>
      </c>
      <c r="O852" s="36">
        <v>45195</v>
      </c>
      <c r="P852" s="66" t="s">
        <v>497</v>
      </c>
      <c r="Q852" s="70" t="s">
        <v>498</v>
      </c>
      <c r="R852" s="65" t="s">
        <v>34</v>
      </c>
      <c r="S852" s="67">
        <v>383.8</v>
      </c>
      <c r="T852" s="71" t="s">
        <v>35</v>
      </c>
      <c r="U852" s="66" t="s">
        <v>1862</v>
      </c>
      <c r="W852" s="75">
        <f>(Tabla16[[#This Row],[TASA 16%]]+Tabla16[[#This Row],[IEPS 6%]])*0.16</f>
        <v>3008.9500000000003</v>
      </c>
      <c r="X852" s="75">
        <f>W852-Tabla16[[#This Row],[IVA]]</f>
        <v>0</v>
      </c>
    </row>
    <row r="853" spans="1:24" x14ac:dyDescent="0.25">
      <c r="A853" s="39">
        <v>187209</v>
      </c>
      <c r="B853" s="9">
        <v>669</v>
      </c>
      <c r="C853" s="10">
        <v>45191</v>
      </c>
      <c r="D853" s="11"/>
      <c r="E853" s="11">
        <v>26752.43</v>
      </c>
      <c r="F853" s="11">
        <v>0</v>
      </c>
      <c r="G853" s="24"/>
      <c r="H853" s="24"/>
      <c r="I853" s="11"/>
      <c r="J853" s="11"/>
      <c r="K853" s="11"/>
      <c r="L853" s="11">
        <v>26752.43</v>
      </c>
      <c r="M853" s="62">
        <f>Tabla16[[#This Row],[TASA EX.]]+Tabla16[[#This Row],[IEPS 8 %]]</f>
        <v>0</v>
      </c>
      <c r="N853" s="62">
        <f>Tabla16[[#This Row],[TASA 16%]]+Tabla16[[#This Row],[IEPS 6%]]</f>
        <v>0</v>
      </c>
      <c r="O853" s="36">
        <v>45194</v>
      </c>
      <c r="P853" s="12" t="s">
        <v>1334</v>
      </c>
      <c r="Q853" s="37" t="s">
        <v>1335</v>
      </c>
      <c r="R853" s="9" t="s">
        <v>34</v>
      </c>
      <c r="S853" s="11">
        <v>545.97</v>
      </c>
      <c r="T853" s="13" t="s">
        <v>35</v>
      </c>
      <c r="U853" s="12" t="s">
        <v>1863</v>
      </c>
      <c r="W853" s="75">
        <f>(Tabla16[[#This Row],[TASA 16%]]+Tabla16[[#This Row],[IEPS 6%]])*0.16</f>
        <v>0</v>
      </c>
      <c r="X853" s="75">
        <f>W853-Tabla16[[#This Row],[IVA]]</f>
        <v>0</v>
      </c>
    </row>
    <row r="854" spans="1:24" x14ac:dyDescent="0.25">
      <c r="A854" s="39">
        <v>187210</v>
      </c>
      <c r="B854" s="9">
        <v>670</v>
      </c>
      <c r="C854" s="10">
        <v>45191</v>
      </c>
      <c r="D854" s="11"/>
      <c r="E854" s="11">
        <v>343674.25</v>
      </c>
      <c r="F854" s="11">
        <v>5490.9999999999991</v>
      </c>
      <c r="G854" s="24"/>
      <c r="H854" s="24"/>
      <c r="I854" s="11"/>
      <c r="J854" s="11"/>
      <c r="K854" s="11">
        <v>878.56</v>
      </c>
      <c r="L854" s="11">
        <v>350043.81</v>
      </c>
      <c r="M854" s="62">
        <f>Tabla16[[#This Row],[TASA EX.]]+Tabla16[[#This Row],[IEPS 8 %]]</f>
        <v>0</v>
      </c>
      <c r="N854" s="62">
        <f>Tabla16[[#This Row],[TASA 16%]]+Tabla16[[#This Row],[IEPS 6%]]</f>
        <v>5490.9999999999991</v>
      </c>
      <c r="O854" s="36">
        <v>45195</v>
      </c>
      <c r="P854" s="12" t="s">
        <v>551</v>
      </c>
      <c r="Q854" s="37" t="s">
        <v>552</v>
      </c>
      <c r="R854" s="9" t="s">
        <v>34</v>
      </c>
      <c r="S854" s="11">
        <v>54324.94</v>
      </c>
      <c r="T854" s="13" t="s">
        <v>35</v>
      </c>
      <c r="U854" s="12" t="s">
        <v>1864</v>
      </c>
      <c r="W854" s="75">
        <f>(Tabla16[[#This Row],[TASA 16%]]+Tabla16[[#This Row],[IEPS 6%]])*0.16</f>
        <v>878.55999999999983</v>
      </c>
      <c r="X854" s="75">
        <f>W854-Tabla16[[#This Row],[IVA]]</f>
        <v>0</v>
      </c>
    </row>
    <row r="855" spans="1:24" x14ac:dyDescent="0.25">
      <c r="A855" s="64">
        <v>187211</v>
      </c>
      <c r="B855" s="65">
        <v>671</v>
      </c>
      <c r="C855" s="10">
        <v>45191</v>
      </c>
      <c r="D855" s="67"/>
      <c r="E855" s="67">
        <v>0</v>
      </c>
      <c r="F855" s="67">
        <v>21327.5</v>
      </c>
      <c r="G855" s="68"/>
      <c r="H855" s="68"/>
      <c r="I855" s="67"/>
      <c r="J855" s="67"/>
      <c r="K855" s="67">
        <v>3412.4</v>
      </c>
      <c r="L855" s="67">
        <v>24739.9</v>
      </c>
      <c r="M855" s="61">
        <f>Tabla16[[#This Row],[TASA EX.]]+Tabla16[[#This Row],[IEPS 8 %]]</f>
        <v>0</v>
      </c>
      <c r="N855" s="69">
        <f>Tabla16[[#This Row],[TASA 16%]]+Tabla16[[#This Row],[IEPS 6%]]</f>
        <v>21327.5</v>
      </c>
      <c r="O855" s="36">
        <v>45194</v>
      </c>
      <c r="P855" s="66" t="s">
        <v>458</v>
      </c>
      <c r="Q855" s="70" t="s">
        <v>459</v>
      </c>
      <c r="R855" s="65" t="s">
        <v>34</v>
      </c>
      <c r="S855" s="67">
        <v>1122.5</v>
      </c>
      <c r="T855" s="71" t="s">
        <v>35</v>
      </c>
      <c r="U855" s="66" t="s">
        <v>1865</v>
      </c>
      <c r="W855" s="75">
        <f>(Tabla16[[#This Row],[TASA 16%]]+Tabla16[[#This Row],[IEPS 6%]])*0.16</f>
        <v>3412.4</v>
      </c>
      <c r="X855" s="75">
        <f>W855-Tabla16[[#This Row],[IVA]]</f>
        <v>0</v>
      </c>
    </row>
    <row r="856" spans="1:24" x14ac:dyDescent="0.25">
      <c r="A856" s="64">
        <v>187212</v>
      </c>
      <c r="B856" s="65">
        <v>672</v>
      </c>
      <c r="C856" s="10">
        <v>45191</v>
      </c>
      <c r="D856" s="67"/>
      <c r="E856" s="67">
        <v>0</v>
      </c>
      <c r="F856" s="67">
        <v>6712.5</v>
      </c>
      <c r="G856" s="68"/>
      <c r="H856" s="68"/>
      <c r="I856" s="67"/>
      <c r="J856" s="67"/>
      <c r="K856" s="67">
        <v>1074</v>
      </c>
      <c r="L856" s="67">
        <v>7786.5</v>
      </c>
      <c r="M856" s="61">
        <f>Tabla16[[#This Row],[TASA EX.]]+Tabla16[[#This Row],[IEPS 8 %]]</f>
        <v>0</v>
      </c>
      <c r="N856" s="69">
        <f>Tabla16[[#This Row],[TASA 16%]]+Tabla16[[#This Row],[IEPS 6%]]</f>
        <v>6712.5</v>
      </c>
      <c r="O856" s="36">
        <v>45195</v>
      </c>
      <c r="P856" s="66" t="s">
        <v>87</v>
      </c>
      <c r="Q856" s="70" t="s">
        <v>88</v>
      </c>
      <c r="R856" s="9" t="s">
        <v>34</v>
      </c>
      <c r="S856" s="67"/>
      <c r="T856" s="13" t="s">
        <v>35</v>
      </c>
      <c r="U856" s="66" t="s">
        <v>1866</v>
      </c>
      <c r="W856" s="75">
        <f>(Tabla16[[#This Row],[TASA 16%]]+Tabla16[[#This Row],[IEPS 6%]])*0.16</f>
        <v>1074</v>
      </c>
      <c r="X856" s="75">
        <f>W856-Tabla16[[#This Row],[IVA]]</f>
        <v>0</v>
      </c>
    </row>
    <row r="857" spans="1:24" x14ac:dyDescent="0.25">
      <c r="A857" s="64" t="s">
        <v>866</v>
      </c>
      <c r="B857" s="65">
        <v>2039</v>
      </c>
      <c r="C857" s="10">
        <v>45180</v>
      </c>
      <c r="D857" s="67"/>
      <c r="E857" s="67">
        <v>137031.6275</v>
      </c>
      <c r="F857" s="67">
        <v>752.3125</v>
      </c>
      <c r="G857" s="68"/>
      <c r="H857" s="68"/>
      <c r="I857" s="67"/>
      <c r="J857" s="67">
        <v>10904.16</v>
      </c>
      <c r="K857" s="67">
        <v>120.37</v>
      </c>
      <c r="L857" s="67">
        <v>148808.47</v>
      </c>
      <c r="M857" s="61">
        <f>Tabla16[[#This Row],[TASA EX.]]+Tabla16[[#This Row],[IEPS 8 %]]</f>
        <v>10904.16</v>
      </c>
      <c r="N857" s="69">
        <f>Tabla16[[#This Row],[TASA 16%]]+Tabla16[[#This Row],[IEPS 6%]]</f>
        <v>752.3125</v>
      </c>
      <c r="O857" s="36">
        <v>45180</v>
      </c>
      <c r="P857" s="66" t="s">
        <v>57</v>
      </c>
      <c r="Q857" s="70" t="s">
        <v>58</v>
      </c>
      <c r="R857" s="65" t="s">
        <v>34</v>
      </c>
      <c r="S857" s="67"/>
      <c r="T857" s="71" t="s">
        <v>35</v>
      </c>
      <c r="U857" s="66" t="s">
        <v>56</v>
      </c>
      <c r="W857" s="75">
        <f>(Tabla16[[#This Row],[TASA 16%]]+Tabla16[[#This Row],[IEPS 6%]])*0.16</f>
        <v>120.37</v>
      </c>
      <c r="X857" s="75">
        <f>W857-Tabla16[[#This Row],[IVA]]</f>
        <v>0</v>
      </c>
    </row>
    <row r="858" spans="1:24" x14ac:dyDescent="0.25">
      <c r="A858" s="39">
        <v>187219</v>
      </c>
      <c r="B858" s="9">
        <v>679</v>
      </c>
      <c r="C858" s="10">
        <v>45191</v>
      </c>
      <c r="D858" s="11"/>
      <c r="E858" s="11">
        <v>-1.2499999989813659E-2</v>
      </c>
      <c r="F858" s="11">
        <v>53898.312499999993</v>
      </c>
      <c r="G858" s="24"/>
      <c r="H858" s="24"/>
      <c r="I858" s="11"/>
      <c r="J858" s="11"/>
      <c r="K858" s="11">
        <v>8623.73</v>
      </c>
      <c r="L858" s="11">
        <v>62522.03</v>
      </c>
      <c r="M858" s="62">
        <f>Tabla16[[#This Row],[TASA EX.]]+Tabla16[[#This Row],[IEPS 8 %]]</f>
        <v>0</v>
      </c>
      <c r="N858" s="62">
        <f>Tabla16[[#This Row],[TASA 16%]]+Tabla16[[#This Row],[IEPS 6%]]</f>
        <v>53898.312499999993</v>
      </c>
      <c r="O858" s="36">
        <v>45199</v>
      </c>
      <c r="P858" s="12" t="s">
        <v>662</v>
      </c>
      <c r="Q858" s="37" t="s">
        <v>663</v>
      </c>
      <c r="R858" s="9" t="s">
        <v>48</v>
      </c>
      <c r="S858" s="11"/>
      <c r="T858" s="13" t="s">
        <v>49</v>
      </c>
      <c r="U858" s="12" t="s">
        <v>1868</v>
      </c>
      <c r="W858" s="75">
        <f>(Tabla16[[#This Row],[TASA 16%]]+Tabla16[[#This Row],[IEPS 6%]])*0.16</f>
        <v>8623.73</v>
      </c>
      <c r="X858" s="75">
        <f>W858-Tabla16[[#This Row],[IVA]]</f>
        <v>0</v>
      </c>
    </row>
    <row r="859" spans="1:24" x14ac:dyDescent="0.25">
      <c r="A859" s="39">
        <v>187227</v>
      </c>
      <c r="B859" s="9">
        <v>687</v>
      </c>
      <c r="C859" s="10">
        <v>45191</v>
      </c>
      <c r="D859" s="11"/>
      <c r="E859" s="11">
        <v>1.749999999992724E-2</v>
      </c>
      <c r="F859" s="11">
        <v>6144.8125</v>
      </c>
      <c r="G859" s="24"/>
      <c r="H859" s="24"/>
      <c r="I859" s="11"/>
      <c r="J859" s="11"/>
      <c r="K859" s="11">
        <v>983.17</v>
      </c>
      <c r="L859" s="11">
        <v>7128</v>
      </c>
      <c r="M859" s="62">
        <f>Tabla16[[#This Row],[TASA EX.]]+Tabla16[[#This Row],[IEPS 8 %]]</f>
        <v>0</v>
      </c>
      <c r="N859" s="62">
        <f>Tabla16[[#This Row],[TASA 16%]]+Tabla16[[#This Row],[IEPS 6%]]</f>
        <v>6144.8125</v>
      </c>
      <c r="O859" s="36">
        <v>45196</v>
      </c>
      <c r="P859" s="12" t="s">
        <v>541</v>
      </c>
      <c r="Q859" s="37" t="s">
        <v>542</v>
      </c>
      <c r="R859" s="9" t="s">
        <v>48</v>
      </c>
      <c r="S859" s="11"/>
      <c r="T859" s="13" t="s">
        <v>49</v>
      </c>
      <c r="U859" s="12" t="s">
        <v>1869</v>
      </c>
      <c r="W859" s="75">
        <f>(Tabla16[[#This Row],[TASA 16%]]+Tabla16[[#This Row],[IEPS 6%]])*0.16</f>
        <v>983.17000000000007</v>
      </c>
      <c r="X859" s="75">
        <f>W859-Tabla16[[#This Row],[IVA]]</f>
        <v>0</v>
      </c>
    </row>
    <row r="860" spans="1:24" x14ac:dyDescent="0.25">
      <c r="A860" s="64">
        <v>187229</v>
      </c>
      <c r="B860" s="65">
        <v>689</v>
      </c>
      <c r="C860" s="10">
        <v>45191</v>
      </c>
      <c r="D860" s="67"/>
      <c r="E860" s="67">
        <v>-5.5000000000291038E-2</v>
      </c>
      <c r="F860" s="67">
        <v>23844.875</v>
      </c>
      <c r="G860" s="68"/>
      <c r="H860" s="68"/>
      <c r="I860" s="67"/>
      <c r="J860" s="67"/>
      <c r="K860" s="67">
        <v>3815.18</v>
      </c>
      <c r="L860" s="67">
        <v>27660</v>
      </c>
      <c r="M860" s="61">
        <f>Tabla16[[#This Row],[TASA EX.]]+Tabla16[[#This Row],[IEPS 8 %]]</f>
        <v>0</v>
      </c>
      <c r="N860" s="69">
        <f>Tabla16[[#This Row],[TASA 16%]]+Tabla16[[#This Row],[IEPS 6%]]</f>
        <v>23844.875</v>
      </c>
      <c r="O860" s="36">
        <v>45198</v>
      </c>
      <c r="P860" s="66" t="s">
        <v>385</v>
      </c>
      <c r="Q860" s="70" t="s">
        <v>386</v>
      </c>
      <c r="R860" s="65" t="s">
        <v>34</v>
      </c>
      <c r="S860" s="67"/>
      <c r="T860" s="71" t="s">
        <v>35</v>
      </c>
      <c r="U860" s="66" t="s">
        <v>1870</v>
      </c>
      <c r="W860" s="75">
        <f>(Tabla16[[#This Row],[TASA 16%]]+Tabla16[[#This Row],[IEPS 6%]])*0.16</f>
        <v>3815.1800000000003</v>
      </c>
      <c r="X860" s="75">
        <f>W860-Tabla16[[#This Row],[IVA]]</f>
        <v>0</v>
      </c>
    </row>
    <row r="861" spans="1:24" x14ac:dyDescent="0.25">
      <c r="A861" s="64">
        <v>187246</v>
      </c>
      <c r="B861" s="65">
        <v>706</v>
      </c>
      <c r="C861" s="10">
        <v>45191</v>
      </c>
      <c r="D861" s="67"/>
      <c r="E861" s="67">
        <v>85500</v>
      </c>
      <c r="F861" s="67">
        <v>0</v>
      </c>
      <c r="G861" s="68"/>
      <c r="H861" s="68"/>
      <c r="I861" s="67"/>
      <c r="J861" s="67"/>
      <c r="K861" s="67"/>
      <c r="L861" s="67">
        <v>85500</v>
      </c>
      <c r="M861" s="61">
        <f>Tabla16[[#This Row],[TASA EX.]]+Tabla16[[#This Row],[IEPS 8 %]]</f>
        <v>0</v>
      </c>
      <c r="N861" s="69">
        <f>Tabla16[[#This Row],[TASA 16%]]+Tabla16[[#This Row],[IEPS 6%]]</f>
        <v>0</v>
      </c>
      <c r="O861" s="36">
        <v>45198</v>
      </c>
      <c r="P861" s="66" t="s">
        <v>545</v>
      </c>
      <c r="Q861" s="70" t="s">
        <v>546</v>
      </c>
      <c r="R861" s="65" t="s">
        <v>34</v>
      </c>
      <c r="S861" s="67"/>
      <c r="T861" s="71" t="s">
        <v>35</v>
      </c>
      <c r="U861" s="66" t="s">
        <v>1871</v>
      </c>
      <c r="W861" s="75">
        <f>(Tabla16[[#This Row],[TASA 16%]]+Tabla16[[#This Row],[IEPS 6%]])*0.16</f>
        <v>0</v>
      </c>
      <c r="X861" s="75">
        <f>W861-Tabla16[[#This Row],[IVA]]</f>
        <v>0</v>
      </c>
    </row>
    <row r="862" spans="1:24" x14ac:dyDescent="0.25">
      <c r="A862" s="64" t="s">
        <v>867</v>
      </c>
      <c r="B862" s="65">
        <v>2055</v>
      </c>
      <c r="C862" s="10">
        <v>45183</v>
      </c>
      <c r="D862" s="67"/>
      <c r="E862" s="67">
        <v>9676.880000000001</v>
      </c>
      <c r="F862" s="67">
        <v>0</v>
      </c>
      <c r="G862" s="68"/>
      <c r="H862" s="68"/>
      <c r="I862" s="67"/>
      <c r="J862" s="67">
        <v>774.29</v>
      </c>
      <c r="K862" s="67"/>
      <c r="L862" s="67">
        <v>10451.17</v>
      </c>
      <c r="M862" s="61">
        <f>Tabla16[[#This Row],[TASA EX.]]+Tabla16[[#This Row],[IEPS 8 %]]</f>
        <v>774.29</v>
      </c>
      <c r="N862" s="69">
        <f>Tabla16[[#This Row],[TASA 16%]]+Tabla16[[#This Row],[IEPS 6%]]</f>
        <v>0</v>
      </c>
      <c r="O862" s="36">
        <v>45183</v>
      </c>
      <c r="P862" s="66" t="s">
        <v>57</v>
      </c>
      <c r="Q862" s="70" t="s">
        <v>58</v>
      </c>
      <c r="R862" s="65" t="s">
        <v>34</v>
      </c>
      <c r="S862" s="67"/>
      <c r="T862" s="71" t="s">
        <v>35</v>
      </c>
      <c r="U862" s="66" t="s">
        <v>56</v>
      </c>
      <c r="W862" s="75">
        <f>(Tabla16[[#This Row],[TASA 16%]]+Tabla16[[#This Row],[IEPS 6%]])*0.16</f>
        <v>0</v>
      </c>
      <c r="X862" s="75">
        <f>W862-Tabla16[[#This Row],[IVA]]</f>
        <v>0</v>
      </c>
    </row>
    <row r="863" spans="1:24" x14ac:dyDescent="0.25">
      <c r="A863" s="64">
        <v>187252</v>
      </c>
      <c r="B863" s="65">
        <v>712</v>
      </c>
      <c r="C863" s="10">
        <v>45191</v>
      </c>
      <c r="D863" s="67"/>
      <c r="E863" s="67">
        <v>345360</v>
      </c>
      <c r="F863" s="67">
        <v>0</v>
      </c>
      <c r="G863" s="68"/>
      <c r="H863" s="68"/>
      <c r="I863" s="67"/>
      <c r="J863" s="67"/>
      <c r="K863" s="67"/>
      <c r="L863" s="67">
        <v>345360</v>
      </c>
      <c r="M863" s="61">
        <f>Tabla16[[#This Row],[TASA EX.]]+Tabla16[[#This Row],[IEPS 8 %]]</f>
        <v>0</v>
      </c>
      <c r="N863" s="69">
        <f>Tabla16[[#This Row],[TASA 16%]]+Tabla16[[#This Row],[IEPS 6%]]</f>
        <v>0</v>
      </c>
      <c r="O863" s="36">
        <v>45198</v>
      </c>
      <c r="P863" s="66" t="s">
        <v>1251</v>
      </c>
      <c r="Q863" s="70" t="s">
        <v>1252</v>
      </c>
      <c r="R863" s="65" t="s">
        <v>34</v>
      </c>
      <c r="S863" s="67"/>
      <c r="T863" s="71" t="s">
        <v>35</v>
      </c>
      <c r="U863" s="66" t="s">
        <v>1873</v>
      </c>
      <c r="W863" s="75">
        <f>(Tabla16[[#This Row],[TASA 16%]]+Tabla16[[#This Row],[IEPS 6%]])*0.16</f>
        <v>0</v>
      </c>
      <c r="X863" s="75">
        <f>W863-Tabla16[[#This Row],[IVA]]</f>
        <v>0</v>
      </c>
    </row>
    <row r="864" spans="1:24" x14ac:dyDescent="0.25">
      <c r="A864" s="39">
        <v>187262</v>
      </c>
      <c r="B864" s="9">
        <v>722</v>
      </c>
      <c r="C864" s="10">
        <v>45194</v>
      </c>
      <c r="D864" s="11"/>
      <c r="E864" s="11">
        <v>-8.7499999999636202E-2</v>
      </c>
      <c r="F864" s="11">
        <v>5580.4375</v>
      </c>
      <c r="G864" s="24"/>
      <c r="H864" s="24"/>
      <c r="I864" s="11"/>
      <c r="J864" s="11"/>
      <c r="K864" s="11">
        <v>892.87</v>
      </c>
      <c r="L864" s="11">
        <v>6473.22</v>
      </c>
      <c r="M864" s="61">
        <f>Tabla16[[#This Row],[TASA EX.]]+Tabla16[[#This Row],[IEPS 8 %]]</f>
        <v>0</v>
      </c>
      <c r="N864" s="62">
        <f>Tabla16[[#This Row],[TASA 16%]]+Tabla16[[#This Row],[IEPS 6%]]</f>
        <v>5580.4375</v>
      </c>
      <c r="O864" s="36">
        <v>45196</v>
      </c>
      <c r="P864" s="12" t="s">
        <v>517</v>
      </c>
      <c r="Q864" s="37" t="s">
        <v>518</v>
      </c>
      <c r="R864" s="9" t="s">
        <v>34</v>
      </c>
      <c r="S864" s="11"/>
      <c r="T864" s="13" t="s">
        <v>35</v>
      </c>
      <c r="U864" s="12" t="s">
        <v>1874</v>
      </c>
      <c r="W864" s="75">
        <f>(Tabla16[[#This Row],[TASA 16%]]+Tabla16[[#This Row],[IEPS 6%]])*0.16</f>
        <v>892.87</v>
      </c>
      <c r="X864" s="75">
        <f>W864-Tabla16[[#This Row],[IVA]]</f>
        <v>0</v>
      </c>
    </row>
    <row r="865" spans="1:24" x14ac:dyDescent="0.25">
      <c r="A865" s="76" t="s">
        <v>868</v>
      </c>
      <c r="B865" s="77">
        <v>2107</v>
      </c>
      <c r="C865" s="10">
        <v>45196</v>
      </c>
      <c r="D865" s="79"/>
      <c r="E865" s="79">
        <v>89164.607499999998</v>
      </c>
      <c r="F865" s="79">
        <v>636.3125</v>
      </c>
      <c r="G865" s="80"/>
      <c r="H865" s="80"/>
      <c r="I865" s="79"/>
      <c r="J865" s="79">
        <v>7105.38</v>
      </c>
      <c r="K865" s="79">
        <v>101.81</v>
      </c>
      <c r="L865" s="79">
        <v>97008.11</v>
      </c>
      <c r="M865" s="81">
        <f>Tabla16[[#This Row],[TASA EX.]]+Tabla16[[#This Row],[IEPS 8 %]]</f>
        <v>7105.38</v>
      </c>
      <c r="N865" s="81">
        <f>Tabla16[[#This Row],[TASA 16%]]+Tabla16[[#This Row],[IEPS 6%]]</f>
        <v>636.3125</v>
      </c>
      <c r="O865" s="36">
        <v>45196</v>
      </c>
      <c r="P865" s="78" t="s">
        <v>57</v>
      </c>
      <c r="Q865" s="82" t="s">
        <v>58</v>
      </c>
      <c r="R865" s="77" t="s">
        <v>34</v>
      </c>
      <c r="S865" s="79"/>
      <c r="T865" s="83" t="s">
        <v>35</v>
      </c>
      <c r="U865" s="78" t="s">
        <v>56</v>
      </c>
      <c r="W865" s="75">
        <f>(Tabla16[[#This Row],[TASA 16%]]+Tabla16[[#This Row],[IEPS 6%]])*0.16</f>
        <v>101.81</v>
      </c>
      <c r="X865" s="75">
        <f>W865-Tabla16[[#This Row],[IVA]]</f>
        <v>0</v>
      </c>
    </row>
    <row r="866" spans="1:24" x14ac:dyDescent="0.25">
      <c r="A866" s="64" t="s">
        <v>869</v>
      </c>
      <c r="B866" s="65">
        <v>2115</v>
      </c>
      <c r="C866" s="10">
        <v>45197</v>
      </c>
      <c r="D866" s="67"/>
      <c r="E866" s="67">
        <v>125857.90250000003</v>
      </c>
      <c r="F866" s="67">
        <v>911.43750000000011</v>
      </c>
      <c r="G866" s="68"/>
      <c r="H866" s="68"/>
      <c r="I866" s="67"/>
      <c r="J866" s="67">
        <v>10005.969999999999</v>
      </c>
      <c r="K866" s="67">
        <v>145.83000000000001</v>
      </c>
      <c r="L866" s="67">
        <v>136921.14000000001</v>
      </c>
      <c r="M866" s="61">
        <f>Tabla16[[#This Row],[TASA EX.]]+Tabla16[[#This Row],[IEPS 8 %]]</f>
        <v>10005.969999999999</v>
      </c>
      <c r="N866" s="69">
        <f>Tabla16[[#This Row],[TASA 16%]]+Tabla16[[#This Row],[IEPS 6%]]</f>
        <v>911.43750000000011</v>
      </c>
      <c r="O866" s="36">
        <v>45197</v>
      </c>
      <c r="P866" s="66" t="s">
        <v>57</v>
      </c>
      <c r="Q866" s="70" t="s">
        <v>58</v>
      </c>
      <c r="R866" s="65" t="s">
        <v>34</v>
      </c>
      <c r="S866" s="67"/>
      <c r="T866" s="71" t="s">
        <v>35</v>
      </c>
      <c r="U866" s="66" t="s">
        <v>56</v>
      </c>
      <c r="W866" s="75">
        <f>(Tabla16[[#This Row],[TASA 16%]]+Tabla16[[#This Row],[IEPS 6%]])*0.16</f>
        <v>145.83000000000001</v>
      </c>
      <c r="X866" s="75">
        <f>W866-Tabla16[[#This Row],[IVA]]</f>
        <v>0</v>
      </c>
    </row>
    <row r="867" spans="1:24" x14ac:dyDescent="0.25">
      <c r="A867" s="39">
        <v>187278</v>
      </c>
      <c r="B867" s="9">
        <v>738</v>
      </c>
      <c r="C867" s="10">
        <v>45194</v>
      </c>
      <c r="D867" s="11"/>
      <c r="E867" s="11">
        <v>0</v>
      </c>
      <c r="F867" s="11">
        <v>1600</v>
      </c>
      <c r="G867" s="24"/>
      <c r="H867" s="24">
        <v>-20</v>
      </c>
      <c r="I867" s="11"/>
      <c r="J867" s="11"/>
      <c r="K867" s="11">
        <v>256</v>
      </c>
      <c r="L867" s="11">
        <v>1836</v>
      </c>
      <c r="M867" s="61">
        <f>Tabla16[[#This Row],[TASA EX.]]+Tabla16[[#This Row],[IEPS 8 %]]</f>
        <v>0</v>
      </c>
      <c r="N867" s="62">
        <f>Tabla16[[#This Row],[TASA 16%]]+Tabla16[[#This Row],[IEPS 6%]]</f>
        <v>1600</v>
      </c>
      <c r="O867" s="36">
        <v>45198</v>
      </c>
      <c r="P867" s="12" t="s">
        <v>444</v>
      </c>
      <c r="Q867" s="37" t="s">
        <v>445</v>
      </c>
      <c r="R867" s="9" t="s">
        <v>48</v>
      </c>
      <c r="S867" s="11"/>
      <c r="T867" s="13" t="s">
        <v>49</v>
      </c>
      <c r="U867" s="12" t="s">
        <v>1877</v>
      </c>
      <c r="W867" s="75">
        <f>(Tabla16[[#This Row],[TASA 16%]]+Tabla16[[#This Row],[IEPS 6%]])*0.16</f>
        <v>256</v>
      </c>
      <c r="X867" s="75">
        <f>W867-Tabla16[[#This Row],[IVA]]</f>
        <v>0</v>
      </c>
    </row>
    <row r="868" spans="1:24" x14ac:dyDescent="0.25">
      <c r="A868" s="64">
        <v>187280</v>
      </c>
      <c r="B868" s="65">
        <v>740</v>
      </c>
      <c r="C868" s="10">
        <v>45194</v>
      </c>
      <c r="D868" s="67"/>
      <c r="E868" s="67">
        <v>6.9999999999708962E-2</v>
      </c>
      <c r="F868" s="67">
        <v>4319</v>
      </c>
      <c r="G868" s="68"/>
      <c r="H868" s="68"/>
      <c r="I868" s="67"/>
      <c r="J868" s="67"/>
      <c r="K868" s="67">
        <v>691.04</v>
      </c>
      <c r="L868" s="67">
        <v>5010.1099999999997</v>
      </c>
      <c r="M868" s="61">
        <f>Tabla16[[#This Row],[TASA EX.]]+Tabla16[[#This Row],[IEPS 8 %]]</f>
        <v>0</v>
      </c>
      <c r="N868" s="69">
        <f>Tabla16[[#This Row],[TASA 16%]]+Tabla16[[#This Row],[IEPS 6%]]</f>
        <v>4319</v>
      </c>
      <c r="O868" s="36">
        <v>45198</v>
      </c>
      <c r="P868" s="66" t="s">
        <v>295</v>
      </c>
      <c r="Q868" s="70" t="s">
        <v>296</v>
      </c>
      <c r="R868" s="65" t="s">
        <v>48</v>
      </c>
      <c r="S868" s="67"/>
      <c r="T868" s="71" t="s">
        <v>49</v>
      </c>
      <c r="U868" s="66" t="s">
        <v>1878</v>
      </c>
      <c r="W868" s="75">
        <f>(Tabla16[[#This Row],[TASA 16%]]+Tabla16[[#This Row],[IEPS 6%]])*0.16</f>
        <v>691.04</v>
      </c>
      <c r="X868" s="75">
        <f>W868-Tabla16[[#This Row],[IVA]]</f>
        <v>0</v>
      </c>
    </row>
    <row r="869" spans="1:24" x14ac:dyDescent="0.25">
      <c r="A869" s="76">
        <v>187283</v>
      </c>
      <c r="B869" s="77">
        <v>743</v>
      </c>
      <c r="C869" s="85">
        <v>45194</v>
      </c>
      <c r="D869" s="79">
        <v>523.05999999999995</v>
      </c>
      <c r="E869" s="79">
        <v>-2.2737367544323206E-12</v>
      </c>
      <c r="F869" s="79">
        <v>19133.75</v>
      </c>
      <c r="G869" s="80"/>
      <c r="H869" s="80"/>
      <c r="I869" s="79"/>
      <c r="J869" s="79"/>
      <c r="K869" s="79">
        <v>3061.4</v>
      </c>
      <c r="L869" s="79">
        <v>22718.21</v>
      </c>
      <c r="M869" s="81">
        <f>Tabla16[[#This Row],[TASA EX.]]+Tabla16[[#This Row],[IEPS 8 %]]</f>
        <v>523.05999999999995</v>
      </c>
      <c r="N869" s="81">
        <f>Tabla16[[#This Row],[TASA 16%]]+Tabla16[[#This Row],[IEPS 6%]]</f>
        <v>19133.75</v>
      </c>
      <c r="O869" s="36">
        <v>45197</v>
      </c>
      <c r="P869" s="78" t="s">
        <v>250</v>
      </c>
      <c r="Q869" s="82" t="s">
        <v>251</v>
      </c>
      <c r="R869" s="77" t="s">
        <v>48</v>
      </c>
      <c r="S869" s="79"/>
      <c r="T869" s="83" t="s">
        <v>49</v>
      </c>
      <c r="U869" s="78" t="s">
        <v>1879</v>
      </c>
      <c r="W869" s="75">
        <f>(Tabla16[[#This Row],[TASA 16%]]+Tabla16[[#This Row],[IEPS 6%]])*0.16</f>
        <v>3061.4</v>
      </c>
      <c r="X869" s="75">
        <f>W869-Tabla16[[#This Row],[IVA]]</f>
        <v>0</v>
      </c>
    </row>
    <row r="870" spans="1:24" x14ac:dyDescent="0.25">
      <c r="A870" s="64">
        <v>187286</v>
      </c>
      <c r="B870" s="65">
        <v>746</v>
      </c>
      <c r="C870" s="10">
        <v>45194</v>
      </c>
      <c r="D870" s="67"/>
      <c r="E870" s="67">
        <v>10380</v>
      </c>
      <c r="F870" s="67">
        <v>0</v>
      </c>
      <c r="G870" s="68"/>
      <c r="H870" s="68"/>
      <c r="I870" s="67"/>
      <c r="J870" s="67"/>
      <c r="K870" s="67"/>
      <c r="L870" s="67">
        <v>10380</v>
      </c>
      <c r="M870" s="61">
        <f>Tabla16[[#This Row],[TASA EX.]]+Tabla16[[#This Row],[IEPS 8 %]]</f>
        <v>0</v>
      </c>
      <c r="N870" s="69">
        <f>Tabla16[[#This Row],[TASA 16%]]+Tabla16[[#This Row],[IEPS 6%]]</f>
        <v>0</v>
      </c>
      <c r="O870" s="36">
        <v>45195</v>
      </c>
      <c r="P870" s="66" t="s">
        <v>399</v>
      </c>
      <c r="Q870" s="70" t="s">
        <v>400</v>
      </c>
      <c r="R870" s="65" t="s">
        <v>371</v>
      </c>
      <c r="S870" s="67"/>
      <c r="T870" s="71" t="s">
        <v>372</v>
      </c>
      <c r="U870" s="66" t="s">
        <v>1880</v>
      </c>
      <c r="W870" s="75">
        <f>(Tabla16[[#This Row],[TASA 16%]]+Tabla16[[#This Row],[IEPS 6%]])*0.16</f>
        <v>0</v>
      </c>
      <c r="X870" s="75">
        <f>W870-Tabla16[[#This Row],[IVA]]</f>
        <v>0</v>
      </c>
    </row>
    <row r="871" spans="1:24" x14ac:dyDescent="0.25">
      <c r="A871" s="39">
        <v>187299</v>
      </c>
      <c r="B871" s="9">
        <v>759</v>
      </c>
      <c r="C871" s="10">
        <v>45195</v>
      </c>
      <c r="D871" s="11"/>
      <c r="E871" s="11">
        <v>1.750000000174623E-2</v>
      </c>
      <c r="F871" s="11">
        <v>23652.3125</v>
      </c>
      <c r="G871" s="24"/>
      <c r="H871" s="24"/>
      <c r="I871" s="11"/>
      <c r="J871" s="11"/>
      <c r="K871" s="11">
        <v>3784.37</v>
      </c>
      <c r="L871" s="11">
        <v>27436.7</v>
      </c>
      <c r="M871" s="62">
        <f>Tabla16[[#This Row],[TASA EX.]]+Tabla16[[#This Row],[IEPS 8 %]]</f>
        <v>0</v>
      </c>
      <c r="N871" s="62">
        <f>Tabla16[[#This Row],[TASA 16%]]+Tabla16[[#This Row],[IEPS 6%]]</f>
        <v>23652.3125</v>
      </c>
      <c r="O871" s="36">
        <v>45196</v>
      </c>
      <c r="P871" s="12" t="s">
        <v>395</v>
      </c>
      <c r="Q871" s="37" t="s">
        <v>396</v>
      </c>
      <c r="R871" s="9" t="s">
        <v>34</v>
      </c>
      <c r="S871" s="11">
        <v>1244.8499999999999</v>
      </c>
      <c r="T871" s="13" t="s">
        <v>35</v>
      </c>
      <c r="U871" s="12" t="s">
        <v>1881</v>
      </c>
      <c r="W871" s="75">
        <f>(Tabla16[[#This Row],[TASA 16%]]+Tabla16[[#This Row],[IEPS 6%]])*0.16</f>
        <v>3784.37</v>
      </c>
      <c r="X871" s="75">
        <f>W871-Tabla16[[#This Row],[IVA]]</f>
        <v>0</v>
      </c>
    </row>
    <row r="872" spans="1:24" x14ac:dyDescent="0.25">
      <c r="A872" s="64">
        <v>187306</v>
      </c>
      <c r="B872" s="65">
        <v>766</v>
      </c>
      <c r="C872" s="10">
        <v>45195</v>
      </c>
      <c r="D872" s="67"/>
      <c r="E872" s="67">
        <v>12181</v>
      </c>
      <c r="F872" s="67">
        <v>0</v>
      </c>
      <c r="G872" s="68"/>
      <c r="H872" s="68"/>
      <c r="I872" s="67"/>
      <c r="J872" s="67"/>
      <c r="K872" s="67"/>
      <c r="L872" s="67">
        <v>12181</v>
      </c>
      <c r="M872" s="61">
        <f>Tabla16[[#This Row],[TASA EX.]]+Tabla16[[#This Row],[IEPS 8 %]]</f>
        <v>0</v>
      </c>
      <c r="N872" s="69">
        <f>Tabla16[[#This Row],[TASA 16%]]+Tabla16[[#This Row],[IEPS 6%]]</f>
        <v>0</v>
      </c>
      <c r="O872" s="36">
        <v>45198</v>
      </c>
      <c r="P872" s="66" t="s">
        <v>311</v>
      </c>
      <c r="Q872" s="70" t="s">
        <v>312</v>
      </c>
      <c r="R872" s="9" t="s">
        <v>34</v>
      </c>
      <c r="S872" s="67"/>
      <c r="T872" s="13" t="s">
        <v>35</v>
      </c>
      <c r="U872" s="66" t="s">
        <v>1882</v>
      </c>
      <c r="W872" s="75">
        <f>(Tabla16[[#This Row],[TASA 16%]]+Tabla16[[#This Row],[IEPS 6%]])*0.16</f>
        <v>0</v>
      </c>
      <c r="X872" s="75">
        <f>W872-Tabla16[[#This Row],[IVA]]</f>
        <v>0</v>
      </c>
    </row>
    <row r="873" spans="1:24" x14ac:dyDescent="0.25">
      <c r="A873" s="64">
        <v>187314</v>
      </c>
      <c r="B873" s="65">
        <v>774</v>
      </c>
      <c r="C873" s="10">
        <v>45195</v>
      </c>
      <c r="D873" s="67"/>
      <c r="E873" s="67">
        <v>-2.5000000001455192E-2</v>
      </c>
      <c r="F873" s="67">
        <v>41711.125</v>
      </c>
      <c r="G873" s="68"/>
      <c r="H873" s="68"/>
      <c r="I873" s="67"/>
      <c r="J873" s="67"/>
      <c r="K873" s="67">
        <v>6673.78</v>
      </c>
      <c r="L873" s="67">
        <v>48384.88</v>
      </c>
      <c r="M873" s="61">
        <f>Tabla16[[#This Row],[TASA EX.]]+Tabla16[[#This Row],[IEPS 8 %]]</f>
        <v>0</v>
      </c>
      <c r="N873" s="69">
        <f>Tabla16[[#This Row],[TASA 16%]]+Tabla16[[#This Row],[IEPS 6%]]</f>
        <v>41711.125</v>
      </c>
      <c r="O873" s="36">
        <v>45199</v>
      </c>
      <c r="P873" s="66" t="s">
        <v>1883</v>
      </c>
      <c r="Q873" s="70" t="s">
        <v>1884</v>
      </c>
      <c r="R873" s="65" t="s">
        <v>34</v>
      </c>
      <c r="S873" s="67"/>
      <c r="T873" s="71" t="s">
        <v>35</v>
      </c>
      <c r="U873" s="66" t="s">
        <v>1885</v>
      </c>
      <c r="W873" s="75">
        <f>(Tabla16[[#This Row],[TASA 16%]]+Tabla16[[#This Row],[IEPS 6%]])*0.16</f>
        <v>6673.78</v>
      </c>
      <c r="X873" s="75">
        <f>W873-Tabla16[[#This Row],[IVA]]</f>
        <v>0</v>
      </c>
    </row>
    <row r="874" spans="1:24" x14ac:dyDescent="0.25">
      <c r="A874" s="64">
        <v>187317</v>
      </c>
      <c r="B874" s="65">
        <v>777</v>
      </c>
      <c r="C874" s="10">
        <v>45195</v>
      </c>
      <c r="D874" s="67"/>
      <c r="E874" s="67">
        <v>-7.5000000069849193E-3</v>
      </c>
      <c r="F874" s="67">
        <v>136363.6875</v>
      </c>
      <c r="G874" s="68">
        <v>-14545.5</v>
      </c>
      <c r="H874" s="68">
        <v>-13636.37</v>
      </c>
      <c r="I874" s="67"/>
      <c r="J874" s="67"/>
      <c r="K874" s="67">
        <v>21818.19</v>
      </c>
      <c r="L874" s="67">
        <v>130000</v>
      </c>
      <c r="M874" s="61">
        <f>Tabla16[[#This Row],[TASA EX.]]+Tabla16[[#This Row],[IEPS 8 %]]</f>
        <v>0</v>
      </c>
      <c r="N874" s="69">
        <f>Tabla16[[#This Row],[TASA 16%]]+Tabla16[[#This Row],[IEPS 6%]]</f>
        <v>136363.6875</v>
      </c>
      <c r="O874" s="36">
        <v>45198</v>
      </c>
      <c r="P874" s="66" t="s">
        <v>411</v>
      </c>
      <c r="Q874" s="70" t="s">
        <v>412</v>
      </c>
      <c r="R874" s="65" t="s">
        <v>409</v>
      </c>
      <c r="S874" s="67"/>
      <c r="T874" s="71" t="s">
        <v>410</v>
      </c>
      <c r="U874" s="66" t="s">
        <v>132</v>
      </c>
      <c r="W874" s="75">
        <f>(Tabla16[[#This Row],[TASA 16%]]+Tabla16[[#This Row],[IEPS 6%]])*0.16</f>
        <v>21818.19</v>
      </c>
      <c r="X874" s="75">
        <f>W874-Tabla16[[#This Row],[IVA]]</f>
        <v>0</v>
      </c>
    </row>
    <row r="875" spans="1:24" x14ac:dyDescent="0.25">
      <c r="A875" s="55">
        <v>187364</v>
      </c>
      <c r="B875" s="54">
        <v>824</v>
      </c>
      <c r="C875" s="10">
        <v>45196</v>
      </c>
      <c r="D875" s="56"/>
      <c r="E875" s="56">
        <v>2.9999999998835847E-2</v>
      </c>
      <c r="F875" s="56">
        <v>55445.75</v>
      </c>
      <c r="G875" s="57"/>
      <c r="H875" s="57"/>
      <c r="I875" s="56"/>
      <c r="J875" s="56"/>
      <c r="K875" s="56">
        <v>8871.32</v>
      </c>
      <c r="L875" s="56">
        <v>64317.1</v>
      </c>
      <c r="M875" s="61">
        <f>Tabla16[[#This Row],[TASA EX.]]+Tabla16[[#This Row],[IEPS 8 %]]</f>
        <v>0</v>
      </c>
      <c r="N875" s="61">
        <f>Tabla16[[#This Row],[TASA 16%]]+Tabla16[[#This Row],[IEPS 6%]]</f>
        <v>55445.75</v>
      </c>
      <c r="O875" s="36">
        <v>45198</v>
      </c>
      <c r="P875" s="58" t="s">
        <v>1326</v>
      </c>
      <c r="Q875" s="53" t="s">
        <v>1327</v>
      </c>
      <c r="R875" s="49" t="s">
        <v>48</v>
      </c>
      <c r="S875" s="59"/>
      <c r="T875" s="54" t="s">
        <v>49</v>
      </c>
      <c r="U875" s="52" t="s">
        <v>1886</v>
      </c>
      <c r="W875" s="75">
        <f>(Tabla16[[#This Row],[TASA 16%]]+Tabla16[[#This Row],[IEPS 6%]])*0.16</f>
        <v>8871.32</v>
      </c>
      <c r="X875" s="75">
        <f>W875-Tabla16[[#This Row],[IVA]]</f>
        <v>0</v>
      </c>
    </row>
    <row r="876" spans="1:24" x14ac:dyDescent="0.25">
      <c r="A876" s="64">
        <v>186502</v>
      </c>
      <c r="B876" s="65">
        <v>962</v>
      </c>
      <c r="C876" s="10">
        <v>45169</v>
      </c>
      <c r="D876" s="67"/>
      <c r="E876" s="67">
        <v>3887.98</v>
      </c>
      <c r="F876" s="67">
        <v>0</v>
      </c>
      <c r="G876" s="68"/>
      <c r="H876" s="68"/>
      <c r="I876" s="67"/>
      <c r="J876" s="67">
        <v>311.02</v>
      </c>
      <c r="K876" s="67"/>
      <c r="L876" s="67">
        <v>4199</v>
      </c>
      <c r="M876" s="61">
        <f>Tabla16[[#This Row],[TASA EX.]]+Tabla16[[#This Row],[IEPS 8 %]]</f>
        <v>311.02</v>
      </c>
      <c r="N876" s="69">
        <f>Tabla16[[#This Row],[TASA 16%]]+Tabla16[[#This Row],[IEPS 6%]]</f>
        <v>0</v>
      </c>
      <c r="O876" s="36">
        <v>45175</v>
      </c>
      <c r="P876" s="66" t="s">
        <v>1364</v>
      </c>
      <c r="Q876" s="70" t="s">
        <v>1365</v>
      </c>
      <c r="R876" s="65" t="s">
        <v>34</v>
      </c>
      <c r="S876" s="67"/>
      <c r="T876" s="71" t="s">
        <v>35</v>
      </c>
      <c r="U876" s="66" t="s">
        <v>1366</v>
      </c>
      <c r="W876" s="75">
        <f>(Tabla16[[#This Row],[TASA 16%]]+Tabla16[[#This Row],[IEPS 6%]])*0.16</f>
        <v>0</v>
      </c>
      <c r="X876" s="75">
        <f>W876-Tabla16[[#This Row],[IVA]]</f>
        <v>0</v>
      </c>
    </row>
    <row r="877" spans="1:24" x14ac:dyDescent="0.25">
      <c r="A877" s="64">
        <v>187366</v>
      </c>
      <c r="B877" s="65">
        <v>826</v>
      </c>
      <c r="C877" s="10">
        <v>45196</v>
      </c>
      <c r="D877" s="67">
        <v>4.99</v>
      </c>
      <c r="E877" s="67">
        <v>4.9999999999759126E-3</v>
      </c>
      <c r="F877" s="67">
        <v>181.375</v>
      </c>
      <c r="G877" s="68"/>
      <c r="H877" s="68"/>
      <c r="I877" s="67"/>
      <c r="J877" s="67"/>
      <c r="K877" s="67">
        <v>29.02</v>
      </c>
      <c r="L877" s="67">
        <v>215.39</v>
      </c>
      <c r="M877" s="61">
        <f>Tabla16[[#This Row],[TASA EX.]]+Tabla16[[#This Row],[IEPS 8 %]]</f>
        <v>4.99</v>
      </c>
      <c r="N877" s="69">
        <f>Tabla16[[#This Row],[TASA 16%]]+Tabla16[[#This Row],[IEPS 6%]]</f>
        <v>181.375</v>
      </c>
      <c r="O877" s="36">
        <v>45198</v>
      </c>
      <c r="P877" s="66" t="s">
        <v>347</v>
      </c>
      <c r="Q877" s="70" t="s">
        <v>348</v>
      </c>
      <c r="R877" s="65" t="s">
        <v>48</v>
      </c>
      <c r="S877" s="67"/>
      <c r="T877" s="71" t="s">
        <v>49</v>
      </c>
      <c r="U877" s="66" t="s">
        <v>1887</v>
      </c>
      <c r="W877" s="75">
        <f>(Tabla16[[#This Row],[TASA 16%]]+Tabla16[[#This Row],[IEPS 6%]])*0.16</f>
        <v>29.02</v>
      </c>
      <c r="X877" s="75">
        <f>W877-Tabla16[[#This Row],[IVA]]</f>
        <v>0</v>
      </c>
    </row>
    <row r="878" spans="1:24" x14ac:dyDescent="0.25">
      <c r="A878" s="39">
        <v>187367</v>
      </c>
      <c r="B878" s="9">
        <v>827</v>
      </c>
      <c r="C878" s="10">
        <v>45196</v>
      </c>
      <c r="D878" s="11">
        <v>37.53</v>
      </c>
      <c r="E878" s="11">
        <v>-2.5000000000829914E-3</v>
      </c>
      <c r="F878" s="11">
        <v>1390.0625</v>
      </c>
      <c r="G878" s="24"/>
      <c r="H878" s="24"/>
      <c r="I878" s="11"/>
      <c r="J878" s="11"/>
      <c r="K878" s="11">
        <v>222.41</v>
      </c>
      <c r="L878" s="11">
        <v>1650</v>
      </c>
      <c r="M878" s="62">
        <f>Tabla16[[#This Row],[TASA EX.]]+Tabla16[[#This Row],[IEPS 8 %]]</f>
        <v>37.53</v>
      </c>
      <c r="N878" s="62">
        <f>Tabla16[[#This Row],[TASA 16%]]+Tabla16[[#This Row],[IEPS 6%]]</f>
        <v>1390.0625</v>
      </c>
      <c r="O878" s="36">
        <v>45198</v>
      </c>
      <c r="P878" s="12" t="s">
        <v>397</v>
      </c>
      <c r="Q878" s="37" t="s">
        <v>398</v>
      </c>
      <c r="R878" s="9" t="s">
        <v>48</v>
      </c>
      <c r="S878" s="11"/>
      <c r="T878" s="13" t="s">
        <v>49</v>
      </c>
      <c r="U878" s="12" t="s">
        <v>1888</v>
      </c>
      <c r="W878" s="75">
        <f>(Tabla16[[#This Row],[TASA 16%]]+Tabla16[[#This Row],[IEPS 6%]])*0.16</f>
        <v>222.41</v>
      </c>
      <c r="X878" s="75">
        <f>W878-Tabla16[[#This Row],[IVA]]</f>
        <v>0</v>
      </c>
    </row>
    <row r="879" spans="1:24" x14ac:dyDescent="0.25">
      <c r="A879" s="64">
        <v>187368</v>
      </c>
      <c r="B879" s="65">
        <v>828</v>
      </c>
      <c r="C879" s="10">
        <v>45196</v>
      </c>
      <c r="D879" s="67">
        <v>41.87</v>
      </c>
      <c r="E879" s="67">
        <v>-1.0658141036401503E-13</v>
      </c>
      <c r="F879" s="67">
        <v>1582</v>
      </c>
      <c r="G879" s="68"/>
      <c r="H879" s="68"/>
      <c r="I879" s="67"/>
      <c r="J879" s="67"/>
      <c r="K879" s="67">
        <v>253.12</v>
      </c>
      <c r="L879" s="67">
        <v>1876.99</v>
      </c>
      <c r="M879" s="61">
        <f>Tabla16[[#This Row],[TASA EX.]]+Tabla16[[#This Row],[IEPS 8 %]]</f>
        <v>41.87</v>
      </c>
      <c r="N879" s="69">
        <f>Tabla16[[#This Row],[TASA 16%]]+Tabla16[[#This Row],[IEPS 6%]]</f>
        <v>1582</v>
      </c>
      <c r="O879" s="36">
        <v>45198</v>
      </c>
      <c r="P879" s="66" t="s">
        <v>345</v>
      </c>
      <c r="Q879" s="70" t="s">
        <v>346</v>
      </c>
      <c r="R879" s="65" t="s">
        <v>48</v>
      </c>
      <c r="S879" s="67"/>
      <c r="T879" s="71" t="s">
        <v>49</v>
      </c>
      <c r="U879" s="66" t="s">
        <v>1889</v>
      </c>
      <c r="W879" s="75">
        <f>(Tabla16[[#This Row],[TASA 16%]]+Tabla16[[#This Row],[IEPS 6%]])*0.16</f>
        <v>253.12</v>
      </c>
      <c r="X879" s="75">
        <f>W879-Tabla16[[#This Row],[IVA]]</f>
        <v>0</v>
      </c>
    </row>
    <row r="880" spans="1:24" x14ac:dyDescent="0.25">
      <c r="A880" s="39">
        <v>187369</v>
      </c>
      <c r="B880" s="9">
        <v>829</v>
      </c>
      <c r="C880" s="10">
        <v>45196</v>
      </c>
      <c r="D880" s="11">
        <v>73.06</v>
      </c>
      <c r="E880" s="11">
        <v>3.979039320256561E-13</v>
      </c>
      <c r="F880" s="11">
        <v>2851.5</v>
      </c>
      <c r="G880" s="24"/>
      <c r="H880" s="24"/>
      <c r="I880" s="11"/>
      <c r="J880" s="11"/>
      <c r="K880" s="11">
        <v>456.24</v>
      </c>
      <c r="L880" s="11">
        <v>3380.8</v>
      </c>
      <c r="M880" s="61">
        <f>Tabla16[[#This Row],[TASA EX.]]+Tabla16[[#This Row],[IEPS 8 %]]</f>
        <v>73.06</v>
      </c>
      <c r="N880" s="62">
        <f>Tabla16[[#This Row],[TASA 16%]]+Tabla16[[#This Row],[IEPS 6%]]</f>
        <v>2851.5</v>
      </c>
      <c r="O880" s="36">
        <v>45198</v>
      </c>
      <c r="P880" s="12" t="s">
        <v>1342</v>
      </c>
      <c r="Q880" s="37" t="s">
        <v>1343</v>
      </c>
      <c r="R880" s="9" t="s">
        <v>48</v>
      </c>
      <c r="S880" s="11"/>
      <c r="T880" s="13" t="s">
        <v>49</v>
      </c>
      <c r="U880" s="12" t="s">
        <v>1890</v>
      </c>
      <c r="W880" s="75">
        <f>(Tabla16[[#This Row],[TASA 16%]]+Tabla16[[#This Row],[IEPS 6%]])*0.16</f>
        <v>456.24</v>
      </c>
      <c r="X880" s="75">
        <f>W880-Tabla16[[#This Row],[IVA]]</f>
        <v>0</v>
      </c>
    </row>
    <row r="881" spans="1:24" x14ac:dyDescent="0.25">
      <c r="A881" s="39">
        <v>187370</v>
      </c>
      <c r="B881" s="9">
        <v>830</v>
      </c>
      <c r="C881" s="10">
        <v>45196</v>
      </c>
      <c r="D881" s="11">
        <v>1767.15</v>
      </c>
      <c r="E881" s="11">
        <v>-4.9999999960164132E-3</v>
      </c>
      <c r="F881" s="11">
        <v>75433.125</v>
      </c>
      <c r="G881" s="24"/>
      <c r="H881" s="24"/>
      <c r="I881" s="11"/>
      <c r="J881" s="11"/>
      <c r="K881" s="11">
        <v>12069.3</v>
      </c>
      <c r="L881" s="11">
        <v>89269.57</v>
      </c>
      <c r="M881" s="62">
        <f>Tabla16[[#This Row],[TASA EX.]]+Tabla16[[#This Row],[IEPS 8 %]]</f>
        <v>1767.15</v>
      </c>
      <c r="N881" s="62">
        <f>Tabla16[[#This Row],[TASA 16%]]+Tabla16[[#This Row],[IEPS 6%]]</f>
        <v>75433.125</v>
      </c>
      <c r="O881" s="36">
        <v>45197</v>
      </c>
      <c r="P881" s="12" t="s">
        <v>426</v>
      </c>
      <c r="Q881" s="37" t="s">
        <v>427</v>
      </c>
      <c r="R881" s="9" t="s">
        <v>48</v>
      </c>
      <c r="S881" s="11"/>
      <c r="T881" s="13" t="s">
        <v>49</v>
      </c>
      <c r="U881" s="12" t="s">
        <v>1891</v>
      </c>
      <c r="W881" s="75">
        <f>(Tabla16[[#This Row],[TASA 16%]]+Tabla16[[#This Row],[IEPS 6%]])*0.16</f>
        <v>12069.300000000001</v>
      </c>
      <c r="X881" s="75">
        <f>W881-Tabla16[[#This Row],[IVA]]</f>
        <v>0</v>
      </c>
    </row>
    <row r="882" spans="1:24" x14ac:dyDescent="0.25">
      <c r="A882" s="64">
        <v>186846</v>
      </c>
      <c r="B882" s="65">
        <v>306</v>
      </c>
      <c r="C882" s="10">
        <v>45180</v>
      </c>
      <c r="D882" s="67"/>
      <c r="E882" s="67">
        <v>2062.04</v>
      </c>
      <c r="F882" s="67">
        <v>0</v>
      </c>
      <c r="G882" s="68"/>
      <c r="H882" s="68"/>
      <c r="I882" s="67"/>
      <c r="J882" s="67">
        <v>164.96</v>
      </c>
      <c r="K882" s="67"/>
      <c r="L882" s="67">
        <v>2227</v>
      </c>
      <c r="M882" s="61">
        <f>Tabla16[[#This Row],[TASA EX.]]+Tabla16[[#This Row],[IEPS 8 %]]</f>
        <v>164.96</v>
      </c>
      <c r="N882" s="69">
        <f>Tabla16[[#This Row],[TASA 16%]]+Tabla16[[#This Row],[IEPS 6%]]</f>
        <v>0</v>
      </c>
      <c r="O882" s="36">
        <v>45182</v>
      </c>
      <c r="P882" s="66" t="s">
        <v>1364</v>
      </c>
      <c r="Q882" s="70" t="s">
        <v>1365</v>
      </c>
      <c r="R882" s="65" t="s">
        <v>34</v>
      </c>
      <c r="S882" s="67"/>
      <c r="T882" s="71" t="s">
        <v>35</v>
      </c>
      <c r="U882" s="66" t="s">
        <v>639</v>
      </c>
      <c r="W882" s="75">
        <f>(Tabla16[[#This Row],[TASA 16%]]+Tabla16[[#This Row],[IEPS 6%]])*0.16</f>
        <v>0</v>
      </c>
      <c r="X882" s="75">
        <f>W882-Tabla16[[#This Row],[IVA]]</f>
        <v>0</v>
      </c>
    </row>
    <row r="883" spans="1:24" x14ac:dyDescent="0.25">
      <c r="A883" s="39">
        <v>187372</v>
      </c>
      <c r="B883" s="9">
        <v>832</v>
      </c>
      <c r="C883" s="10">
        <v>45196</v>
      </c>
      <c r="D883" s="11"/>
      <c r="E883" s="11">
        <v>7.5000000069849193E-3</v>
      </c>
      <c r="F883" s="11">
        <v>301344.5625</v>
      </c>
      <c r="G883" s="24"/>
      <c r="H883" s="24"/>
      <c r="I883" s="11"/>
      <c r="J883" s="11"/>
      <c r="K883" s="11">
        <v>48215.13</v>
      </c>
      <c r="L883" s="11">
        <v>349559.7</v>
      </c>
      <c r="M883" s="61">
        <f>Tabla16[[#This Row],[TASA EX.]]+Tabla16[[#This Row],[IEPS 8 %]]</f>
        <v>0</v>
      </c>
      <c r="N883" s="62">
        <f>Tabla16[[#This Row],[TASA 16%]]+Tabla16[[#This Row],[IEPS 6%]]</f>
        <v>301344.5625</v>
      </c>
      <c r="O883" s="36">
        <v>45198</v>
      </c>
      <c r="P883" s="12" t="s">
        <v>489</v>
      </c>
      <c r="Q883" s="37" t="s">
        <v>490</v>
      </c>
      <c r="R883" s="9" t="s">
        <v>48</v>
      </c>
      <c r="S883" s="11"/>
      <c r="T883" s="13" t="s">
        <v>49</v>
      </c>
      <c r="U883" s="12" t="s">
        <v>1893</v>
      </c>
      <c r="W883" s="75">
        <f>(Tabla16[[#This Row],[TASA 16%]]+Tabla16[[#This Row],[IEPS 6%]])*0.16</f>
        <v>48215.13</v>
      </c>
      <c r="X883" s="75">
        <f>W883-Tabla16[[#This Row],[IVA]]</f>
        <v>0</v>
      </c>
    </row>
    <row r="884" spans="1:24" x14ac:dyDescent="0.25">
      <c r="A884" s="64">
        <v>187373</v>
      </c>
      <c r="B884" s="65">
        <v>833</v>
      </c>
      <c r="C884" s="10">
        <v>45196</v>
      </c>
      <c r="D884" s="67"/>
      <c r="E884" s="67">
        <v>4.9999999988358468E-2</v>
      </c>
      <c r="F884" s="67">
        <v>149450.25</v>
      </c>
      <c r="G884" s="68"/>
      <c r="H884" s="68"/>
      <c r="I884" s="67"/>
      <c r="J884" s="67"/>
      <c r="K884" s="67">
        <v>23912.04</v>
      </c>
      <c r="L884" s="67">
        <v>173362.34</v>
      </c>
      <c r="M884" s="61">
        <f>Tabla16[[#This Row],[TASA EX.]]+Tabla16[[#This Row],[IEPS 8 %]]</f>
        <v>0</v>
      </c>
      <c r="N884" s="69">
        <f>Tabla16[[#This Row],[TASA 16%]]+Tabla16[[#This Row],[IEPS 6%]]</f>
        <v>149450.25</v>
      </c>
      <c r="O884" s="36">
        <v>45198</v>
      </c>
      <c r="P884" s="66" t="s">
        <v>1894</v>
      </c>
      <c r="Q884" s="70" t="s">
        <v>1895</v>
      </c>
      <c r="R884" s="65" t="s">
        <v>48</v>
      </c>
      <c r="S884" s="67"/>
      <c r="T884" s="71" t="s">
        <v>49</v>
      </c>
      <c r="U884" s="66" t="s">
        <v>1896</v>
      </c>
      <c r="W884" s="75">
        <f>(Tabla16[[#This Row],[TASA 16%]]+Tabla16[[#This Row],[IEPS 6%]])*0.16</f>
        <v>23912.04</v>
      </c>
      <c r="X884" s="75">
        <f>W884-Tabla16[[#This Row],[IVA]]</f>
        <v>0</v>
      </c>
    </row>
    <row r="885" spans="1:24" x14ac:dyDescent="0.25">
      <c r="A885" s="39">
        <v>187374</v>
      </c>
      <c r="B885" s="9">
        <v>834</v>
      </c>
      <c r="C885" s="10">
        <v>45196</v>
      </c>
      <c r="D885" s="11"/>
      <c r="E885" s="11">
        <v>8520</v>
      </c>
      <c r="F885" s="11">
        <v>0</v>
      </c>
      <c r="G885" s="24"/>
      <c r="H885" s="24"/>
      <c r="I885" s="11"/>
      <c r="J885" s="11"/>
      <c r="K885" s="11"/>
      <c r="L885" s="11">
        <v>8520</v>
      </c>
      <c r="M885" s="61">
        <f>Tabla16[[#This Row],[TASA EX.]]+Tabla16[[#This Row],[IEPS 8 %]]</f>
        <v>0</v>
      </c>
      <c r="N885" s="62">
        <f>Tabla16[[#This Row],[TASA 16%]]+Tabla16[[#This Row],[IEPS 6%]]</f>
        <v>0</v>
      </c>
      <c r="O885" s="36">
        <v>45197</v>
      </c>
      <c r="P885" s="12" t="s">
        <v>399</v>
      </c>
      <c r="Q885" s="37" t="s">
        <v>400</v>
      </c>
      <c r="R885" s="9" t="s">
        <v>371</v>
      </c>
      <c r="S885" s="11"/>
      <c r="T885" s="13" t="s">
        <v>372</v>
      </c>
      <c r="U885" s="12" t="s">
        <v>1897</v>
      </c>
      <c r="W885" s="75">
        <f>(Tabla16[[#This Row],[TASA 16%]]+Tabla16[[#This Row],[IEPS 6%]])*0.16</f>
        <v>0</v>
      </c>
      <c r="X885" s="75">
        <f>W885-Tabla16[[#This Row],[IVA]]</f>
        <v>0</v>
      </c>
    </row>
    <row r="886" spans="1:24" x14ac:dyDescent="0.25">
      <c r="A886" s="64">
        <v>187378</v>
      </c>
      <c r="B886" s="65">
        <v>838</v>
      </c>
      <c r="C886" s="10">
        <v>45197</v>
      </c>
      <c r="D886" s="67"/>
      <c r="E886" s="67">
        <v>664.92499999999927</v>
      </c>
      <c r="F886" s="67">
        <v>26947.625</v>
      </c>
      <c r="G886" s="68"/>
      <c r="H886" s="68"/>
      <c r="I886" s="67"/>
      <c r="J886" s="67"/>
      <c r="K886" s="67">
        <v>4311.62</v>
      </c>
      <c r="L886" s="67">
        <v>31924.17</v>
      </c>
      <c r="M886" s="61">
        <f>Tabla16[[#This Row],[TASA EX.]]+Tabla16[[#This Row],[IEPS 8 %]]</f>
        <v>0</v>
      </c>
      <c r="N886" s="69">
        <f>Tabla16[[#This Row],[TASA 16%]]+Tabla16[[#This Row],[IEPS 6%]]</f>
        <v>26947.625</v>
      </c>
      <c r="O886" s="36">
        <v>45197</v>
      </c>
      <c r="P886" s="66" t="s">
        <v>426</v>
      </c>
      <c r="Q886" s="70" t="s">
        <v>427</v>
      </c>
      <c r="R886" s="65" t="s">
        <v>48</v>
      </c>
      <c r="S886" s="67"/>
      <c r="T886" s="71" t="s">
        <v>49</v>
      </c>
      <c r="U886" s="66" t="s">
        <v>1898</v>
      </c>
      <c r="W886" s="75">
        <f>(Tabla16[[#This Row],[TASA 16%]]+Tabla16[[#This Row],[IEPS 6%]])*0.16</f>
        <v>4311.62</v>
      </c>
      <c r="X886" s="75">
        <f>W886-Tabla16[[#This Row],[IVA]]</f>
        <v>0</v>
      </c>
    </row>
    <row r="887" spans="1:24" x14ac:dyDescent="0.25">
      <c r="A887" s="64">
        <v>187417</v>
      </c>
      <c r="B887" s="65">
        <v>877</v>
      </c>
      <c r="C887" s="10">
        <v>45197</v>
      </c>
      <c r="D887" s="67"/>
      <c r="E887" s="67">
        <v>156.07750000000033</v>
      </c>
      <c r="F887" s="67">
        <v>5133.8125</v>
      </c>
      <c r="G887" s="68"/>
      <c r="H887" s="68"/>
      <c r="I887" s="67"/>
      <c r="J887" s="67"/>
      <c r="K887" s="67">
        <v>821.41</v>
      </c>
      <c r="L887" s="67">
        <v>6111.3</v>
      </c>
      <c r="M887" s="61">
        <f>Tabla16[[#This Row],[TASA EX.]]+Tabla16[[#This Row],[IEPS 8 %]]</f>
        <v>0</v>
      </c>
      <c r="N887" s="69">
        <f>Tabla16[[#This Row],[TASA 16%]]+Tabla16[[#This Row],[IEPS 6%]]</f>
        <v>5133.8125</v>
      </c>
      <c r="O887" s="36">
        <v>45199</v>
      </c>
      <c r="P887" s="66" t="s">
        <v>416</v>
      </c>
      <c r="Q887" s="70" t="s">
        <v>417</v>
      </c>
      <c r="R887" s="65" t="s">
        <v>48</v>
      </c>
      <c r="S887" s="67"/>
      <c r="T887" s="71" t="s">
        <v>49</v>
      </c>
      <c r="U887" s="66" t="s">
        <v>1899</v>
      </c>
      <c r="W887" s="75">
        <f>(Tabla16[[#This Row],[TASA 16%]]+Tabla16[[#This Row],[IEPS 6%]])*0.16</f>
        <v>821.41</v>
      </c>
      <c r="X887" s="75">
        <f>W887-Tabla16[[#This Row],[IVA]]</f>
        <v>0</v>
      </c>
    </row>
    <row r="888" spans="1:24" x14ac:dyDescent="0.25">
      <c r="A888" s="39">
        <v>187421</v>
      </c>
      <c r="B888" s="9">
        <v>881</v>
      </c>
      <c r="C888" s="10">
        <v>45197</v>
      </c>
      <c r="D888" s="11"/>
      <c r="E888" s="11">
        <v>1.7500000000154614E-2</v>
      </c>
      <c r="F888" s="11">
        <v>1019.8124999999999</v>
      </c>
      <c r="G888" s="24"/>
      <c r="H888" s="24"/>
      <c r="I888" s="11"/>
      <c r="J888" s="11"/>
      <c r="K888" s="11">
        <v>163.16999999999999</v>
      </c>
      <c r="L888" s="11">
        <v>1183</v>
      </c>
      <c r="M888" s="61">
        <f>Tabla16[[#This Row],[TASA EX.]]+Tabla16[[#This Row],[IEPS 8 %]]</f>
        <v>0</v>
      </c>
      <c r="N888" s="62">
        <f>Tabla16[[#This Row],[TASA 16%]]+Tabla16[[#This Row],[IEPS 6%]]</f>
        <v>1019.8124999999999</v>
      </c>
      <c r="O888" s="36">
        <v>45198</v>
      </c>
      <c r="P888" s="12" t="s">
        <v>642</v>
      </c>
      <c r="Q888" s="37" t="s">
        <v>643</v>
      </c>
      <c r="R888" s="9" t="s">
        <v>371</v>
      </c>
      <c r="S888" s="11"/>
      <c r="T888" s="13" t="s">
        <v>372</v>
      </c>
      <c r="U888" s="12" t="s">
        <v>1900</v>
      </c>
      <c r="W888" s="75">
        <f>(Tabla16[[#This Row],[TASA 16%]]+Tabla16[[#This Row],[IEPS 6%]])*0.16</f>
        <v>163.16999999999999</v>
      </c>
      <c r="X888" s="75">
        <f>W888-Tabla16[[#This Row],[IVA]]</f>
        <v>0</v>
      </c>
    </row>
    <row r="889" spans="1:24" x14ac:dyDescent="0.25">
      <c r="A889" s="64">
        <v>187421</v>
      </c>
      <c r="B889" s="65">
        <v>881</v>
      </c>
      <c r="C889" s="10">
        <v>45197</v>
      </c>
      <c r="D889" s="67"/>
      <c r="E889" s="67">
        <v>2.7500000000031832E-2</v>
      </c>
      <c r="F889" s="67">
        <v>902.5625</v>
      </c>
      <c r="G889" s="68"/>
      <c r="H889" s="68"/>
      <c r="I889" s="67"/>
      <c r="J889" s="67"/>
      <c r="K889" s="67">
        <v>144.41</v>
      </c>
      <c r="L889" s="67">
        <v>1047</v>
      </c>
      <c r="M889" s="61">
        <f>Tabla16[[#This Row],[TASA EX.]]+Tabla16[[#This Row],[IEPS 8 %]]</f>
        <v>0</v>
      </c>
      <c r="N889" s="69">
        <f>Tabla16[[#This Row],[TASA 16%]]+Tabla16[[#This Row],[IEPS 6%]]</f>
        <v>902.5625</v>
      </c>
      <c r="O889" s="36">
        <v>45198</v>
      </c>
      <c r="P889" s="66" t="s">
        <v>373</v>
      </c>
      <c r="Q889" s="70" t="s">
        <v>374</v>
      </c>
      <c r="R889" s="65" t="s">
        <v>371</v>
      </c>
      <c r="S889" s="67"/>
      <c r="T889" s="71" t="s">
        <v>372</v>
      </c>
      <c r="U889" s="66" t="s">
        <v>1901</v>
      </c>
      <c r="W889" s="75">
        <f>(Tabla16[[#This Row],[TASA 16%]]+Tabla16[[#This Row],[IEPS 6%]])*0.16</f>
        <v>144.41</v>
      </c>
      <c r="X889" s="75">
        <f>W889-Tabla16[[#This Row],[IVA]]</f>
        <v>0</v>
      </c>
    </row>
    <row r="890" spans="1:24" x14ac:dyDescent="0.25">
      <c r="A890" s="64">
        <v>186771</v>
      </c>
      <c r="B890" s="65">
        <v>231</v>
      </c>
      <c r="C890" s="10">
        <v>45176</v>
      </c>
      <c r="D890" s="67"/>
      <c r="E890" s="67">
        <v>9690</v>
      </c>
      <c r="F890" s="67">
        <v>0</v>
      </c>
      <c r="G890" s="68"/>
      <c r="H890" s="68"/>
      <c r="I890" s="67"/>
      <c r="J890" s="67">
        <v>775.2</v>
      </c>
      <c r="K890" s="67"/>
      <c r="L890" s="67">
        <v>10465.200000000001</v>
      </c>
      <c r="M890" s="61">
        <f>Tabla16[[#This Row],[TASA EX.]]+Tabla16[[#This Row],[IEPS 8 %]]</f>
        <v>775.2</v>
      </c>
      <c r="N890" s="69">
        <f>Tabla16[[#This Row],[TASA 16%]]+Tabla16[[#This Row],[IEPS 6%]]</f>
        <v>0</v>
      </c>
      <c r="O890" s="36">
        <v>45188</v>
      </c>
      <c r="P890" s="66" t="s">
        <v>622</v>
      </c>
      <c r="Q890" s="70" t="s">
        <v>623</v>
      </c>
      <c r="R890" s="65" t="s">
        <v>34</v>
      </c>
      <c r="S890" s="67"/>
      <c r="T890" s="71" t="s">
        <v>35</v>
      </c>
      <c r="U890" s="66" t="s">
        <v>1599</v>
      </c>
      <c r="W890" s="75">
        <f>(Tabla16[[#This Row],[TASA 16%]]+Tabla16[[#This Row],[IEPS 6%]])*0.16</f>
        <v>0</v>
      </c>
      <c r="X890" s="75">
        <f>W890-Tabla16[[#This Row],[IVA]]</f>
        <v>0</v>
      </c>
    </row>
    <row r="891" spans="1:24" x14ac:dyDescent="0.25">
      <c r="A891" s="39">
        <v>187421</v>
      </c>
      <c r="B891" s="9">
        <v>881</v>
      </c>
      <c r="C891" s="10">
        <v>45197</v>
      </c>
      <c r="D891" s="11"/>
      <c r="E891" s="11">
        <v>-2.9999999999290594E-2</v>
      </c>
      <c r="F891" s="11">
        <v>3301.7499999999995</v>
      </c>
      <c r="G891" s="24"/>
      <c r="H891" s="24"/>
      <c r="I891" s="11"/>
      <c r="J891" s="11"/>
      <c r="K891" s="11">
        <v>528.28</v>
      </c>
      <c r="L891" s="11">
        <v>3830</v>
      </c>
      <c r="M891" s="61">
        <f>Tabla16[[#This Row],[TASA EX.]]+Tabla16[[#This Row],[IEPS 8 %]]</f>
        <v>0</v>
      </c>
      <c r="N891" s="62">
        <f>Tabla16[[#This Row],[TASA 16%]]+Tabla16[[#This Row],[IEPS 6%]]</f>
        <v>3301.7499999999995</v>
      </c>
      <c r="O891" s="36">
        <v>45198</v>
      </c>
      <c r="P891" s="12" t="s">
        <v>375</v>
      </c>
      <c r="Q891" s="37" t="s">
        <v>376</v>
      </c>
      <c r="R891" s="9" t="s">
        <v>371</v>
      </c>
      <c r="S891" s="11"/>
      <c r="T891" s="13" t="s">
        <v>372</v>
      </c>
      <c r="U891" s="12" t="s">
        <v>1903</v>
      </c>
      <c r="W891" s="75">
        <f>(Tabla16[[#This Row],[TASA 16%]]+Tabla16[[#This Row],[IEPS 6%]])*0.16</f>
        <v>528.28</v>
      </c>
      <c r="X891" s="75">
        <f>W891-Tabla16[[#This Row],[IVA]]</f>
        <v>0</v>
      </c>
    </row>
    <row r="892" spans="1:24" x14ac:dyDescent="0.25">
      <c r="A892" s="64">
        <v>187421</v>
      </c>
      <c r="B892" s="65">
        <v>881</v>
      </c>
      <c r="C892" s="10">
        <v>45197</v>
      </c>
      <c r="D892" s="67"/>
      <c r="E892" s="67">
        <v>3.7500000000363798E-2</v>
      </c>
      <c r="F892" s="67">
        <v>2568.8125</v>
      </c>
      <c r="G892" s="68"/>
      <c r="H892" s="68"/>
      <c r="I892" s="67"/>
      <c r="J892" s="67"/>
      <c r="K892" s="67">
        <v>411.01</v>
      </c>
      <c r="L892" s="67">
        <v>2979.86</v>
      </c>
      <c r="M892" s="61">
        <f>Tabla16[[#This Row],[TASA EX.]]+Tabla16[[#This Row],[IEPS 8 %]]</f>
        <v>0</v>
      </c>
      <c r="N892" s="69">
        <f>Tabla16[[#This Row],[TASA 16%]]+Tabla16[[#This Row],[IEPS 6%]]</f>
        <v>2568.8125</v>
      </c>
      <c r="O892" s="36">
        <v>45198</v>
      </c>
      <c r="P892" s="66" t="s">
        <v>1465</v>
      </c>
      <c r="Q892" s="70" t="s">
        <v>1466</v>
      </c>
      <c r="R892" s="65" t="s">
        <v>371</v>
      </c>
      <c r="S892" s="67"/>
      <c r="T892" s="71" t="s">
        <v>372</v>
      </c>
      <c r="U892" s="66" t="s">
        <v>1904</v>
      </c>
      <c r="W892" s="75">
        <f>(Tabla16[[#This Row],[TASA 16%]]+Tabla16[[#This Row],[IEPS 6%]])*0.16</f>
        <v>411.01</v>
      </c>
      <c r="X892" s="75">
        <f>W892-Tabla16[[#This Row],[IVA]]</f>
        <v>0</v>
      </c>
    </row>
    <row r="893" spans="1:24" x14ac:dyDescent="0.25">
      <c r="A893" s="64">
        <v>187421</v>
      </c>
      <c r="B893" s="65">
        <v>881</v>
      </c>
      <c r="C893" s="10">
        <v>45197</v>
      </c>
      <c r="D893" s="67"/>
      <c r="E893" s="67">
        <v>-7.5000000069849193E-3</v>
      </c>
      <c r="F893" s="67">
        <v>28945.687500000004</v>
      </c>
      <c r="G893" s="68"/>
      <c r="H893" s="68"/>
      <c r="I893" s="67"/>
      <c r="J893" s="67"/>
      <c r="K893" s="67">
        <v>4631.3100000000004</v>
      </c>
      <c r="L893" s="67">
        <v>33576.99</v>
      </c>
      <c r="M893" s="61">
        <f>Tabla16[[#This Row],[TASA EX.]]+Tabla16[[#This Row],[IEPS 8 %]]</f>
        <v>0</v>
      </c>
      <c r="N893" s="69">
        <f>Tabla16[[#This Row],[TASA 16%]]+Tabla16[[#This Row],[IEPS 6%]]</f>
        <v>28945.687500000004</v>
      </c>
      <c r="O893" s="36">
        <v>45198</v>
      </c>
      <c r="P893" s="66" t="s">
        <v>377</v>
      </c>
      <c r="Q893" s="70" t="s">
        <v>378</v>
      </c>
      <c r="R893" s="65" t="s">
        <v>371</v>
      </c>
      <c r="S893" s="67"/>
      <c r="T893" s="71" t="s">
        <v>372</v>
      </c>
      <c r="U893" s="66" t="s">
        <v>1905</v>
      </c>
      <c r="W893" s="75">
        <f>(Tabla16[[#This Row],[TASA 16%]]+Tabla16[[#This Row],[IEPS 6%]])*0.16</f>
        <v>4631.3100000000004</v>
      </c>
      <c r="X893" s="75">
        <f>W893-Tabla16[[#This Row],[IVA]]</f>
        <v>0</v>
      </c>
    </row>
    <row r="894" spans="1:24" x14ac:dyDescent="0.25">
      <c r="A894" s="76">
        <v>187421</v>
      </c>
      <c r="B894" s="77">
        <v>881</v>
      </c>
      <c r="C894" s="10">
        <v>45197</v>
      </c>
      <c r="D894" s="79"/>
      <c r="E894" s="79">
        <v>1699.9949999999999</v>
      </c>
      <c r="F894" s="79">
        <v>308.625</v>
      </c>
      <c r="G894" s="80"/>
      <c r="H894" s="80"/>
      <c r="I894" s="79"/>
      <c r="J894" s="79"/>
      <c r="K894" s="79">
        <v>49.38</v>
      </c>
      <c r="L894" s="79">
        <v>2058</v>
      </c>
      <c r="M894" s="81">
        <f>Tabla16[[#This Row],[TASA EX.]]+Tabla16[[#This Row],[IEPS 8 %]]</f>
        <v>0</v>
      </c>
      <c r="N894" s="81">
        <f>Tabla16[[#This Row],[TASA 16%]]+Tabla16[[#This Row],[IEPS 6%]]</f>
        <v>308.625</v>
      </c>
      <c r="O894" s="36">
        <v>45198</v>
      </c>
      <c r="P894" s="78" t="s">
        <v>1472</v>
      </c>
      <c r="Q894" s="82" t="s">
        <v>1473</v>
      </c>
      <c r="R894" s="77" t="s">
        <v>371</v>
      </c>
      <c r="S894" s="79"/>
      <c r="T894" s="83" t="s">
        <v>372</v>
      </c>
      <c r="U894" s="78" t="s">
        <v>1906</v>
      </c>
      <c r="W894" s="75">
        <f>(Tabla16[[#This Row],[TASA 16%]]+Tabla16[[#This Row],[IEPS 6%]])*0.16</f>
        <v>49.38</v>
      </c>
      <c r="X894" s="75">
        <f>W894-Tabla16[[#This Row],[IVA]]</f>
        <v>0</v>
      </c>
    </row>
    <row r="895" spans="1:24" x14ac:dyDescent="0.25">
      <c r="A895" s="39">
        <v>187421</v>
      </c>
      <c r="B895" s="9">
        <v>881</v>
      </c>
      <c r="C895" s="10">
        <v>45197</v>
      </c>
      <c r="D895" s="11"/>
      <c r="E895" s="11">
        <v>0</v>
      </c>
      <c r="F895" s="11">
        <v>2000</v>
      </c>
      <c r="G895" s="24"/>
      <c r="H895" s="24">
        <v>-25</v>
      </c>
      <c r="I895" s="11"/>
      <c r="J895" s="11"/>
      <c r="K895" s="11">
        <v>320</v>
      </c>
      <c r="L895" s="11">
        <v>2295</v>
      </c>
      <c r="M895" s="62">
        <f>Tabla16[[#This Row],[TASA EX.]]+Tabla16[[#This Row],[IEPS 8 %]]</f>
        <v>0</v>
      </c>
      <c r="N895" s="62">
        <f>Tabla16[[#This Row],[TASA 16%]]+Tabla16[[#This Row],[IEPS 6%]]</f>
        <v>2000</v>
      </c>
      <c r="O895" s="36">
        <v>45198</v>
      </c>
      <c r="P895" s="12" t="s">
        <v>503</v>
      </c>
      <c r="Q895" s="37" t="s">
        <v>504</v>
      </c>
      <c r="R895" s="9" t="s">
        <v>381</v>
      </c>
      <c r="S895" s="11"/>
      <c r="T895" s="13" t="s">
        <v>382</v>
      </c>
      <c r="U895" s="12" t="s">
        <v>1907</v>
      </c>
      <c r="W895" s="75">
        <f>(Tabla16[[#This Row],[TASA 16%]]+Tabla16[[#This Row],[IEPS 6%]])*0.16</f>
        <v>320</v>
      </c>
      <c r="X895" s="75">
        <f>W895-Tabla16[[#This Row],[IVA]]</f>
        <v>0</v>
      </c>
    </row>
    <row r="896" spans="1:24" x14ac:dyDescent="0.25">
      <c r="A896" s="64">
        <v>187421</v>
      </c>
      <c r="B896" s="65">
        <v>881</v>
      </c>
      <c r="C896" s="10">
        <v>45197</v>
      </c>
      <c r="D896" s="67"/>
      <c r="E896" s="67">
        <v>2.5000000000005684E-2</v>
      </c>
      <c r="F896" s="67">
        <v>137.875</v>
      </c>
      <c r="G896" s="68"/>
      <c r="H896" s="68"/>
      <c r="I896" s="67"/>
      <c r="J896" s="67"/>
      <c r="K896" s="67">
        <v>22.06</v>
      </c>
      <c r="L896" s="67">
        <v>159.96</v>
      </c>
      <c r="M896" s="61">
        <f>Tabla16[[#This Row],[TASA EX.]]+Tabla16[[#This Row],[IEPS 8 %]]</f>
        <v>0</v>
      </c>
      <c r="N896" s="69">
        <f>Tabla16[[#This Row],[TASA 16%]]+Tabla16[[#This Row],[IEPS 6%]]</f>
        <v>137.875</v>
      </c>
      <c r="O896" s="36">
        <v>45198</v>
      </c>
      <c r="P896" s="66" t="s">
        <v>725</v>
      </c>
      <c r="Q896" s="70" t="s">
        <v>726</v>
      </c>
      <c r="R896" s="65" t="s">
        <v>381</v>
      </c>
      <c r="S896" s="67"/>
      <c r="T896" s="71" t="s">
        <v>382</v>
      </c>
      <c r="U896" s="66" t="s">
        <v>1908</v>
      </c>
      <c r="W896" s="75">
        <f>(Tabla16[[#This Row],[TASA 16%]]+Tabla16[[#This Row],[IEPS 6%]])*0.16</f>
        <v>22.06</v>
      </c>
      <c r="X896" s="75">
        <f>W896-Tabla16[[#This Row],[IVA]]</f>
        <v>0</v>
      </c>
    </row>
    <row r="897" spans="1:24" x14ac:dyDescent="0.25">
      <c r="A897" s="64">
        <v>187421</v>
      </c>
      <c r="B897" s="65">
        <v>881</v>
      </c>
      <c r="C897" s="10">
        <v>45197</v>
      </c>
      <c r="D897" s="67"/>
      <c r="E897" s="67">
        <v>-2.5000000000005684E-2</v>
      </c>
      <c r="F897" s="67">
        <v>211.875</v>
      </c>
      <c r="G897" s="68"/>
      <c r="H897" s="68"/>
      <c r="I897" s="67"/>
      <c r="J897" s="67"/>
      <c r="K897" s="67">
        <v>33.9</v>
      </c>
      <c r="L897" s="67">
        <v>245.75</v>
      </c>
      <c r="M897" s="61">
        <f>Tabla16[[#This Row],[TASA EX.]]+Tabla16[[#This Row],[IEPS 8 %]]</f>
        <v>0</v>
      </c>
      <c r="N897" s="69">
        <f>Tabla16[[#This Row],[TASA 16%]]+Tabla16[[#This Row],[IEPS 6%]]</f>
        <v>211.875</v>
      </c>
      <c r="O897" s="36">
        <v>45198</v>
      </c>
      <c r="P897" s="66" t="s">
        <v>160</v>
      </c>
      <c r="Q897" s="70" t="s">
        <v>161</v>
      </c>
      <c r="R897" s="65" t="s">
        <v>381</v>
      </c>
      <c r="S897" s="67"/>
      <c r="T897" s="71" t="s">
        <v>382</v>
      </c>
      <c r="U897" s="66" t="s">
        <v>1909</v>
      </c>
      <c r="W897" s="75">
        <f>(Tabla16[[#This Row],[TASA 16%]]+Tabla16[[#This Row],[IEPS 6%]])*0.16</f>
        <v>33.9</v>
      </c>
      <c r="X897" s="75">
        <f>W897-Tabla16[[#This Row],[IVA]]</f>
        <v>0</v>
      </c>
    </row>
    <row r="898" spans="1:24" x14ac:dyDescent="0.25">
      <c r="A898" s="64">
        <v>187421</v>
      </c>
      <c r="B898" s="65">
        <v>881</v>
      </c>
      <c r="C898" s="10">
        <v>45197</v>
      </c>
      <c r="D898" s="67"/>
      <c r="E898" s="67">
        <v>1890</v>
      </c>
      <c r="F898" s="67">
        <v>0</v>
      </c>
      <c r="G898" s="68"/>
      <c r="H898" s="68"/>
      <c r="I898" s="67"/>
      <c r="J898" s="67"/>
      <c r="K898" s="67"/>
      <c r="L898" s="67">
        <v>1890</v>
      </c>
      <c r="M898" s="61">
        <f>Tabla16[[#This Row],[TASA EX.]]+Tabla16[[#This Row],[IEPS 8 %]]</f>
        <v>0</v>
      </c>
      <c r="N898" s="69">
        <f>Tabla16[[#This Row],[TASA 16%]]+Tabla16[[#This Row],[IEPS 6%]]</f>
        <v>0</v>
      </c>
      <c r="O898" s="36">
        <v>45198</v>
      </c>
      <c r="P898" s="66" t="s">
        <v>1456</v>
      </c>
      <c r="Q898" s="70" t="s">
        <v>1457</v>
      </c>
      <c r="R898" s="65" t="s">
        <v>381</v>
      </c>
      <c r="S898" s="67"/>
      <c r="T898" s="71" t="s">
        <v>382</v>
      </c>
      <c r="U898" s="66" t="s">
        <v>1910</v>
      </c>
      <c r="W898" s="75">
        <f>(Tabla16[[#This Row],[TASA 16%]]+Tabla16[[#This Row],[IEPS 6%]])*0.16</f>
        <v>0</v>
      </c>
      <c r="X898" s="75">
        <f>W898-Tabla16[[#This Row],[IVA]]</f>
        <v>0</v>
      </c>
    </row>
    <row r="899" spans="1:24" x14ac:dyDescent="0.25">
      <c r="A899" s="64">
        <v>187421</v>
      </c>
      <c r="B899" s="65">
        <v>881</v>
      </c>
      <c r="C899" s="10">
        <v>45197</v>
      </c>
      <c r="D899" s="67"/>
      <c r="E899" s="67">
        <v>7.4999999999363354E-3</v>
      </c>
      <c r="F899" s="67">
        <v>487.06250000000006</v>
      </c>
      <c r="G899" s="68"/>
      <c r="H899" s="68"/>
      <c r="I899" s="67"/>
      <c r="J899" s="67"/>
      <c r="K899" s="67">
        <v>77.930000000000007</v>
      </c>
      <c r="L899" s="67">
        <v>565</v>
      </c>
      <c r="M899" s="61">
        <f>Tabla16[[#This Row],[TASA EX.]]+Tabla16[[#This Row],[IEPS 8 %]]</f>
        <v>0</v>
      </c>
      <c r="N899" s="69">
        <f>Tabla16[[#This Row],[TASA 16%]]+Tabla16[[#This Row],[IEPS 6%]]</f>
        <v>487.06250000000006</v>
      </c>
      <c r="O899" s="36">
        <v>45198</v>
      </c>
      <c r="P899" s="66" t="s">
        <v>383</v>
      </c>
      <c r="Q899" s="70" t="s">
        <v>384</v>
      </c>
      <c r="R899" s="65" t="s">
        <v>381</v>
      </c>
      <c r="S899" s="67"/>
      <c r="T899" s="71" t="s">
        <v>382</v>
      </c>
      <c r="U899" s="66" t="s">
        <v>1911</v>
      </c>
      <c r="W899" s="75">
        <f>(Tabla16[[#This Row],[TASA 16%]]+Tabla16[[#This Row],[IEPS 6%]])*0.16</f>
        <v>77.930000000000007</v>
      </c>
      <c r="X899" s="75">
        <f>W899-Tabla16[[#This Row],[IVA]]</f>
        <v>0</v>
      </c>
    </row>
    <row r="900" spans="1:24" x14ac:dyDescent="0.25">
      <c r="A900" s="64">
        <v>187421</v>
      </c>
      <c r="B900" s="65">
        <v>881</v>
      </c>
      <c r="C900" s="10">
        <v>45197</v>
      </c>
      <c r="D900" s="67"/>
      <c r="E900" s="67">
        <v>-2.4999999999636202E-2</v>
      </c>
      <c r="F900" s="67">
        <v>5443.125</v>
      </c>
      <c r="G900" s="68"/>
      <c r="H900" s="68"/>
      <c r="I900" s="67"/>
      <c r="J900" s="67"/>
      <c r="K900" s="67">
        <v>870.9</v>
      </c>
      <c r="L900" s="67">
        <v>6314</v>
      </c>
      <c r="M900" s="61">
        <f>Tabla16[[#This Row],[TASA EX.]]+Tabla16[[#This Row],[IEPS 8 %]]</f>
        <v>0</v>
      </c>
      <c r="N900" s="69">
        <f>Tabla16[[#This Row],[TASA 16%]]+Tabla16[[#This Row],[IEPS 6%]]</f>
        <v>5443.125</v>
      </c>
      <c r="O900" s="36">
        <v>45198</v>
      </c>
      <c r="P900" s="66" t="s">
        <v>379</v>
      </c>
      <c r="Q900" s="70" t="s">
        <v>380</v>
      </c>
      <c r="R900" s="65" t="s">
        <v>381</v>
      </c>
      <c r="S900" s="67"/>
      <c r="T900" s="71" t="s">
        <v>382</v>
      </c>
      <c r="U900" s="66" t="s">
        <v>1912</v>
      </c>
      <c r="W900" s="75">
        <f>(Tabla16[[#This Row],[TASA 16%]]+Tabla16[[#This Row],[IEPS 6%]])*0.16</f>
        <v>870.9</v>
      </c>
      <c r="X900" s="75">
        <f>W900-Tabla16[[#This Row],[IVA]]</f>
        <v>0</v>
      </c>
    </row>
    <row r="901" spans="1:24" x14ac:dyDescent="0.25">
      <c r="A901" s="76">
        <v>187421</v>
      </c>
      <c r="B901" s="77">
        <v>881</v>
      </c>
      <c r="C901" s="85">
        <v>45197</v>
      </c>
      <c r="D901" s="79"/>
      <c r="E901" s="79">
        <v>7.0000000000106866E-2</v>
      </c>
      <c r="F901" s="79">
        <v>388.49999999999994</v>
      </c>
      <c r="G901" s="80"/>
      <c r="H901" s="80"/>
      <c r="I901" s="79"/>
      <c r="J901" s="79"/>
      <c r="K901" s="79">
        <v>62.16</v>
      </c>
      <c r="L901" s="79">
        <v>450.73</v>
      </c>
      <c r="M901" s="81">
        <f>Tabla16[[#This Row],[TASA EX.]]+Tabla16[[#This Row],[IEPS 8 %]]</f>
        <v>0</v>
      </c>
      <c r="N901" s="81">
        <f>Tabla16[[#This Row],[TASA 16%]]+Tabla16[[#This Row],[IEPS 6%]]</f>
        <v>388.49999999999994</v>
      </c>
      <c r="O901" s="36">
        <v>45198</v>
      </c>
      <c r="P901" s="78" t="s">
        <v>105</v>
      </c>
      <c r="Q901" s="82" t="s">
        <v>106</v>
      </c>
      <c r="R901" s="77" t="s">
        <v>381</v>
      </c>
      <c r="S901" s="79">
        <v>76.27</v>
      </c>
      <c r="T901" s="83" t="s">
        <v>382</v>
      </c>
      <c r="U901" s="78" t="s">
        <v>1790</v>
      </c>
      <c r="W901" s="75">
        <f>(Tabla16[[#This Row],[TASA 16%]]+Tabla16[[#This Row],[IEPS 6%]])*0.16</f>
        <v>62.159999999999989</v>
      </c>
      <c r="X901" s="75">
        <f>W901-Tabla16[[#This Row],[IVA]]</f>
        <v>0</v>
      </c>
    </row>
    <row r="902" spans="1:24" x14ac:dyDescent="0.25">
      <c r="A902" s="64" t="s">
        <v>468</v>
      </c>
      <c r="B902" s="65"/>
      <c r="C902" s="10"/>
      <c r="D902" s="67"/>
      <c r="E902" s="67">
        <v>0.01</v>
      </c>
      <c r="F902" s="67">
        <v>0</v>
      </c>
      <c r="G902" s="68"/>
      <c r="H902" s="68"/>
      <c r="I902" s="67"/>
      <c r="J902" s="67"/>
      <c r="K902" s="67"/>
      <c r="L902" s="67">
        <v>0.01</v>
      </c>
      <c r="M902" s="61">
        <f>Tabla16[[#This Row],[TASA EX.]]+Tabla16[[#This Row],[IEPS 8 %]]</f>
        <v>0</v>
      </c>
      <c r="N902" s="69">
        <f>Tabla16[[#This Row],[TASA 16%]]+Tabla16[[#This Row],[IEPS 6%]]</f>
        <v>0</v>
      </c>
      <c r="O902" s="36">
        <v>45199</v>
      </c>
      <c r="P902" t="s">
        <v>1997</v>
      </c>
      <c r="Q902" s="70" t="s">
        <v>469</v>
      </c>
      <c r="R902" s="65" t="s">
        <v>34</v>
      </c>
      <c r="S902" s="67"/>
      <c r="T902" s="71" t="s">
        <v>35</v>
      </c>
      <c r="U902" s="66" t="s">
        <v>1914</v>
      </c>
      <c r="W902" s="75">
        <f>(Tabla16[[#This Row],[TASA 16%]]+Tabla16[[#This Row],[IEPS 6%]])*0.16</f>
        <v>0</v>
      </c>
      <c r="X902" s="75">
        <f>W902-Tabla16[[#This Row],[IVA]]</f>
        <v>0</v>
      </c>
    </row>
    <row r="903" spans="1:24" x14ac:dyDescent="0.25">
      <c r="A903" s="39" t="s">
        <v>468</v>
      </c>
      <c r="B903" s="9">
        <v>1000</v>
      </c>
      <c r="C903" s="10"/>
      <c r="D903" s="11"/>
      <c r="E903" s="11">
        <v>2854.22</v>
      </c>
      <c r="F903" s="11">
        <v>0</v>
      </c>
      <c r="G903" s="24"/>
      <c r="H903" s="24"/>
      <c r="I903" s="11"/>
      <c r="J903" s="11"/>
      <c r="K903" s="11"/>
      <c r="L903" s="11">
        <v>2854.22</v>
      </c>
      <c r="M903" s="62">
        <f>Tabla16[[#This Row],[TASA EX.]]+Tabla16[[#This Row],[IEPS 8 %]]</f>
        <v>0</v>
      </c>
      <c r="N903" s="62">
        <f>Tabla16[[#This Row],[TASA 16%]]+Tabla16[[#This Row],[IEPS 6%]]</f>
        <v>0</v>
      </c>
      <c r="O903" s="36">
        <v>45199</v>
      </c>
      <c r="P903" t="s">
        <v>1997</v>
      </c>
      <c r="Q903" s="37" t="s">
        <v>469</v>
      </c>
      <c r="R903" s="9" t="s">
        <v>34</v>
      </c>
      <c r="S903" s="11"/>
      <c r="T903" s="13" t="s">
        <v>35</v>
      </c>
      <c r="U903" s="12" t="s">
        <v>1998</v>
      </c>
      <c r="W903" s="75">
        <f>(Tabla16[[#This Row],[TASA 16%]]+Tabla16[[#This Row],[IEPS 6%]])*0.16</f>
        <v>0</v>
      </c>
      <c r="X903" s="75">
        <f>W903-Tabla16[[#This Row],[IVA]]</f>
        <v>0</v>
      </c>
    </row>
    <row r="904" spans="1:24" x14ac:dyDescent="0.25">
      <c r="A904" s="39">
        <v>186411</v>
      </c>
      <c r="B904" s="9">
        <v>871</v>
      </c>
      <c r="C904" s="10">
        <v>45166</v>
      </c>
      <c r="D904" s="11"/>
      <c r="E904" s="11">
        <v>23308.69</v>
      </c>
      <c r="F904" s="11">
        <v>0</v>
      </c>
      <c r="G904" s="24"/>
      <c r="H904" s="24">
        <v>-291.36</v>
      </c>
      <c r="I904" s="11"/>
      <c r="J904" s="11">
        <v>1864.7</v>
      </c>
      <c r="K904" s="11"/>
      <c r="L904" s="11">
        <v>24882.03</v>
      </c>
      <c r="M904" s="61">
        <f>Tabla16[[#This Row],[TASA EX.]]+Tabla16[[#This Row],[IEPS 8 %]]</f>
        <v>1864.7</v>
      </c>
      <c r="N904" s="62">
        <f>Tabla16[[#This Row],[TASA 16%]]+Tabla16[[#This Row],[IEPS 6%]]</f>
        <v>0</v>
      </c>
      <c r="O904" s="36">
        <v>45176</v>
      </c>
      <c r="P904" s="12" t="s">
        <v>1294</v>
      </c>
      <c r="Q904" s="37" t="s">
        <v>1295</v>
      </c>
      <c r="R904" s="9" t="s">
        <v>34</v>
      </c>
      <c r="S904" s="11"/>
      <c r="T904" s="13" t="s">
        <v>35</v>
      </c>
      <c r="U904" s="12" t="s">
        <v>1296</v>
      </c>
      <c r="W904" s="75">
        <f>(Tabla16[[#This Row],[TASA 16%]]+Tabla16[[#This Row],[IEPS 6%]])*0.16</f>
        <v>0</v>
      </c>
      <c r="X904" s="75">
        <f>W904-Tabla16[[#This Row],[IVA]]</f>
        <v>0</v>
      </c>
    </row>
    <row r="905" spans="1:24" x14ac:dyDescent="0.25">
      <c r="A905" s="64" t="s">
        <v>468</v>
      </c>
      <c r="B905" s="65" t="s">
        <v>1913</v>
      </c>
      <c r="C905" s="10"/>
      <c r="D905" s="67"/>
      <c r="E905" s="67">
        <v>7562.1</v>
      </c>
      <c r="F905" s="67">
        <v>0</v>
      </c>
      <c r="G905" s="68"/>
      <c r="H905" s="68"/>
      <c r="I905" s="67"/>
      <c r="J905" s="67"/>
      <c r="K905" s="67"/>
      <c r="L905" s="67">
        <v>7562.1</v>
      </c>
      <c r="M905" s="61">
        <f>Tabla16[[#This Row],[TASA EX.]]+Tabla16[[#This Row],[IEPS 8 %]]</f>
        <v>0</v>
      </c>
      <c r="N905" s="69">
        <f>Tabla16[[#This Row],[TASA 16%]]+Tabla16[[#This Row],[IEPS 6%]]</f>
        <v>0</v>
      </c>
      <c r="O905" s="36">
        <v>45199</v>
      </c>
      <c r="P905" s="66" t="s">
        <v>603</v>
      </c>
      <c r="Q905" s="70" t="s">
        <v>604</v>
      </c>
      <c r="R905" s="65" t="s">
        <v>34</v>
      </c>
      <c r="S905" s="67"/>
      <c r="T905" s="71" t="s">
        <v>35</v>
      </c>
      <c r="U905" s="66" t="s">
        <v>1916</v>
      </c>
      <c r="W905" s="75">
        <f>(Tabla16[[#This Row],[TASA 16%]]+Tabla16[[#This Row],[IEPS 6%]])*0.16</f>
        <v>0</v>
      </c>
      <c r="X905" s="75">
        <f>W905-Tabla16[[#This Row],[IVA]]</f>
        <v>0</v>
      </c>
    </row>
    <row r="906" spans="1:24" x14ac:dyDescent="0.25">
      <c r="A906" s="64" t="s">
        <v>468</v>
      </c>
      <c r="B906" s="65">
        <v>1003</v>
      </c>
      <c r="C906" s="10"/>
      <c r="D906" s="67"/>
      <c r="E906" s="67">
        <v>0</v>
      </c>
      <c r="F906" s="67">
        <v>6723</v>
      </c>
      <c r="G906" s="68"/>
      <c r="H906" s="68"/>
      <c r="I906" s="67"/>
      <c r="J906" s="67"/>
      <c r="K906" s="67">
        <v>1075.68</v>
      </c>
      <c r="L906" s="67">
        <v>7798.68</v>
      </c>
      <c r="M906" s="61">
        <f>Tabla16[[#This Row],[TASA EX.]]+Tabla16[[#This Row],[IEPS 8 %]]</f>
        <v>0</v>
      </c>
      <c r="N906" s="69">
        <f>Tabla16[[#This Row],[TASA 16%]]+Tabla16[[#This Row],[IEPS 6%]]</f>
        <v>6723</v>
      </c>
      <c r="O906" s="36">
        <v>45199</v>
      </c>
      <c r="P906" s="66" t="s">
        <v>603</v>
      </c>
      <c r="Q906" s="70" t="s">
        <v>604</v>
      </c>
      <c r="R906" s="65" t="s">
        <v>34</v>
      </c>
      <c r="S906" s="67"/>
      <c r="T906" s="71" t="s">
        <v>35</v>
      </c>
      <c r="U906" s="66" t="s">
        <v>1917</v>
      </c>
      <c r="W906" s="75">
        <f>(Tabla16[[#This Row],[TASA 16%]]+Tabla16[[#This Row],[IEPS 6%]])*0.16</f>
        <v>1075.68</v>
      </c>
      <c r="X906" s="75">
        <f>W906-Tabla16[[#This Row],[IVA]]</f>
        <v>0</v>
      </c>
    </row>
    <row r="907" spans="1:24" x14ac:dyDescent="0.25">
      <c r="A907" s="48" t="s">
        <v>468</v>
      </c>
      <c r="B907" s="49">
        <v>1003</v>
      </c>
      <c r="C907" s="10"/>
      <c r="D907" s="50"/>
      <c r="E907" s="50">
        <v>0.20750000000043656</v>
      </c>
      <c r="F907" s="50">
        <v>7497.8125</v>
      </c>
      <c r="G907" s="51"/>
      <c r="H907" s="51"/>
      <c r="I907" s="50"/>
      <c r="J907" s="50"/>
      <c r="K907" s="50">
        <v>1199.6500000000001</v>
      </c>
      <c r="L907" s="50">
        <v>8697.67</v>
      </c>
      <c r="M907" s="61">
        <f>Tabla16[[#This Row],[TASA EX.]]+Tabla16[[#This Row],[IEPS 8 %]]</f>
        <v>0</v>
      </c>
      <c r="N907" s="63">
        <f>Tabla16[[#This Row],[TASA 16%]]+Tabla16[[#This Row],[IEPS 6%]]</f>
        <v>7497.8125</v>
      </c>
      <c r="O907" s="36">
        <v>45199</v>
      </c>
      <c r="P907" s="52" t="s">
        <v>603</v>
      </c>
      <c r="Q907" s="53" t="s">
        <v>604</v>
      </c>
      <c r="R907" s="49" t="s">
        <v>34</v>
      </c>
      <c r="S907" s="50"/>
      <c r="T907" s="54" t="s">
        <v>35</v>
      </c>
      <c r="U907" s="52" t="s">
        <v>1918</v>
      </c>
      <c r="W907" s="75">
        <f>(Tabla16[[#This Row],[TASA 16%]]+Tabla16[[#This Row],[IEPS 6%]])*0.16</f>
        <v>1199.6500000000001</v>
      </c>
      <c r="X907" s="75">
        <f>W907-Tabla16[[#This Row],[IVA]]</f>
        <v>0</v>
      </c>
    </row>
    <row r="908" spans="1:24" x14ac:dyDescent="0.25">
      <c r="A908" s="64" t="s">
        <v>468</v>
      </c>
      <c r="B908" s="65">
        <v>1003</v>
      </c>
      <c r="C908" s="10"/>
      <c r="D908" s="67"/>
      <c r="E908" s="67">
        <v>-1.4999999999417923E-2</v>
      </c>
      <c r="F908" s="67">
        <v>8722.875</v>
      </c>
      <c r="G908" s="68"/>
      <c r="H908" s="68"/>
      <c r="I908" s="67"/>
      <c r="J908" s="67"/>
      <c r="K908" s="67">
        <v>1395.66</v>
      </c>
      <c r="L908" s="67">
        <v>10118.52</v>
      </c>
      <c r="M908" s="61">
        <f>Tabla16[[#This Row],[TASA EX.]]+Tabla16[[#This Row],[IEPS 8 %]]</f>
        <v>0</v>
      </c>
      <c r="N908" s="69">
        <f>Tabla16[[#This Row],[TASA 16%]]+Tabla16[[#This Row],[IEPS 6%]]</f>
        <v>8722.875</v>
      </c>
      <c r="O908" s="36">
        <v>45199</v>
      </c>
      <c r="P908" t="s">
        <v>1997</v>
      </c>
      <c r="Q908" s="70" t="s">
        <v>469</v>
      </c>
      <c r="R908" s="65" t="s">
        <v>34</v>
      </c>
      <c r="S908" s="67"/>
      <c r="T908" s="71" t="s">
        <v>35</v>
      </c>
      <c r="U908" s="66" t="s">
        <v>1919</v>
      </c>
      <c r="W908" s="75">
        <f>(Tabla16[[#This Row],[TASA 16%]]+Tabla16[[#This Row],[IEPS 6%]])*0.16</f>
        <v>1395.66</v>
      </c>
      <c r="X908" s="75">
        <f>W908-Tabla16[[#This Row],[IVA]]</f>
        <v>0</v>
      </c>
    </row>
    <row r="909" spans="1:24" x14ac:dyDescent="0.25">
      <c r="A909" s="64" t="s">
        <v>468</v>
      </c>
      <c r="B909" s="65">
        <v>1003</v>
      </c>
      <c r="C909" s="10"/>
      <c r="D909" s="67"/>
      <c r="E909" s="67">
        <v>3.0000000000654836E-2</v>
      </c>
      <c r="F909" s="67">
        <v>10661.25</v>
      </c>
      <c r="G909" s="68"/>
      <c r="H909" s="68"/>
      <c r="I909" s="67"/>
      <c r="J909" s="67"/>
      <c r="K909" s="67">
        <v>1705.8</v>
      </c>
      <c r="L909" s="67">
        <v>12367.08</v>
      </c>
      <c r="M909" s="61">
        <f>Tabla16[[#This Row],[TASA EX.]]+Tabla16[[#This Row],[IEPS 8 %]]</f>
        <v>0</v>
      </c>
      <c r="N909" s="69">
        <f>Tabla16[[#This Row],[TASA 16%]]+Tabla16[[#This Row],[IEPS 6%]]</f>
        <v>10661.25</v>
      </c>
      <c r="O909" s="36">
        <v>45199</v>
      </c>
      <c r="P909" t="s">
        <v>1997</v>
      </c>
      <c r="Q909" s="70" t="s">
        <v>469</v>
      </c>
      <c r="R909" s="65" t="s">
        <v>34</v>
      </c>
      <c r="S909" s="67"/>
      <c r="T909" s="71" t="s">
        <v>35</v>
      </c>
      <c r="U909" s="66" t="s">
        <v>1920</v>
      </c>
      <c r="W909" s="75">
        <f>(Tabla16[[#This Row],[TASA 16%]]+Tabla16[[#This Row],[IEPS 6%]])*0.16</f>
        <v>1705.8</v>
      </c>
      <c r="X909" s="75">
        <f>W909-Tabla16[[#This Row],[IVA]]</f>
        <v>0</v>
      </c>
    </row>
    <row r="910" spans="1:24" x14ac:dyDescent="0.25">
      <c r="A910" s="64" t="s">
        <v>468</v>
      </c>
      <c r="B910" s="65">
        <v>1003</v>
      </c>
      <c r="C910" s="10"/>
      <c r="D910" s="67"/>
      <c r="E910" s="67">
        <v>12695.4</v>
      </c>
      <c r="F910" s="67">
        <v>0</v>
      </c>
      <c r="G910" s="68"/>
      <c r="H910" s="68"/>
      <c r="I910" s="67"/>
      <c r="J910" s="67"/>
      <c r="K910" s="67"/>
      <c r="L910" s="67">
        <v>12695.4</v>
      </c>
      <c r="M910" s="61">
        <f>Tabla16[[#This Row],[TASA EX.]]+Tabla16[[#This Row],[IEPS 8 %]]</f>
        <v>0</v>
      </c>
      <c r="N910" s="69">
        <f>Tabla16[[#This Row],[TASA 16%]]+Tabla16[[#This Row],[IEPS 6%]]</f>
        <v>0</v>
      </c>
      <c r="O910" s="36">
        <v>45199</v>
      </c>
      <c r="P910" t="s">
        <v>1997</v>
      </c>
      <c r="Q910" s="70" t="s">
        <v>469</v>
      </c>
      <c r="R910" s="65" t="s">
        <v>34</v>
      </c>
      <c r="S910" s="67"/>
      <c r="T910" s="71" t="s">
        <v>35</v>
      </c>
      <c r="U910" s="66" t="s">
        <v>1921</v>
      </c>
      <c r="W910" s="75">
        <f>(Tabla16[[#This Row],[TASA 16%]]+Tabla16[[#This Row],[IEPS 6%]])*0.16</f>
        <v>0</v>
      </c>
      <c r="X910" s="75">
        <f>W910-Tabla16[[#This Row],[IVA]]</f>
        <v>0</v>
      </c>
    </row>
    <row r="911" spans="1:24" x14ac:dyDescent="0.25">
      <c r="A911" s="64" t="s">
        <v>468</v>
      </c>
      <c r="B911" s="65">
        <v>1003</v>
      </c>
      <c r="C911" s="10"/>
      <c r="D911" s="67"/>
      <c r="E911" s="67">
        <v>13291.35</v>
      </c>
      <c r="F911" s="67">
        <v>0</v>
      </c>
      <c r="G911" s="68"/>
      <c r="H911" s="68"/>
      <c r="I911" s="67"/>
      <c r="J911" s="67"/>
      <c r="K911" s="67"/>
      <c r="L911" s="67">
        <v>13291.35</v>
      </c>
      <c r="M911" s="61">
        <f>Tabla16[[#This Row],[TASA EX.]]+Tabla16[[#This Row],[IEPS 8 %]]</f>
        <v>0</v>
      </c>
      <c r="N911" s="69">
        <f>Tabla16[[#This Row],[TASA 16%]]+Tabla16[[#This Row],[IEPS 6%]]</f>
        <v>0</v>
      </c>
      <c r="O911" s="36">
        <v>45199</v>
      </c>
      <c r="P911" t="s">
        <v>1997</v>
      </c>
      <c r="Q911" s="70" t="s">
        <v>469</v>
      </c>
      <c r="R911" s="65" t="s">
        <v>34</v>
      </c>
      <c r="S911" s="67"/>
      <c r="T911" s="71" t="s">
        <v>35</v>
      </c>
      <c r="U911" s="66" t="s">
        <v>1922</v>
      </c>
      <c r="W911" s="75">
        <f>(Tabla16[[#This Row],[TASA 16%]]+Tabla16[[#This Row],[IEPS 6%]])*0.16</f>
        <v>0</v>
      </c>
      <c r="X911" s="75">
        <f>W911-Tabla16[[#This Row],[IVA]]</f>
        <v>0</v>
      </c>
    </row>
    <row r="912" spans="1:24" x14ac:dyDescent="0.25">
      <c r="A912" s="64" t="s">
        <v>468</v>
      </c>
      <c r="B912" s="65">
        <v>1000</v>
      </c>
      <c r="C912" s="10"/>
      <c r="D912" s="67"/>
      <c r="E912" s="67">
        <v>13483.2</v>
      </c>
      <c r="F912" s="67">
        <v>0</v>
      </c>
      <c r="G912" s="68"/>
      <c r="H912" s="68"/>
      <c r="I912" s="67"/>
      <c r="J912" s="67"/>
      <c r="K912" s="67"/>
      <c r="L912" s="67">
        <v>13483.2</v>
      </c>
      <c r="M912" s="61">
        <f>Tabla16[[#This Row],[TASA EX.]]+Tabla16[[#This Row],[IEPS 8 %]]</f>
        <v>0</v>
      </c>
      <c r="N912" s="69">
        <f>Tabla16[[#This Row],[TASA 16%]]+Tabla16[[#This Row],[IEPS 6%]]</f>
        <v>0</v>
      </c>
      <c r="O912" s="36">
        <v>45199</v>
      </c>
      <c r="P912" t="s">
        <v>1997</v>
      </c>
      <c r="Q912" s="70" t="s">
        <v>469</v>
      </c>
      <c r="R912" s="65" t="s">
        <v>34</v>
      </c>
      <c r="S912" s="67"/>
      <c r="T912" s="71" t="s">
        <v>35</v>
      </c>
      <c r="U912" s="66" t="s">
        <v>1923</v>
      </c>
      <c r="W912" s="75">
        <f>(Tabla16[[#This Row],[TASA 16%]]+Tabla16[[#This Row],[IEPS 6%]])*0.16</f>
        <v>0</v>
      </c>
      <c r="X912" s="75">
        <f>W912-Tabla16[[#This Row],[IVA]]</f>
        <v>0</v>
      </c>
    </row>
    <row r="913" spans="1:24" x14ac:dyDescent="0.25">
      <c r="A913" s="64" t="s">
        <v>468</v>
      </c>
      <c r="B913" s="65">
        <v>1003</v>
      </c>
      <c r="C913" s="10"/>
      <c r="D913" s="67"/>
      <c r="E913" s="67">
        <v>13538.7</v>
      </c>
      <c r="F913" s="67">
        <v>0</v>
      </c>
      <c r="G913" s="68"/>
      <c r="H913" s="68"/>
      <c r="I913" s="67"/>
      <c r="J913" s="67"/>
      <c r="K913" s="67"/>
      <c r="L913" s="67">
        <v>13538.7</v>
      </c>
      <c r="M913" s="61">
        <f>Tabla16[[#This Row],[TASA EX.]]+Tabla16[[#This Row],[IEPS 8 %]]</f>
        <v>0</v>
      </c>
      <c r="N913" s="69">
        <f>Tabla16[[#This Row],[TASA 16%]]+Tabla16[[#This Row],[IEPS 6%]]</f>
        <v>0</v>
      </c>
      <c r="O913" s="36">
        <v>45199</v>
      </c>
      <c r="P913" t="s">
        <v>1997</v>
      </c>
      <c r="Q913" s="70" t="s">
        <v>469</v>
      </c>
      <c r="R913" s="65" t="s">
        <v>34</v>
      </c>
      <c r="S913" s="67"/>
      <c r="T913" s="71" t="s">
        <v>35</v>
      </c>
      <c r="U913" s="66" t="s">
        <v>1924</v>
      </c>
      <c r="W913" s="75">
        <f>(Tabla16[[#This Row],[TASA 16%]]+Tabla16[[#This Row],[IEPS 6%]])*0.16</f>
        <v>0</v>
      </c>
      <c r="X913" s="75">
        <f>W913-Tabla16[[#This Row],[IVA]]</f>
        <v>0</v>
      </c>
    </row>
    <row r="914" spans="1:24" x14ac:dyDescent="0.25">
      <c r="A914" s="39" t="s">
        <v>468</v>
      </c>
      <c r="B914" s="9">
        <v>1003</v>
      </c>
      <c r="C914" s="10"/>
      <c r="D914" s="11"/>
      <c r="E914" s="11">
        <v>13826.01</v>
      </c>
      <c r="F914" s="11">
        <v>0</v>
      </c>
      <c r="G914" s="24"/>
      <c r="H914" s="24"/>
      <c r="I914" s="11"/>
      <c r="J914" s="11"/>
      <c r="K914" s="11"/>
      <c r="L914" s="11">
        <v>13826.01</v>
      </c>
      <c r="M914" s="61">
        <f>Tabla16[[#This Row],[TASA EX.]]+Tabla16[[#This Row],[IEPS 8 %]]</f>
        <v>0</v>
      </c>
      <c r="N914" s="62">
        <f>Tabla16[[#This Row],[TASA 16%]]+Tabla16[[#This Row],[IEPS 6%]]</f>
        <v>0</v>
      </c>
      <c r="O914" s="36">
        <v>45199</v>
      </c>
      <c r="P914" s="12" t="s">
        <v>399</v>
      </c>
      <c r="Q914" s="37" t="s">
        <v>400</v>
      </c>
      <c r="R914" s="9" t="s">
        <v>34</v>
      </c>
      <c r="S914" s="11"/>
      <c r="T914" s="13" t="s">
        <v>35</v>
      </c>
      <c r="U914" s="12" t="s">
        <v>1925</v>
      </c>
      <c r="W914" s="75">
        <f>(Tabla16[[#This Row],[TASA 16%]]+Tabla16[[#This Row],[IEPS 6%]])*0.16</f>
        <v>0</v>
      </c>
      <c r="X914" s="75">
        <f>W914-Tabla16[[#This Row],[IVA]]</f>
        <v>0</v>
      </c>
    </row>
    <row r="915" spans="1:24" x14ac:dyDescent="0.25">
      <c r="A915" s="64">
        <v>186292</v>
      </c>
      <c r="B915" s="65">
        <v>752</v>
      </c>
      <c r="C915" s="10">
        <v>45162</v>
      </c>
      <c r="D915" s="67"/>
      <c r="E915" s="67">
        <v>33432.74</v>
      </c>
      <c r="F915" s="67">
        <v>0</v>
      </c>
      <c r="G915" s="68"/>
      <c r="H915" s="68"/>
      <c r="I915" s="67"/>
      <c r="J915" s="67">
        <v>2674.62</v>
      </c>
      <c r="K915" s="67"/>
      <c r="L915" s="67">
        <v>36107.360000000001</v>
      </c>
      <c r="M915" s="61">
        <f>Tabla16[[#This Row],[TASA EX.]]+Tabla16[[#This Row],[IEPS 8 %]]</f>
        <v>2674.62</v>
      </c>
      <c r="N915" s="69">
        <f>Tabla16[[#This Row],[TASA 16%]]+Tabla16[[#This Row],[IEPS 6%]]</f>
        <v>0</v>
      </c>
      <c r="O915" s="36">
        <v>45176</v>
      </c>
      <c r="P915" s="66" t="s">
        <v>640</v>
      </c>
      <c r="Q915" s="70" t="s">
        <v>641</v>
      </c>
      <c r="R915" s="65" t="s">
        <v>34</v>
      </c>
      <c r="S915" s="67"/>
      <c r="T915" s="71" t="s">
        <v>35</v>
      </c>
      <c r="U915" s="66" t="s">
        <v>1204</v>
      </c>
      <c r="W915" s="75">
        <f>(Tabla16[[#This Row],[TASA 16%]]+Tabla16[[#This Row],[IEPS 6%]])*0.16</f>
        <v>0</v>
      </c>
      <c r="X915" s="75">
        <f>W915-Tabla16[[#This Row],[IVA]]</f>
        <v>0</v>
      </c>
    </row>
    <row r="916" spans="1:24" x14ac:dyDescent="0.25">
      <c r="A916" s="64" t="s">
        <v>468</v>
      </c>
      <c r="B916" s="65">
        <v>1000</v>
      </c>
      <c r="C916" s="10"/>
      <c r="D916" s="67"/>
      <c r="E916" s="67">
        <v>-2.0000000000436557E-2</v>
      </c>
      <c r="F916" s="67">
        <v>15858.5</v>
      </c>
      <c r="G916" s="68"/>
      <c r="H916" s="68"/>
      <c r="I916" s="67"/>
      <c r="J916" s="67"/>
      <c r="K916" s="67">
        <v>2537.36</v>
      </c>
      <c r="L916" s="67">
        <v>18395.84</v>
      </c>
      <c r="M916" s="61">
        <f>Tabla16[[#This Row],[TASA EX.]]+Tabla16[[#This Row],[IEPS 8 %]]</f>
        <v>0</v>
      </c>
      <c r="N916" s="69">
        <f>Tabla16[[#This Row],[TASA 16%]]+Tabla16[[#This Row],[IEPS 6%]]</f>
        <v>15858.5</v>
      </c>
      <c r="O916" s="36">
        <v>45199</v>
      </c>
      <c r="P916" s="66" t="s">
        <v>603</v>
      </c>
      <c r="Q916" s="70" t="s">
        <v>604</v>
      </c>
      <c r="R916" s="65" t="s">
        <v>34</v>
      </c>
      <c r="S916" s="67"/>
      <c r="T916" s="71" t="s">
        <v>35</v>
      </c>
      <c r="U916" s="66" t="s">
        <v>1927</v>
      </c>
      <c r="W916" s="75">
        <f>(Tabla16[[#This Row],[TASA 16%]]+Tabla16[[#This Row],[IEPS 6%]])*0.16</f>
        <v>2537.36</v>
      </c>
      <c r="X916" s="75">
        <f>W916-Tabla16[[#This Row],[IVA]]</f>
        <v>0</v>
      </c>
    </row>
    <row r="917" spans="1:24" x14ac:dyDescent="0.25">
      <c r="A917" s="64" t="s">
        <v>468</v>
      </c>
      <c r="B917" s="65">
        <v>1003</v>
      </c>
      <c r="C917" s="10"/>
      <c r="D917" s="67"/>
      <c r="E917" s="67">
        <v>1.750000000174623E-2</v>
      </c>
      <c r="F917" s="67">
        <v>18745.3125</v>
      </c>
      <c r="G917" s="68"/>
      <c r="H917" s="68"/>
      <c r="I917" s="67"/>
      <c r="J917" s="67"/>
      <c r="K917" s="67">
        <v>2999.25</v>
      </c>
      <c r="L917" s="67">
        <v>21744.58</v>
      </c>
      <c r="M917" s="61">
        <f>Tabla16[[#This Row],[TASA EX.]]+Tabla16[[#This Row],[IEPS 8 %]]</f>
        <v>0</v>
      </c>
      <c r="N917" s="69">
        <f>Tabla16[[#This Row],[TASA 16%]]+Tabla16[[#This Row],[IEPS 6%]]</f>
        <v>18745.3125</v>
      </c>
      <c r="O917" s="36">
        <v>45199</v>
      </c>
      <c r="P917" t="s">
        <v>1997</v>
      </c>
      <c r="Q917" s="70" t="s">
        <v>469</v>
      </c>
      <c r="R917" s="65" t="s">
        <v>34</v>
      </c>
      <c r="S917" s="67"/>
      <c r="T917" s="71" t="s">
        <v>35</v>
      </c>
      <c r="U917" s="66" t="s">
        <v>1928</v>
      </c>
      <c r="W917" s="75">
        <f>(Tabla16[[#This Row],[TASA 16%]]+Tabla16[[#This Row],[IEPS 6%]])*0.16</f>
        <v>2999.25</v>
      </c>
      <c r="X917" s="75">
        <f>W917-Tabla16[[#This Row],[IVA]]</f>
        <v>0</v>
      </c>
    </row>
    <row r="918" spans="1:24" x14ac:dyDescent="0.25">
      <c r="A918" s="76" t="s">
        <v>468</v>
      </c>
      <c r="B918" s="77">
        <v>1003</v>
      </c>
      <c r="C918" s="10"/>
      <c r="D918" s="79"/>
      <c r="E918" s="79">
        <v>27077.4</v>
      </c>
      <c r="F918" s="79">
        <v>0</v>
      </c>
      <c r="G918" s="80"/>
      <c r="H918" s="80"/>
      <c r="I918" s="79"/>
      <c r="J918" s="79"/>
      <c r="K918" s="79"/>
      <c r="L918" s="79">
        <v>27077.4</v>
      </c>
      <c r="M918" s="81">
        <f>Tabla16[[#This Row],[TASA EX.]]+Tabla16[[#This Row],[IEPS 8 %]]</f>
        <v>0</v>
      </c>
      <c r="N918" s="81">
        <f>Tabla16[[#This Row],[TASA 16%]]+Tabla16[[#This Row],[IEPS 6%]]</f>
        <v>0</v>
      </c>
      <c r="O918" s="36">
        <v>45199</v>
      </c>
      <c r="P918" t="s">
        <v>1997</v>
      </c>
      <c r="Q918" s="82" t="s">
        <v>469</v>
      </c>
      <c r="R918" s="77" t="s">
        <v>34</v>
      </c>
      <c r="S918" s="79"/>
      <c r="T918" s="83" t="s">
        <v>35</v>
      </c>
      <c r="U918" s="78" t="s">
        <v>1929</v>
      </c>
      <c r="W918" s="75">
        <f>(Tabla16[[#This Row],[TASA 16%]]+Tabla16[[#This Row],[IEPS 6%]])*0.16</f>
        <v>0</v>
      </c>
      <c r="X918" s="75">
        <f>W918-Tabla16[[#This Row],[IVA]]</f>
        <v>0</v>
      </c>
    </row>
    <row r="919" spans="1:24" x14ac:dyDescent="0.25">
      <c r="A919" s="64" t="s">
        <v>468</v>
      </c>
      <c r="B919" s="65">
        <v>1000</v>
      </c>
      <c r="C919" s="10"/>
      <c r="D919" s="67"/>
      <c r="E919" s="67">
        <v>1.2500000000727596E-2</v>
      </c>
      <c r="F919" s="67">
        <v>24128.6875</v>
      </c>
      <c r="G919" s="68"/>
      <c r="H919" s="68"/>
      <c r="I919" s="67"/>
      <c r="J919" s="67"/>
      <c r="K919" s="67">
        <v>3860.59</v>
      </c>
      <c r="L919" s="67">
        <v>27989.29</v>
      </c>
      <c r="M919" s="61">
        <f>Tabla16[[#This Row],[TASA EX.]]+Tabla16[[#This Row],[IEPS 8 %]]</f>
        <v>0</v>
      </c>
      <c r="N919" s="69">
        <f>Tabla16[[#This Row],[TASA 16%]]+Tabla16[[#This Row],[IEPS 6%]]</f>
        <v>24128.6875</v>
      </c>
      <c r="O919" s="36">
        <v>45199</v>
      </c>
      <c r="P919" t="s">
        <v>1997</v>
      </c>
      <c r="Q919" s="70" t="s">
        <v>469</v>
      </c>
      <c r="R919" s="65" t="s">
        <v>34</v>
      </c>
      <c r="S919" s="67"/>
      <c r="T919" s="71" t="s">
        <v>35</v>
      </c>
      <c r="U919" s="66" t="s">
        <v>1930</v>
      </c>
      <c r="W919" s="75">
        <f>(Tabla16[[#This Row],[TASA 16%]]+Tabla16[[#This Row],[IEPS 6%]])*0.16</f>
        <v>3860.59</v>
      </c>
      <c r="X919" s="75">
        <f>W919-Tabla16[[#This Row],[IVA]]</f>
        <v>0</v>
      </c>
    </row>
    <row r="920" spans="1:24" x14ac:dyDescent="0.25">
      <c r="A920" s="64" t="s">
        <v>468</v>
      </c>
      <c r="B920" s="65">
        <v>1003</v>
      </c>
      <c r="C920" s="10"/>
      <c r="D920" s="67"/>
      <c r="E920" s="67">
        <v>35898.28</v>
      </c>
      <c r="F920" s="67">
        <v>0</v>
      </c>
      <c r="G920" s="68"/>
      <c r="H920" s="68"/>
      <c r="I920" s="67"/>
      <c r="J920" s="67"/>
      <c r="K920" s="67"/>
      <c r="L920" s="67">
        <v>35898.28</v>
      </c>
      <c r="M920" s="61">
        <f>Tabla16[[#This Row],[TASA EX.]]+Tabla16[[#This Row],[IEPS 8 %]]</f>
        <v>0</v>
      </c>
      <c r="N920" s="69">
        <f>Tabla16[[#This Row],[TASA 16%]]+Tabla16[[#This Row],[IEPS 6%]]</f>
        <v>0</v>
      </c>
      <c r="O920" s="36">
        <v>45199</v>
      </c>
      <c r="P920" t="s">
        <v>1997</v>
      </c>
      <c r="Q920" s="70" t="s">
        <v>469</v>
      </c>
      <c r="R920" s="65" t="s">
        <v>34</v>
      </c>
      <c r="S920" s="67"/>
      <c r="T920" s="71" t="s">
        <v>35</v>
      </c>
      <c r="U920" s="66" t="s">
        <v>1931</v>
      </c>
      <c r="W920" s="75">
        <f>(Tabla16[[#This Row],[TASA 16%]]+Tabla16[[#This Row],[IEPS 6%]])*0.16</f>
        <v>0</v>
      </c>
      <c r="X920" s="75">
        <f>W920-Tabla16[[#This Row],[IVA]]</f>
        <v>0</v>
      </c>
    </row>
    <row r="921" spans="1:24" x14ac:dyDescent="0.25">
      <c r="A921" s="64" t="s">
        <v>468</v>
      </c>
      <c r="B921" s="65">
        <v>1003</v>
      </c>
      <c r="C921" s="10"/>
      <c r="D921" s="67"/>
      <c r="E921" s="67">
        <v>38086.199999999997</v>
      </c>
      <c r="F921" s="67">
        <v>0</v>
      </c>
      <c r="G921" s="68"/>
      <c r="H921" s="68"/>
      <c r="I921" s="67"/>
      <c r="J921" s="67"/>
      <c r="K921" s="67"/>
      <c r="L921" s="67">
        <v>38086.199999999997</v>
      </c>
      <c r="M921" s="61">
        <f>Tabla16[[#This Row],[TASA EX.]]+Tabla16[[#This Row],[IEPS 8 %]]</f>
        <v>0</v>
      </c>
      <c r="N921" s="69">
        <f>Tabla16[[#This Row],[TASA 16%]]+Tabla16[[#This Row],[IEPS 6%]]</f>
        <v>0</v>
      </c>
      <c r="O921" s="36">
        <v>45199</v>
      </c>
      <c r="P921" t="s">
        <v>1997</v>
      </c>
      <c r="Q921" s="70" t="s">
        <v>469</v>
      </c>
      <c r="R921" s="65" t="s">
        <v>34</v>
      </c>
      <c r="S921" s="67"/>
      <c r="T921" s="71" t="s">
        <v>35</v>
      </c>
      <c r="U921" s="66" t="s">
        <v>1932</v>
      </c>
      <c r="W921" s="75">
        <f>(Tabla16[[#This Row],[TASA 16%]]+Tabla16[[#This Row],[IEPS 6%]])*0.16</f>
        <v>0</v>
      </c>
      <c r="X921" s="75">
        <f>W921-Tabla16[[#This Row],[IVA]]</f>
        <v>0</v>
      </c>
    </row>
    <row r="922" spans="1:24" x14ac:dyDescent="0.25">
      <c r="A922" s="64">
        <v>187010</v>
      </c>
      <c r="B922" s="65">
        <v>470</v>
      </c>
      <c r="C922" s="10">
        <v>45184</v>
      </c>
      <c r="D922" s="67"/>
      <c r="E922" s="67">
        <v>21291.952499999999</v>
      </c>
      <c r="F922" s="67">
        <v>25764.267500000002</v>
      </c>
      <c r="G922" s="68"/>
      <c r="H922" s="68"/>
      <c r="I922" s="67">
        <v>2.42</v>
      </c>
      <c r="J922" s="67">
        <v>42.8</v>
      </c>
      <c r="K922" s="67">
        <v>4122.67</v>
      </c>
      <c r="L922" s="67">
        <v>51224.11</v>
      </c>
      <c r="M922" s="61">
        <f>Tabla16[[#This Row],[TASA EX.]]+Tabla16[[#This Row],[IEPS 8 %]]</f>
        <v>42.8</v>
      </c>
      <c r="N922" s="69">
        <f>Tabla16[[#This Row],[TASA 16%]]+Tabla16[[#This Row],[IEPS 6%]]</f>
        <v>25766.6875</v>
      </c>
      <c r="O922" s="36">
        <v>45187</v>
      </c>
      <c r="P922" s="66" t="s">
        <v>577</v>
      </c>
      <c r="Q922" s="70" t="s">
        <v>578</v>
      </c>
      <c r="R922" s="65" t="s">
        <v>48</v>
      </c>
      <c r="S922" s="67"/>
      <c r="T922" s="71" t="s">
        <v>49</v>
      </c>
      <c r="U922" s="66" t="s">
        <v>1759</v>
      </c>
      <c r="W922" s="75">
        <f>(Tabla16[[#This Row],[TASA 16%]]+Tabla16[[#This Row],[IEPS 6%]])*0.16</f>
        <v>4122.67</v>
      </c>
      <c r="X922" s="75">
        <f>W922-Tabla16[[#This Row],[IVA]]</f>
        <v>0</v>
      </c>
    </row>
    <row r="923" spans="1:24" x14ac:dyDescent="0.25">
      <c r="A923" s="48" t="s">
        <v>468</v>
      </c>
      <c r="B923" s="49">
        <v>1003</v>
      </c>
      <c r="C923" s="10"/>
      <c r="D923" s="50"/>
      <c r="E923" s="50">
        <v>73776.12</v>
      </c>
      <c r="F923" s="50">
        <v>0</v>
      </c>
      <c r="G923" s="51"/>
      <c r="H923" s="51"/>
      <c r="I923" s="50"/>
      <c r="J923" s="50"/>
      <c r="K923" s="50"/>
      <c r="L923" s="50">
        <v>73776.12</v>
      </c>
      <c r="M923" s="61">
        <f>Tabla16[[#This Row],[TASA EX.]]+Tabla16[[#This Row],[IEPS 8 %]]</f>
        <v>0</v>
      </c>
      <c r="N923" s="63">
        <f>Tabla16[[#This Row],[TASA 16%]]+Tabla16[[#This Row],[IEPS 6%]]</f>
        <v>0</v>
      </c>
      <c r="O923" s="36">
        <v>45199</v>
      </c>
      <c r="P923" t="s">
        <v>1997</v>
      </c>
      <c r="Q923" s="53" t="s">
        <v>469</v>
      </c>
      <c r="R923" s="49" t="s">
        <v>34</v>
      </c>
      <c r="S923" s="50"/>
      <c r="T923" s="54" t="s">
        <v>35</v>
      </c>
      <c r="U923" s="52" t="s">
        <v>1934</v>
      </c>
      <c r="W923" s="75">
        <f>(Tabla16[[#This Row],[TASA 16%]]+Tabla16[[#This Row],[IEPS 6%]])*0.16</f>
        <v>0</v>
      </c>
      <c r="X923" s="75">
        <f>W923-Tabla16[[#This Row],[IVA]]</f>
        <v>0</v>
      </c>
    </row>
    <row r="924" spans="1:24" x14ac:dyDescent="0.25">
      <c r="A924" s="64" t="s">
        <v>468</v>
      </c>
      <c r="B924" s="65">
        <v>1003</v>
      </c>
      <c r="C924" s="10"/>
      <c r="D924" s="67"/>
      <c r="E924" s="67">
        <v>-2.2499999991850927E-2</v>
      </c>
      <c r="F924" s="67">
        <v>98227.3125</v>
      </c>
      <c r="G924" s="68"/>
      <c r="H924" s="68"/>
      <c r="I924" s="67"/>
      <c r="J924" s="67"/>
      <c r="K924" s="67">
        <v>15716.37</v>
      </c>
      <c r="L924" s="67">
        <v>113943.66</v>
      </c>
      <c r="M924" s="61">
        <f>Tabla16[[#This Row],[TASA EX.]]+Tabla16[[#This Row],[IEPS 8 %]]</f>
        <v>0</v>
      </c>
      <c r="N924" s="69">
        <f>Tabla16[[#This Row],[TASA 16%]]+Tabla16[[#This Row],[IEPS 6%]]</f>
        <v>98227.3125</v>
      </c>
      <c r="O924" s="36">
        <v>45199</v>
      </c>
      <c r="P924" t="s">
        <v>1997</v>
      </c>
      <c r="Q924" s="70" t="s">
        <v>469</v>
      </c>
      <c r="R924" s="9" t="s">
        <v>34</v>
      </c>
      <c r="S924" s="67"/>
      <c r="T924" s="13" t="s">
        <v>35</v>
      </c>
      <c r="U924" s="66" t="s">
        <v>1935</v>
      </c>
      <c r="W924" s="75">
        <f>(Tabla16[[#This Row],[TASA 16%]]+Tabla16[[#This Row],[IEPS 6%]])*0.16</f>
        <v>15716.37</v>
      </c>
      <c r="X924" s="75">
        <f>W924-Tabla16[[#This Row],[IVA]]</f>
        <v>0</v>
      </c>
    </row>
    <row r="925" spans="1:24" x14ac:dyDescent="0.25">
      <c r="A925" s="64" t="s">
        <v>468</v>
      </c>
      <c r="B925" s="65"/>
      <c r="C925" s="10"/>
      <c r="D925" s="67"/>
      <c r="E925" s="67">
        <v>2.2500000006402843E-2</v>
      </c>
      <c r="F925" s="67">
        <v>99160.4375</v>
      </c>
      <c r="G925" s="68"/>
      <c r="H925" s="68"/>
      <c r="I925" s="67"/>
      <c r="J925" s="67"/>
      <c r="K925" s="67">
        <v>15865.67</v>
      </c>
      <c r="L925" s="67">
        <v>115026.13</v>
      </c>
      <c r="M925" s="61">
        <f>Tabla16[[#This Row],[TASA EX.]]+Tabla16[[#This Row],[IEPS 8 %]]</f>
        <v>0</v>
      </c>
      <c r="N925" s="69">
        <f>Tabla16[[#This Row],[TASA 16%]]+Tabla16[[#This Row],[IEPS 6%]]</f>
        <v>99160.4375</v>
      </c>
      <c r="O925" s="36">
        <v>45199</v>
      </c>
      <c r="P925" t="s">
        <v>1997</v>
      </c>
      <c r="Q925" s="70" t="s">
        <v>469</v>
      </c>
      <c r="R925" s="65" t="s">
        <v>34</v>
      </c>
      <c r="S925" s="67"/>
      <c r="T925" s="71" t="s">
        <v>35</v>
      </c>
      <c r="U925" s="66" t="s">
        <v>1936</v>
      </c>
      <c r="W925" s="75">
        <f>(Tabla16[[#This Row],[TASA 16%]]+Tabla16[[#This Row],[IEPS 6%]])*0.16</f>
        <v>15865.67</v>
      </c>
      <c r="X925" s="75">
        <f>W925-Tabla16[[#This Row],[IVA]]</f>
        <v>0</v>
      </c>
    </row>
    <row r="926" spans="1:24" x14ac:dyDescent="0.25">
      <c r="A926" s="64" t="s">
        <v>468</v>
      </c>
      <c r="B926" s="65">
        <v>1000</v>
      </c>
      <c r="C926" s="10"/>
      <c r="D926" s="67"/>
      <c r="E926" s="67">
        <v>64355.542500000018</v>
      </c>
      <c r="F926" s="67">
        <v>54701.437499999993</v>
      </c>
      <c r="G926" s="68"/>
      <c r="H926" s="68"/>
      <c r="I926" s="67"/>
      <c r="J926" s="67"/>
      <c r="K926" s="67">
        <v>8752.23</v>
      </c>
      <c r="L926" s="67">
        <v>127809.21</v>
      </c>
      <c r="M926" s="61">
        <f>Tabla16[[#This Row],[TASA EX.]]+Tabla16[[#This Row],[IEPS 8 %]]</f>
        <v>0</v>
      </c>
      <c r="N926" s="69">
        <f>Tabla16[[#This Row],[TASA 16%]]+Tabla16[[#This Row],[IEPS 6%]]</f>
        <v>54701.437499999993</v>
      </c>
      <c r="O926" s="36">
        <v>45199</v>
      </c>
      <c r="P926" t="s">
        <v>1997</v>
      </c>
      <c r="Q926" s="70" t="s">
        <v>469</v>
      </c>
      <c r="R926" s="65" t="s">
        <v>34</v>
      </c>
      <c r="S926" s="67"/>
      <c r="T926" s="71" t="s">
        <v>35</v>
      </c>
      <c r="U926" s="66" t="s">
        <v>1937</v>
      </c>
      <c r="W926" s="75">
        <f>(Tabla16[[#This Row],[TASA 16%]]+Tabla16[[#This Row],[IEPS 6%]])*0.16</f>
        <v>8752.23</v>
      </c>
      <c r="X926" s="75">
        <f>W926-Tabla16[[#This Row],[IVA]]</f>
        <v>0</v>
      </c>
    </row>
    <row r="927" spans="1:24" x14ac:dyDescent="0.25">
      <c r="A927" s="64" t="s">
        <v>468</v>
      </c>
      <c r="B927" s="65"/>
      <c r="C927" s="10"/>
      <c r="D927" s="67"/>
      <c r="E927" s="67">
        <v>85674.302499999991</v>
      </c>
      <c r="F927" s="67">
        <v>54235.9375</v>
      </c>
      <c r="G927" s="68"/>
      <c r="H927" s="68"/>
      <c r="I927" s="67"/>
      <c r="J927" s="67"/>
      <c r="K927" s="67">
        <v>8677.75</v>
      </c>
      <c r="L927" s="67">
        <v>148587.99</v>
      </c>
      <c r="M927" s="61">
        <f>Tabla16[[#This Row],[TASA EX.]]+Tabla16[[#This Row],[IEPS 8 %]]</f>
        <v>0</v>
      </c>
      <c r="N927" s="69">
        <f>Tabla16[[#This Row],[TASA 16%]]+Tabla16[[#This Row],[IEPS 6%]]</f>
        <v>54235.9375</v>
      </c>
      <c r="O927" s="36">
        <v>45199</v>
      </c>
      <c r="P927" t="s">
        <v>1997</v>
      </c>
      <c r="Q927" s="70" t="s">
        <v>469</v>
      </c>
      <c r="R927" s="65" t="s">
        <v>34</v>
      </c>
      <c r="S927" s="67"/>
      <c r="T927" s="71" t="s">
        <v>35</v>
      </c>
      <c r="U927" s="66" t="s">
        <v>1938</v>
      </c>
      <c r="W927" s="75">
        <f>(Tabla16[[#This Row],[TASA 16%]]+Tabla16[[#This Row],[IEPS 6%]])*0.16</f>
        <v>8677.75</v>
      </c>
      <c r="X927" s="75">
        <f>W927-Tabla16[[#This Row],[IVA]]</f>
        <v>0</v>
      </c>
    </row>
    <row r="928" spans="1:24" x14ac:dyDescent="0.25">
      <c r="A928" s="64" t="s">
        <v>468</v>
      </c>
      <c r="B928" s="65">
        <v>1000</v>
      </c>
      <c r="C928" s="10"/>
      <c r="D928" s="67"/>
      <c r="E928" s="67">
        <v>42131.345000000045</v>
      </c>
      <c r="F928" s="67">
        <v>110833.87499999999</v>
      </c>
      <c r="G928" s="68"/>
      <c r="H928" s="68"/>
      <c r="I928" s="67"/>
      <c r="J928" s="67"/>
      <c r="K928" s="67">
        <v>17733.419999999998</v>
      </c>
      <c r="L928" s="67">
        <v>170698.64</v>
      </c>
      <c r="M928" s="61">
        <f>Tabla16[[#This Row],[TASA EX.]]+Tabla16[[#This Row],[IEPS 8 %]]</f>
        <v>0</v>
      </c>
      <c r="N928" s="69">
        <f>Tabla16[[#This Row],[TASA 16%]]+Tabla16[[#This Row],[IEPS 6%]]</f>
        <v>110833.87499999999</v>
      </c>
      <c r="O928" s="36">
        <v>45199</v>
      </c>
      <c r="P928" t="s">
        <v>1997</v>
      </c>
      <c r="Q928" s="70" t="s">
        <v>469</v>
      </c>
      <c r="R928" s="65" t="s">
        <v>34</v>
      </c>
      <c r="S928" s="67"/>
      <c r="T928" s="71" t="s">
        <v>35</v>
      </c>
      <c r="U928" s="66" t="s">
        <v>1939</v>
      </c>
      <c r="W928" s="75">
        <f>(Tabla16[[#This Row],[TASA 16%]]+Tabla16[[#This Row],[IEPS 6%]])*0.16</f>
        <v>17733.419999999998</v>
      </c>
      <c r="X928" s="75">
        <f>W928-Tabla16[[#This Row],[IVA]]</f>
        <v>0</v>
      </c>
    </row>
    <row r="929" spans="1:24" x14ac:dyDescent="0.25">
      <c r="A929" s="64" t="s">
        <v>468</v>
      </c>
      <c r="B929" s="65">
        <v>1000</v>
      </c>
      <c r="C929" s="10"/>
      <c r="D929" s="67"/>
      <c r="E929" s="67">
        <v>176447.05</v>
      </c>
      <c r="F929" s="67">
        <v>0</v>
      </c>
      <c r="G929" s="68"/>
      <c r="H929" s="68"/>
      <c r="I929" s="67"/>
      <c r="J929" s="67"/>
      <c r="K929" s="67"/>
      <c r="L929" s="67">
        <v>176447.05</v>
      </c>
      <c r="M929" s="61">
        <f>Tabla16[[#This Row],[TASA EX.]]+Tabla16[[#This Row],[IEPS 8 %]]</f>
        <v>0</v>
      </c>
      <c r="N929" s="69">
        <f>Tabla16[[#This Row],[TASA 16%]]+Tabla16[[#This Row],[IEPS 6%]]</f>
        <v>0</v>
      </c>
      <c r="O929" s="36">
        <v>45199</v>
      </c>
      <c r="P929" t="s">
        <v>1997</v>
      </c>
      <c r="Q929" s="70" t="s">
        <v>469</v>
      </c>
      <c r="R929" s="65" t="s">
        <v>34</v>
      </c>
      <c r="S929" s="67"/>
      <c r="T929" s="71" t="s">
        <v>35</v>
      </c>
      <c r="U929" s="66" t="s">
        <v>1940</v>
      </c>
      <c r="W929" s="75">
        <f>(Tabla16[[#This Row],[TASA 16%]]+Tabla16[[#This Row],[IEPS 6%]])*0.16</f>
        <v>0</v>
      </c>
      <c r="X929" s="75">
        <f>W929-Tabla16[[#This Row],[IVA]]</f>
        <v>0</v>
      </c>
    </row>
    <row r="930" spans="1:24" x14ac:dyDescent="0.25">
      <c r="A930" s="64" t="s">
        <v>468</v>
      </c>
      <c r="B930" s="65">
        <v>1000</v>
      </c>
      <c r="C930" s="10"/>
      <c r="D930" s="67"/>
      <c r="E930" s="67">
        <v>176724.89</v>
      </c>
      <c r="F930" s="67">
        <v>0</v>
      </c>
      <c r="G930" s="68"/>
      <c r="H930" s="68"/>
      <c r="I930" s="67"/>
      <c r="J930" s="67"/>
      <c r="K930" s="67"/>
      <c r="L930" s="67">
        <v>176724.89</v>
      </c>
      <c r="M930" s="61">
        <f>Tabla16[[#This Row],[TASA EX.]]+Tabla16[[#This Row],[IEPS 8 %]]</f>
        <v>0</v>
      </c>
      <c r="N930" s="69">
        <f>Tabla16[[#This Row],[TASA 16%]]+Tabla16[[#This Row],[IEPS 6%]]</f>
        <v>0</v>
      </c>
      <c r="O930" s="36">
        <v>45199</v>
      </c>
      <c r="P930" t="s">
        <v>1997</v>
      </c>
      <c r="Q930" s="70" t="s">
        <v>469</v>
      </c>
      <c r="R930" s="65" t="s">
        <v>34</v>
      </c>
      <c r="S930" s="67"/>
      <c r="T930" s="71" t="s">
        <v>35</v>
      </c>
      <c r="U930" s="66" t="s">
        <v>1941</v>
      </c>
      <c r="W930" s="75">
        <f>(Tabla16[[#This Row],[TASA 16%]]+Tabla16[[#This Row],[IEPS 6%]])*0.16</f>
        <v>0</v>
      </c>
      <c r="X930" s="75">
        <f>W930-Tabla16[[#This Row],[IVA]]</f>
        <v>0</v>
      </c>
    </row>
    <row r="931" spans="1:24" x14ac:dyDescent="0.25">
      <c r="A931" s="64" t="s">
        <v>468</v>
      </c>
      <c r="B931" s="65">
        <v>1000</v>
      </c>
      <c r="C931" s="10"/>
      <c r="D931" s="67"/>
      <c r="E931" s="67">
        <v>189329.4</v>
      </c>
      <c r="F931" s="67">
        <v>0</v>
      </c>
      <c r="G931" s="68"/>
      <c r="H931" s="68"/>
      <c r="I931" s="67"/>
      <c r="J931" s="67"/>
      <c r="K931" s="67"/>
      <c r="L931" s="67">
        <v>189329.4</v>
      </c>
      <c r="M931" s="61">
        <f>Tabla16[[#This Row],[TASA EX.]]+Tabla16[[#This Row],[IEPS 8 %]]</f>
        <v>0</v>
      </c>
      <c r="N931" s="69">
        <f>Tabla16[[#This Row],[TASA 16%]]+Tabla16[[#This Row],[IEPS 6%]]</f>
        <v>0</v>
      </c>
      <c r="O931" s="36">
        <v>45199</v>
      </c>
      <c r="P931" t="s">
        <v>1997</v>
      </c>
      <c r="Q931" s="70" t="s">
        <v>469</v>
      </c>
      <c r="R931" s="65" t="s">
        <v>34</v>
      </c>
      <c r="S931" s="67"/>
      <c r="T931" s="71" t="s">
        <v>35</v>
      </c>
      <c r="U931" s="66" t="s">
        <v>1942</v>
      </c>
      <c r="W931" s="75">
        <f>(Tabla16[[#This Row],[TASA 16%]]+Tabla16[[#This Row],[IEPS 6%]])*0.16</f>
        <v>0</v>
      </c>
      <c r="X931" s="75">
        <f>W931-Tabla16[[#This Row],[IVA]]</f>
        <v>0</v>
      </c>
    </row>
    <row r="932" spans="1:24" x14ac:dyDescent="0.25">
      <c r="A932" s="64" t="s">
        <v>468</v>
      </c>
      <c r="B932" s="65">
        <v>1000</v>
      </c>
      <c r="C932" s="10"/>
      <c r="D932" s="67"/>
      <c r="E932" s="67">
        <v>195101.73</v>
      </c>
      <c r="F932" s="67">
        <v>0</v>
      </c>
      <c r="G932" s="68"/>
      <c r="H932" s="68"/>
      <c r="I932" s="67"/>
      <c r="J932" s="67"/>
      <c r="K932" s="67"/>
      <c r="L932" s="67">
        <v>195101.73</v>
      </c>
      <c r="M932" s="61">
        <f>Tabla16[[#This Row],[TASA EX.]]+Tabla16[[#This Row],[IEPS 8 %]]</f>
        <v>0</v>
      </c>
      <c r="N932" s="69">
        <f>Tabla16[[#This Row],[TASA 16%]]+Tabla16[[#This Row],[IEPS 6%]]</f>
        <v>0</v>
      </c>
      <c r="O932" s="36">
        <v>45199</v>
      </c>
      <c r="P932" t="s">
        <v>1997</v>
      </c>
      <c r="Q932" s="70" t="s">
        <v>469</v>
      </c>
      <c r="R932" s="9" t="s">
        <v>34</v>
      </c>
      <c r="S932" s="67"/>
      <c r="T932" s="71" t="s">
        <v>35</v>
      </c>
      <c r="U932" s="66" t="s">
        <v>1943</v>
      </c>
      <c r="W932" s="75">
        <f>(Tabla16[[#This Row],[TASA 16%]]+Tabla16[[#This Row],[IEPS 6%]])*0.16</f>
        <v>0</v>
      </c>
      <c r="X932" s="75">
        <f>W932-Tabla16[[#This Row],[IVA]]</f>
        <v>0</v>
      </c>
    </row>
    <row r="933" spans="1:24" x14ac:dyDescent="0.25">
      <c r="A933" s="39" t="s">
        <v>468</v>
      </c>
      <c r="B933" s="9">
        <v>1003</v>
      </c>
      <c r="C933" s="10"/>
      <c r="D933" s="11"/>
      <c r="E933" s="11">
        <v>235699.20000000001</v>
      </c>
      <c r="F933" s="11">
        <v>0</v>
      </c>
      <c r="G933" s="24"/>
      <c r="H933" s="24"/>
      <c r="I933" s="11"/>
      <c r="J933" s="11"/>
      <c r="K933" s="11"/>
      <c r="L933" s="11">
        <v>235699.20000000001</v>
      </c>
      <c r="M933" s="61">
        <f>Tabla16[[#This Row],[TASA EX.]]+Tabla16[[#This Row],[IEPS 8 %]]</f>
        <v>0</v>
      </c>
      <c r="N933" s="62">
        <f>Tabla16[[#This Row],[TASA 16%]]+Tabla16[[#This Row],[IEPS 6%]]</f>
        <v>0</v>
      </c>
      <c r="O933" s="36">
        <v>45199</v>
      </c>
      <c r="P933" t="s">
        <v>1997</v>
      </c>
      <c r="Q933" s="37" t="s">
        <v>469</v>
      </c>
      <c r="R933" s="9" t="s">
        <v>34</v>
      </c>
      <c r="S933" s="11"/>
      <c r="T933" s="13" t="s">
        <v>35</v>
      </c>
      <c r="U933" s="12" t="s">
        <v>1944</v>
      </c>
      <c r="W933" s="75">
        <f>(Tabla16[[#This Row],[TASA 16%]]+Tabla16[[#This Row],[IEPS 6%]])*0.16</f>
        <v>0</v>
      </c>
      <c r="X933" s="75">
        <f>W933-Tabla16[[#This Row],[IVA]]</f>
        <v>0</v>
      </c>
    </row>
    <row r="934" spans="1:24" x14ac:dyDescent="0.25">
      <c r="A934" s="64" t="s">
        <v>468</v>
      </c>
      <c r="B934" s="65">
        <v>1000</v>
      </c>
      <c r="C934" s="10"/>
      <c r="D934" s="67"/>
      <c r="E934" s="67">
        <v>-2.5000000314321369E-3</v>
      </c>
      <c r="F934" s="67">
        <v>233411.5625</v>
      </c>
      <c r="G934" s="68"/>
      <c r="H934" s="68"/>
      <c r="I934" s="67"/>
      <c r="J934" s="67"/>
      <c r="K934" s="67">
        <v>37345.85</v>
      </c>
      <c r="L934" s="67">
        <v>270757.40999999997</v>
      </c>
      <c r="M934" s="61">
        <f>Tabla16[[#This Row],[TASA EX.]]+Tabla16[[#This Row],[IEPS 8 %]]</f>
        <v>0</v>
      </c>
      <c r="N934" s="69">
        <f>Tabla16[[#This Row],[TASA 16%]]+Tabla16[[#This Row],[IEPS 6%]]</f>
        <v>233411.5625</v>
      </c>
      <c r="O934" s="36">
        <v>45199</v>
      </c>
      <c r="P934" t="s">
        <v>1997</v>
      </c>
      <c r="Q934" s="70" t="s">
        <v>469</v>
      </c>
      <c r="R934" s="65" t="s">
        <v>34</v>
      </c>
      <c r="S934" s="67"/>
      <c r="T934" s="71" t="s">
        <v>35</v>
      </c>
      <c r="U934" s="66" t="s">
        <v>1945</v>
      </c>
      <c r="W934" s="75">
        <f>(Tabla16[[#This Row],[TASA 16%]]+Tabla16[[#This Row],[IEPS 6%]])*0.16</f>
        <v>37345.85</v>
      </c>
      <c r="X934" s="75">
        <f>W934-Tabla16[[#This Row],[IVA]]</f>
        <v>0</v>
      </c>
    </row>
    <row r="935" spans="1:24" x14ac:dyDescent="0.25">
      <c r="A935" s="76" t="s">
        <v>468</v>
      </c>
      <c r="B935" s="77">
        <v>1000</v>
      </c>
      <c r="C935" s="85"/>
      <c r="D935" s="79"/>
      <c r="E935" s="79">
        <v>317018.88</v>
      </c>
      <c r="F935" s="79">
        <v>0</v>
      </c>
      <c r="G935" s="80"/>
      <c r="H935" s="80"/>
      <c r="I935" s="79"/>
      <c r="J935" s="79"/>
      <c r="K935" s="79"/>
      <c r="L935" s="79">
        <v>317018.88</v>
      </c>
      <c r="M935" s="81">
        <f>Tabla16[[#This Row],[TASA EX.]]+Tabla16[[#This Row],[IEPS 8 %]]</f>
        <v>0</v>
      </c>
      <c r="N935" s="81">
        <f>Tabla16[[#This Row],[TASA 16%]]+Tabla16[[#This Row],[IEPS 6%]]</f>
        <v>0</v>
      </c>
      <c r="O935" s="36">
        <v>45199</v>
      </c>
      <c r="P935" t="s">
        <v>1997</v>
      </c>
      <c r="Q935" s="82" t="s">
        <v>469</v>
      </c>
      <c r="R935" s="77" t="s">
        <v>34</v>
      </c>
      <c r="S935" s="79"/>
      <c r="T935" s="83" t="s">
        <v>35</v>
      </c>
      <c r="U935" s="78" t="s">
        <v>1946</v>
      </c>
      <c r="W935" s="75">
        <f>(Tabla16[[#This Row],[TASA 16%]]+Tabla16[[#This Row],[IEPS 6%]])*0.16</f>
        <v>0</v>
      </c>
      <c r="X935" s="75">
        <f>W935-Tabla16[[#This Row],[IVA]]</f>
        <v>0</v>
      </c>
    </row>
    <row r="936" spans="1:24" x14ac:dyDescent="0.25">
      <c r="A936" s="64">
        <v>187084</v>
      </c>
      <c r="B936" s="65">
        <v>544</v>
      </c>
      <c r="C936" s="10">
        <v>45187</v>
      </c>
      <c r="D936" s="67">
        <v>0.01</v>
      </c>
      <c r="E936" s="67">
        <v>5066.8299999999963</v>
      </c>
      <c r="F936" s="67">
        <v>19571.580000000002</v>
      </c>
      <c r="G936" s="68"/>
      <c r="H936" s="68"/>
      <c r="I936" s="67">
        <v>2.42</v>
      </c>
      <c r="J936" s="67">
        <v>6.83</v>
      </c>
      <c r="K936" s="67">
        <v>3131.84</v>
      </c>
      <c r="L936" s="67">
        <v>27779.51</v>
      </c>
      <c r="M936" s="61">
        <f>Tabla16[[#This Row],[TASA EX.]]+Tabla16[[#This Row],[IEPS 8 %]]</f>
        <v>6.84</v>
      </c>
      <c r="N936" s="69">
        <f>Tabla16[[#This Row],[TASA 16%]]+Tabla16[[#This Row],[IEPS 6%]]</f>
        <v>19574</v>
      </c>
      <c r="O936" s="36">
        <v>45188</v>
      </c>
      <c r="P936" s="66" t="s">
        <v>577</v>
      </c>
      <c r="Q936" s="70" t="s">
        <v>578</v>
      </c>
      <c r="R936" s="65" t="s">
        <v>48</v>
      </c>
      <c r="S936" s="67"/>
      <c r="T936" s="71" t="s">
        <v>49</v>
      </c>
      <c r="U936" s="66" t="s">
        <v>1807</v>
      </c>
      <c r="W936" s="75">
        <f>(Tabla16[[#This Row],[TASA 16%]]+Tabla16[[#This Row],[IEPS 6%]])*0.16</f>
        <v>3131.84</v>
      </c>
      <c r="X936" s="75">
        <f>W936-Tabla16[[#This Row],[IVA]]</f>
        <v>0</v>
      </c>
    </row>
    <row r="937" spans="1:24" x14ac:dyDescent="0.25">
      <c r="A937" s="64" t="s">
        <v>468</v>
      </c>
      <c r="B937" s="65">
        <v>1000</v>
      </c>
      <c r="C937" s="10"/>
      <c r="D937" s="67"/>
      <c r="E937" s="67">
        <v>2.0000000018626451E-2</v>
      </c>
      <c r="F937" s="67">
        <v>318426</v>
      </c>
      <c r="G937" s="68"/>
      <c r="H937" s="68"/>
      <c r="I937" s="67"/>
      <c r="J937" s="67"/>
      <c r="K937" s="67">
        <v>50948.160000000003</v>
      </c>
      <c r="L937" s="67">
        <v>369374.18</v>
      </c>
      <c r="M937" s="61">
        <f>Tabla16[[#This Row],[TASA EX.]]+Tabla16[[#This Row],[IEPS 8 %]]</f>
        <v>0</v>
      </c>
      <c r="N937" s="69">
        <f>Tabla16[[#This Row],[TASA 16%]]+Tabla16[[#This Row],[IEPS 6%]]</f>
        <v>318426</v>
      </c>
      <c r="O937" s="36">
        <v>45199</v>
      </c>
      <c r="P937" t="s">
        <v>1997</v>
      </c>
      <c r="Q937" s="70" t="s">
        <v>469</v>
      </c>
      <c r="R937" s="65" t="s">
        <v>34</v>
      </c>
      <c r="S937" s="67"/>
      <c r="T937" s="71" t="s">
        <v>35</v>
      </c>
      <c r="U937" s="66" t="s">
        <v>1948</v>
      </c>
      <c r="W937" s="75">
        <f>(Tabla16[[#This Row],[TASA 16%]]+Tabla16[[#This Row],[IEPS 6%]])*0.16</f>
        <v>50948.160000000003</v>
      </c>
      <c r="X937" s="75">
        <f>W937-Tabla16[[#This Row],[IVA]]</f>
        <v>0</v>
      </c>
    </row>
    <row r="938" spans="1:24" x14ac:dyDescent="0.25">
      <c r="A938" s="64" t="s">
        <v>468</v>
      </c>
      <c r="B938" s="65">
        <v>1000</v>
      </c>
      <c r="C938" s="10"/>
      <c r="D938" s="67"/>
      <c r="E938" s="67">
        <v>146337.58000000002</v>
      </c>
      <c r="F938" s="67">
        <v>197584</v>
      </c>
      <c r="G938" s="68"/>
      <c r="H938" s="68"/>
      <c r="I938" s="67"/>
      <c r="J938" s="67"/>
      <c r="K938" s="67">
        <v>31613.439999999999</v>
      </c>
      <c r="L938" s="67">
        <v>375535.02</v>
      </c>
      <c r="M938" s="61">
        <f>Tabla16[[#This Row],[TASA EX.]]+Tabla16[[#This Row],[IEPS 8 %]]</f>
        <v>0</v>
      </c>
      <c r="N938" s="69">
        <f>Tabla16[[#This Row],[TASA 16%]]+Tabla16[[#This Row],[IEPS 6%]]</f>
        <v>197584</v>
      </c>
      <c r="O938" s="36">
        <v>45199</v>
      </c>
      <c r="P938" t="s">
        <v>1997</v>
      </c>
      <c r="Q938" s="70" t="s">
        <v>469</v>
      </c>
      <c r="R938" s="65" t="s">
        <v>34</v>
      </c>
      <c r="S938" s="67"/>
      <c r="T938" s="71" t="s">
        <v>35</v>
      </c>
      <c r="U938" s="66" t="s">
        <v>1949</v>
      </c>
      <c r="W938" s="75">
        <f>(Tabla16[[#This Row],[TASA 16%]]+Tabla16[[#This Row],[IEPS 6%]])*0.16</f>
        <v>31613.440000000002</v>
      </c>
      <c r="X938" s="75">
        <f>W938-Tabla16[[#This Row],[IVA]]</f>
        <v>0</v>
      </c>
    </row>
    <row r="939" spans="1:24" x14ac:dyDescent="0.25">
      <c r="A939" s="39" t="s">
        <v>468</v>
      </c>
      <c r="B939" s="9">
        <v>1000</v>
      </c>
      <c r="C939" s="10"/>
      <c r="D939" s="11"/>
      <c r="E939" s="11">
        <v>-4.999999946448952E-3</v>
      </c>
      <c r="F939" s="11">
        <v>390145.87499999994</v>
      </c>
      <c r="G939" s="24"/>
      <c r="H939" s="24"/>
      <c r="I939" s="11"/>
      <c r="J939" s="11"/>
      <c r="K939" s="11">
        <v>62423.34</v>
      </c>
      <c r="L939" s="11">
        <v>452569.21</v>
      </c>
      <c r="M939" s="61">
        <f>Tabla16[[#This Row],[TASA EX.]]+Tabla16[[#This Row],[IEPS 8 %]]</f>
        <v>0</v>
      </c>
      <c r="N939" s="62">
        <f>Tabla16[[#This Row],[TASA 16%]]+Tabla16[[#This Row],[IEPS 6%]]</f>
        <v>390145.87499999994</v>
      </c>
      <c r="O939" s="36">
        <v>45199</v>
      </c>
      <c r="P939" t="s">
        <v>1997</v>
      </c>
      <c r="Q939" s="37" t="s">
        <v>469</v>
      </c>
      <c r="R939" s="9" t="s">
        <v>34</v>
      </c>
      <c r="S939" s="11"/>
      <c r="T939" s="13" t="s">
        <v>35</v>
      </c>
      <c r="U939" s="12" t="s">
        <v>1950</v>
      </c>
      <c r="W939" s="75">
        <f>(Tabla16[[#This Row],[TASA 16%]]+Tabla16[[#This Row],[IEPS 6%]])*0.16</f>
        <v>62423.339999999989</v>
      </c>
      <c r="X939" s="75">
        <f>W939-Tabla16[[#This Row],[IVA]]</f>
        <v>0</v>
      </c>
    </row>
    <row r="940" spans="1:24" x14ac:dyDescent="0.25">
      <c r="A940" s="64" t="s">
        <v>468</v>
      </c>
      <c r="B940" s="65">
        <v>1000</v>
      </c>
      <c r="C940" s="10"/>
      <c r="D940" s="67"/>
      <c r="E940" s="67">
        <v>483375.01</v>
      </c>
      <c r="F940" s="67">
        <v>0</v>
      </c>
      <c r="G940" s="68"/>
      <c r="H940" s="68"/>
      <c r="I940" s="67"/>
      <c r="J940" s="67"/>
      <c r="K940" s="67"/>
      <c r="L940" s="67">
        <v>483375.01</v>
      </c>
      <c r="M940" s="61">
        <f>Tabla16[[#This Row],[TASA EX.]]+Tabla16[[#This Row],[IEPS 8 %]]</f>
        <v>0</v>
      </c>
      <c r="N940" s="69">
        <f>Tabla16[[#This Row],[TASA 16%]]+Tabla16[[#This Row],[IEPS 6%]]</f>
        <v>0</v>
      </c>
      <c r="O940" s="36">
        <v>45199</v>
      </c>
      <c r="P940" t="s">
        <v>1997</v>
      </c>
      <c r="Q940" s="70" t="s">
        <v>469</v>
      </c>
      <c r="R940" s="65" t="s">
        <v>34</v>
      </c>
      <c r="S940" s="67"/>
      <c r="T940" s="71" t="s">
        <v>35</v>
      </c>
      <c r="U940" s="66" t="s">
        <v>1951</v>
      </c>
      <c r="W940" s="75">
        <f>(Tabla16[[#This Row],[TASA 16%]]+Tabla16[[#This Row],[IEPS 6%]])*0.16</f>
        <v>0</v>
      </c>
      <c r="X940" s="75">
        <f>W940-Tabla16[[#This Row],[IVA]]</f>
        <v>0</v>
      </c>
    </row>
    <row r="941" spans="1:24" x14ac:dyDescent="0.25">
      <c r="A941" s="64">
        <v>187114</v>
      </c>
      <c r="B941" s="65">
        <v>574</v>
      </c>
      <c r="C941" s="10">
        <v>45188</v>
      </c>
      <c r="D941" s="67"/>
      <c r="E941" s="67">
        <v>989.43500000000131</v>
      </c>
      <c r="F941" s="67">
        <v>11240.625</v>
      </c>
      <c r="G941" s="68"/>
      <c r="H941" s="68"/>
      <c r="I941" s="67"/>
      <c r="J941" s="67">
        <v>4.55</v>
      </c>
      <c r="K941" s="67">
        <v>1798.5</v>
      </c>
      <c r="L941" s="67">
        <v>14033.11</v>
      </c>
      <c r="M941" s="61">
        <f>Tabla16[[#This Row],[TASA EX.]]+Tabla16[[#This Row],[IEPS 8 %]]</f>
        <v>4.55</v>
      </c>
      <c r="N941" s="69">
        <f>Tabla16[[#This Row],[TASA 16%]]+Tabla16[[#This Row],[IEPS 6%]]</f>
        <v>11240.625</v>
      </c>
      <c r="O941" s="36">
        <v>45189</v>
      </c>
      <c r="P941" s="66" t="s">
        <v>577</v>
      </c>
      <c r="Q941" s="70" t="s">
        <v>578</v>
      </c>
      <c r="R941" s="65" t="s">
        <v>48</v>
      </c>
      <c r="S941" s="67"/>
      <c r="T941" s="71" t="s">
        <v>49</v>
      </c>
      <c r="U941" s="66" t="s">
        <v>1817</v>
      </c>
      <c r="W941" s="75">
        <f>(Tabla16[[#This Row],[TASA 16%]]+Tabla16[[#This Row],[IEPS 6%]])*0.16</f>
        <v>1798.5</v>
      </c>
      <c r="X941" s="75">
        <f>W941-Tabla16[[#This Row],[IVA]]</f>
        <v>0</v>
      </c>
    </row>
    <row r="942" spans="1:24" x14ac:dyDescent="0.25">
      <c r="A942" s="39">
        <v>187154</v>
      </c>
      <c r="B942" s="9">
        <v>614</v>
      </c>
      <c r="C942" s="10">
        <v>45189</v>
      </c>
      <c r="D942" s="11"/>
      <c r="E942" s="11">
        <v>21886.392499999998</v>
      </c>
      <c r="F942" s="11">
        <v>5798.3474999999989</v>
      </c>
      <c r="G942" s="24"/>
      <c r="H942" s="24"/>
      <c r="I942" s="11">
        <v>3.59</v>
      </c>
      <c r="J942" s="11">
        <v>7.2</v>
      </c>
      <c r="K942" s="11">
        <v>928.31</v>
      </c>
      <c r="L942" s="11">
        <v>28623.84</v>
      </c>
      <c r="M942" s="62">
        <f>Tabla16[[#This Row],[TASA EX.]]+Tabla16[[#This Row],[IEPS 8 %]]</f>
        <v>7.2</v>
      </c>
      <c r="N942" s="62">
        <f>Tabla16[[#This Row],[TASA 16%]]+Tabla16[[#This Row],[IEPS 6%]]</f>
        <v>5801.9374999999991</v>
      </c>
      <c r="O942" s="36">
        <v>45190</v>
      </c>
      <c r="P942" s="12" t="s">
        <v>577</v>
      </c>
      <c r="Q942" s="37" t="s">
        <v>578</v>
      </c>
      <c r="R942" s="9" t="s">
        <v>48</v>
      </c>
      <c r="S942" s="11"/>
      <c r="T942" s="13" t="s">
        <v>49</v>
      </c>
      <c r="U942" s="12" t="s">
        <v>1838</v>
      </c>
      <c r="W942" s="75">
        <f>(Tabla16[[#This Row],[TASA 16%]]+Tabla16[[#This Row],[IEPS 6%]])*0.16</f>
        <v>928.30999999999983</v>
      </c>
      <c r="X942" s="75">
        <f>W942-Tabla16[[#This Row],[IVA]]</f>
        <v>0</v>
      </c>
    </row>
    <row r="943" spans="1:24" x14ac:dyDescent="0.25">
      <c r="A943" s="64">
        <v>187157</v>
      </c>
      <c r="B943" s="65">
        <v>617</v>
      </c>
      <c r="C943" s="10">
        <v>45190</v>
      </c>
      <c r="D943" s="67"/>
      <c r="E943" s="67">
        <v>28952.504999999997</v>
      </c>
      <c r="F943" s="67">
        <v>4821.125</v>
      </c>
      <c r="G943" s="68"/>
      <c r="H943" s="68"/>
      <c r="I943" s="67"/>
      <c r="J943" s="67">
        <v>36.08</v>
      </c>
      <c r="K943" s="67">
        <v>771.38</v>
      </c>
      <c r="L943" s="67">
        <v>34581.089999999997</v>
      </c>
      <c r="M943" s="61">
        <f>Tabla16[[#This Row],[TASA EX.]]+Tabla16[[#This Row],[IEPS 8 %]]</f>
        <v>36.08</v>
      </c>
      <c r="N943" s="69">
        <f>Tabla16[[#This Row],[TASA 16%]]+Tabla16[[#This Row],[IEPS 6%]]</f>
        <v>4821.125</v>
      </c>
      <c r="O943" s="36">
        <v>45191</v>
      </c>
      <c r="P943" s="66" t="s">
        <v>577</v>
      </c>
      <c r="Q943" s="70" t="s">
        <v>578</v>
      </c>
      <c r="R943" s="65" t="s">
        <v>48</v>
      </c>
      <c r="S943" s="67"/>
      <c r="T943" s="71" t="s">
        <v>49</v>
      </c>
      <c r="U943" s="66" t="s">
        <v>1840</v>
      </c>
      <c r="W943" s="75">
        <f>(Tabla16[[#This Row],[TASA 16%]]+Tabla16[[#This Row],[IEPS 6%]])*0.16</f>
        <v>771.38</v>
      </c>
      <c r="X943" s="75">
        <f>W943-Tabla16[[#This Row],[IVA]]</f>
        <v>0</v>
      </c>
    </row>
    <row r="944" spans="1:24" x14ac:dyDescent="0.25">
      <c r="A944" s="64" t="s">
        <v>468</v>
      </c>
      <c r="B944" s="65">
        <v>1000</v>
      </c>
      <c r="C944" s="10"/>
      <c r="D944" s="67"/>
      <c r="E944" s="67">
        <v>-1.2499999953433871E-2</v>
      </c>
      <c r="F944" s="67">
        <v>532663.8125</v>
      </c>
      <c r="G944" s="68"/>
      <c r="H944" s="68"/>
      <c r="I944" s="67"/>
      <c r="J944" s="67"/>
      <c r="K944" s="67">
        <v>85226.21</v>
      </c>
      <c r="L944" s="67">
        <v>617890.01</v>
      </c>
      <c r="M944" s="61">
        <f>Tabla16[[#This Row],[TASA EX.]]+Tabla16[[#This Row],[IEPS 8 %]]</f>
        <v>0</v>
      </c>
      <c r="N944" s="69">
        <f>Tabla16[[#This Row],[TASA 16%]]+Tabla16[[#This Row],[IEPS 6%]]</f>
        <v>532663.8125</v>
      </c>
      <c r="O944" s="36">
        <v>45199</v>
      </c>
      <c r="P944" t="s">
        <v>1997</v>
      </c>
      <c r="Q944" s="70" t="s">
        <v>469</v>
      </c>
      <c r="R944" s="65" t="s">
        <v>34</v>
      </c>
      <c r="S944" s="67"/>
      <c r="T944" s="71" t="s">
        <v>35</v>
      </c>
      <c r="U944" s="66" t="s">
        <v>1955</v>
      </c>
      <c r="W944" s="75">
        <f>(Tabla16[[#This Row],[TASA 16%]]+Tabla16[[#This Row],[IEPS 6%]])*0.16</f>
        <v>85226.21</v>
      </c>
      <c r="X944" s="75">
        <f>W944-Tabla16[[#This Row],[IVA]]</f>
        <v>0</v>
      </c>
    </row>
    <row r="945" spans="1:24" x14ac:dyDescent="0.25">
      <c r="A945" s="64">
        <v>187213</v>
      </c>
      <c r="B945" s="65">
        <v>673</v>
      </c>
      <c r="C945" s="10">
        <v>45191</v>
      </c>
      <c r="D945" s="67"/>
      <c r="E945" s="67">
        <v>3296.6875</v>
      </c>
      <c r="F945" s="67">
        <v>2097.3125</v>
      </c>
      <c r="G945" s="68"/>
      <c r="H945" s="68"/>
      <c r="I945" s="67"/>
      <c r="J945" s="67">
        <v>50.93</v>
      </c>
      <c r="K945" s="67">
        <v>335.57</v>
      </c>
      <c r="L945" s="67">
        <v>5780.5</v>
      </c>
      <c r="M945" s="61">
        <f>Tabla16[[#This Row],[TASA EX.]]+Tabla16[[#This Row],[IEPS 8 %]]</f>
        <v>50.93</v>
      </c>
      <c r="N945" s="69">
        <f>Tabla16[[#This Row],[TASA 16%]]+Tabla16[[#This Row],[IEPS 6%]]</f>
        <v>2097.3125</v>
      </c>
      <c r="O945" s="36">
        <v>45195</v>
      </c>
      <c r="P945" s="66" t="s">
        <v>577</v>
      </c>
      <c r="Q945" s="70" t="s">
        <v>578</v>
      </c>
      <c r="R945" s="65" t="s">
        <v>48</v>
      </c>
      <c r="S945" s="67"/>
      <c r="T945" s="71" t="s">
        <v>49</v>
      </c>
      <c r="U945" s="66" t="s">
        <v>1867</v>
      </c>
      <c r="W945" s="75">
        <f>(Tabla16[[#This Row],[TASA 16%]]+Tabla16[[#This Row],[IEPS 6%]])*0.16</f>
        <v>335.57</v>
      </c>
      <c r="X945" s="75">
        <f>W945-Tabla16[[#This Row],[IVA]]</f>
        <v>0</v>
      </c>
    </row>
    <row r="946" spans="1:24" x14ac:dyDescent="0.25">
      <c r="A946" s="64" t="s">
        <v>468</v>
      </c>
      <c r="B946" s="65">
        <v>1003</v>
      </c>
      <c r="C946" s="10"/>
      <c r="D946" s="67"/>
      <c r="E946" s="67">
        <v>791802.01</v>
      </c>
      <c r="F946" s="67">
        <v>0</v>
      </c>
      <c r="G946" s="68"/>
      <c r="H946" s="68"/>
      <c r="I946" s="67"/>
      <c r="J946" s="67"/>
      <c r="K946" s="67"/>
      <c r="L946" s="67">
        <v>791802.01</v>
      </c>
      <c r="M946" s="61">
        <f>Tabla16[[#This Row],[TASA EX.]]+Tabla16[[#This Row],[IEPS 8 %]]</f>
        <v>0</v>
      </c>
      <c r="N946" s="69">
        <f>Tabla16[[#This Row],[TASA 16%]]+Tabla16[[#This Row],[IEPS 6%]]</f>
        <v>0</v>
      </c>
      <c r="O946" s="36">
        <v>45199</v>
      </c>
      <c r="P946" t="s">
        <v>1997</v>
      </c>
      <c r="Q946" s="70" t="s">
        <v>469</v>
      </c>
      <c r="R946" s="65" t="s">
        <v>34</v>
      </c>
      <c r="S946" s="67"/>
      <c r="T946" s="71" t="s">
        <v>35</v>
      </c>
      <c r="U946" s="66" t="s">
        <v>1957</v>
      </c>
      <c r="W946" s="75">
        <f>(Tabla16[[#This Row],[TASA 16%]]+Tabla16[[#This Row],[IEPS 6%]])*0.16</f>
        <v>0</v>
      </c>
      <c r="X946" s="75">
        <f>W946-Tabla16[[#This Row],[IVA]]</f>
        <v>0</v>
      </c>
    </row>
    <row r="947" spans="1:24" x14ac:dyDescent="0.25">
      <c r="A947" s="64" t="s">
        <v>468</v>
      </c>
      <c r="B947" s="65">
        <v>1003</v>
      </c>
      <c r="C947" s="10"/>
      <c r="D947" s="67"/>
      <c r="E947" s="67">
        <v>822492</v>
      </c>
      <c r="F947" s="67">
        <v>0</v>
      </c>
      <c r="G947" s="68"/>
      <c r="H947" s="68"/>
      <c r="I947" s="67"/>
      <c r="J947" s="67"/>
      <c r="K947" s="67"/>
      <c r="L947" s="67">
        <v>822492</v>
      </c>
      <c r="M947" s="61">
        <f>Tabla16[[#This Row],[TASA EX.]]+Tabla16[[#This Row],[IEPS 8 %]]</f>
        <v>0</v>
      </c>
      <c r="N947" s="69">
        <f>Tabla16[[#This Row],[TASA 16%]]+Tabla16[[#This Row],[IEPS 6%]]</f>
        <v>0</v>
      </c>
      <c r="O947" s="36">
        <v>45199</v>
      </c>
      <c r="P947" t="s">
        <v>1997</v>
      </c>
      <c r="Q947" s="70" t="s">
        <v>469</v>
      </c>
      <c r="R947" s="65" t="s">
        <v>34</v>
      </c>
      <c r="S947" s="67"/>
      <c r="T947" s="71" t="s">
        <v>35</v>
      </c>
      <c r="U947" s="66" t="s">
        <v>1958</v>
      </c>
      <c r="W947" s="75">
        <f>(Tabla16[[#This Row],[TASA 16%]]+Tabla16[[#This Row],[IEPS 6%]])*0.16</f>
        <v>0</v>
      </c>
      <c r="X947" s="75">
        <f>W947-Tabla16[[#This Row],[IVA]]</f>
        <v>0</v>
      </c>
    </row>
    <row r="948" spans="1:24" x14ac:dyDescent="0.25">
      <c r="A948" s="64" t="s">
        <v>468</v>
      </c>
      <c r="B948" s="65">
        <v>1003</v>
      </c>
      <c r="C948" s="10"/>
      <c r="D948" s="67"/>
      <c r="E948" s="67">
        <v>825564.01</v>
      </c>
      <c r="F948" s="67">
        <v>0</v>
      </c>
      <c r="G948" s="68"/>
      <c r="H948" s="68"/>
      <c r="I948" s="67"/>
      <c r="J948" s="67"/>
      <c r="K948" s="67"/>
      <c r="L948" s="67">
        <v>825564.01</v>
      </c>
      <c r="M948" s="61">
        <f>Tabla16[[#This Row],[TASA EX.]]+Tabla16[[#This Row],[IEPS 8 %]]</f>
        <v>0</v>
      </c>
      <c r="N948" s="69">
        <f>Tabla16[[#This Row],[TASA 16%]]+Tabla16[[#This Row],[IEPS 6%]]</f>
        <v>0</v>
      </c>
      <c r="O948" s="36">
        <v>45199</v>
      </c>
      <c r="P948" t="s">
        <v>1997</v>
      </c>
      <c r="Q948" s="70" t="s">
        <v>469</v>
      </c>
      <c r="R948" s="65" t="s">
        <v>34</v>
      </c>
      <c r="S948" s="67"/>
      <c r="T948" s="71" t="s">
        <v>35</v>
      </c>
      <c r="U948" s="66" t="s">
        <v>1959</v>
      </c>
      <c r="W948" s="75">
        <f>(Tabla16[[#This Row],[TASA 16%]]+Tabla16[[#This Row],[IEPS 6%]])*0.16</f>
        <v>0</v>
      </c>
      <c r="X948" s="75">
        <f>W948-Tabla16[[#This Row],[IVA]]</f>
        <v>0</v>
      </c>
    </row>
    <row r="949" spans="1:24" x14ac:dyDescent="0.25">
      <c r="A949" s="64">
        <v>187263</v>
      </c>
      <c r="B949" s="65">
        <v>723</v>
      </c>
      <c r="C949" s="10">
        <v>45194</v>
      </c>
      <c r="D949" s="67"/>
      <c r="E949" s="67">
        <v>2907.0549999999994</v>
      </c>
      <c r="F949" s="67">
        <v>2365.125</v>
      </c>
      <c r="G949" s="68"/>
      <c r="H949" s="68"/>
      <c r="I949" s="67"/>
      <c r="J949" s="67">
        <v>88.35</v>
      </c>
      <c r="K949" s="67">
        <v>378.42</v>
      </c>
      <c r="L949" s="67">
        <v>5738.95</v>
      </c>
      <c r="M949" s="61">
        <f>Tabla16[[#This Row],[TASA EX.]]+Tabla16[[#This Row],[IEPS 8 %]]</f>
        <v>88.35</v>
      </c>
      <c r="N949" s="69">
        <f>Tabla16[[#This Row],[TASA 16%]]+Tabla16[[#This Row],[IEPS 6%]]</f>
        <v>2365.125</v>
      </c>
      <c r="O949" s="36">
        <v>45195</v>
      </c>
      <c r="P949" s="66" t="s">
        <v>577</v>
      </c>
      <c r="Q949" s="70" t="s">
        <v>578</v>
      </c>
      <c r="R949" s="65" t="s">
        <v>48</v>
      </c>
      <c r="S949" s="67"/>
      <c r="T949" s="71" t="s">
        <v>49</v>
      </c>
      <c r="U949" s="66" t="s">
        <v>1875</v>
      </c>
      <c r="W949" s="75">
        <f>(Tabla16[[#This Row],[TASA 16%]]+Tabla16[[#This Row],[IEPS 6%]])*0.16</f>
        <v>378.42</v>
      </c>
      <c r="X949" s="75">
        <f>W949-Tabla16[[#This Row],[IVA]]</f>
        <v>0</v>
      </c>
    </row>
    <row r="950" spans="1:24" x14ac:dyDescent="0.25">
      <c r="A950" s="64" t="s">
        <v>468</v>
      </c>
      <c r="B950" s="65">
        <v>1003</v>
      </c>
      <c r="C950" s="10"/>
      <c r="D950" s="67"/>
      <c r="E950" s="67">
        <v>-2.9999999998835847E-2</v>
      </c>
      <c r="F950" s="67">
        <v>24664.25</v>
      </c>
      <c r="G950" s="68"/>
      <c r="H950" s="68"/>
      <c r="I950" s="67"/>
      <c r="J950" s="67"/>
      <c r="K950" s="67">
        <v>3946.28</v>
      </c>
      <c r="L950" s="67">
        <v>28610.5</v>
      </c>
      <c r="M950" s="61">
        <f>Tabla16[[#This Row],[TASA EX.]]+Tabla16[[#This Row],[IEPS 8 %]]</f>
        <v>0</v>
      </c>
      <c r="N950" s="69">
        <f>Tabla16[[#This Row],[TASA 16%]]+Tabla16[[#This Row],[IEPS 6%]]</f>
        <v>24664.25</v>
      </c>
      <c r="O950" s="36">
        <v>45199</v>
      </c>
      <c r="P950" s="66" t="s">
        <v>739</v>
      </c>
      <c r="Q950" s="70" t="s">
        <v>740</v>
      </c>
      <c r="R950" s="65" t="s">
        <v>34</v>
      </c>
      <c r="S950" s="67"/>
      <c r="T950" s="71" t="s">
        <v>35</v>
      </c>
      <c r="U950" s="66" t="s">
        <v>1961</v>
      </c>
      <c r="W950" s="75">
        <f>(Tabla16[[#This Row],[TASA 16%]]+Tabla16[[#This Row],[IEPS 6%]])*0.16</f>
        <v>3946.28</v>
      </c>
      <c r="X950" s="75">
        <f>W950-Tabla16[[#This Row],[IVA]]</f>
        <v>0</v>
      </c>
    </row>
    <row r="951" spans="1:24" x14ac:dyDescent="0.25">
      <c r="A951" s="64" t="s">
        <v>891</v>
      </c>
      <c r="B951" s="65">
        <v>2001</v>
      </c>
      <c r="C951" s="10">
        <v>45170</v>
      </c>
      <c r="D951" s="67"/>
      <c r="E951" s="67">
        <v>-2.2500000002764864E-2</v>
      </c>
      <c r="F951" s="67">
        <v>26973.562500000004</v>
      </c>
      <c r="G951" s="68"/>
      <c r="H951" s="68"/>
      <c r="I951" s="67"/>
      <c r="J951" s="67"/>
      <c r="K951" s="67">
        <v>4315.7700000000004</v>
      </c>
      <c r="L951" s="67">
        <v>31289.31</v>
      </c>
      <c r="M951" s="61">
        <f>Tabla16[[#This Row],[TASA EX.]]+Tabla16[[#This Row],[IEPS 8 %]]</f>
        <v>0</v>
      </c>
      <c r="N951" s="69">
        <f>Tabla16[[#This Row],[TASA 16%]]+Tabla16[[#This Row],[IEPS 6%]]</f>
        <v>26973.562500000004</v>
      </c>
      <c r="O951" s="36">
        <v>45170</v>
      </c>
      <c r="P951" s="66" t="s">
        <v>83</v>
      </c>
      <c r="Q951" s="70" t="s">
        <v>84</v>
      </c>
      <c r="R951" s="65" t="s">
        <v>34</v>
      </c>
      <c r="S951" s="67">
        <v>834.24</v>
      </c>
      <c r="T951" s="71" t="s">
        <v>35</v>
      </c>
      <c r="U951" s="66" t="s">
        <v>995</v>
      </c>
      <c r="W951" s="75">
        <f>(Tabla16[[#This Row],[TASA 16%]]+Tabla16[[#This Row],[IEPS 6%]])*0.16</f>
        <v>4315.7700000000004</v>
      </c>
      <c r="X951" s="75">
        <f>W951-Tabla16[[#This Row],[IVA]]</f>
        <v>0</v>
      </c>
    </row>
    <row r="952" spans="1:24" x14ac:dyDescent="0.25">
      <c r="A952" s="64">
        <v>187276</v>
      </c>
      <c r="B952" s="65">
        <v>736</v>
      </c>
      <c r="C952" s="10">
        <v>45194</v>
      </c>
      <c r="D952" s="67"/>
      <c r="E952" s="67">
        <v>2788.3474999999999</v>
      </c>
      <c r="F952" s="67">
        <v>3568.8125</v>
      </c>
      <c r="G952" s="68"/>
      <c r="H952" s="68"/>
      <c r="I952" s="67"/>
      <c r="J952" s="67">
        <v>50.51</v>
      </c>
      <c r="K952" s="67">
        <v>571.01</v>
      </c>
      <c r="L952" s="67">
        <v>6978.68</v>
      </c>
      <c r="M952" s="61">
        <f>Tabla16[[#This Row],[TASA EX.]]+Tabla16[[#This Row],[IEPS 8 %]]</f>
        <v>50.51</v>
      </c>
      <c r="N952" s="69">
        <f>Tabla16[[#This Row],[TASA 16%]]+Tabla16[[#This Row],[IEPS 6%]]</f>
        <v>3568.8125</v>
      </c>
      <c r="O952" s="36">
        <v>45195</v>
      </c>
      <c r="P952" s="66" t="s">
        <v>577</v>
      </c>
      <c r="Q952" s="70" t="s">
        <v>578</v>
      </c>
      <c r="R952" s="65" t="s">
        <v>48</v>
      </c>
      <c r="S952" s="67"/>
      <c r="T952" s="71" t="s">
        <v>49</v>
      </c>
      <c r="U952" s="66" t="s">
        <v>1876</v>
      </c>
      <c r="W952" s="75">
        <f>(Tabla16[[#This Row],[TASA 16%]]+Tabla16[[#This Row],[IEPS 6%]])*0.16</f>
        <v>571.01</v>
      </c>
      <c r="X952" s="75">
        <f>W952-Tabla16[[#This Row],[IVA]]</f>
        <v>0</v>
      </c>
    </row>
    <row r="953" spans="1:24" x14ac:dyDescent="0.25">
      <c r="A953" s="39" t="s">
        <v>938</v>
      </c>
      <c r="B953" s="9">
        <v>2003</v>
      </c>
      <c r="C953" s="10">
        <v>45170</v>
      </c>
      <c r="D953" s="11"/>
      <c r="E953" s="11">
        <v>0</v>
      </c>
      <c r="F953" s="11">
        <v>1431</v>
      </c>
      <c r="G953" s="24"/>
      <c r="H953" s="24">
        <v>-17.89</v>
      </c>
      <c r="I953" s="11"/>
      <c r="J953" s="11"/>
      <c r="K953" s="11">
        <v>228.96</v>
      </c>
      <c r="L953" s="11">
        <v>1642.07</v>
      </c>
      <c r="M953" s="62">
        <f>Tabla16[[#This Row],[TASA EX.]]+Tabla16[[#This Row],[IEPS 8 %]]</f>
        <v>0</v>
      </c>
      <c r="N953" s="62">
        <f>Tabla16[[#This Row],[TASA 16%]]+Tabla16[[#This Row],[IEPS 6%]]</f>
        <v>1431</v>
      </c>
      <c r="O953" s="36">
        <v>45170</v>
      </c>
      <c r="P953" s="12" t="s">
        <v>1040</v>
      </c>
      <c r="Q953" s="37" t="s">
        <v>1041</v>
      </c>
      <c r="R953" s="9" t="s">
        <v>48</v>
      </c>
      <c r="S953" s="11"/>
      <c r="T953" s="13" t="s">
        <v>49</v>
      </c>
      <c r="U953" s="12" t="s">
        <v>1042</v>
      </c>
      <c r="W953" s="75">
        <f>(Tabla16[[#This Row],[TASA 16%]]+Tabla16[[#This Row],[IEPS 6%]])*0.16</f>
        <v>228.96</v>
      </c>
      <c r="X953" s="75">
        <f>W953-Tabla16[[#This Row],[IVA]]</f>
        <v>0</v>
      </c>
    </row>
    <row r="954" spans="1:24" x14ac:dyDescent="0.25">
      <c r="A954" s="64" t="s">
        <v>840</v>
      </c>
      <c r="B954" s="65">
        <v>2004</v>
      </c>
      <c r="C954" s="10">
        <v>45170</v>
      </c>
      <c r="D954" s="67"/>
      <c r="E954" s="67">
        <v>17216.55</v>
      </c>
      <c r="F954" s="67">
        <v>30578.500000000004</v>
      </c>
      <c r="G954" s="68"/>
      <c r="H954" s="68"/>
      <c r="I954" s="67"/>
      <c r="J954" s="67"/>
      <c r="K954" s="67">
        <v>4892.5600000000004</v>
      </c>
      <c r="L954" s="67">
        <v>52687.61</v>
      </c>
      <c r="M954" s="61">
        <f>Tabla16[[#This Row],[TASA EX.]]+Tabla16[[#This Row],[IEPS 8 %]]</f>
        <v>0</v>
      </c>
      <c r="N954" s="69">
        <f>Tabla16[[#This Row],[TASA 16%]]+Tabla16[[#This Row],[IEPS 6%]]</f>
        <v>30578.500000000004</v>
      </c>
      <c r="O954" s="36">
        <v>45170</v>
      </c>
      <c r="P954" s="66" t="s">
        <v>81</v>
      </c>
      <c r="Q954" s="70" t="s">
        <v>82</v>
      </c>
      <c r="R954" s="65" t="s">
        <v>34</v>
      </c>
      <c r="S954" s="67"/>
      <c r="T954" s="71" t="s">
        <v>35</v>
      </c>
      <c r="U954" s="66" t="s">
        <v>56</v>
      </c>
      <c r="W954" s="75">
        <f>(Tabla16[[#This Row],[TASA 16%]]+Tabla16[[#This Row],[IEPS 6%]])*0.16</f>
        <v>4892.5600000000004</v>
      </c>
      <c r="X954" s="75">
        <f>W954-Tabla16[[#This Row],[IVA]]</f>
        <v>0</v>
      </c>
    </row>
    <row r="955" spans="1:24" x14ac:dyDescent="0.25">
      <c r="A955" s="76" t="s">
        <v>929</v>
      </c>
      <c r="B955" s="77">
        <v>2005</v>
      </c>
      <c r="C955" s="85">
        <v>45170</v>
      </c>
      <c r="D955" s="79"/>
      <c r="E955" s="79">
        <v>2.9103830456733704E-11</v>
      </c>
      <c r="F955" s="79">
        <v>213486.99999999997</v>
      </c>
      <c r="G955" s="80"/>
      <c r="H955" s="80"/>
      <c r="I955" s="79"/>
      <c r="J955" s="79"/>
      <c r="K955" s="79">
        <v>34157.919999999998</v>
      </c>
      <c r="L955" s="79">
        <v>247644.92</v>
      </c>
      <c r="M955" s="81">
        <f>Tabla16[[#This Row],[TASA EX.]]+Tabla16[[#This Row],[IEPS 8 %]]</f>
        <v>0</v>
      </c>
      <c r="N955" s="81">
        <f>Tabla16[[#This Row],[TASA 16%]]+Tabla16[[#This Row],[IEPS 6%]]</f>
        <v>213486.99999999997</v>
      </c>
      <c r="O955" s="36">
        <v>45170</v>
      </c>
      <c r="P955" s="78" t="s">
        <v>1027</v>
      </c>
      <c r="Q955" s="82" t="s">
        <v>1028</v>
      </c>
      <c r="R955" s="77" t="s">
        <v>34</v>
      </c>
      <c r="S955" s="79">
        <v>6602.7</v>
      </c>
      <c r="T955" s="83" t="s">
        <v>35</v>
      </c>
      <c r="U955" s="78" t="s">
        <v>1029</v>
      </c>
      <c r="W955" s="75">
        <f>(Tabla16[[#This Row],[TASA 16%]]+Tabla16[[#This Row],[IEPS 6%]])*0.16</f>
        <v>34157.919999999998</v>
      </c>
      <c r="X955" s="75">
        <f>W955-Tabla16[[#This Row],[IVA]]</f>
        <v>0</v>
      </c>
    </row>
    <row r="956" spans="1:24" x14ac:dyDescent="0.25">
      <c r="A956" s="64" t="s">
        <v>941</v>
      </c>
      <c r="B956" s="65">
        <v>2006</v>
      </c>
      <c r="C956" s="10">
        <v>45170</v>
      </c>
      <c r="D956" s="67"/>
      <c r="E956" s="67">
        <v>2.7499999999236024E-2</v>
      </c>
      <c r="F956" s="67">
        <v>7987.3125</v>
      </c>
      <c r="G956" s="68"/>
      <c r="H956" s="68"/>
      <c r="I956" s="67"/>
      <c r="J956" s="67"/>
      <c r="K956" s="67">
        <v>1277.97</v>
      </c>
      <c r="L956" s="67">
        <v>9265.31</v>
      </c>
      <c r="M956" s="61">
        <f>Tabla16[[#This Row],[TASA EX.]]+Tabla16[[#This Row],[IEPS 8 %]]</f>
        <v>0</v>
      </c>
      <c r="N956" s="69">
        <f>Tabla16[[#This Row],[TASA 16%]]+Tabla16[[#This Row],[IEPS 6%]]</f>
        <v>7987.3125</v>
      </c>
      <c r="O956" s="36">
        <v>45170</v>
      </c>
      <c r="P956" s="66" t="s">
        <v>91</v>
      </c>
      <c r="Q956" s="70" t="s">
        <v>92</v>
      </c>
      <c r="R956" s="65" t="s">
        <v>48</v>
      </c>
      <c r="S956" s="67"/>
      <c r="T956" s="71" t="s">
        <v>49</v>
      </c>
      <c r="U956" s="66" t="s">
        <v>1045</v>
      </c>
      <c r="W956" s="75">
        <f>(Tabla16[[#This Row],[TASA 16%]]+Tabla16[[#This Row],[IEPS 6%]])*0.16</f>
        <v>1277.97</v>
      </c>
      <c r="X956" s="75">
        <f>W956-Tabla16[[#This Row],[IVA]]</f>
        <v>0</v>
      </c>
    </row>
    <row r="957" spans="1:24" x14ac:dyDescent="0.25">
      <c r="A957" s="39" t="s">
        <v>855</v>
      </c>
      <c r="B957" s="9">
        <v>2007</v>
      </c>
      <c r="C957" s="10">
        <v>45173</v>
      </c>
      <c r="D957" s="11"/>
      <c r="E957" s="11">
        <v>5.7500000000800355E-2</v>
      </c>
      <c r="F957" s="11">
        <v>10633.3125</v>
      </c>
      <c r="G957" s="24"/>
      <c r="H957" s="24"/>
      <c r="I957" s="11"/>
      <c r="J957" s="11"/>
      <c r="K957" s="11">
        <v>1701.33</v>
      </c>
      <c r="L957" s="11">
        <v>12334.7</v>
      </c>
      <c r="M957" s="62">
        <f>Tabla16[[#This Row],[TASA EX.]]+Tabla16[[#This Row],[IEPS 8 %]]</f>
        <v>0</v>
      </c>
      <c r="N957" s="62">
        <f>Tabla16[[#This Row],[TASA 16%]]+Tabla16[[#This Row],[IEPS 6%]]</f>
        <v>10633.3125</v>
      </c>
      <c r="O957" s="36">
        <v>45173</v>
      </c>
      <c r="P957" s="12" t="s">
        <v>65</v>
      </c>
      <c r="Q957" s="37" t="s">
        <v>66</v>
      </c>
      <c r="R957" s="9" t="s">
        <v>34</v>
      </c>
      <c r="S957" s="11"/>
      <c r="T957" s="13" t="s">
        <v>35</v>
      </c>
      <c r="U957" s="12" t="s">
        <v>959</v>
      </c>
      <c r="W957" s="75">
        <f>(Tabla16[[#This Row],[TASA 16%]]+Tabla16[[#This Row],[IEPS 6%]])*0.16</f>
        <v>1701.33</v>
      </c>
      <c r="X957" s="75">
        <f>W957-Tabla16[[#This Row],[IVA]]</f>
        <v>0</v>
      </c>
    </row>
    <row r="958" spans="1:24" x14ac:dyDescent="0.25">
      <c r="A958" s="64">
        <v>185996</v>
      </c>
      <c r="B958" s="65">
        <v>456</v>
      </c>
      <c r="C958" s="10">
        <v>45153</v>
      </c>
      <c r="D958" s="67"/>
      <c r="E958" s="67">
        <v>163901.29999999999</v>
      </c>
      <c r="F958" s="67">
        <v>0</v>
      </c>
      <c r="G958" s="68"/>
      <c r="H958" s="68"/>
      <c r="I958" s="67"/>
      <c r="J958" s="67">
        <v>8550.3799999999992</v>
      </c>
      <c r="K958" s="67"/>
      <c r="L958" s="67">
        <v>172451.68</v>
      </c>
      <c r="M958" s="61">
        <f>Tabla16[[#This Row],[TASA EX.]]+Tabla16[[#This Row],[IEPS 8 %]]</f>
        <v>8550.3799999999992</v>
      </c>
      <c r="N958" s="69">
        <f>Tabla16[[#This Row],[TASA 16%]]+Tabla16[[#This Row],[IEPS 6%]]</f>
        <v>0</v>
      </c>
      <c r="O958" s="36">
        <v>45171</v>
      </c>
      <c r="P958" s="66" t="s">
        <v>150</v>
      </c>
      <c r="Q958" s="70" t="s">
        <v>151</v>
      </c>
      <c r="R958" s="65" t="s">
        <v>34</v>
      </c>
      <c r="S958" s="67">
        <v>14176.76</v>
      </c>
      <c r="T958" s="71" t="s">
        <v>35</v>
      </c>
      <c r="U958" s="66" t="s">
        <v>1092</v>
      </c>
      <c r="W958" s="75">
        <f>(Tabla16[[#This Row],[TASA 16%]]+Tabla16[[#This Row],[IEPS 6%]])*0.16</f>
        <v>0</v>
      </c>
      <c r="X958" s="75">
        <f>W958-Tabla16[[#This Row],[IVA]]</f>
        <v>0</v>
      </c>
    </row>
    <row r="959" spans="1:24" x14ac:dyDescent="0.25">
      <c r="A959" s="64" t="s">
        <v>896</v>
      </c>
      <c r="B959" s="65">
        <v>2009</v>
      </c>
      <c r="C959" s="10">
        <v>45173</v>
      </c>
      <c r="D959" s="67"/>
      <c r="E959" s="67">
        <v>0</v>
      </c>
      <c r="F959" s="67">
        <v>5460</v>
      </c>
      <c r="G959" s="68"/>
      <c r="H959" s="68"/>
      <c r="I959" s="67"/>
      <c r="J959" s="67"/>
      <c r="K959" s="67">
        <v>873.6</v>
      </c>
      <c r="L959" s="67">
        <v>6333.6</v>
      </c>
      <c r="M959" s="61">
        <f>Tabla16[[#This Row],[TASA EX.]]+Tabla16[[#This Row],[IEPS 8 %]]</f>
        <v>0</v>
      </c>
      <c r="N959" s="69">
        <f>Tabla16[[#This Row],[TASA 16%]]+Tabla16[[#This Row],[IEPS 6%]]</f>
        <v>5460</v>
      </c>
      <c r="O959" s="36">
        <v>45173</v>
      </c>
      <c r="P959" s="66" t="s">
        <v>511</v>
      </c>
      <c r="Q959" s="70" t="s">
        <v>512</v>
      </c>
      <c r="R959" s="65" t="s">
        <v>52</v>
      </c>
      <c r="S959" s="67"/>
      <c r="T959" s="71" t="s">
        <v>53</v>
      </c>
      <c r="U959" s="66" t="s">
        <v>1002</v>
      </c>
      <c r="W959" s="75">
        <f>(Tabla16[[#This Row],[TASA 16%]]+Tabla16[[#This Row],[IEPS 6%]])*0.16</f>
        <v>873.6</v>
      </c>
      <c r="X959" s="75">
        <f>W959-Tabla16[[#This Row],[IVA]]</f>
        <v>0</v>
      </c>
    </row>
    <row r="960" spans="1:24" x14ac:dyDescent="0.25">
      <c r="A960" s="76" t="s">
        <v>927</v>
      </c>
      <c r="B960" s="77">
        <v>2010</v>
      </c>
      <c r="C960" s="85">
        <v>45173</v>
      </c>
      <c r="D960" s="79"/>
      <c r="E960" s="79">
        <v>154440</v>
      </c>
      <c r="F960" s="79">
        <v>0</v>
      </c>
      <c r="G960" s="80"/>
      <c r="H960" s="80"/>
      <c r="I960" s="79"/>
      <c r="J960" s="79"/>
      <c r="K960" s="79"/>
      <c r="L960" s="79">
        <v>154440</v>
      </c>
      <c r="M960" s="81">
        <f>Tabla16[[#This Row],[TASA EX.]]+Tabla16[[#This Row],[IEPS 8 %]]</f>
        <v>0</v>
      </c>
      <c r="N960" s="81">
        <f>Tabla16[[#This Row],[TASA 16%]]+Tabla16[[#This Row],[IEPS 6%]]</f>
        <v>0</v>
      </c>
      <c r="O960" s="36">
        <v>45173</v>
      </c>
      <c r="P960" s="78" t="s">
        <v>442</v>
      </c>
      <c r="Q960" s="82" t="s">
        <v>443</v>
      </c>
      <c r="R960" s="77" t="s">
        <v>34</v>
      </c>
      <c r="S960" s="79"/>
      <c r="T960" s="83" t="s">
        <v>35</v>
      </c>
      <c r="U960" s="78" t="s">
        <v>675</v>
      </c>
      <c r="W960" s="75">
        <f>(Tabla16[[#This Row],[TASA 16%]]+Tabla16[[#This Row],[IEPS 6%]])*0.16</f>
        <v>0</v>
      </c>
      <c r="X960" s="75">
        <f>W960-Tabla16[[#This Row],[IVA]]</f>
        <v>0</v>
      </c>
    </row>
    <row r="961" spans="1:24" x14ac:dyDescent="0.25">
      <c r="A961" s="39" t="s">
        <v>933</v>
      </c>
      <c r="B961" s="9">
        <v>2011</v>
      </c>
      <c r="C961" s="10">
        <v>45173</v>
      </c>
      <c r="D961" s="11"/>
      <c r="E961" s="11">
        <v>2.4999999994179234E-2</v>
      </c>
      <c r="F961" s="11">
        <v>86206.875</v>
      </c>
      <c r="G961" s="24"/>
      <c r="H961" s="24"/>
      <c r="I961" s="11"/>
      <c r="J961" s="11"/>
      <c r="K961" s="11">
        <v>13793.1</v>
      </c>
      <c r="L961" s="11">
        <v>100000</v>
      </c>
      <c r="M961" s="62">
        <f>Tabla16[[#This Row],[TASA EX.]]+Tabla16[[#This Row],[IEPS 8 %]]</f>
        <v>0</v>
      </c>
      <c r="N961" s="62">
        <f>Tabla16[[#This Row],[TASA 16%]]+Tabla16[[#This Row],[IEPS 6%]]</f>
        <v>86206.875</v>
      </c>
      <c r="O961" s="36">
        <v>45173</v>
      </c>
      <c r="P961" s="12" t="s">
        <v>59</v>
      </c>
      <c r="Q961" s="37" t="s">
        <v>60</v>
      </c>
      <c r="R961" s="9" t="s">
        <v>34</v>
      </c>
      <c r="S961" s="11"/>
      <c r="T961" s="13" t="s">
        <v>35</v>
      </c>
      <c r="U961" s="12" t="s">
        <v>1033</v>
      </c>
      <c r="W961" s="75">
        <f>(Tabla16[[#This Row],[TASA 16%]]+Tabla16[[#This Row],[IEPS 6%]])*0.16</f>
        <v>13793.1</v>
      </c>
      <c r="X961" s="75">
        <f>W961-Tabla16[[#This Row],[IVA]]</f>
        <v>0</v>
      </c>
    </row>
    <row r="962" spans="1:24" x14ac:dyDescent="0.25">
      <c r="A962" s="64" t="s">
        <v>911</v>
      </c>
      <c r="B962" s="65">
        <v>2013</v>
      </c>
      <c r="C962" s="10">
        <v>45173</v>
      </c>
      <c r="D962" s="67"/>
      <c r="E962" s="67">
        <v>44476.5</v>
      </c>
      <c r="F962" s="67">
        <v>0</v>
      </c>
      <c r="G962" s="68"/>
      <c r="H962" s="68"/>
      <c r="I962" s="67"/>
      <c r="J962" s="67"/>
      <c r="K962" s="67"/>
      <c r="L962" s="67">
        <v>44476.5</v>
      </c>
      <c r="M962" s="61">
        <f>Tabla16[[#This Row],[TASA EX.]]+Tabla16[[#This Row],[IEPS 8 %]]</f>
        <v>0</v>
      </c>
      <c r="N962" s="69">
        <f>Tabla16[[#This Row],[TASA 16%]]+Tabla16[[#This Row],[IEPS 6%]]</f>
        <v>0</v>
      </c>
      <c r="O962" s="36">
        <v>45173</v>
      </c>
      <c r="P962" s="66" t="s">
        <v>303</v>
      </c>
      <c r="Q962" s="70" t="s">
        <v>304</v>
      </c>
      <c r="R962" s="65" t="s">
        <v>34</v>
      </c>
      <c r="S962" s="67"/>
      <c r="T962" s="71" t="s">
        <v>35</v>
      </c>
      <c r="U962" s="66" t="s">
        <v>56</v>
      </c>
      <c r="W962" s="75">
        <f>(Tabla16[[#This Row],[TASA 16%]]+Tabla16[[#This Row],[IEPS 6%]])*0.16</f>
        <v>0</v>
      </c>
      <c r="X962" s="75">
        <f>W962-Tabla16[[#This Row],[IVA]]</f>
        <v>0</v>
      </c>
    </row>
    <row r="963" spans="1:24" x14ac:dyDescent="0.25">
      <c r="A963" s="39">
        <v>186245</v>
      </c>
      <c r="B963" s="9">
        <v>705</v>
      </c>
      <c r="C963" s="10">
        <v>45160</v>
      </c>
      <c r="D963" s="11"/>
      <c r="E963" s="11">
        <v>189163.68</v>
      </c>
      <c r="F963" s="11">
        <v>0</v>
      </c>
      <c r="G963" s="24"/>
      <c r="H963" s="24"/>
      <c r="I963" s="11"/>
      <c r="J963" s="11">
        <v>4012.75</v>
      </c>
      <c r="K963" s="11"/>
      <c r="L963" s="11">
        <v>193176.43</v>
      </c>
      <c r="M963" s="61">
        <f>Tabla16[[#This Row],[TASA EX.]]+Tabla16[[#This Row],[IEPS 8 %]]</f>
        <v>4012.75</v>
      </c>
      <c r="N963" s="62">
        <f>Tabla16[[#This Row],[TASA 16%]]+Tabla16[[#This Row],[IEPS 6%]]</f>
        <v>0</v>
      </c>
      <c r="O963" s="36">
        <v>45181</v>
      </c>
      <c r="P963" s="12" t="s">
        <v>150</v>
      </c>
      <c r="Q963" s="37" t="s">
        <v>151</v>
      </c>
      <c r="R963" s="9" t="s">
        <v>34</v>
      </c>
      <c r="S963" s="11">
        <v>17254.689999999999</v>
      </c>
      <c r="T963" s="13" t="s">
        <v>35</v>
      </c>
      <c r="U963" s="12" t="s">
        <v>1185</v>
      </c>
      <c r="W963" s="75">
        <f>(Tabla16[[#This Row],[TASA 16%]]+Tabla16[[#This Row],[IEPS 6%]])*0.16</f>
        <v>0</v>
      </c>
      <c r="X963" s="75">
        <f>W963-Tabla16[[#This Row],[IVA]]</f>
        <v>0</v>
      </c>
    </row>
    <row r="964" spans="1:24" x14ac:dyDescent="0.25">
      <c r="A964" s="64">
        <v>186453</v>
      </c>
      <c r="B964" s="65">
        <v>913</v>
      </c>
      <c r="C964" s="10">
        <v>45167</v>
      </c>
      <c r="D964" s="67"/>
      <c r="E964" s="67">
        <v>43482.304999999993</v>
      </c>
      <c r="F964" s="67">
        <v>45098.125</v>
      </c>
      <c r="G964" s="68"/>
      <c r="H964" s="68"/>
      <c r="I964" s="67"/>
      <c r="J964" s="67">
        <v>76.41</v>
      </c>
      <c r="K964" s="67">
        <v>7215.7</v>
      </c>
      <c r="L964" s="67">
        <v>95872.54</v>
      </c>
      <c r="M964" s="61">
        <f>Tabla16[[#This Row],[TASA EX.]]+Tabla16[[#This Row],[IEPS 8 %]]</f>
        <v>76.41</v>
      </c>
      <c r="N964" s="69">
        <f>Tabla16[[#This Row],[TASA 16%]]+Tabla16[[#This Row],[IEPS 6%]]</f>
        <v>45098.125</v>
      </c>
      <c r="O964" s="36">
        <v>45188</v>
      </c>
      <c r="P964" s="66" t="s">
        <v>150</v>
      </c>
      <c r="Q964" s="70" t="s">
        <v>151</v>
      </c>
      <c r="R964" s="65" t="s">
        <v>34</v>
      </c>
      <c r="S964" s="67">
        <v>7828.39</v>
      </c>
      <c r="T964" s="71" t="s">
        <v>35</v>
      </c>
      <c r="U964" s="66" t="s">
        <v>1319</v>
      </c>
      <c r="W964" s="75">
        <f>(Tabla16[[#This Row],[TASA 16%]]+Tabla16[[#This Row],[IEPS 6%]])*0.16</f>
        <v>7215.7</v>
      </c>
      <c r="X964" s="75">
        <f>W964-Tabla16[[#This Row],[IVA]]</f>
        <v>0</v>
      </c>
    </row>
    <row r="965" spans="1:24" x14ac:dyDescent="0.25">
      <c r="A965" s="76" t="s">
        <v>930</v>
      </c>
      <c r="B965" s="77">
        <v>2016</v>
      </c>
      <c r="C965" s="85">
        <v>45174</v>
      </c>
      <c r="D965" s="79">
        <v>36.32</v>
      </c>
      <c r="E965" s="79">
        <v>-2.5000000001185185E-3</v>
      </c>
      <c r="F965" s="79">
        <v>1435.5625</v>
      </c>
      <c r="G965" s="80"/>
      <c r="H965" s="80"/>
      <c r="I965" s="79"/>
      <c r="J965" s="79"/>
      <c r="K965" s="79">
        <v>229.69</v>
      </c>
      <c r="L965" s="79">
        <v>1701.57</v>
      </c>
      <c r="M965" s="81">
        <f>Tabla16[[#This Row],[TASA EX.]]+Tabla16[[#This Row],[IEPS 8 %]]</f>
        <v>36.32</v>
      </c>
      <c r="N965" s="81">
        <f>Tabla16[[#This Row],[TASA 16%]]+Tabla16[[#This Row],[IEPS 6%]]</f>
        <v>1435.5625</v>
      </c>
      <c r="O965" s="36">
        <v>45174</v>
      </c>
      <c r="P965" s="78" t="s">
        <v>474</v>
      </c>
      <c r="Q965" s="82" t="s">
        <v>475</v>
      </c>
      <c r="R965" s="77" t="s">
        <v>48</v>
      </c>
      <c r="S965" s="79"/>
      <c r="T965" s="83" t="s">
        <v>49</v>
      </c>
      <c r="U965" s="78" t="s">
        <v>1030</v>
      </c>
      <c r="W965" s="75">
        <f>(Tabla16[[#This Row],[TASA 16%]]+Tabla16[[#This Row],[IEPS 6%]])*0.16</f>
        <v>229.69</v>
      </c>
      <c r="X965" s="75">
        <f>W965-Tabla16[[#This Row],[IVA]]</f>
        <v>0</v>
      </c>
    </row>
    <row r="966" spans="1:24" x14ac:dyDescent="0.25">
      <c r="A966" s="64" t="s">
        <v>904</v>
      </c>
      <c r="B966" s="65">
        <v>2017</v>
      </c>
      <c r="C966" s="10">
        <v>45174</v>
      </c>
      <c r="D966" s="67"/>
      <c r="E966" s="67">
        <v>3.7500000000363798E-2</v>
      </c>
      <c r="F966" s="67">
        <v>10862.0625</v>
      </c>
      <c r="G966" s="68"/>
      <c r="H966" s="68">
        <v>-135.78</v>
      </c>
      <c r="I966" s="67"/>
      <c r="J966" s="67"/>
      <c r="K966" s="67">
        <v>1737.93</v>
      </c>
      <c r="L966" s="67">
        <v>12464.25</v>
      </c>
      <c r="M966" s="61">
        <f>Tabla16[[#This Row],[TASA EX.]]+Tabla16[[#This Row],[IEPS 8 %]]</f>
        <v>0</v>
      </c>
      <c r="N966" s="69">
        <f>Tabla16[[#This Row],[TASA 16%]]+Tabla16[[#This Row],[IEPS 6%]]</f>
        <v>10862.0625</v>
      </c>
      <c r="O966" s="36">
        <v>45174</v>
      </c>
      <c r="P966" s="66" t="s">
        <v>608</v>
      </c>
      <c r="Q966" s="70" t="s">
        <v>609</v>
      </c>
      <c r="R966" s="65" t="s">
        <v>34</v>
      </c>
      <c r="S966" s="67"/>
      <c r="T966" s="71" t="s">
        <v>35</v>
      </c>
      <c r="U966" s="66" t="s">
        <v>1014</v>
      </c>
      <c r="W966" s="75">
        <f>(Tabla16[[#This Row],[TASA 16%]]+Tabla16[[#This Row],[IEPS 6%]])*0.16</f>
        <v>1737.93</v>
      </c>
      <c r="X966" s="75">
        <f>W966-Tabla16[[#This Row],[IVA]]</f>
        <v>0</v>
      </c>
    </row>
    <row r="967" spans="1:24" x14ac:dyDescent="0.25">
      <c r="A967" s="76" t="s">
        <v>854</v>
      </c>
      <c r="B967" s="77">
        <v>2018</v>
      </c>
      <c r="C967" s="10">
        <v>45174</v>
      </c>
      <c r="D967" s="79"/>
      <c r="E967" s="79">
        <v>-1.749999999992724E-2</v>
      </c>
      <c r="F967" s="79">
        <v>3405.1875</v>
      </c>
      <c r="G967" s="80"/>
      <c r="H967" s="80"/>
      <c r="I967" s="79"/>
      <c r="J967" s="79"/>
      <c r="K967" s="79">
        <v>544.83000000000004</v>
      </c>
      <c r="L967" s="79">
        <v>3950</v>
      </c>
      <c r="M967" s="81">
        <f>Tabla16[[#This Row],[TASA EX.]]+Tabla16[[#This Row],[IEPS 8 %]]</f>
        <v>0</v>
      </c>
      <c r="N967" s="81">
        <f>Tabla16[[#This Row],[TASA 16%]]+Tabla16[[#This Row],[IEPS 6%]]</f>
        <v>3405.1875</v>
      </c>
      <c r="O967" s="36">
        <v>45174</v>
      </c>
      <c r="P967" s="78" t="s">
        <v>667</v>
      </c>
      <c r="Q967" s="82" t="s">
        <v>668</v>
      </c>
      <c r="R967" s="77" t="s">
        <v>48</v>
      </c>
      <c r="S967" s="79"/>
      <c r="T967" s="83" t="s">
        <v>49</v>
      </c>
      <c r="U967" s="78" t="s">
        <v>958</v>
      </c>
      <c r="W967" s="75">
        <f>(Tabla16[[#This Row],[TASA 16%]]+Tabla16[[#This Row],[IEPS 6%]])*0.16</f>
        <v>544.83000000000004</v>
      </c>
      <c r="X967" s="75">
        <f>W967-Tabla16[[#This Row],[IVA]]</f>
        <v>0</v>
      </c>
    </row>
    <row r="968" spans="1:24" x14ac:dyDescent="0.25">
      <c r="A968" s="64" t="s">
        <v>851</v>
      </c>
      <c r="B968" s="65">
        <v>2019</v>
      </c>
      <c r="C968" s="10">
        <v>45175</v>
      </c>
      <c r="D968" s="67"/>
      <c r="E968" s="67">
        <v>4.9999999995634425E-2</v>
      </c>
      <c r="F968" s="67">
        <v>57664</v>
      </c>
      <c r="G968" s="68"/>
      <c r="H968" s="68"/>
      <c r="I968" s="67"/>
      <c r="J968" s="67"/>
      <c r="K968" s="67">
        <v>9226.24</v>
      </c>
      <c r="L968" s="67">
        <v>66890.289999999994</v>
      </c>
      <c r="M968" s="61">
        <f>Tabla16[[#This Row],[TASA EX.]]+Tabla16[[#This Row],[IEPS 8 %]]</f>
        <v>0</v>
      </c>
      <c r="N968" s="69">
        <f>Tabla16[[#This Row],[TASA 16%]]+Tabla16[[#This Row],[IEPS 6%]]</f>
        <v>57664</v>
      </c>
      <c r="O968" s="36">
        <v>45175</v>
      </c>
      <c r="P968" s="66" t="s">
        <v>85</v>
      </c>
      <c r="Q968" s="70" t="s">
        <v>86</v>
      </c>
      <c r="R968" s="65" t="s">
        <v>34</v>
      </c>
      <c r="S968" s="67">
        <v>1021.85</v>
      </c>
      <c r="T968" s="71" t="s">
        <v>35</v>
      </c>
      <c r="U968" s="66" t="s">
        <v>955</v>
      </c>
      <c r="W968" s="75">
        <f>(Tabla16[[#This Row],[TASA 16%]]+Tabla16[[#This Row],[IEPS 6%]])*0.16</f>
        <v>9226.24</v>
      </c>
      <c r="X968" s="75">
        <f>W968-Tabla16[[#This Row],[IVA]]</f>
        <v>0</v>
      </c>
    </row>
    <row r="969" spans="1:24" x14ac:dyDescent="0.25">
      <c r="A969" s="64" t="s">
        <v>908</v>
      </c>
      <c r="B969" s="65">
        <v>2020</v>
      </c>
      <c r="C969" s="10">
        <v>45175</v>
      </c>
      <c r="D969" s="67"/>
      <c r="E969" s="67">
        <v>-2.5000000008731149E-2</v>
      </c>
      <c r="F969" s="67">
        <v>122086.625</v>
      </c>
      <c r="G969" s="68"/>
      <c r="H969" s="68"/>
      <c r="I969" s="67"/>
      <c r="J969" s="67"/>
      <c r="K969" s="67">
        <v>19533.86</v>
      </c>
      <c r="L969" s="67">
        <v>141620.46</v>
      </c>
      <c r="M969" s="61">
        <f>Tabla16[[#This Row],[TASA EX.]]+Tabla16[[#This Row],[IEPS 8 %]]</f>
        <v>0</v>
      </c>
      <c r="N969" s="69">
        <f>Tabla16[[#This Row],[TASA 16%]]+Tabla16[[#This Row],[IEPS 6%]]</f>
        <v>122086.625</v>
      </c>
      <c r="O969" s="36">
        <v>45175</v>
      </c>
      <c r="P969" s="66" t="s">
        <v>79</v>
      </c>
      <c r="Q969" s="70" t="s">
        <v>80</v>
      </c>
      <c r="R969" s="65" t="s">
        <v>34</v>
      </c>
      <c r="S969" s="67"/>
      <c r="T969" s="71" t="s">
        <v>35</v>
      </c>
      <c r="U969" s="66" t="s">
        <v>1016</v>
      </c>
      <c r="W969" s="75">
        <f>(Tabla16[[#This Row],[TASA 16%]]+Tabla16[[#This Row],[IEPS 6%]])*0.16</f>
        <v>19533.86</v>
      </c>
      <c r="X969" s="75">
        <f>W969-Tabla16[[#This Row],[IVA]]</f>
        <v>0</v>
      </c>
    </row>
    <row r="970" spans="1:24" x14ac:dyDescent="0.25">
      <c r="A970" s="39" t="s">
        <v>936</v>
      </c>
      <c r="B970" s="9">
        <v>2021</v>
      </c>
      <c r="C970" s="10">
        <v>45175</v>
      </c>
      <c r="D970" s="11"/>
      <c r="E970" s="11">
        <v>0</v>
      </c>
      <c r="F970" s="11">
        <v>15000</v>
      </c>
      <c r="G970" s="24"/>
      <c r="H970" s="24"/>
      <c r="I970" s="11"/>
      <c r="J970" s="11"/>
      <c r="K970" s="11">
        <v>2400</v>
      </c>
      <c r="L970" s="11">
        <v>17400</v>
      </c>
      <c r="M970" s="61">
        <f>Tabla16[[#This Row],[TASA EX.]]+Tabla16[[#This Row],[IEPS 8 %]]</f>
        <v>0</v>
      </c>
      <c r="N970" s="62">
        <f>Tabla16[[#This Row],[TASA 16%]]+Tabla16[[#This Row],[IEPS 6%]]</f>
        <v>15000</v>
      </c>
      <c r="O970" s="36">
        <v>45175</v>
      </c>
      <c r="P970" s="12" t="s">
        <v>73</v>
      </c>
      <c r="Q970" s="37" t="s">
        <v>74</v>
      </c>
      <c r="R970" s="9" t="s">
        <v>75</v>
      </c>
      <c r="S970" s="11"/>
      <c r="T970" s="13" t="s">
        <v>76</v>
      </c>
      <c r="U970" s="12" t="s">
        <v>1036</v>
      </c>
      <c r="W970" s="75">
        <f>(Tabla16[[#This Row],[TASA 16%]]+Tabla16[[#This Row],[IEPS 6%]])*0.16</f>
        <v>2400</v>
      </c>
      <c r="X970" s="75">
        <f>W970-Tabla16[[#This Row],[IVA]]</f>
        <v>0</v>
      </c>
    </row>
    <row r="971" spans="1:24" x14ac:dyDescent="0.25">
      <c r="A971" s="64" t="s">
        <v>832</v>
      </c>
      <c r="B971" s="65">
        <v>2022</v>
      </c>
      <c r="C971" s="10">
        <v>45175</v>
      </c>
      <c r="D971" s="67"/>
      <c r="E971" s="67">
        <v>-2.5000000001455192E-2</v>
      </c>
      <c r="F971" s="67">
        <v>19257.625</v>
      </c>
      <c r="G971" s="68"/>
      <c r="H971" s="68"/>
      <c r="I971" s="67"/>
      <c r="J971" s="67"/>
      <c r="K971" s="67">
        <v>3081.22</v>
      </c>
      <c r="L971" s="67">
        <v>22338.82</v>
      </c>
      <c r="M971" s="61">
        <f>Tabla16[[#This Row],[TASA EX.]]+Tabla16[[#This Row],[IEPS 8 %]]</f>
        <v>0</v>
      </c>
      <c r="N971" s="69">
        <f>Tabla16[[#This Row],[TASA 16%]]+Tabla16[[#This Row],[IEPS 6%]]</f>
        <v>19257.625</v>
      </c>
      <c r="O971" s="36">
        <v>45175</v>
      </c>
      <c r="P971" s="66" t="s">
        <v>605</v>
      </c>
      <c r="Q971" s="70" t="s">
        <v>606</v>
      </c>
      <c r="R971" s="65" t="s">
        <v>48</v>
      </c>
      <c r="S971" s="67"/>
      <c r="T971" s="71" t="s">
        <v>49</v>
      </c>
      <c r="U971" s="66" t="s">
        <v>952</v>
      </c>
      <c r="W971" s="75">
        <f>(Tabla16[[#This Row],[TASA 16%]]+Tabla16[[#This Row],[IEPS 6%]])*0.16</f>
        <v>3081.2200000000003</v>
      </c>
      <c r="X971" s="75">
        <f>W971-Tabla16[[#This Row],[IVA]]</f>
        <v>0</v>
      </c>
    </row>
    <row r="972" spans="1:24" x14ac:dyDescent="0.25">
      <c r="A972" s="64" t="s">
        <v>939</v>
      </c>
      <c r="B972" s="65">
        <v>2023</v>
      </c>
      <c r="C972" s="10">
        <v>45175</v>
      </c>
      <c r="D972" s="67"/>
      <c r="E972" s="67">
        <v>2.2737367544323206E-13</v>
      </c>
      <c r="F972" s="67">
        <v>1839.9999999999998</v>
      </c>
      <c r="G972" s="68"/>
      <c r="H972" s="68">
        <v>-23</v>
      </c>
      <c r="I972" s="67"/>
      <c r="J972" s="67"/>
      <c r="K972" s="67">
        <v>294.39999999999998</v>
      </c>
      <c r="L972" s="67">
        <v>2111.4</v>
      </c>
      <c r="M972" s="61">
        <f>Tabla16[[#This Row],[TASA EX.]]+Tabla16[[#This Row],[IEPS 8 %]]</f>
        <v>0</v>
      </c>
      <c r="N972" s="69">
        <f>Tabla16[[#This Row],[TASA 16%]]+Tabla16[[#This Row],[IEPS 6%]]</f>
        <v>1839.9999999999998</v>
      </c>
      <c r="O972" s="36">
        <v>45175</v>
      </c>
      <c r="P972" s="66" t="s">
        <v>1040</v>
      </c>
      <c r="Q972" s="70" t="s">
        <v>1041</v>
      </c>
      <c r="R972" s="65" t="s">
        <v>48</v>
      </c>
      <c r="S972" s="67"/>
      <c r="T972" s="71" t="s">
        <v>49</v>
      </c>
      <c r="U972" s="66" t="s">
        <v>1043</v>
      </c>
      <c r="W972" s="75">
        <f>(Tabla16[[#This Row],[TASA 16%]]+Tabla16[[#This Row],[IEPS 6%]])*0.16</f>
        <v>294.39999999999998</v>
      </c>
      <c r="X972" s="75">
        <f>W972-Tabla16[[#This Row],[IVA]]</f>
        <v>0</v>
      </c>
    </row>
    <row r="973" spans="1:24" x14ac:dyDescent="0.25">
      <c r="A973" s="64" t="s">
        <v>912</v>
      </c>
      <c r="B973" s="65">
        <v>2024</v>
      </c>
      <c r="C973" s="10">
        <v>45175</v>
      </c>
      <c r="D973" s="67"/>
      <c r="E973" s="67">
        <v>166663</v>
      </c>
      <c r="F973" s="67">
        <v>0</v>
      </c>
      <c r="G973" s="68"/>
      <c r="H973" s="68"/>
      <c r="I973" s="67"/>
      <c r="J973" s="67"/>
      <c r="K973" s="67"/>
      <c r="L973" s="67">
        <v>166663</v>
      </c>
      <c r="M973" s="61">
        <f>Tabla16[[#This Row],[TASA EX.]]+Tabla16[[#This Row],[IEPS 8 %]]</f>
        <v>0</v>
      </c>
      <c r="N973" s="69">
        <f>Tabla16[[#This Row],[TASA 16%]]+Tabla16[[#This Row],[IEPS 6%]]</f>
        <v>0</v>
      </c>
      <c r="O973" s="36">
        <v>45175</v>
      </c>
      <c r="P973" s="66" t="s">
        <v>303</v>
      </c>
      <c r="Q973" s="70" t="s">
        <v>304</v>
      </c>
      <c r="R973" s="65" t="s">
        <v>34</v>
      </c>
      <c r="S973" s="67">
        <v>202.5</v>
      </c>
      <c r="T973" s="71" t="s">
        <v>35</v>
      </c>
      <c r="U973" s="66" t="s">
        <v>56</v>
      </c>
      <c r="W973" s="75">
        <f>(Tabla16[[#This Row],[TASA 16%]]+Tabla16[[#This Row],[IEPS 6%]])*0.16</f>
        <v>0</v>
      </c>
      <c r="X973" s="75">
        <f>W973-Tabla16[[#This Row],[IVA]]</f>
        <v>0</v>
      </c>
    </row>
    <row r="974" spans="1:24" x14ac:dyDescent="0.25">
      <c r="A974" s="55" t="s">
        <v>856</v>
      </c>
      <c r="B974" s="54">
        <v>2025</v>
      </c>
      <c r="C974" s="10">
        <v>45176</v>
      </c>
      <c r="D974" s="56"/>
      <c r="E974" s="56">
        <v>3.2499999999345164E-2</v>
      </c>
      <c r="F974" s="56">
        <v>5278.1875</v>
      </c>
      <c r="G974" s="57"/>
      <c r="H974" s="57"/>
      <c r="I974" s="56"/>
      <c r="J974" s="56"/>
      <c r="K974" s="56">
        <v>844.51</v>
      </c>
      <c r="L974" s="56">
        <v>6122.73</v>
      </c>
      <c r="M974" s="61">
        <f>Tabla16[[#This Row],[TASA EX.]]+Tabla16[[#This Row],[IEPS 8 %]]</f>
        <v>0</v>
      </c>
      <c r="N974" s="61">
        <f>Tabla16[[#This Row],[TASA 16%]]+Tabla16[[#This Row],[IEPS 6%]]</f>
        <v>5278.1875</v>
      </c>
      <c r="O974" s="36">
        <v>45176</v>
      </c>
      <c r="P974" s="58" t="s">
        <v>65</v>
      </c>
      <c r="Q974" s="53" t="s">
        <v>66</v>
      </c>
      <c r="R974" s="49" t="s">
        <v>34</v>
      </c>
      <c r="S974" s="59"/>
      <c r="T974" s="54" t="s">
        <v>35</v>
      </c>
      <c r="U974" s="52" t="s">
        <v>960</v>
      </c>
      <c r="W974" s="75">
        <f>(Tabla16[[#This Row],[TASA 16%]]+Tabla16[[#This Row],[IEPS 6%]])*0.16</f>
        <v>844.51</v>
      </c>
      <c r="X974" s="75">
        <f>W974-Tabla16[[#This Row],[IVA]]</f>
        <v>0</v>
      </c>
    </row>
    <row r="975" spans="1:24" x14ac:dyDescent="0.25">
      <c r="A975" s="39">
        <v>186918</v>
      </c>
      <c r="B975" s="9">
        <v>378</v>
      </c>
      <c r="C975" s="10">
        <v>45181</v>
      </c>
      <c r="D975" s="11"/>
      <c r="E975" s="11">
        <v>152128.82</v>
      </c>
      <c r="F975" s="11">
        <v>0</v>
      </c>
      <c r="G975" s="24"/>
      <c r="H975" s="24"/>
      <c r="I975" s="11"/>
      <c r="J975" s="11">
        <v>6945.77</v>
      </c>
      <c r="K975" s="11"/>
      <c r="L975" s="11">
        <v>159074.59</v>
      </c>
      <c r="M975" s="62">
        <f>Tabla16[[#This Row],[TASA EX.]]+Tabla16[[#This Row],[IEPS 8 %]]</f>
        <v>6945.77</v>
      </c>
      <c r="N975" s="62">
        <f>Tabla16[[#This Row],[TASA 16%]]+Tabla16[[#This Row],[IEPS 6%]]</f>
        <v>0</v>
      </c>
      <c r="O975" s="36">
        <v>45188</v>
      </c>
      <c r="P975" s="12" t="s">
        <v>150</v>
      </c>
      <c r="Q975" s="37" t="s">
        <v>151</v>
      </c>
      <c r="R975" s="9" t="s">
        <v>34</v>
      </c>
      <c r="S975" s="11">
        <v>10417.700000000001</v>
      </c>
      <c r="T975" s="13" t="s">
        <v>35</v>
      </c>
      <c r="U975" s="12" t="s">
        <v>1695</v>
      </c>
      <c r="W975" s="75">
        <f>(Tabla16[[#This Row],[TASA 16%]]+Tabla16[[#This Row],[IEPS 6%]])*0.16</f>
        <v>0</v>
      </c>
      <c r="X975" s="75">
        <f>W975-Tabla16[[#This Row],[IVA]]</f>
        <v>0</v>
      </c>
    </row>
    <row r="976" spans="1:24" x14ac:dyDescent="0.25">
      <c r="A976" s="64" t="s">
        <v>906</v>
      </c>
      <c r="B976" s="65">
        <v>2027</v>
      </c>
      <c r="C976" s="10">
        <v>45176</v>
      </c>
      <c r="D976" s="67"/>
      <c r="E976" s="67">
        <v>77156.22</v>
      </c>
      <c r="F976" s="67">
        <v>0</v>
      </c>
      <c r="G976" s="68"/>
      <c r="H976" s="68"/>
      <c r="I976" s="67"/>
      <c r="J976" s="67"/>
      <c r="K976" s="67"/>
      <c r="L976" s="67">
        <v>77156.22</v>
      </c>
      <c r="M976" s="61">
        <f>Tabla16[[#This Row],[TASA EX.]]+Tabla16[[#This Row],[IEPS 8 %]]</f>
        <v>0</v>
      </c>
      <c r="N976" s="69">
        <f>Tabla16[[#This Row],[TASA 16%]]+Tabla16[[#This Row],[IEPS 6%]]</f>
        <v>0</v>
      </c>
      <c r="O976" s="36">
        <v>45176</v>
      </c>
      <c r="P976" s="66" t="s">
        <v>509</v>
      </c>
      <c r="Q976" s="70" t="s">
        <v>510</v>
      </c>
      <c r="R976" s="65" t="s">
        <v>34</v>
      </c>
      <c r="S976" s="67"/>
      <c r="T976" s="71" t="s">
        <v>35</v>
      </c>
      <c r="U976" s="66" t="s">
        <v>56</v>
      </c>
      <c r="W976" s="75">
        <f>(Tabla16[[#This Row],[TASA 16%]]+Tabla16[[#This Row],[IEPS 6%]])*0.16</f>
        <v>0</v>
      </c>
      <c r="X976" s="75">
        <f>W976-Tabla16[[#This Row],[IVA]]</f>
        <v>0</v>
      </c>
    </row>
    <row r="977" spans="1:24" x14ac:dyDescent="0.25">
      <c r="A977" s="39">
        <v>186287</v>
      </c>
      <c r="B977" s="9">
        <v>747</v>
      </c>
      <c r="C977" s="10">
        <v>45162</v>
      </c>
      <c r="D977" s="11"/>
      <c r="E977" s="11">
        <v>15397.19</v>
      </c>
      <c r="F977" s="11">
        <v>0</v>
      </c>
      <c r="G977" s="24"/>
      <c r="H977" s="24"/>
      <c r="I977" s="11"/>
      <c r="J977" s="11">
        <v>698.34</v>
      </c>
      <c r="K977" s="11"/>
      <c r="L977" s="11">
        <v>16095.53</v>
      </c>
      <c r="M977" s="61">
        <f>Tabla16[[#This Row],[TASA EX.]]+Tabla16[[#This Row],[IEPS 8 %]]</f>
        <v>698.34</v>
      </c>
      <c r="N977" s="62">
        <f>Tabla16[[#This Row],[TASA 16%]]+Tabla16[[#This Row],[IEPS 6%]]</f>
        <v>0</v>
      </c>
      <c r="O977" s="36">
        <v>45176</v>
      </c>
      <c r="P977" s="12" t="s">
        <v>268</v>
      </c>
      <c r="Q977" s="37" t="s">
        <v>269</v>
      </c>
      <c r="R977" s="9" t="s">
        <v>34</v>
      </c>
      <c r="S977" s="11"/>
      <c r="T977" s="13" t="s">
        <v>35</v>
      </c>
      <c r="U977" s="12" t="s">
        <v>1202</v>
      </c>
      <c r="W977" s="75">
        <f>(Tabla16[[#This Row],[TASA 16%]]+Tabla16[[#This Row],[IEPS 6%]])*0.16</f>
        <v>0</v>
      </c>
      <c r="X977" s="75">
        <f>W977-Tabla16[[#This Row],[IVA]]</f>
        <v>0</v>
      </c>
    </row>
    <row r="978" spans="1:24" x14ac:dyDescent="0.25">
      <c r="A978" s="39" t="s">
        <v>942</v>
      </c>
      <c r="B978" s="9">
        <v>2029</v>
      </c>
      <c r="C978" s="10">
        <v>45177</v>
      </c>
      <c r="D978" s="11"/>
      <c r="E978" s="11">
        <v>-2.0000000018626451E-2</v>
      </c>
      <c r="F978" s="11">
        <v>114768</v>
      </c>
      <c r="G978" s="24"/>
      <c r="H978" s="24"/>
      <c r="I978" s="11"/>
      <c r="J978" s="11"/>
      <c r="K978" s="11">
        <v>18362.88</v>
      </c>
      <c r="L978" s="11">
        <v>133130.85999999999</v>
      </c>
      <c r="M978" s="61">
        <f>Tabla16[[#This Row],[TASA EX.]]+Tabla16[[#This Row],[IEPS 8 %]]</f>
        <v>0</v>
      </c>
      <c r="N978" s="62">
        <f>Tabla16[[#This Row],[TASA 16%]]+Tabla16[[#This Row],[IEPS 6%]]</f>
        <v>114768</v>
      </c>
      <c r="O978" s="36">
        <v>45177</v>
      </c>
      <c r="P978" s="12" t="s">
        <v>91</v>
      </c>
      <c r="Q978" s="37" t="s">
        <v>92</v>
      </c>
      <c r="R978" s="9" t="s">
        <v>48</v>
      </c>
      <c r="S978" s="11"/>
      <c r="T978" s="13" t="s">
        <v>49</v>
      </c>
      <c r="U978" s="12" t="s">
        <v>1046</v>
      </c>
      <c r="W978" s="75">
        <f>(Tabla16[[#This Row],[TASA 16%]]+Tabla16[[#This Row],[IEPS 6%]])*0.16</f>
        <v>18362.88</v>
      </c>
      <c r="X978" s="75">
        <f>W978-Tabla16[[#This Row],[IVA]]</f>
        <v>0</v>
      </c>
    </row>
    <row r="979" spans="1:24" x14ac:dyDescent="0.25">
      <c r="A979" s="39" t="s">
        <v>897</v>
      </c>
      <c r="B979" s="9">
        <v>2030</v>
      </c>
      <c r="C979" s="10">
        <v>45177</v>
      </c>
      <c r="D979" s="11"/>
      <c r="E979" s="11">
        <v>0</v>
      </c>
      <c r="F979" s="11">
        <v>9165</v>
      </c>
      <c r="G979" s="24"/>
      <c r="H979" s="24"/>
      <c r="I979" s="11"/>
      <c r="J979" s="11"/>
      <c r="K979" s="11">
        <v>1466.4</v>
      </c>
      <c r="L979" s="11">
        <v>10631.4</v>
      </c>
      <c r="M979" s="61">
        <f>Tabla16[[#This Row],[TASA EX.]]+Tabla16[[#This Row],[IEPS 8 %]]</f>
        <v>0</v>
      </c>
      <c r="N979" s="62">
        <f>Tabla16[[#This Row],[TASA 16%]]+Tabla16[[#This Row],[IEPS 6%]]</f>
        <v>9165</v>
      </c>
      <c r="O979" s="36">
        <v>45177</v>
      </c>
      <c r="P979" s="12" t="s">
        <v>511</v>
      </c>
      <c r="Q979" s="37" t="s">
        <v>512</v>
      </c>
      <c r="R979" s="9" t="s">
        <v>52</v>
      </c>
      <c r="S979" s="11"/>
      <c r="T979" s="13" t="s">
        <v>53</v>
      </c>
      <c r="U979" s="12" t="s">
        <v>1003</v>
      </c>
      <c r="W979" s="75">
        <f>(Tabla16[[#This Row],[TASA 16%]]+Tabla16[[#This Row],[IEPS 6%]])*0.16</f>
        <v>1466.4</v>
      </c>
      <c r="X979" s="75">
        <f>W979-Tabla16[[#This Row],[IVA]]</f>
        <v>0</v>
      </c>
    </row>
    <row r="980" spans="1:24" x14ac:dyDescent="0.25">
      <c r="A980" s="39" t="s">
        <v>889</v>
      </c>
      <c r="B980" s="9">
        <v>2031</v>
      </c>
      <c r="C980" s="10">
        <v>45177</v>
      </c>
      <c r="D980" s="11"/>
      <c r="E980" s="11">
        <v>-2.500000000509317E-3</v>
      </c>
      <c r="F980" s="11">
        <v>11379.3125</v>
      </c>
      <c r="G980" s="24"/>
      <c r="H980" s="24"/>
      <c r="I980" s="11"/>
      <c r="J980" s="11"/>
      <c r="K980" s="11">
        <v>1820.69</v>
      </c>
      <c r="L980" s="11">
        <v>13200</v>
      </c>
      <c r="M980" s="61">
        <f>Tabla16[[#This Row],[TASA EX.]]+Tabla16[[#This Row],[IEPS 8 %]]</f>
        <v>0</v>
      </c>
      <c r="N980" s="62">
        <f>Tabla16[[#This Row],[TASA 16%]]+Tabla16[[#This Row],[IEPS 6%]]</f>
        <v>11379.3125</v>
      </c>
      <c r="O980" s="36">
        <v>45177</v>
      </c>
      <c r="P980" s="12" t="s">
        <v>555</v>
      </c>
      <c r="Q980" s="37" t="s">
        <v>556</v>
      </c>
      <c r="R980" s="9" t="s">
        <v>52</v>
      </c>
      <c r="S980" s="11"/>
      <c r="T980" s="13" t="s">
        <v>53</v>
      </c>
      <c r="U980" s="12" t="s">
        <v>993</v>
      </c>
      <c r="W980" s="75">
        <f>(Tabla16[[#This Row],[TASA 16%]]+Tabla16[[#This Row],[IEPS 6%]])*0.16</f>
        <v>1820.69</v>
      </c>
      <c r="X980" s="75">
        <f>W980-Tabla16[[#This Row],[IVA]]</f>
        <v>0</v>
      </c>
    </row>
    <row r="981" spans="1:24" x14ac:dyDescent="0.25">
      <c r="A981" s="88" t="s">
        <v>873</v>
      </c>
      <c r="B981" s="90">
        <v>2032</v>
      </c>
      <c r="C981" s="92">
        <v>45177</v>
      </c>
      <c r="D981" s="84"/>
      <c r="E981" s="84">
        <v>2.7500000000145519E-2</v>
      </c>
      <c r="F981" s="84">
        <v>21077.5625</v>
      </c>
      <c r="G981" s="95"/>
      <c r="H981" s="95"/>
      <c r="I981" s="84"/>
      <c r="J981" s="84"/>
      <c r="K981" s="84">
        <v>3372.41</v>
      </c>
      <c r="L981" s="84">
        <v>24450</v>
      </c>
      <c r="M981" s="97">
        <f>Tabla16[[#This Row],[TASA EX.]]+Tabla16[[#This Row],[IEPS 8 %]]</f>
        <v>0</v>
      </c>
      <c r="N981" s="98">
        <f>Tabla16[[#This Row],[TASA 16%]]+Tabla16[[#This Row],[IEPS 6%]]</f>
        <v>21077.5625</v>
      </c>
      <c r="O981" s="36">
        <v>45177</v>
      </c>
      <c r="P981" s="99" t="s">
        <v>610</v>
      </c>
      <c r="Q981" s="101" t="s">
        <v>611</v>
      </c>
      <c r="R981" s="90" t="s">
        <v>52</v>
      </c>
      <c r="S981" s="84"/>
      <c r="T981" s="103" t="s">
        <v>53</v>
      </c>
      <c r="U981" s="99" t="s">
        <v>975</v>
      </c>
    </row>
    <row r="982" spans="1:24" x14ac:dyDescent="0.25">
      <c r="A982" s="64">
        <v>186505</v>
      </c>
      <c r="B982" s="65">
        <v>965</v>
      </c>
      <c r="C982" s="10">
        <v>45169</v>
      </c>
      <c r="D982" s="67"/>
      <c r="E982" s="67">
        <v>11407.58</v>
      </c>
      <c r="F982" s="67">
        <v>0</v>
      </c>
      <c r="G982" s="68"/>
      <c r="H982" s="68"/>
      <c r="I982" s="67"/>
      <c r="J982" s="67">
        <v>548.45000000000005</v>
      </c>
      <c r="K982" s="67"/>
      <c r="L982" s="67">
        <v>11956.03</v>
      </c>
      <c r="M982" s="61">
        <f>Tabla16[[#This Row],[TASA EX.]]+Tabla16[[#This Row],[IEPS 8 %]]</f>
        <v>548.45000000000005</v>
      </c>
      <c r="N982" s="69">
        <f>Tabla16[[#This Row],[TASA 16%]]+Tabla16[[#This Row],[IEPS 6%]]</f>
        <v>0</v>
      </c>
      <c r="O982" s="36">
        <v>45180</v>
      </c>
      <c r="P982" s="66" t="s">
        <v>268</v>
      </c>
      <c r="Q982" s="70" t="s">
        <v>269</v>
      </c>
      <c r="R982" s="65" t="s">
        <v>34</v>
      </c>
      <c r="S982" s="67"/>
      <c r="T982" s="71" t="s">
        <v>35</v>
      </c>
      <c r="U982" s="66" t="s">
        <v>1368</v>
      </c>
    </row>
    <row r="983" spans="1:24" x14ac:dyDescent="0.25">
      <c r="A983" s="48">
        <v>186789</v>
      </c>
      <c r="B983" s="49">
        <v>249</v>
      </c>
      <c r="C983" s="10">
        <v>45176</v>
      </c>
      <c r="D983" s="50"/>
      <c r="E983" s="50">
        <v>13372.5</v>
      </c>
      <c r="F983" s="50">
        <v>0</v>
      </c>
      <c r="G983" s="51"/>
      <c r="H983" s="51"/>
      <c r="I983" s="50"/>
      <c r="J983" s="50">
        <v>580.51</v>
      </c>
      <c r="K983" s="50"/>
      <c r="L983" s="50">
        <v>13953.01</v>
      </c>
      <c r="M983" s="61">
        <f>Tabla16[[#This Row],[TASA EX.]]+Tabla16[[#This Row],[IEPS 8 %]]</f>
        <v>580.51</v>
      </c>
      <c r="N983" s="63">
        <f>Tabla16[[#This Row],[TASA 16%]]+Tabla16[[#This Row],[IEPS 6%]]</f>
        <v>0</v>
      </c>
      <c r="O983" s="36">
        <v>45184</v>
      </c>
      <c r="P983" s="52" t="s">
        <v>268</v>
      </c>
      <c r="Q983" s="53" t="s">
        <v>269</v>
      </c>
      <c r="R983" s="49" t="s">
        <v>34</v>
      </c>
      <c r="S983" s="50"/>
      <c r="T983" s="54" t="s">
        <v>35</v>
      </c>
      <c r="U983" s="52" t="s">
        <v>1617</v>
      </c>
    </row>
    <row r="984" spans="1:24" x14ac:dyDescent="0.25">
      <c r="A984" s="39">
        <v>186958</v>
      </c>
      <c r="B984" s="9">
        <v>418</v>
      </c>
      <c r="C984" s="10">
        <v>45183</v>
      </c>
      <c r="D984" s="11"/>
      <c r="E984" s="11">
        <v>14528.2</v>
      </c>
      <c r="F984" s="11">
        <v>0</v>
      </c>
      <c r="G984" s="24"/>
      <c r="H984" s="24"/>
      <c r="I984" s="11"/>
      <c r="J984" s="11">
        <v>560.80999999999995</v>
      </c>
      <c r="K984" s="11"/>
      <c r="L984" s="11">
        <v>15089.01</v>
      </c>
      <c r="M984" s="61">
        <f>Tabla16[[#This Row],[TASA EX.]]+Tabla16[[#This Row],[IEPS 8 %]]</f>
        <v>560.80999999999995</v>
      </c>
      <c r="N984" s="62">
        <f>Tabla16[[#This Row],[TASA 16%]]+Tabla16[[#This Row],[IEPS 6%]]</f>
        <v>0</v>
      </c>
      <c r="O984" s="36">
        <v>45191</v>
      </c>
      <c r="P984" s="12" t="s">
        <v>268</v>
      </c>
      <c r="Q984" s="37" t="s">
        <v>269</v>
      </c>
      <c r="R984" s="9" t="s">
        <v>34</v>
      </c>
      <c r="S984" s="11"/>
      <c r="T984" s="13" t="s">
        <v>35</v>
      </c>
      <c r="U984" s="12" t="s">
        <v>1732</v>
      </c>
    </row>
    <row r="985" spans="1:24" x14ac:dyDescent="0.25">
      <c r="A985" s="76">
        <v>186323</v>
      </c>
      <c r="B985" s="77">
        <v>783</v>
      </c>
      <c r="C985" s="85">
        <v>45162</v>
      </c>
      <c r="D985" s="79"/>
      <c r="E985" s="79">
        <v>3378</v>
      </c>
      <c r="F985" s="79">
        <v>0</v>
      </c>
      <c r="G985" s="80"/>
      <c r="H985" s="80"/>
      <c r="I985" s="79"/>
      <c r="J985" s="79">
        <v>270.24</v>
      </c>
      <c r="K985" s="79"/>
      <c r="L985" s="79">
        <v>3648.24</v>
      </c>
      <c r="M985" s="81">
        <f>Tabla16[[#This Row],[TASA EX.]]+Tabla16[[#This Row],[IEPS 8 %]]</f>
        <v>270.24</v>
      </c>
      <c r="N985" s="81">
        <f>Tabla16[[#This Row],[TASA 16%]]+Tabla16[[#This Row],[IEPS 6%]]</f>
        <v>0</v>
      </c>
      <c r="O985" s="36">
        <v>45175</v>
      </c>
      <c r="P985" s="78" t="s">
        <v>317</v>
      </c>
      <c r="Q985" s="82" t="s">
        <v>318</v>
      </c>
      <c r="R985" s="77" t="s">
        <v>34</v>
      </c>
      <c r="S985" s="79"/>
      <c r="T985" s="83" t="s">
        <v>35</v>
      </c>
      <c r="U985" s="78" t="s">
        <v>652</v>
      </c>
    </row>
    <row r="986" spans="1:24" x14ac:dyDescent="0.25">
      <c r="A986" s="88" t="s">
        <v>937</v>
      </c>
      <c r="B986" s="90">
        <v>2038</v>
      </c>
      <c r="C986" s="10">
        <v>45180</v>
      </c>
      <c r="D986" s="84"/>
      <c r="E986" s="84">
        <v>4750.2299999999996</v>
      </c>
      <c r="F986" s="84">
        <v>0</v>
      </c>
      <c r="G986" s="95"/>
      <c r="H986" s="95"/>
      <c r="I986" s="84"/>
      <c r="J986" s="84"/>
      <c r="K986" s="84"/>
      <c r="L986" s="84">
        <v>4750.2299999999996</v>
      </c>
      <c r="M986" s="97">
        <f>Tabla16[[#This Row],[TASA EX.]]+Tabla16[[#This Row],[IEPS 8 %]]</f>
        <v>0</v>
      </c>
      <c r="N986" s="98">
        <f>Tabla16[[#This Row],[TASA 16%]]+Tabla16[[#This Row],[IEPS 6%]]</f>
        <v>0</v>
      </c>
      <c r="O986" s="36">
        <v>45180</v>
      </c>
      <c r="P986" s="99" t="s">
        <v>1037</v>
      </c>
      <c r="Q986" s="101" t="s">
        <v>1038</v>
      </c>
      <c r="R986" s="90" t="s">
        <v>34</v>
      </c>
      <c r="S986" s="84"/>
      <c r="T986" s="103" t="s">
        <v>35</v>
      </c>
      <c r="U986" s="99" t="s">
        <v>1039</v>
      </c>
    </row>
    <row r="987" spans="1:24" x14ac:dyDescent="0.25">
      <c r="A987" s="88">
        <v>186950</v>
      </c>
      <c r="B987" s="90">
        <v>410</v>
      </c>
      <c r="C987" s="10">
        <v>45183</v>
      </c>
      <c r="D987" s="84"/>
      <c r="E987" s="84">
        <v>5200</v>
      </c>
      <c r="F987" s="84">
        <v>0</v>
      </c>
      <c r="G987" s="95"/>
      <c r="H987" s="95"/>
      <c r="I987" s="84"/>
      <c r="J987" s="84">
        <v>416</v>
      </c>
      <c r="K987" s="84"/>
      <c r="L987" s="84">
        <v>5616</v>
      </c>
      <c r="M987" s="97">
        <f>Tabla16[[#This Row],[TASA EX.]]+Tabla16[[#This Row],[IEPS 8 %]]</f>
        <v>416</v>
      </c>
      <c r="N987" s="98">
        <f>Tabla16[[#This Row],[TASA 16%]]+Tabla16[[#This Row],[IEPS 6%]]</f>
        <v>0</v>
      </c>
      <c r="O987" s="36">
        <v>45192</v>
      </c>
      <c r="P987" s="99" t="s">
        <v>317</v>
      </c>
      <c r="Q987" s="101" t="s">
        <v>318</v>
      </c>
      <c r="R987" s="90" t="s">
        <v>34</v>
      </c>
      <c r="S987" s="84"/>
      <c r="T987" s="103" t="s">
        <v>35</v>
      </c>
      <c r="U987" s="99" t="s">
        <v>712</v>
      </c>
    </row>
    <row r="988" spans="1:24" x14ac:dyDescent="0.25">
      <c r="A988" s="88" t="s">
        <v>857</v>
      </c>
      <c r="B988" s="90">
        <v>2040</v>
      </c>
      <c r="C988" s="10">
        <v>45180</v>
      </c>
      <c r="D988" s="84"/>
      <c r="E988" s="84">
        <v>2.4999999986903276E-3</v>
      </c>
      <c r="F988" s="84">
        <v>17299.4375</v>
      </c>
      <c r="G988" s="95"/>
      <c r="H988" s="95"/>
      <c r="I988" s="84"/>
      <c r="J988" s="84"/>
      <c r="K988" s="84">
        <v>2767.91</v>
      </c>
      <c r="L988" s="84">
        <v>20067.349999999999</v>
      </c>
      <c r="M988" s="97">
        <f>Tabla16[[#This Row],[TASA EX.]]+Tabla16[[#This Row],[IEPS 8 %]]</f>
        <v>0</v>
      </c>
      <c r="N988" s="98">
        <f>Tabla16[[#This Row],[TASA 16%]]+Tabla16[[#This Row],[IEPS 6%]]</f>
        <v>17299.4375</v>
      </c>
      <c r="O988" s="36">
        <v>45180</v>
      </c>
      <c r="P988" s="99" t="s">
        <v>65</v>
      </c>
      <c r="Q988" s="101" t="s">
        <v>66</v>
      </c>
      <c r="R988" s="90" t="s">
        <v>34</v>
      </c>
      <c r="S988" s="84"/>
      <c r="T988" s="103" t="s">
        <v>35</v>
      </c>
      <c r="U988" s="99" t="s">
        <v>961</v>
      </c>
    </row>
    <row r="989" spans="1:24" x14ac:dyDescent="0.25">
      <c r="A989" s="39" t="s">
        <v>863</v>
      </c>
      <c r="B989" s="9">
        <v>2041</v>
      </c>
      <c r="C989" s="10">
        <v>45180</v>
      </c>
      <c r="D989" s="11"/>
      <c r="E989" s="11">
        <v>152362.85999999999</v>
      </c>
      <c r="F989" s="11">
        <v>0</v>
      </c>
      <c r="G989" s="24"/>
      <c r="H989" s="24"/>
      <c r="I989" s="11"/>
      <c r="J989" s="11"/>
      <c r="K989" s="11"/>
      <c r="L989" s="11">
        <v>152362.85999999999</v>
      </c>
      <c r="M989" s="61">
        <f>Tabla16[[#This Row],[TASA EX.]]+Tabla16[[#This Row],[IEPS 8 %]]</f>
        <v>0</v>
      </c>
      <c r="N989" s="62">
        <f>Tabla16[[#This Row],[TASA 16%]]+Tabla16[[#This Row],[IEPS 6%]]</f>
        <v>0</v>
      </c>
      <c r="O989" s="36">
        <v>45180</v>
      </c>
      <c r="P989" s="12" t="s">
        <v>156</v>
      </c>
      <c r="Q989" s="37" t="s">
        <v>157</v>
      </c>
      <c r="R989" s="9" t="s">
        <v>34</v>
      </c>
      <c r="S989" s="11">
        <v>2457.77</v>
      </c>
      <c r="T989" s="13" t="s">
        <v>35</v>
      </c>
      <c r="U989" s="12" t="s">
        <v>967</v>
      </c>
    </row>
    <row r="990" spans="1:24" x14ac:dyDescent="0.25">
      <c r="A990" s="64" t="s">
        <v>879</v>
      </c>
      <c r="B990" s="65">
        <v>2043</v>
      </c>
      <c r="C990" s="10">
        <v>45181</v>
      </c>
      <c r="D990" s="67"/>
      <c r="E990" s="67">
        <v>0</v>
      </c>
      <c r="F990" s="67">
        <v>3550.5</v>
      </c>
      <c r="G990" s="68"/>
      <c r="H990" s="68"/>
      <c r="I990" s="67"/>
      <c r="J990" s="67"/>
      <c r="K990" s="67">
        <v>568.08000000000004</v>
      </c>
      <c r="L990" s="67">
        <v>4118.58</v>
      </c>
      <c r="M990" s="61">
        <f>Tabla16[[#This Row],[TASA EX.]]+Tabla16[[#This Row],[IEPS 8 %]]</f>
        <v>0</v>
      </c>
      <c r="N990" s="69">
        <f>Tabla16[[#This Row],[TASA 16%]]+Tabla16[[#This Row],[IEPS 6%]]</f>
        <v>3550.5</v>
      </c>
      <c r="O990" s="36">
        <v>45181</v>
      </c>
      <c r="P990" s="66" t="s">
        <v>77</v>
      </c>
      <c r="Q990" s="70" t="s">
        <v>78</v>
      </c>
      <c r="R990" s="65" t="s">
        <v>48</v>
      </c>
      <c r="S990" s="67"/>
      <c r="T990" s="71" t="s">
        <v>49</v>
      </c>
      <c r="U990" s="66" t="s">
        <v>979</v>
      </c>
    </row>
    <row r="991" spans="1:24" x14ac:dyDescent="0.25">
      <c r="A991" s="64" t="s">
        <v>898</v>
      </c>
      <c r="B991" s="65">
        <v>2044</v>
      </c>
      <c r="C991" s="10">
        <v>45181</v>
      </c>
      <c r="D991" s="67"/>
      <c r="E991" s="67">
        <v>0</v>
      </c>
      <c r="F991" s="67">
        <v>16520</v>
      </c>
      <c r="G991" s="68"/>
      <c r="H991" s="68"/>
      <c r="I991" s="67"/>
      <c r="J991" s="67"/>
      <c r="K991" s="67">
        <v>2643.2</v>
      </c>
      <c r="L991" s="67">
        <v>19163.2</v>
      </c>
      <c r="M991" s="61">
        <f>Tabla16[[#This Row],[TASA EX.]]+Tabla16[[#This Row],[IEPS 8 %]]</f>
        <v>0</v>
      </c>
      <c r="N991" s="69">
        <f>Tabla16[[#This Row],[TASA 16%]]+Tabla16[[#This Row],[IEPS 6%]]</f>
        <v>16520</v>
      </c>
      <c r="O991" s="36">
        <v>45181</v>
      </c>
      <c r="P991" s="66" t="s">
        <v>511</v>
      </c>
      <c r="Q991" s="70" t="s">
        <v>512</v>
      </c>
      <c r="R991" s="65" t="s">
        <v>52</v>
      </c>
      <c r="S991" s="67"/>
      <c r="T991" s="71" t="s">
        <v>53</v>
      </c>
      <c r="U991" s="66" t="s">
        <v>1004</v>
      </c>
    </row>
    <row r="992" spans="1:24" x14ac:dyDescent="0.25">
      <c r="A992" s="64" t="s">
        <v>872</v>
      </c>
      <c r="B992" s="65">
        <v>2045</v>
      </c>
      <c r="C992" s="10">
        <v>45181</v>
      </c>
      <c r="D992" s="67"/>
      <c r="E992" s="67">
        <v>-1.999999999998181E-2</v>
      </c>
      <c r="F992" s="67">
        <v>3459.5</v>
      </c>
      <c r="G992" s="68"/>
      <c r="H992" s="68"/>
      <c r="I992" s="67"/>
      <c r="J992" s="67"/>
      <c r="K992" s="67">
        <v>553.52</v>
      </c>
      <c r="L992" s="67">
        <v>4013</v>
      </c>
      <c r="M992" s="61">
        <f>Tabla16[[#This Row],[TASA EX.]]+Tabla16[[#This Row],[IEPS 8 %]]</f>
        <v>0</v>
      </c>
      <c r="N992" s="69">
        <f>Tabla16[[#This Row],[TASA 16%]]+Tabla16[[#This Row],[IEPS 6%]]</f>
        <v>3459.5</v>
      </c>
      <c r="O992" s="36">
        <v>45181</v>
      </c>
      <c r="P992" s="66" t="s">
        <v>972</v>
      </c>
      <c r="Q992" s="70" t="s">
        <v>973</v>
      </c>
      <c r="R992" s="65" t="s">
        <v>48</v>
      </c>
      <c r="S992" s="67"/>
      <c r="T992" s="71" t="s">
        <v>49</v>
      </c>
      <c r="U992" s="66" t="s">
        <v>974</v>
      </c>
    </row>
    <row r="993" spans="1:21" x14ac:dyDescent="0.25">
      <c r="A993" s="39" t="s">
        <v>883</v>
      </c>
      <c r="B993" s="9">
        <v>2046</v>
      </c>
      <c r="C993" s="10">
        <v>45181</v>
      </c>
      <c r="D993" s="11"/>
      <c r="E993" s="11">
        <v>-1.4999999999417923E-2</v>
      </c>
      <c r="F993" s="11">
        <v>3234.6249999999995</v>
      </c>
      <c r="G993" s="24"/>
      <c r="H993" s="24"/>
      <c r="I993" s="11"/>
      <c r="J993" s="11"/>
      <c r="K993" s="11">
        <v>517.54</v>
      </c>
      <c r="L993" s="11">
        <v>3752.15</v>
      </c>
      <c r="M993" s="62">
        <f>Tabla16[[#This Row],[TASA EX.]]+Tabla16[[#This Row],[IEPS 8 %]]</f>
        <v>0</v>
      </c>
      <c r="N993" s="62">
        <f>Tabla16[[#This Row],[TASA 16%]]+Tabla16[[#This Row],[IEPS 6%]]</f>
        <v>3234.6249999999995</v>
      </c>
      <c r="O993" s="36">
        <v>45181</v>
      </c>
      <c r="P993" s="12" t="s">
        <v>673</v>
      </c>
      <c r="Q993" s="37" t="s">
        <v>674</v>
      </c>
      <c r="R993" s="9" t="s">
        <v>48</v>
      </c>
      <c r="S993" s="11"/>
      <c r="T993" s="13" t="s">
        <v>49</v>
      </c>
      <c r="U993" s="12" t="s">
        <v>987</v>
      </c>
    </row>
    <row r="994" spans="1:21" x14ac:dyDescent="0.25">
      <c r="A994" s="88" t="s">
        <v>903</v>
      </c>
      <c r="B994" s="90">
        <v>2047</v>
      </c>
      <c r="C994" s="10">
        <v>45181</v>
      </c>
      <c r="D994" s="84"/>
      <c r="E994" s="84">
        <v>0</v>
      </c>
      <c r="F994" s="84">
        <v>380000</v>
      </c>
      <c r="G994" s="95"/>
      <c r="H994" s="95"/>
      <c r="I994" s="84"/>
      <c r="J994" s="84"/>
      <c r="K994" s="84">
        <v>60800</v>
      </c>
      <c r="L994" s="84">
        <v>440800</v>
      </c>
      <c r="M994" s="97">
        <f>Tabla16[[#This Row],[TASA EX.]]+Tabla16[[#This Row],[IEPS 8 %]]</f>
        <v>0</v>
      </c>
      <c r="N994" s="98">
        <f>Tabla16[[#This Row],[TASA 16%]]+Tabla16[[#This Row],[IEPS 6%]]</f>
        <v>380000</v>
      </c>
      <c r="O994" s="36">
        <v>45181</v>
      </c>
      <c r="P994" t="s">
        <v>1997</v>
      </c>
      <c r="Q994" s="101" t="s">
        <v>469</v>
      </c>
      <c r="R994" s="90" t="s">
        <v>34</v>
      </c>
      <c r="S994" s="84"/>
      <c r="T994" s="103" t="s">
        <v>35</v>
      </c>
      <c r="U994" s="99" t="s">
        <v>1013</v>
      </c>
    </row>
    <row r="995" spans="1:21" x14ac:dyDescent="0.25">
      <c r="A995" s="107" t="s">
        <v>831</v>
      </c>
      <c r="B995" s="108">
        <v>2048</v>
      </c>
      <c r="C995" s="10">
        <v>45181</v>
      </c>
      <c r="D995" s="110"/>
      <c r="E995" s="110">
        <v>-1.7500000016298145E-2</v>
      </c>
      <c r="F995" s="110">
        <v>129312.43750000001</v>
      </c>
      <c r="G995" s="112"/>
      <c r="H995" s="112"/>
      <c r="I995" s="110"/>
      <c r="J995" s="110"/>
      <c r="K995" s="110">
        <v>20689.990000000002</v>
      </c>
      <c r="L995" s="110">
        <v>150002.41</v>
      </c>
      <c r="M995" s="113">
        <f>Tabla16[[#This Row],[TASA EX.]]+Tabla16[[#This Row],[IEPS 8 %]]</f>
        <v>0</v>
      </c>
      <c r="N995" s="113">
        <f>Tabla16[[#This Row],[TASA 16%]]+Tabla16[[#This Row],[IEPS 6%]]</f>
        <v>129312.43750000001</v>
      </c>
      <c r="O995" s="36">
        <v>45181</v>
      </c>
      <c r="P995" s="114" t="s">
        <v>353</v>
      </c>
      <c r="Q995" s="105" t="s">
        <v>354</v>
      </c>
      <c r="R995" s="108" t="s">
        <v>48</v>
      </c>
      <c r="S995" s="110"/>
      <c r="T995" s="115" t="s">
        <v>49</v>
      </c>
      <c r="U995" s="114" t="s">
        <v>951</v>
      </c>
    </row>
    <row r="996" spans="1:21" x14ac:dyDescent="0.25">
      <c r="A996" s="107" t="s">
        <v>841</v>
      </c>
      <c r="B996" s="108">
        <v>2049</v>
      </c>
      <c r="C996" s="10">
        <v>45182</v>
      </c>
      <c r="D996" s="110"/>
      <c r="E996" s="110">
        <v>42616.014999999999</v>
      </c>
      <c r="F996" s="110">
        <v>937.875</v>
      </c>
      <c r="G996" s="112"/>
      <c r="H996" s="112"/>
      <c r="I996" s="110"/>
      <c r="J996" s="110"/>
      <c r="K996" s="110">
        <v>150.06</v>
      </c>
      <c r="L996" s="110">
        <v>43703.95</v>
      </c>
      <c r="M996" s="97">
        <f>Tabla16[[#This Row],[TASA EX.]]+Tabla16[[#This Row],[IEPS 8 %]]</f>
        <v>0</v>
      </c>
      <c r="N996" s="113">
        <f>Tabla16[[#This Row],[TASA 16%]]+Tabla16[[#This Row],[IEPS 6%]]</f>
        <v>937.875</v>
      </c>
      <c r="O996" s="36">
        <v>45182</v>
      </c>
      <c r="P996" s="114" t="s">
        <v>81</v>
      </c>
      <c r="Q996" s="105" t="s">
        <v>82</v>
      </c>
      <c r="R996" s="108" t="s">
        <v>34</v>
      </c>
      <c r="S996" s="110"/>
      <c r="T996" s="115" t="s">
        <v>35</v>
      </c>
      <c r="U996" s="114" t="s">
        <v>56</v>
      </c>
    </row>
    <row r="997" spans="1:21" x14ac:dyDescent="0.25">
      <c r="A997" s="64" t="s">
        <v>890</v>
      </c>
      <c r="B997" s="65">
        <v>2050</v>
      </c>
      <c r="C997" s="10">
        <v>45182</v>
      </c>
      <c r="D997" s="67"/>
      <c r="E997" s="67">
        <v>0.39249999998719431</v>
      </c>
      <c r="F997" s="67">
        <v>141354.51749999999</v>
      </c>
      <c r="G997" s="68"/>
      <c r="H997" s="68"/>
      <c r="I997" s="67">
        <v>1465.42</v>
      </c>
      <c r="J997" s="67"/>
      <c r="K997" s="67">
        <v>22851.19</v>
      </c>
      <c r="L997" s="67">
        <v>165671.51999999999</v>
      </c>
      <c r="M997" s="61">
        <f>Tabla16[[#This Row],[TASA EX.]]+Tabla16[[#This Row],[IEPS 8 %]]</f>
        <v>0</v>
      </c>
      <c r="N997" s="69">
        <f>Tabla16[[#This Row],[TASA 16%]]+Tabla16[[#This Row],[IEPS 6%]]</f>
        <v>142819.9375</v>
      </c>
      <c r="O997" s="36">
        <v>45182</v>
      </c>
      <c r="P997" s="66" t="s">
        <v>505</v>
      </c>
      <c r="Q997" s="70" t="s">
        <v>506</v>
      </c>
      <c r="R997" s="65" t="s">
        <v>34</v>
      </c>
      <c r="S997" s="67">
        <v>43656.56</v>
      </c>
      <c r="T997" s="71" t="s">
        <v>35</v>
      </c>
      <c r="U997" s="66" t="s">
        <v>994</v>
      </c>
    </row>
    <row r="998" spans="1:21" x14ac:dyDescent="0.25">
      <c r="A998" s="39" t="s">
        <v>828</v>
      </c>
      <c r="B998" s="9">
        <v>2051</v>
      </c>
      <c r="C998" s="10">
        <v>45182</v>
      </c>
      <c r="D998" s="11"/>
      <c r="E998" s="11">
        <v>4.0000000008149073E-2</v>
      </c>
      <c r="F998" s="11">
        <v>88204.25</v>
      </c>
      <c r="G998" s="24"/>
      <c r="H998" s="24"/>
      <c r="I998" s="11"/>
      <c r="J998" s="11"/>
      <c r="K998" s="11">
        <v>14112.68</v>
      </c>
      <c r="L998" s="11">
        <v>102316.97</v>
      </c>
      <c r="M998" s="62">
        <f>Tabla16[[#This Row],[TASA EX.]]+Tabla16[[#This Row],[IEPS 8 %]]</f>
        <v>0</v>
      </c>
      <c r="N998" s="62">
        <f>Tabla16[[#This Row],[TASA 16%]]+Tabla16[[#This Row],[IEPS 6%]]</f>
        <v>88204.25</v>
      </c>
      <c r="O998" s="36">
        <v>45182</v>
      </c>
      <c r="P998" s="12" t="s">
        <v>101</v>
      </c>
      <c r="Q998" s="37" t="s">
        <v>102</v>
      </c>
      <c r="R998" s="9" t="s">
        <v>34</v>
      </c>
      <c r="S998" s="11"/>
      <c r="T998" s="13" t="s">
        <v>35</v>
      </c>
      <c r="U998" s="12" t="s">
        <v>946</v>
      </c>
    </row>
    <row r="999" spans="1:21" x14ac:dyDescent="0.25">
      <c r="A999" s="64" t="s">
        <v>862</v>
      </c>
      <c r="B999" s="65">
        <v>2052</v>
      </c>
      <c r="C999" s="10">
        <v>45182</v>
      </c>
      <c r="D999" s="67"/>
      <c r="E999" s="67">
        <v>5.0000000028376235E-3</v>
      </c>
      <c r="F999" s="67">
        <v>12491.374999999998</v>
      </c>
      <c r="G999" s="68"/>
      <c r="H999" s="68"/>
      <c r="I999" s="67"/>
      <c r="J999" s="67"/>
      <c r="K999" s="67">
        <v>1998.62</v>
      </c>
      <c r="L999" s="67">
        <v>14490</v>
      </c>
      <c r="M999" s="61">
        <f>Tabla16[[#This Row],[TASA EX.]]+Tabla16[[#This Row],[IEPS 8 %]]</f>
        <v>0</v>
      </c>
      <c r="N999" s="69">
        <f>Tabla16[[#This Row],[TASA 16%]]+Tabla16[[#This Row],[IEPS 6%]]</f>
        <v>12491.374999999998</v>
      </c>
      <c r="O999" s="36">
        <v>45182</v>
      </c>
      <c r="P999" s="66" t="s">
        <v>557</v>
      </c>
      <c r="Q999" s="70" t="s">
        <v>558</v>
      </c>
      <c r="R999" s="65" t="s">
        <v>52</v>
      </c>
      <c r="S999" s="67"/>
      <c r="T999" s="71" t="s">
        <v>53</v>
      </c>
      <c r="U999" s="66" t="s">
        <v>966</v>
      </c>
    </row>
    <row r="1000" spans="1:21" x14ac:dyDescent="0.25">
      <c r="A1000" s="107" t="s">
        <v>884</v>
      </c>
      <c r="B1000" s="108">
        <v>2053</v>
      </c>
      <c r="C1000" s="10">
        <v>45183</v>
      </c>
      <c r="D1000" s="110"/>
      <c r="E1000" s="110">
        <v>2.7500000000145519E-2</v>
      </c>
      <c r="F1000" s="110">
        <v>1630.3125</v>
      </c>
      <c r="G1000" s="112"/>
      <c r="H1000" s="112"/>
      <c r="I1000" s="110"/>
      <c r="J1000" s="110"/>
      <c r="K1000" s="110">
        <v>260.85000000000002</v>
      </c>
      <c r="L1000" s="110">
        <v>1891.19</v>
      </c>
      <c r="M1000" s="113">
        <f>Tabla16[[#This Row],[TASA EX.]]+Tabla16[[#This Row],[IEPS 8 %]]</f>
        <v>0</v>
      </c>
      <c r="N1000" s="113">
        <f>Tabla16[[#This Row],[TASA 16%]]+Tabla16[[#This Row],[IEPS 6%]]</f>
        <v>1630.3125</v>
      </c>
      <c r="O1000" s="36">
        <v>45183</v>
      </c>
      <c r="P1000" s="114" t="s">
        <v>673</v>
      </c>
      <c r="Q1000" s="105" t="s">
        <v>674</v>
      </c>
      <c r="R1000" s="108" t="s">
        <v>48</v>
      </c>
      <c r="S1000" s="110"/>
      <c r="T1000" s="115" t="s">
        <v>49</v>
      </c>
      <c r="U1000" s="114" t="s">
        <v>988</v>
      </c>
    </row>
    <row r="1001" spans="1:21" x14ac:dyDescent="0.25">
      <c r="A1001" s="64" t="s">
        <v>913</v>
      </c>
      <c r="B1001" s="65">
        <v>2054</v>
      </c>
      <c r="C1001" s="10">
        <v>45183</v>
      </c>
      <c r="D1001" s="67"/>
      <c r="E1001" s="67">
        <v>55241</v>
      </c>
      <c r="F1001" s="67">
        <v>0</v>
      </c>
      <c r="G1001" s="68"/>
      <c r="H1001" s="68"/>
      <c r="I1001" s="67"/>
      <c r="J1001" s="67"/>
      <c r="K1001" s="67"/>
      <c r="L1001" s="67">
        <v>55241</v>
      </c>
      <c r="M1001" s="61">
        <f>Tabla16[[#This Row],[TASA EX.]]+Tabla16[[#This Row],[IEPS 8 %]]</f>
        <v>0</v>
      </c>
      <c r="N1001" s="69">
        <f>Tabla16[[#This Row],[TASA 16%]]+Tabla16[[#This Row],[IEPS 6%]]</f>
        <v>0</v>
      </c>
      <c r="O1001" s="36">
        <v>45183</v>
      </c>
      <c r="P1001" s="66" t="s">
        <v>303</v>
      </c>
      <c r="Q1001" s="70" t="s">
        <v>304</v>
      </c>
      <c r="R1001" s="65" t="s">
        <v>34</v>
      </c>
      <c r="S1001" s="67"/>
      <c r="T1001" s="71" t="s">
        <v>35</v>
      </c>
      <c r="U1001" s="66" t="s">
        <v>56</v>
      </c>
    </row>
    <row r="1002" spans="1:21" x14ac:dyDescent="0.25">
      <c r="A1002" s="64">
        <v>186756</v>
      </c>
      <c r="B1002" s="65">
        <v>216</v>
      </c>
      <c r="C1002" s="10">
        <v>45176</v>
      </c>
      <c r="D1002" s="67"/>
      <c r="E1002" s="67">
        <v>27396.06</v>
      </c>
      <c r="F1002" s="67">
        <v>0</v>
      </c>
      <c r="G1002" s="68"/>
      <c r="H1002" s="68"/>
      <c r="I1002" s="67"/>
      <c r="J1002" s="67">
        <v>2191.69</v>
      </c>
      <c r="K1002" s="67"/>
      <c r="L1002" s="67">
        <v>29587.75</v>
      </c>
      <c r="M1002" s="61">
        <f>Tabla16[[#This Row],[TASA EX.]]+Tabla16[[#This Row],[IEPS 8 %]]</f>
        <v>2191.69</v>
      </c>
      <c r="N1002" s="69">
        <f>Tabla16[[#This Row],[TASA 16%]]+Tabla16[[#This Row],[IEPS 6%]]</f>
        <v>0</v>
      </c>
      <c r="O1002" s="36">
        <v>45188</v>
      </c>
      <c r="P1002" s="66" t="s">
        <v>424</v>
      </c>
      <c r="Q1002" s="70" t="s">
        <v>425</v>
      </c>
      <c r="R1002" s="65" t="s">
        <v>34</v>
      </c>
      <c r="S1002" s="67">
        <v>6054.5</v>
      </c>
      <c r="T1002" s="71" t="s">
        <v>35</v>
      </c>
      <c r="U1002" s="66" t="s">
        <v>1584</v>
      </c>
    </row>
    <row r="1003" spans="1:21" x14ac:dyDescent="0.25">
      <c r="A1003" s="88" t="s">
        <v>934</v>
      </c>
      <c r="B1003" s="90">
        <v>2056</v>
      </c>
      <c r="C1003" s="10">
        <v>45183</v>
      </c>
      <c r="D1003" s="84"/>
      <c r="E1003" s="84">
        <v>2.4999999994179234E-2</v>
      </c>
      <c r="F1003" s="84">
        <v>86206.875</v>
      </c>
      <c r="G1003" s="95"/>
      <c r="H1003" s="95"/>
      <c r="I1003" s="84"/>
      <c r="J1003" s="84"/>
      <c r="K1003" s="84">
        <v>13793.1</v>
      </c>
      <c r="L1003" s="84">
        <v>100000</v>
      </c>
      <c r="M1003" s="97">
        <f>Tabla16[[#This Row],[TASA EX.]]+Tabla16[[#This Row],[IEPS 8 %]]</f>
        <v>0</v>
      </c>
      <c r="N1003" s="98">
        <f>Tabla16[[#This Row],[TASA 16%]]+Tabla16[[#This Row],[IEPS 6%]]</f>
        <v>86206.875</v>
      </c>
      <c r="O1003" s="36">
        <v>45183</v>
      </c>
      <c r="P1003" s="99" t="s">
        <v>59</v>
      </c>
      <c r="Q1003" s="101" t="s">
        <v>60</v>
      </c>
      <c r="R1003" s="90" t="s">
        <v>34</v>
      </c>
      <c r="S1003" s="84"/>
      <c r="T1003" s="103" t="s">
        <v>35</v>
      </c>
      <c r="U1003" s="99" t="s">
        <v>1034</v>
      </c>
    </row>
    <row r="1004" spans="1:21" x14ac:dyDescent="0.25">
      <c r="A1004" s="64" t="s">
        <v>892</v>
      </c>
      <c r="B1004" s="65">
        <v>2058</v>
      </c>
      <c r="C1004" s="10">
        <v>45183</v>
      </c>
      <c r="D1004" s="67">
        <v>0.19</v>
      </c>
      <c r="E1004" s="67">
        <v>-2.2499999996798581E-2</v>
      </c>
      <c r="F1004" s="67">
        <v>64831.3125</v>
      </c>
      <c r="G1004" s="68"/>
      <c r="H1004" s="68"/>
      <c r="I1004" s="67"/>
      <c r="J1004" s="67"/>
      <c r="K1004" s="67">
        <v>10373.01</v>
      </c>
      <c r="L1004" s="67">
        <v>75204.490000000005</v>
      </c>
      <c r="M1004" s="61">
        <f>Tabla16[[#This Row],[TASA EX.]]+Tabla16[[#This Row],[IEPS 8 %]]</f>
        <v>0.19</v>
      </c>
      <c r="N1004" s="69">
        <f>Tabla16[[#This Row],[TASA 16%]]+Tabla16[[#This Row],[IEPS 6%]]</f>
        <v>64831.3125</v>
      </c>
      <c r="O1004" s="36">
        <v>45183</v>
      </c>
      <c r="P1004" s="66" t="s">
        <v>97</v>
      </c>
      <c r="Q1004" s="70" t="s">
        <v>98</v>
      </c>
      <c r="R1004" s="65" t="s">
        <v>48</v>
      </c>
      <c r="S1004" s="67"/>
      <c r="T1004" s="71" t="s">
        <v>49</v>
      </c>
      <c r="U1004" s="66" t="s">
        <v>996</v>
      </c>
    </row>
    <row r="1005" spans="1:21" x14ac:dyDescent="0.25">
      <c r="A1005" s="64">
        <v>186468</v>
      </c>
      <c r="B1005" s="65">
        <v>928</v>
      </c>
      <c r="C1005" s="10">
        <v>45167</v>
      </c>
      <c r="D1005" s="67"/>
      <c r="E1005" s="67">
        <v>327315.5</v>
      </c>
      <c r="F1005" s="67">
        <v>134648.25</v>
      </c>
      <c r="G1005" s="68"/>
      <c r="H1005" s="68"/>
      <c r="I1005" s="67"/>
      <c r="J1005" s="67">
        <v>1860.52</v>
      </c>
      <c r="K1005" s="67">
        <v>21543.72</v>
      </c>
      <c r="L1005" s="67">
        <v>485367.99</v>
      </c>
      <c r="M1005" s="61">
        <f>Tabla16[[#This Row],[TASA EX.]]+Tabla16[[#This Row],[IEPS 8 %]]</f>
        <v>1860.52</v>
      </c>
      <c r="N1005" s="69">
        <f>Tabla16[[#This Row],[TASA 16%]]+Tabla16[[#This Row],[IEPS 6%]]</f>
        <v>134648.25</v>
      </c>
      <c r="O1005" s="36">
        <v>45181</v>
      </c>
      <c r="P1005" s="66" t="s">
        <v>495</v>
      </c>
      <c r="Q1005" s="70" t="s">
        <v>496</v>
      </c>
      <c r="R1005" s="65" t="s">
        <v>34</v>
      </c>
      <c r="S1005" s="67"/>
      <c r="T1005" s="71" t="s">
        <v>35</v>
      </c>
      <c r="U1005" s="66" t="s">
        <v>1324</v>
      </c>
    </row>
    <row r="1006" spans="1:21" x14ac:dyDescent="0.25">
      <c r="A1006" s="64">
        <v>186920</v>
      </c>
      <c r="B1006" s="65">
        <v>380</v>
      </c>
      <c r="C1006" s="10">
        <v>45181</v>
      </c>
      <c r="D1006" s="67"/>
      <c r="E1006" s="67">
        <v>90508.069999999992</v>
      </c>
      <c r="F1006" s="67">
        <v>0</v>
      </c>
      <c r="G1006" s="68"/>
      <c r="H1006" s="68"/>
      <c r="I1006" s="67"/>
      <c r="J1006" s="67">
        <v>470.36</v>
      </c>
      <c r="K1006" s="67"/>
      <c r="L1006" s="67">
        <v>90978.43</v>
      </c>
      <c r="M1006" s="61">
        <f>Tabla16[[#This Row],[TASA EX.]]+Tabla16[[#This Row],[IEPS 8 %]]</f>
        <v>470.36</v>
      </c>
      <c r="N1006" s="69">
        <f>Tabla16[[#This Row],[TASA 16%]]+Tabla16[[#This Row],[IEPS 6%]]</f>
        <v>0</v>
      </c>
      <c r="O1006" s="36">
        <v>45191</v>
      </c>
      <c r="P1006" s="66" t="s">
        <v>495</v>
      </c>
      <c r="Q1006" s="70" t="s">
        <v>496</v>
      </c>
      <c r="R1006" s="65" t="s">
        <v>34</v>
      </c>
      <c r="S1006" s="67">
        <v>44765.45</v>
      </c>
      <c r="T1006" s="71" t="s">
        <v>35</v>
      </c>
      <c r="U1006" s="66" t="s">
        <v>1697</v>
      </c>
    </row>
    <row r="1007" spans="1:21" x14ac:dyDescent="0.25">
      <c r="A1007" s="39" t="s">
        <v>882</v>
      </c>
      <c r="B1007" s="9">
        <v>2061</v>
      </c>
      <c r="C1007" s="10">
        <v>45184</v>
      </c>
      <c r="D1007" s="11"/>
      <c r="E1007" s="11">
        <v>32000</v>
      </c>
      <c r="F1007" s="11">
        <v>0</v>
      </c>
      <c r="G1007" s="24"/>
      <c r="H1007" s="24"/>
      <c r="I1007" s="11"/>
      <c r="J1007" s="11"/>
      <c r="K1007" s="11"/>
      <c r="L1007" s="11">
        <v>32000</v>
      </c>
      <c r="M1007" s="62">
        <f>Tabla16[[#This Row],[TASA EX.]]+Tabla16[[#This Row],[IEPS 8 %]]</f>
        <v>0</v>
      </c>
      <c r="N1007" s="62">
        <f>Tabla16[[#This Row],[TASA 16%]]+Tabla16[[#This Row],[IEPS 6%]]</f>
        <v>0</v>
      </c>
      <c r="O1007" s="36">
        <v>45184</v>
      </c>
      <c r="P1007" s="12" t="s">
        <v>95</v>
      </c>
      <c r="Q1007" s="37" t="s">
        <v>96</v>
      </c>
      <c r="R1007" s="9" t="s">
        <v>34</v>
      </c>
      <c r="S1007" s="11"/>
      <c r="T1007" s="13" t="s">
        <v>35</v>
      </c>
      <c r="U1007" s="12" t="s">
        <v>986</v>
      </c>
    </row>
    <row r="1008" spans="1:21" x14ac:dyDescent="0.25">
      <c r="A1008" s="64" t="s">
        <v>864</v>
      </c>
      <c r="B1008" s="65">
        <v>2062</v>
      </c>
      <c r="C1008" s="10">
        <v>45184</v>
      </c>
      <c r="D1008" s="67"/>
      <c r="E1008" s="67">
        <v>336282.13</v>
      </c>
      <c r="F1008" s="67">
        <v>0</v>
      </c>
      <c r="G1008" s="68"/>
      <c r="H1008" s="68"/>
      <c r="I1008" s="67"/>
      <c r="J1008" s="67"/>
      <c r="K1008" s="67"/>
      <c r="L1008" s="67">
        <v>336282.13</v>
      </c>
      <c r="M1008" s="61">
        <f>Tabla16[[#This Row],[TASA EX.]]+Tabla16[[#This Row],[IEPS 8 %]]</f>
        <v>0</v>
      </c>
      <c r="N1008" s="69">
        <f>Tabla16[[#This Row],[TASA 16%]]+Tabla16[[#This Row],[IEPS 6%]]</f>
        <v>0</v>
      </c>
      <c r="O1008" s="36">
        <v>45184</v>
      </c>
      <c r="P1008" s="66" t="s">
        <v>156</v>
      </c>
      <c r="Q1008" s="70" t="s">
        <v>157</v>
      </c>
      <c r="R1008" s="65" t="s">
        <v>34</v>
      </c>
      <c r="S1008" s="67">
        <v>8588.51</v>
      </c>
      <c r="T1008" s="71" t="s">
        <v>35</v>
      </c>
      <c r="U1008" s="66" t="s">
        <v>968</v>
      </c>
    </row>
    <row r="1009" spans="1:21" x14ac:dyDescent="0.25">
      <c r="A1009" s="64" t="s">
        <v>874</v>
      </c>
      <c r="B1009" s="65">
        <v>2026</v>
      </c>
      <c r="C1009" s="10">
        <v>45176</v>
      </c>
      <c r="D1009" s="67"/>
      <c r="E1009" s="67">
        <v>27738.489999999998</v>
      </c>
      <c r="F1009" s="67">
        <v>0</v>
      </c>
      <c r="G1009" s="68"/>
      <c r="H1009" s="68"/>
      <c r="I1009" s="67"/>
      <c r="J1009" s="67">
        <v>2141.27</v>
      </c>
      <c r="K1009" s="67"/>
      <c r="L1009" s="67">
        <v>29879.759999999998</v>
      </c>
      <c r="M1009" s="61">
        <f>Tabla16[[#This Row],[TASA EX.]]+Tabla16[[#This Row],[IEPS 8 %]]</f>
        <v>2141.27</v>
      </c>
      <c r="N1009" s="69">
        <f>Tabla16[[#This Row],[TASA 16%]]+Tabla16[[#This Row],[IEPS 6%]]</f>
        <v>0</v>
      </c>
      <c r="O1009" s="36">
        <v>45176</v>
      </c>
      <c r="P1009" s="66" t="s">
        <v>54</v>
      </c>
      <c r="Q1009" s="70" t="s">
        <v>55</v>
      </c>
      <c r="R1009" s="65" t="s">
        <v>34</v>
      </c>
      <c r="S1009" s="67"/>
      <c r="T1009" s="71" t="s">
        <v>35</v>
      </c>
      <c r="U1009" s="66" t="s">
        <v>56</v>
      </c>
    </row>
    <row r="1010" spans="1:21" x14ac:dyDescent="0.25">
      <c r="A1010" s="48" t="s">
        <v>875</v>
      </c>
      <c r="B1010" s="49">
        <v>2037</v>
      </c>
      <c r="C1010" s="10">
        <v>45180</v>
      </c>
      <c r="D1010" s="50"/>
      <c r="E1010" s="50">
        <v>32847.79</v>
      </c>
      <c r="F1010" s="50">
        <v>0</v>
      </c>
      <c r="G1010" s="51"/>
      <c r="H1010" s="51"/>
      <c r="I1010" s="50"/>
      <c r="J1010" s="50">
        <v>2551.77</v>
      </c>
      <c r="K1010" s="50"/>
      <c r="L1010" s="50">
        <v>35399.56</v>
      </c>
      <c r="M1010" s="61">
        <f>Tabla16[[#This Row],[TASA EX.]]+Tabla16[[#This Row],[IEPS 8 %]]</f>
        <v>2551.77</v>
      </c>
      <c r="N1010" s="63">
        <f>Tabla16[[#This Row],[TASA 16%]]+Tabla16[[#This Row],[IEPS 6%]]</f>
        <v>0</v>
      </c>
      <c r="O1010" s="36">
        <v>45180</v>
      </c>
      <c r="P1010" s="52" t="s">
        <v>54</v>
      </c>
      <c r="Q1010" s="53" t="s">
        <v>55</v>
      </c>
      <c r="R1010" s="49" t="s">
        <v>34</v>
      </c>
      <c r="S1010" s="50"/>
      <c r="T1010" s="54" t="s">
        <v>35</v>
      </c>
      <c r="U1010" s="52" t="s">
        <v>56</v>
      </c>
    </row>
    <row r="1011" spans="1:21" x14ac:dyDescent="0.25">
      <c r="A1011" s="64" t="s">
        <v>876</v>
      </c>
      <c r="B1011" s="65">
        <v>2078</v>
      </c>
      <c r="C1011" s="10">
        <v>45190</v>
      </c>
      <c r="D1011" s="67"/>
      <c r="E1011" s="67">
        <v>27806.309999999998</v>
      </c>
      <c r="F1011" s="67">
        <v>0</v>
      </c>
      <c r="G1011" s="68"/>
      <c r="H1011" s="68"/>
      <c r="I1011" s="67"/>
      <c r="J1011" s="67">
        <v>2167.9</v>
      </c>
      <c r="K1011" s="67"/>
      <c r="L1011" s="67">
        <v>29974.21</v>
      </c>
      <c r="M1011" s="61">
        <f>Tabla16[[#This Row],[TASA EX.]]+Tabla16[[#This Row],[IEPS 8 %]]</f>
        <v>2167.9</v>
      </c>
      <c r="N1011" s="69">
        <f>Tabla16[[#This Row],[TASA 16%]]+Tabla16[[#This Row],[IEPS 6%]]</f>
        <v>0</v>
      </c>
      <c r="O1011" s="36">
        <v>45190</v>
      </c>
      <c r="P1011" s="66" t="s">
        <v>54</v>
      </c>
      <c r="Q1011" s="70" t="s">
        <v>55</v>
      </c>
      <c r="R1011" s="65" t="s">
        <v>34</v>
      </c>
      <c r="S1011" s="67"/>
      <c r="T1011" s="71" t="s">
        <v>35</v>
      </c>
      <c r="U1011" s="66" t="s">
        <v>56</v>
      </c>
    </row>
    <row r="1012" spans="1:21" x14ac:dyDescent="0.25">
      <c r="A1012" s="88" t="s">
        <v>833</v>
      </c>
      <c r="B1012" s="90">
        <v>2066</v>
      </c>
      <c r="C1012" s="10">
        <v>45187</v>
      </c>
      <c r="D1012" s="84"/>
      <c r="E1012" s="84">
        <v>2.5000000023283064E-3</v>
      </c>
      <c r="F1012" s="84">
        <v>40255.6875</v>
      </c>
      <c r="G1012" s="95"/>
      <c r="H1012" s="95"/>
      <c r="I1012" s="84"/>
      <c r="J1012" s="84"/>
      <c r="K1012" s="84">
        <v>6440.91</v>
      </c>
      <c r="L1012" s="84">
        <v>46696.6</v>
      </c>
      <c r="M1012" s="97">
        <f>Tabla16[[#This Row],[TASA EX.]]+Tabla16[[#This Row],[IEPS 8 %]]</f>
        <v>0</v>
      </c>
      <c r="N1012" s="98">
        <f>Tabla16[[#This Row],[TASA 16%]]+Tabla16[[#This Row],[IEPS 6%]]</f>
        <v>40255.6875</v>
      </c>
      <c r="O1012" s="36">
        <v>45187</v>
      </c>
      <c r="P1012" s="99" t="s">
        <v>605</v>
      </c>
      <c r="Q1012" s="101" t="s">
        <v>606</v>
      </c>
      <c r="R1012" s="90" t="s">
        <v>48</v>
      </c>
      <c r="S1012" s="84"/>
      <c r="T1012" s="103" t="s">
        <v>49</v>
      </c>
      <c r="U1012" s="99" t="s">
        <v>953</v>
      </c>
    </row>
    <row r="1013" spans="1:21" x14ac:dyDescent="0.25">
      <c r="A1013" s="64" t="s">
        <v>899</v>
      </c>
      <c r="B1013" s="65">
        <v>2067</v>
      </c>
      <c r="C1013" s="10">
        <v>45187</v>
      </c>
      <c r="D1013" s="67"/>
      <c r="E1013" s="67">
        <v>9.0949470177292824E-13</v>
      </c>
      <c r="F1013" s="67">
        <v>7509.9999999999991</v>
      </c>
      <c r="G1013" s="68"/>
      <c r="H1013" s="68"/>
      <c r="I1013" s="67"/>
      <c r="J1013" s="67"/>
      <c r="K1013" s="67">
        <v>1201.5999999999999</v>
      </c>
      <c r="L1013" s="67">
        <v>8711.6</v>
      </c>
      <c r="M1013" s="61">
        <f>Tabla16[[#This Row],[TASA EX.]]+Tabla16[[#This Row],[IEPS 8 %]]</f>
        <v>0</v>
      </c>
      <c r="N1013" s="69">
        <f>Tabla16[[#This Row],[TASA 16%]]+Tabla16[[#This Row],[IEPS 6%]]</f>
        <v>7509.9999999999991</v>
      </c>
      <c r="O1013" s="36">
        <v>45187</v>
      </c>
      <c r="P1013" s="66" t="s">
        <v>511</v>
      </c>
      <c r="Q1013" s="70" t="s">
        <v>512</v>
      </c>
      <c r="R1013" s="65" t="s">
        <v>52</v>
      </c>
      <c r="S1013" s="67"/>
      <c r="T1013" s="71" t="s">
        <v>53</v>
      </c>
      <c r="U1013" s="66" t="s">
        <v>1005</v>
      </c>
    </row>
    <row r="1014" spans="1:21" x14ac:dyDescent="0.25">
      <c r="A1014" s="55" t="s">
        <v>858</v>
      </c>
      <c r="B1014" s="54">
        <v>2068</v>
      </c>
      <c r="C1014" s="10">
        <v>45187</v>
      </c>
      <c r="D1014" s="56"/>
      <c r="E1014" s="56">
        <v>-4.2499999999563443E-2</v>
      </c>
      <c r="F1014" s="56">
        <v>8745.0625</v>
      </c>
      <c r="G1014" s="57"/>
      <c r="H1014" s="57"/>
      <c r="I1014" s="56"/>
      <c r="J1014" s="56"/>
      <c r="K1014" s="56">
        <v>1399.21</v>
      </c>
      <c r="L1014" s="56">
        <v>10144.23</v>
      </c>
      <c r="M1014" s="61">
        <f>Tabla16[[#This Row],[TASA EX.]]+Tabla16[[#This Row],[IEPS 8 %]]</f>
        <v>0</v>
      </c>
      <c r="N1014" s="61">
        <f>Tabla16[[#This Row],[TASA 16%]]+Tabla16[[#This Row],[IEPS 6%]]</f>
        <v>8745.0625</v>
      </c>
      <c r="O1014" s="36">
        <v>45187</v>
      </c>
      <c r="P1014" s="58" t="s">
        <v>65</v>
      </c>
      <c r="Q1014" s="53" t="s">
        <v>66</v>
      </c>
      <c r="R1014" s="49" t="s">
        <v>34</v>
      </c>
      <c r="S1014" s="59"/>
      <c r="T1014" s="54" t="s">
        <v>35</v>
      </c>
      <c r="U1014" s="52" t="s">
        <v>962</v>
      </c>
    </row>
    <row r="1015" spans="1:21" x14ac:dyDescent="0.25">
      <c r="A1015" s="88" t="s">
        <v>914</v>
      </c>
      <c r="B1015" s="90">
        <v>2070</v>
      </c>
      <c r="C1015" s="10">
        <v>45188</v>
      </c>
      <c r="D1015" s="84"/>
      <c r="E1015" s="84">
        <v>60984.5</v>
      </c>
      <c r="F1015" s="84">
        <v>0</v>
      </c>
      <c r="G1015" s="95"/>
      <c r="H1015" s="95"/>
      <c r="I1015" s="84"/>
      <c r="J1015" s="84"/>
      <c r="K1015" s="84"/>
      <c r="L1015" s="84">
        <v>60984.5</v>
      </c>
      <c r="M1015" s="97">
        <f>Tabla16[[#This Row],[TASA EX.]]+Tabla16[[#This Row],[IEPS 8 %]]</f>
        <v>0</v>
      </c>
      <c r="N1015" s="98">
        <f>Tabla16[[#This Row],[TASA 16%]]+Tabla16[[#This Row],[IEPS 6%]]</f>
        <v>0</v>
      </c>
      <c r="O1015" s="36">
        <v>45188</v>
      </c>
      <c r="P1015" s="99" t="s">
        <v>303</v>
      </c>
      <c r="Q1015" s="101" t="s">
        <v>304</v>
      </c>
      <c r="R1015" s="90" t="s">
        <v>34</v>
      </c>
      <c r="S1015" s="84"/>
      <c r="T1015" s="103" t="s">
        <v>35</v>
      </c>
      <c r="U1015" s="99" t="s">
        <v>56</v>
      </c>
    </row>
    <row r="1016" spans="1:21" x14ac:dyDescent="0.25">
      <c r="A1016" s="64" t="s">
        <v>842</v>
      </c>
      <c r="B1016" s="65">
        <v>2071</v>
      </c>
      <c r="C1016" s="10">
        <v>45188</v>
      </c>
      <c r="D1016" s="67"/>
      <c r="E1016" s="67">
        <v>15764.05</v>
      </c>
      <c r="F1016" s="67">
        <v>827.5</v>
      </c>
      <c r="G1016" s="68"/>
      <c r="H1016" s="68"/>
      <c r="I1016" s="67"/>
      <c r="J1016" s="67"/>
      <c r="K1016" s="67">
        <v>132.4</v>
      </c>
      <c r="L1016" s="67">
        <v>16723.95</v>
      </c>
      <c r="M1016" s="61">
        <f>Tabla16[[#This Row],[TASA EX.]]+Tabla16[[#This Row],[IEPS 8 %]]</f>
        <v>0</v>
      </c>
      <c r="N1016" s="69">
        <f>Tabla16[[#This Row],[TASA 16%]]+Tabla16[[#This Row],[IEPS 6%]]</f>
        <v>827.5</v>
      </c>
      <c r="O1016" s="36">
        <v>45188</v>
      </c>
      <c r="P1016" s="66" t="s">
        <v>81</v>
      </c>
      <c r="Q1016" s="70" t="s">
        <v>82</v>
      </c>
      <c r="R1016" s="65" t="s">
        <v>34</v>
      </c>
      <c r="S1016" s="67"/>
      <c r="T1016" s="71" t="s">
        <v>35</v>
      </c>
      <c r="U1016" s="66" t="s">
        <v>56</v>
      </c>
    </row>
    <row r="1017" spans="1:21" x14ac:dyDescent="0.25">
      <c r="A1017" s="107" t="s">
        <v>871</v>
      </c>
      <c r="B1017" s="108">
        <v>2073</v>
      </c>
      <c r="C1017" s="10">
        <v>45188</v>
      </c>
      <c r="D1017" s="110"/>
      <c r="E1017" s="110">
        <v>-3.500000003259629E-2</v>
      </c>
      <c r="F1017" s="110">
        <v>580360.375</v>
      </c>
      <c r="G1017" s="112"/>
      <c r="H1017" s="112"/>
      <c r="I1017" s="110"/>
      <c r="J1017" s="110"/>
      <c r="K1017" s="110">
        <v>92857.66</v>
      </c>
      <c r="L1017" s="110">
        <v>673218</v>
      </c>
      <c r="M1017" s="97">
        <f>Tabla16[[#This Row],[TASA EX.]]+Tabla16[[#This Row],[IEPS 8 %]]</f>
        <v>0</v>
      </c>
      <c r="N1017" s="113">
        <f>Tabla16[[#This Row],[TASA 16%]]+Tabla16[[#This Row],[IEPS 6%]]</f>
        <v>580360.375</v>
      </c>
      <c r="O1017" s="36">
        <v>45188</v>
      </c>
      <c r="P1017" s="114" t="s">
        <v>603</v>
      </c>
      <c r="Q1017" s="105" t="s">
        <v>604</v>
      </c>
      <c r="R1017" s="108" t="s">
        <v>34</v>
      </c>
      <c r="S1017" s="110"/>
      <c r="T1017" s="115" t="s">
        <v>35</v>
      </c>
      <c r="U1017" s="114" t="s">
        <v>971</v>
      </c>
    </row>
    <row r="1018" spans="1:21" x14ac:dyDescent="0.25">
      <c r="A1018" s="107" t="s">
        <v>834</v>
      </c>
      <c r="B1018" s="108">
        <v>2074</v>
      </c>
      <c r="C1018" s="10">
        <v>45188</v>
      </c>
      <c r="D1018" s="110"/>
      <c r="E1018" s="110">
        <v>0</v>
      </c>
      <c r="F1018" s="110">
        <v>2750</v>
      </c>
      <c r="G1018" s="112"/>
      <c r="H1018" s="112"/>
      <c r="I1018" s="110"/>
      <c r="J1018" s="110"/>
      <c r="K1018" s="110">
        <v>440</v>
      </c>
      <c r="L1018" s="110">
        <v>3190</v>
      </c>
      <c r="M1018" s="113">
        <f>Tabla16[[#This Row],[TASA EX.]]+Tabla16[[#This Row],[IEPS 8 %]]</f>
        <v>0</v>
      </c>
      <c r="N1018" s="113">
        <f>Tabla16[[#This Row],[TASA 16%]]+Tabla16[[#This Row],[IEPS 6%]]</f>
        <v>2750</v>
      </c>
      <c r="O1018" s="36">
        <v>45188</v>
      </c>
      <c r="P1018" s="114" t="s">
        <v>671</v>
      </c>
      <c r="Q1018" s="105" t="s">
        <v>672</v>
      </c>
      <c r="R1018" s="108" t="s">
        <v>48</v>
      </c>
      <c r="S1018" s="110"/>
      <c r="T1018" s="115" t="s">
        <v>49</v>
      </c>
      <c r="U1018" s="114" t="s">
        <v>288</v>
      </c>
    </row>
    <row r="1019" spans="1:21" x14ac:dyDescent="0.25">
      <c r="A1019" s="107" t="s">
        <v>931</v>
      </c>
      <c r="B1019" s="108">
        <v>2075</v>
      </c>
      <c r="C1019" s="10">
        <v>45188</v>
      </c>
      <c r="D1019" s="110"/>
      <c r="E1019" s="110">
        <v>90.124999999999545</v>
      </c>
      <c r="F1019" s="110">
        <v>3567.875</v>
      </c>
      <c r="G1019" s="112"/>
      <c r="H1019" s="112"/>
      <c r="I1019" s="110"/>
      <c r="J1019" s="110"/>
      <c r="K1019" s="110">
        <v>570.86</v>
      </c>
      <c r="L1019" s="110">
        <v>4228.8599999999997</v>
      </c>
      <c r="M1019" s="113">
        <f>Tabla16[[#This Row],[TASA EX.]]+Tabla16[[#This Row],[IEPS 8 %]]</f>
        <v>0</v>
      </c>
      <c r="N1019" s="113">
        <f>Tabla16[[#This Row],[TASA 16%]]+Tabla16[[#This Row],[IEPS 6%]]</f>
        <v>3567.875</v>
      </c>
      <c r="O1019" s="36">
        <v>45188</v>
      </c>
      <c r="P1019" s="114" t="s">
        <v>474</v>
      </c>
      <c r="Q1019" s="105" t="s">
        <v>475</v>
      </c>
      <c r="R1019" s="108" t="s">
        <v>48</v>
      </c>
      <c r="S1019" s="110"/>
      <c r="T1019" s="115" t="s">
        <v>49</v>
      </c>
      <c r="U1019" s="114" t="s">
        <v>1031</v>
      </c>
    </row>
    <row r="1020" spans="1:21" x14ac:dyDescent="0.25">
      <c r="A1020" s="88" t="s">
        <v>909</v>
      </c>
      <c r="B1020" s="90">
        <v>2076</v>
      </c>
      <c r="C1020" s="10">
        <v>45189</v>
      </c>
      <c r="D1020" s="84"/>
      <c r="E1020" s="84">
        <v>7.0000000006984919E-2</v>
      </c>
      <c r="F1020" s="84">
        <v>158745.25</v>
      </c>
      <c r="G1020" s="95"/>
      <c r="H1020" s="95"/>
      <c r="I1020" s="84"/>
      <c r="J1020" s="84"/>
      <c r="K1020" s="84">
        <v>25399.24</v>
      </c>
      <c r="L1020" s="84">
        <v>184144.56</v>
      </c>
      <c r="M1020" s="97">
        <f>Tabla16[[#This Row],[TASA EX.]]+Tabla16[[#This Row],[IEPS 8 %]]</f>
        <v>0</v>
      </c>
      <c r="N1020" s="98">
        <f>Tabla16[[#This Row],[TASA 16%]]+Tabla16[[#This Row],[IEPS 6%]]</f>
        <v>158745.25</v>
      </c>
      <c r="O1020" s="36">
        <v>45189</v>
      </c>
      <c r="P1020" s="99" t="s">
        <v>79</v>
      </c>
      <c r="Q1020" s="101" t="s">
        <v>80</v>
      </c>
      <c r="R1020" s="90" t="s">
        <v>34</v>
      </c>
      <c r="S1020" s="84"/>
      <c r="T1020" s="103" t="s">
        <v>35</v>
      </c>
      <c r="U1020" s="99" t="s">
        <v>1017</v>
      </c>
    </row>
    <row r="1021" spans="1:21" x14ac:dyDescent="0.25">
      <c r="A1021" s="64" t="s">
        <v>900</v>
      </c>
      <c r="B1021" s="65">
        <v>2077</v>
      </c>
      <c r="C1021" s="10">
        <v>45189</v>
      </c>
      <c r="D1021" s="67"/>
      <c r="E1021" s="67">
        <v>0</v>
      </c>
      <c r="F1021" s="67">
        <v>83300</v>
      </c>
      <c r="G1021" s="68"/>
      <c r="H1021" s="68"/>
      <c r="I1021" s="67"/>
      <c r="J1021" s="67"/>
      <c r="K1021" s="67">
        <v>13328</v>
      </c>
      <c r="L1021" s="67">
        <v>96628</v>
      </c>
      <c r="M1021" s="61">
        <f>Tabla16[[#This Row],[TASA EX.]]+Tabla16[[#This Row],[IEPS 8 %]]</f>
        <v>0</v>
      </c>
      <c r="N1021" s="69">
        <f>Tabla16[[#This Row],[TASA 16%]]+Tabla16[[#This Row],[IEPS 6%]]</f>
        <v>83300</v>
      </c>
      <c r="O1021" s="36">
        <v>45189</v>
      </c>
      <c r="P1021" s="66" t="s">
        <v>511</v>
      </c>
      <c r="Q1021" s="70" t="s">
        <v>512</v>
      </c>
      <c r="R1021" s="65" t="s">
        <v>52</v>
      </c>
      <c r="S1021" s="67"/>
      <c r="T1021" s="71" t="s">
        <v>53</v>
      </c>
      <c r="U1021" s="66" t="s">
        <v>1006</v>
      </c>
    </row>
    <row r="1022" spans="1:21" x14ac:dyDescent="0.25">
      <c r="A1022" s="64" t="s">
        <v>877</v>
      </c>
      <c r="B1022" s="65">
        <v>2120</v>
      </c>
      <c r="C1022" s="10">
        <v>45197</v>
      </c>
      <c r="D1022" s="67"/>
      <c r="E1022" s="67">
        <v>27544.780000000002</v>
      </c>
      <c r="F1022" s="67">
        <v>0</v>
      </c>
      <c r="G1022" s="68"/>
      <c r="H1022" s="68"/>
      <c r="I1022" s="67"/>
      <c r="J1022" s="67">
        <v>2136.37</v>
      </c>
      <c r="K1022" s="67"/>
      <c r="L1022" s="67">
        <v>29681.15</v>
      </c>
      <c r="M1022" s="61">
        <f>Tabla16[[#This Row],[TASA EX.]]+Tabla16[[#This Row],[IEPS 8 %]]</f>
        <v>2136.37</v>
      </c>
      <c r="N1022" s="69">
        <f>Tabla16[[#This Row],[TASA 16%]]+Tabla16[[#This Row],[IEPS 6%]]</f>
        <v>0</v>
      </c>
      <c r="O1022" s="36">
        <v>45197</v>
      </c>
      <c r="P1022" s="66" t="s">
        <v>54</v>
      </c>
      <c r="Q1022" s="70" t="s">
        <v>55</v>
      </c>
      <c r="R1022" s="65" t="s">
        <v>34</v>
      </c>
      <c r="S1022" s="67"/>
      <c r="T1022" s="71" t="s">
        <v>35</v>
      </c>
      <c r="U1022" s="66" t="s">
        <v>56</v>
      </c>
    </row>
    <row r="1023" spans="1:21" x14ac:dyDescent="0.25">
      <c r="A1023" s="39" t="s">
        <v>915</v>
      </c>
      <c r="B1023" s="9">
        <v>2079</v>
      </c>
      <c r="C1023" s="10">
        <v>45190</v>
      </c>
      <c r="D1023" s="11"/>
      <c r="E1023" s="11">
        <v>42141</v>
      </c>
      <c r="F1023" s="11">
        <v>0</v>
      </c>
      <c r="G1023" s="24"/>
      <c r="H1023" s="24"/>
      <c r="I1023" s="11"/>
      <c r="J1023" s="11"/>
      <c r="K1023" s="11"/>
      <c r="L1023" s="11">
        <v>42141</v>
      </c>
      <c r="M1023" s="61">
        <f>Tabla16[[#This Row],[TASA EX.]]+Tabla16[[#This Row],[IEPS 8 %]]</f>
        <v>0</v>
      </c>
      <c r="N1023" s="62">
        <f>Tabla16[[#This Row],[TASA 16%]]+Tabla16[[#This Row],[IEPS 6%]]</f>
        <v>0</v>
      </c>
      <c r="O1023" s="36">
        <v>45190</v>
      </c>
      <c r="P1023" s="12" t="s">
        <v>303</v>
      </c>
      <c r="Q1023" s="37" t="s">
        <v>304</v>
      </c>
      <c r="R1023" s="9" t="s">
        <v>34</v>
      </c>
      <c r="S1023" s="11"/>
      <c r="T1023" s="13" t="s">
        <v>35</v>
      </c>
      <c r="U1023" s="12" t="s">
        <v>56</v>
      </c>
    </row>
    <row r="1024" spans="1:21" x14ac:dyDescent="0.25">
      <c r="A1024" s="39" t="s">
        <v>894</v>
      </c>
      <c r="B1024" s="9">
        <v>2080</v>
      </c>
      <c r="C1024" s="10">
        <v>45190</v>
      </c>
      <c r="D1024" s="11"/>
      <c r="E1024" s="11">
        <v>0</v>
      </c>
      <c r="F1024" s="11">
        <v>2520</v>
      </c>
      <c r="G1024" s="24"/>
      <c r="H1024" s="24"/>
      <c r="I1024" s="11"/>
      <c r="J1024" s="11"/>
      <c r="K1024" s="11">
        <v>403.2</v>
      </c>
      <c r="L1024" s="11">
        <v>2923.2</v>
      </c>
      <c r="M1024" s="62">
        <f>Tabla16[[#This Row],[TASA EX.]]+Tabla16[[#This Row],[IEPS 8 %]]</f>
        <v>0</v>
      </c>
      <c r="N1024" s="62">
        <f>Tabla16[[#This Row],[TASA 16%]]+Tabla16[[#This Row],[IEPS 6%]]</f>
        <v>2520</v>
      </c>
      <c r="O1024" s="36">
        <v>45190</v>
      </c>
      <c r="P1024" s="12" t="s">
        <v>998</v>
      </c>
      <c r="Q1024" s="37" t="s">
        <v>999</v>
      </c>
      <c r="R1024" s="9" t="s">
        <v>48</v>
      </c>
      <c r="S1024" s="11"/>
      <c r="T1024" s="13" t="s">
        <v>49</v>
      </c>
      <c r="U1024" s="12" t="s">
        <v>1000</v>
      </c>
    </row>
    <row r="1025" spans="1:21" x14ac:dyDescent="0.25">
      <c r="A1025" s="64" t="s">
        <v>926</v>
      </c>
      <c r="B1025" s="65">
        <v>2081</v>
      </c>
      <c r="C1025" s="10">
        <v>45190</v>
      </c>
      <c r="D1025" s="67"/>
      <c r="E1025" s="67">
        <v>-4.9999999901046976E-3</v>
      </c>
      <c r="F1025" s="67">
        <v>57758.624999999993</v>
      </c>
      <c r="G1025" s="68"/>
      <c r="H1025" s="68"/>
      <c r="I1025" s="67"/>
      <c r="J1025" s="67"/>
      <c r="K1025" s="67">
        <v>9241.3799999999992</v>
      </c>
      <c r="L1025" s="67">
        <v>67000</v>
      </c>
      <c r="M1025" s="61">
        <f>Tabla16[[#This Row],[TASA EX.]]+Tabla16[[#This Row],[IEPS 8 %]]</f>
        <v>0</v>
      </c>
      <c r="N1025" s="69">
        <f>Tabla16[[#This Row],[TASA 16%]]+Tabla16[[#This Row],[IEPS 6%]]</f>
        <v>57758.624999999993</v>
      </c>
      <c r="O1025" s="36">
        <v>45190</v>
      </c>
      <c r="P1025" s="66" t="s">
        <v>1023</v>
      </c>
      <c r="Q1025" s="70" t="s">
        <v>1024</v>
      </c>
      <c r="R1025" s="65" t="s">
        <v>52</v>
      </c>
      <c r="S1025" s="67"/>
      <c r="T1025" s="71" t="s">
        <v>53</v>
      </c>
      <c r="U1025" s="66" t="s">
        <v>1025</v>
      </c>
    </row>
    <row r="1026" spans="1:21" x14ac:dyDescent="0.25">
      <c r="A1026" s="64" t="s">
        <v>859</v>
      </c>
      <c r="B1026" s="65">
        <v>2082</v>
      </c>
      <c r="C1026" s="10">
        <v>45190</v>
      </c>
      <c r="D1026" s="67"/>
      <c r="E1026" s="67">
        <v>-5.7499999998981366E-2</v>
      </c>
      <c r="F1026" s="67">
        <v>9798.6875</v>
      </c>
      <c r="G1026" s="68"/>
      <c r="H1026" s="68"/>
      <c r="I1026" s="67"/>
      <c r="J1026" s="67"/>
      <c r="K1026" s="67">
        <v>1567.79</v>
      </c>
      <c r="L1026" s="67">
        <v>11366.42</v>
      </c>
      <c r="M1026" s="61">
        <f>Tabla16[[#This Row],[TASA EX.]]+Tabla16[[#This Row],[IEPS 8 %]]</f>
        <v>0</v>
      </c>
      <c r="N1026" s="69">
        <f>Tabla16[[#This Row],[TASA 16%]]+Tabla16[[#This Row],[IEPS 6%]]</f>
        <v>9798.6875</v>
      </c>
      <c r="O1026" s="36">
        <v>45190</v>
      </c>
      <c r="P1026" s="66" t="s">
        <v>65</v>
      </c>
      <c r="Q1026" s="70" t="s">
        <v>66</v>
      </c>
      <c r="R1026" s="65" t="s">
        <v>34</v>
      </c>
      <c r="S1026" s="67"/>
      <c r="T1026" s="71" t="s">
        <v>35</v>
      </c>
      <c r="U1026" s="66" t="s">
        <v>963</v>
      </c>
    </row>
    <row r="1027" spans="1:21" x14ac:dyDescent="0.25">
      <c r="A1027" s="64" t="s">
        <v>870</v>
      </c>
      <c r="B1027" s="65">
        <v>2083</v>
      </c>
      <c r="C1027" s="10">
        <v>45190</v>
      </c>
      <c r="D1027" s="67"/>
      <c r="E1027" s="67">
        <v>0</v>
      </c>
      <c r="F1027" s="67">
        <v>50800</v>
      </c>
      <c r="G1027" s="68"/>
      <c r="H1027" s="68"/>
      <c r="I1027" s="67"/>
      <c r="J1027" s="67"/>
      <c r="K1027" s="67">
        <v>8128</v>
      </c>
      <c r="L1027" s="67">
        <v>58928</v>
      </c>
      <c r="M1027" s="61">
        <f>Tabla16[[#This Row],[TASA EX.]]+Tabla16[[#This Row],[IEPS 8 %]]</f>
        <v>0</v>
      </c>
      <c r="N1027" s="69">
        <f>Tabla16[[#This Row],[TASA 16%]]+Tabla16[[#This Row],[IEPS 6%]]</f>
        <v>50800</v>
      </c>
      <c r="O1027" s="36">
        <v>45190</v>
      </c>
      <c r="P1027" s="66" t="s">
        <v>507</v>
      </c>
      <c r="Q1027" s="70" t="s">
        <v>508</v>
      </c>
      <c r="R1027" s="65" t="s">
        <v>48</v>
      </c>
      <c r="S1027" s="67"/>
      <c r="T1027" s="71" t="s">
        <v>49</v>
      </c>
      <c r="U1027" s="66" t="s">
        <v>970</v>
      </c>
    </row>
    <row r="1028" spans="1:21" x14ac:dyDescent="0.25">
      <c r="A1028" s="64" t="s">
        <v>885</v>
      </c>
      <c r="B1028" s="65">
        <v>2084</v>
      </c>
      <c r="C1028" s="10">
        <v>45190</v>
      </c>
      <c r="D1028" s="67"/>
      <c r="E1028" s="67">
        <v>-0.11500000000023647</v>
      </c>
      <c r="F1028" s="67">
        <v>1680.375</v>
      </c>
      <c r="G1028" s="68"/>
      <c r="H1028" s="68"/>
      <c r="I1028" s="67"/>
      <c r="J1028" s="67"/>
      <c r="K1028" s="67">
        <v>268.86</v>
      </c>
      <c r="L1028" s="67">
        <v>1949.12</v>
      </c>
      <c r="M1028" s="61">
        <f>Tabla16[[#This Row],[TASA EX.]]+Tabla16[[#This Row],[IEPS 8 %]]</f>
        <v>0</v>
      </c>
      <c r="N1028" s="69">
        <f>Tabla16[[#This Row],[TASA 16%]]+Tabla16[[#This Row],[IEPS 6%]]</f>
        <v>1680.375</v>
      </c>
      <c r="O1028" s="36">
        <v>45190</v>
      </c>
      <c r="P1028" s="66" t="s">
        <v>673</v>
      </c>
      <c r="Q1028" s="70" t="s">
        <v>674</v>
      </c>
      <c r="R1028" s="65" t="s">
        <v>48</v>
      </c>
      <c r="S1028" s="67"/>
      <c r="T1028" s="71" t="s">
        <v>49</v>
      </c>
      <c r="U1028" s="66" t="s">
        <v>989</v>
      </c>
    </row>
    <row r="1029" spans="1:21" x14ac:dyDescent="0.25">
      <c r="A1029" s="64" t="s">
        <v>852</v>
      </c>
      <c r="B1029" s="65">
        <v>2085</v>
      </c>
      <c r="C1029" s="10">
        <v>45191</v>
      </c>
      <c r="D1029" s="67"/>
      <c r="E1029" s="67">
        <v>-3.7499999998544808E-2</v>
      </c>
      <c r="F1029" s="67">
        <v>40855.9375</v>
      </c>
      <c r="G1029" s="68"/>
      <c r="H1029" s="68"/>
      <c r="I1029" s="67"/>
      <c r="J1029" s="67"/>
      <c r="K1029" s="67">
        <v>6536.95</v>
      </c>
      <c r="L1029" s="67">
        <v>47392.85</v>
      </c>
      <c r="M1029" s="61">
        <f>Tabla16[[#This Row],[TASA EX.]]+Tabla16[[#This Row],[IEPS 8 %]]</f>
        <v>0</v>
      </c>
      <c r="N1029" s="69">
        <f>Tabla16[[#This Row],[TASA 16%]]+Tabla16[[#This Row],[IEPS 6%]]</f>
        <v>40855.9375</v>
      </c>
      <c r="O1029" s="36">
        <v>45191</v>
      </c>
      <c r="P1029" s="66" t="s">
        <v>85</v>
      </c>
      <c r="Q1029" s="70" t="s">
        <v>86</v>
      </c>
      <c r="R1029" s="65" t="s">
        <v>34</v>
      </c>
      <c r="S1029" s="67"/>
      <c r="T1029" s="71" t="s">
        <v>35</v>
      </c>
      <c r="U1029" s="66" t="s">
        <v>956</v>
      </c>
    </row>
    <row r="1030" spans="1:21" x14ac:dyDescent="0.25">
      <c r="A1030" s="64">
        <v>186412</v>
      </c>
      <c r="B1030" s="65">
        <v>872</v>
      </c>
      <c r="C1030" s="10">
        <v>45166</v>
      </c>
      <c r="D1030" s="67"/>
      <c r="E1030" s="67">
        <v>34746.33</v>
      </c>
      <c r="F1030" s="67">
        <v>0</v>
      </c>
      <c r="G1030" s="68"/>
      <c r="H1030" s="68"/>
      <c r="I1030" s="67"/>
      <c r="J1030" s="67">
        <v>2779.68</v>
      </c>
      <c r="K1030" s="67"/>
      <c r="L1030" s="67">
        <v>37526.01</v>
      </c>
      <c r="M1030" s="61">
        <f>Tabla16[[#This Row],[TASA EX.]]+Tabla16[[#This Row],[IEPS 8 %]]</f>
        <v>2779.68</v>
      </c>
      <c r="N1030" s="69">
        <f>Tabla16[[#This Row],[TASA 16%]]+Tabla16[[#This Row],[IEPS 6%]]</f>
        <v>0</v>
      </c>
      <c r="O1030" s="36">
        <v>45176</v>
      </c>
      <c r="P1030" s="66" t="s">
        <v>176</v>
      </c>
      <c r="Q1030" s="70" t="s">
        <v>177</v>
      </c>
      <c r="R1030" s="65" t="s">
        <v>34</v>
      </c>
      <c r="S1030" s="67"/>
      <c r="T1030" s="71" t="s">
        <v>35</v>
      </c>
      <c r="U1030" s="66" t="s">
        <v>56</v>
      </c>
    </row>
    <row r="1031" spans="1:21" x14ac:dyDescent="0.25">
      <c r="A1031" s="64" t="s">
        <v>905</v>
      </c>
      <c r="B1031" s="65">
        <v>2087</v>
      </c>
      <c r="C1031" s="10">
        <v>45191</v>
      </c>
      <c r="D1031" s="67"/>
      <c r="E1031" s="67">
        <v>1.5000000001236913E-2</v>
      </c>
      <c r="F1031" s="67">
        <v>8224.125</v>
      </c>
      <c r="G1031" s="68"/>
      <c r="H1031" s="68">
        <v>-102.8</v>
      </c>
      <c r="I1031" s="67"/>
      <c r="J1031" s="67"/>
      <c r="K1031" s="67">
        <v>1315.86</v>
      </c>
      <c r="L1031" s="67">
        <v>9437.2000000000007</v>
      </c>
      <c r="M1031" s="61">
        <f>Tabla16[[#This Row],[TASA EX.]]+Tabla16[[#This Row],[IEPS 8 %]]</f>
        <v>0</v>
      </c>
      <c r="N1031" s="69">
        <f>Tabla16[[#This Row],[TASA 16%]]+Tabla16[[#This Row],[IEPS 6%]]</f>
        <v>8224.125</v>
      </c>
      <c r="O1031" s="36">
        <v>45191</v>
      </c>
      <c r="P1031" s="66" t="s">
        <v>608</v>
      </c>
      <c r="Q1031" s="70" t="s">
        <v>609</v>
      </c>
      <c r="R1031" s="65" t="s">
        <v>34</v>
      </c>
      <c r="S1031" s="67"/>
      <c r="T1031" s="71" t="s">
        <v>35</v>
      </c>
      <c r="U1031" s="66" t="s">
        <v>1015</v>
      </c>
    </row>
    <row r="1032" spans="1:21" x14ac:dyDescent="0.25">
      <c r="A1032" s="64" t="s">
        <v>902</v>
      </c>
      <c r="B1032" s="65">
        <v>2088</v>
      </c>
      <c r="C1032" s="10">
        <v>45191</v>
      </c>
      <c r="D1032" s="67">
        <v>0.02</v>
      </c>
      <c r="E1032" s="67">
        <v>-0.34500000001164155</v>
      </c>
      <c r="F1032" s="67">
        <v>141929.875</v>
      </c>
      <c r="G1032" s="68"/>
      <c r="H1032" s="68"/>
      <c r="I1032" s="67"/>
      <c r="J1032" s="67"/>
      <c r="K1032" s="67">
        <v>22708.78</v>
      </c>
      <c r="L1032" s="67">
        <v>164638.32999999999</v>
      </c>
      <c r="M1032" s="61">
        <f>Tabla16[[#This Row],[TASA EX.]]+Tabla16[[#This Row],[IEPS 8 %]]</f>
        <v>0.02</v>
      </c>
      <c r="N1032" s="69">
        <f>Tabla16[[#This Row],[TASA 16%]]+Tabla16[[#This Row],[IEPS 6%]]</f>
        <v>141929.875</v>
      </c>
      <c r="O1032" s="36">
        <v>45191</v>
      </c>
      <c r="P1032" s="66" t="s">
        <v>1010</v>
      </c>
      <c r="Q1032" s="70" t="s">
        <v>1011</v>
      </c>
      <c r="R1032" s="65" t="s">
        <v>48</v>
      </c>
      <c r="S1032" s="67"/>
      <c r="T1032" s="71" t="s">
        <v>49</v>
      </c>
      <c r="U1032" s="66" t="s">
        <v>1012</v>
      </c>
    </row>
    <row r="1033" spans="1:21" x14ac:dyDescent="0.25">
      <c r="A1033" s="64">
        <v>186797</v>
      </c>
      <c r="B1033" s="65">
        <v>257</v>
      </c>
      <c r="C1033" s="10">
        <v>45176</v>
      </c>
      <c r="D1033" s="67"/>
      <c r="E1033" s="67">
        <v>37712.25</v>
      </c>
      <c r="F1033" s="67">
        <v>0</v>
      </c>
      <c r="G1033" s="68"/>
      <c r="H1033" s="68"/>
      <c r="I1033" s="67"/>
      <c r="J1033" s="67">
        <v>3070.82</v>
      </c>
      <c r="K1033" s="67"/>
      <c r="L1033" s="67">
        <v>40783.07</v>
      </c>
      <c r="M1033" s="61">
        <f>Tabla16[[#This Row],[TASA EX.]]+Tabla16[[#This Row],[IEPS 8 %]]</f>
        <v>3070.82</v>
      </c>
      <c r="N1033" s="69">
        <f>Tabla16[[#This Row],[TASA 16%]]+Tabla16[[#This Row],[IEPS 6%]]</f>
        <v>0</v>
      </c>
      <c r="O1033" s="36">
        <v>45188</v>
      </c>
      <c r="P1033" s="66" t="s">
        <v>176</v>
      </c>
      <c r="Q1033" s="70" t="s">
        <v>177</v>
      </c>
      <c r="R1033" s="65" t="s">
        <v>34</v>
      </c>
      <c r="S1033" s="67"/>
      <c r="T1033" s="71" t="s">
        <v>35</v>
      </c>
      <c r="U1033" s="66" t="s">
        <v>56</v>
      </c>
    </row>
    <row r="1034" spans="1:21" x14ac:dyDescent="0.25">
      <c r="A1034" s="39">
        <v>186962</v>
      </c>
      <c r="B1034" s="9">
        <v>422</v>
      </c>
      <c r="C1034" s="10">
        <v>45183</v>
      </c>
      <c r="D1034" s="11"/>
      <c r="E1034" s="11">
        <v>28746.36</v>
      </c>
      <c r="F1034" s="11">
        <v>0</v>
      </c>
      <c r="G1034" s="24"/>
      <c r="H1034" s="24"/>
      <c r="I1034" s="11"/>
      <c r="J1034" s="11">
        <v>2299.67</v>
      </c>
      <c r="K1034" s="11"/>
      <c r="L1034" s="11">
        <v>31046.03</v>
      </c>
      <c r="M1034" s="62">
        <f>Tabla16[[#This Row],[TASA EX.]]+Tabla16[[#This Row],[IEPS 8 %]]</f>
        <v>2299.67</v>
      </c>
      <c r="N1034" s="62">
        <f>Tabla16[[#This Row],[TASA 16%]]+Tabla16[[#This Row],[IEPS 6%]]</f>
        <v>0</v>
      </c>
      <c r="O1034" s="36">
        <v>45192</v>
      </c>
      <c r="P1034" s="12" t="s">
        <v>176</v>
      </c>
      <c r="Q1034" s="37" t="s">
        <v>177</v>
      </c>
      <c r="R1034" s="9" t="s">
        <v>34</v>
      </c>
      <c r="S1034" s="11"/>
      <c r="T1034" s="13" t="s">
        <v>35</v>
      </c>
      <c r="U1034" s="12" t="s">
        <v>56</v>
      </c>
    </row>
    <row r="1035" spans="1:21" x14ac:dyDescent="0.25">
      <c r="A1035" s="64">
        <v>186944</v>
      </c>
      <c r="B1035" s="65">
        <v>404</v>
      </c>
      <c r="C1035" s="10">
        <v>45183</v>
      </c>
      <c r="D1035" s="67"/>
      <c r="E1035" s="67">
        <v>280953.80749999994</v>
      </c>
      <c r="F1035" s="67">
        <v>2147.8125</v>
      </c>
      <c r="G1035" s="68"/>
      <c r="H1035" s="68"/>
      <c r="I1035" s="67"/>
      <c r="J1035" s="67">
        <v>2113.0300000000002</v>
      </c>
      <c r="K1035" s="67">
        <v>343.65</v>
      </c>
      <c r="L1035" s="67">
        <v>285558.3</v>
      </c>
      <c r="M1035" s="61">
        <f>Tabla16[[#This Row],[TASA EX.]]+Tabla16[[#This Row],[IEPS 8 %]]</f>
        <v>2113.0300000000002</v>
      </c>
      <c r="N1035" s="69">
        <f>Tabla16[[#This Row],[TASA 16%]]+Tabla16[[#This Row],[IEPS 6%]]</f>
        <v>2147.8125</v>
      </c>
      <c r="O1035" s="36">
        <v>45185</v>
      </c>
      <c r="P1035" s="66" t="s">
        <v>460</v>
      </c>
      <c r="Q1035" s="70" t="s">
        <v>461</v>
      </c>
      <c r="R1035" s="65" t="s">
        <v>34</v>
      </c>
      <c r="S1035" s="67">
        <v>10176.780000000001</v>
      </c>
      <c r="T1035" s="71" t="s">
        <v>35</v>
      </c>
      <c r="U1035" s="66" t="s">
        <v>1718</v>
      </c>
    </row>
    <row r="1036" spans="1:21" x14ac:dyDescent="0.25">
      <c r="A1036" s="48" t="s">
        <v>893</v>
      </c>
      <c r="B1036" s="49">
        <v>2092</v>
      </c>
      <c r="C1036" s="10">
        <v>45191</v>
      </c>
      <c r="D1036" s="50"/>
      <c r="E1036" s="50">
        <v>-3.2500000001164153E-2</v>
      </c>
      <c r="F1036" s="50">
        <v>77716.0625</v>
      </c>
      <c r="G1036" s="51"/>
      <c r="H1036" s="51"/>
      <c r="I1036" s="50"/>
      <c r="J1036" s="50"/>
      <c r="K1036" s="50">
        <v>12434.57</v>
      </c>
      <c r="L1036" s="50">
        <v>90150.6</v>
      </c>
      <c r="M1036" s="61">
        <f>Tabla16[[#This Row],[TASA EX.]]+Tabla16[[#This Row],[IEPS 8 %]]</f>
        <v>0</v>
      </c>
      <c r="N1036" s="63">
        <f>Tabla16[[#This Row],[TASA 16%]]+Tabla16[[#This Row],[IEPS 6%]]</f>
        <v>77716.0625</v>
      </c>
      <c r="O1036" s="36">
        <v>45191</v>
      </c>
      <c r="P1036" s="52" t="s">
        <v>97</v>
      </c>
      <c r="Q1036" s="53" t="s">
        <v>98</v>
      </c>
      <c r="R1036" s="49" t="s">
        <v>48</v>
      </c>
      <c r="S1036" s="50"/>
      <c r="T1036" s="54" t="s">
        <v>49</v>
      </c>
      <c r="U1036" s="52" t="s">
        <v>997</v>
      </c>
    </row>
    <row r="1037" spans="1:21" x14ac:dyDescent="0.25">
      <c r="A1037" s="76" t="s">
        <v>935</v>
      </c>
      <c r="B1037" s="77">
        <v>2093</v>
      </c>
      <c r="C1037" s="85">
        <v>45191</v>
      </c>
      <c r="D1037" s="79"/>
      <c r="E1037" s="79">
        <v>2.4999999994179234E-2</v>
      </c>
      <c r="F1037" s="79">
        <v>86206.875</v>
      </c>
      <c r="G1037" s="80"/>
      <c r="H1037" s="80"/>
      <c r="I1037" s="79"/>
      <c r="J1037" s="79"/>
      <c r="K1037" s="79">
        <v>13793.1</v>
      </c>
      <c r="L1037" s="79">
        <v>100000</v>
      </c>
      <c r="M1037" s="81">
        <f>Tabla16[[#This Row],[TASA EX.]]+Tabla16[[#This Row],[IEPS 8 %]]</f>
        <v>0</v>
      </c>
      <c r="N1037" s="81">
        <f>Tabla16[[#This Row],[TASA 16%]]+Tabla16[[#This Row],[IEPS 6%]]</f>
        <v>86206.875</v>
      </c>
      <c r="O1037" s="36">
        <v>45191</v>
      </c>
      <c r="P1037" s="78" t="s">
        <v>59</v>
      </c>
      <c r="Q1037" s="82" t="s">
        <v>60</v>
      </c>
      <c r="R1037" s="77" t="s">
        <v>34</v>
      </c>
      <c r="S1037" s="79"/>
      <c r="T1037" s="83" t="s">
        <v>35</v>
      </c>
      <c r="U1037" s="78" t="s">
        <v>1035</v>
      </c>
    </row>
    <row r="1038" spans="1:21" x14ac:dyDescent="0.25">
      <c r="A1038" s="64" t="s">
        <v>887</v>
      </c>
      <c r="B1038" s="65">
        <v>2095</v>
      </c>
      <c r="C1038" s="10">
        <v>45191</v>
      </c>
      <c r="D1038" s="67"/>
      <c r="E1038" s="67">
        <v>2.4999999877763912E-3</v>
      </c>
      <c r="F1038" s="67">
        <v>83398.6875</v>
      </c>
      <c r="G1038" s="68"/>
      <c r="H1038" s="68">
        <v>-1042.48</v>
      </c>
      <c r="I1038" s="67"/>
      <c r="J1038" s="67"/>
      <c r="K1038" s="67">
        <v>13343.79</v>
      </c>
      <c r="L1038" s="67">
        <v>95700</v>
      </c>
      <c r="M1038" s="61">
        <f>Tabla16[[#This Row],[TASA EX.]]+Tabla16[[#This Row],[IEPS 8 %]]</f>
        <v>0</v>
      </c>
      <c r="N1038" s="69">
        <f>Tabla16[[#This Row],[TASA 16%]]+Tabla16[[#This Row],[IEPS 6%]]</f>
        <v>83398.6875</v>
      </c>
      <c r="O1038" s="36">
        <v>45191</v>
      </c>
      <c r="P1038" s="66" t="s">
        <v>991</v>
      </c>
      <c r="Q1038" s="70" t="s">
        <v>992</v>
      </c>
      <c r="R1038" s="65" t="s">
        <v>48</v>
      </c>
      <c r="S1038" s="67"/>
      <c r="T1038" s="71" t="s">
        <v>49</v>
      </c>
      <c r="U1038" s="66" t="s">
        <v>132</v>
      </c>
    </row>
    <row r="1039" spans="1:21" x14ac:dyDescent="0.25">
      <c r="A1039" s="76" t="s">
        <v>907</v>
      </c>
      <c r="B1039" s="77">
        <v>2096</v>
      </c>
      <c r="C1039" s="85">
        <v>45191</v>
      </c>
      <c r="D1039" s="79"/>
      <c r="E1039" s="79">
        <v>76285.36</v>
      </c>
      <c r="F1039" s="79">
        <v>0</v>
      </c>
      <c r="G1039" s="80"/>
      <c r="H1039" s="80"/>
      <c r="I1039" s="79"/>
      <c r="J1039" s="79"/>
      <c r="K1039" s="79"/>
      <c r="L1039" s="79">
        <v>76285.36</v>
      </c>
      <c r="M1039" s="81">
        <f>Tabla16[[#This Row],[TASA EX.]]+Tabla16[[#This Row],[IEPS 8 %]]</f>
        <v>0</v>
      </c>
      <c r="N1039" s="81">
        <f>Tabla16[[#This Row],[TASA 16%]]+Tabla16[[#This Row],[IEPS 6%]]</f>
        <v>0</v>
      </c>
      <c r="O1039" s="36">
        <v>45194</v>
      </c>
      <c r="P1039" s="78" t="s">
        <v>509</v>
      </c>
      <c r="Q1039" s="82" t="s">
        <v>510</v>
      </c>
      <c r="R1039" s="77" t="s">
        <v>34</v>
      </c>
      <c r="S1039" s="79"/>
      <c r="T1039" s="83" t="s">
        <v>35</v>
      </c>
      <c r="U1039" s="78" t="s">
        <v>56</v>
      </c>
    </row>
    <row r="1040" spans="1:21" x14ac:dyDescent="0.25">
      <c r="A1040" s="64" t="s">
        <v>916</v>
      </c>
      <c r="B1040" s="65">
        <v>2097</v>
      </c>
      <c r="C1040" s="10">
        <v>45194</v>
      </c>
      <c r="D1040" s="67"/>
      <c r="E1040" s="67">
        <v>55787</v>
      </c>
      <c r="F1040" s="67">
        <v>0</v>
      </c>
      <c r="G1040" s="68"/>
      <c r="H1040" s="68"/>
      <c r="I1040" s="67"/>
      <c r="J1040" s="67"/>
      <c r="K1040" s="67"/>
      <c r="L1040" s="67">
        <v>55787</v>
      </c>
      <c r="M1040" s="61">
        <f>Tabla16[[#This Row],[TASA EX.]]+Tabla16[[#This Row],[IEPS 8 %]]</f>
        <v>0</v>
      </c>
      <c r="N1040" s="69">
        <f>Tabla16[[#This Row],[TASA 16%]]+Tabla16[[#This Row],[IEPS 6%]]</f>
        <v>0</v>
      </c>
      <c r="O1040" s="36">
        <v>45194</v>
      </c>
      <c r="P1040" s="66" t="s">
        <v>303</v>
      </c>
      <c r="Q1040" s="70" t="s">
        <v>304</v>
      </c>
      <c r="R1040" s="65" t="s">
        <v>34</v>
      </c>
      <c r="S1040" s="67"/>
      <c r="T1040" s="71" t="s">
        <v>35</v>
      </c>
      <c r="U1040" s="66" t="s">
        <v>56</v>
      </c>
    </row>
    <row r="1041" spans="1:21" x14ac:dyDescent="0.25">
      <c r="A1041" s="64" t="s">
        <v>944</v>
      </c>
      <c r="B1041" s="65">
        <v>2098</v>
      </c>
      <c r="C1041" s="10">
        <v>45194</v>
      </c>
      <c r="D1041" s="67"/>
      <c r="E1041" s="67">
        <v>1916.6524999999965</v>
      </c>
      <c r="F1041" s="67">
        <v>63004.1875</v>
      </c>
      <c r="G1041" s="68"/>
      <c r="H1041" s="68"/>
      <c r="I1041" s="67"/>
      <c r="J1041" s="67"/>
      <c r="K1041" s="67">
        <v>10080.67</v>
      </c>
      <c r="L1041" s="67">
        <v>75001.509999999995</v>
      </c>
      <c r="M1041" s="61">
        <f>Tabla16[[#This Row],[TASA EX.]]+Tabla16[[#This Row],[IEPS 8 %]]</f>
        <v>0</v>
      </c>
      <c r="N1041" s="69">
        <f>Tabla16[[#This Row],[TASA 16%]]+Tabla16[[#This Row],[IEPS 6%]]</f>
        <v>63004.1875</v>
      </c>
      <c r="O1041" s="36">
        <v>45194</v>
      </c>
      <c r="P1041" s="66" t="s">
        <v>477</v>
      </c>
      <c r="Q1041" s="70" t="s">
        <v>478</v>
      </c>
      <c r="R1041" s="65" t="s">
        <v>34</v>
      </c>
      <c r="S1041" s="67"/>
      <c r="T1041" s="71" t="s">
        <v>35</v>
      </c>
      <c r="U1041" s="66" t="s">
        <v>1048</v>
      </c>
    </row>
    <row r="1042" spans="1:21" x14ac:dyDescent="0.25">
      <c r="A1042" s="64" t="s">
        <v>860</v>
      </c>
      <c r="B1042" s="65">
        <v>2099</v>
      </c>
      <c r="C1042" s="10">
        <v>45194</v>
      </c>
      <c r="D1042" s="67"/>
      <c r="E1042" s="67">
        <v>6.7500000001928129E-2</v>
      </c>
      <c r="F1042" s="67">
        <v>7755.0624999999991</v>
      </c>
      <c r="G1042" s="68"/>
      <c r="H1042" s="68"/>
      <c r="I1042" s="67"/>
      <c r="J1042" s="67"/>
      <c r="K1042" s="67">
        <v>1240.81</v>
      </c>
      <c r="L1042" s="67">
        <v>8995.94</v>
      </c>
      <c r="M1042" s="61">
        <f>Tabla16[[#This Row],[TASA EX.]]+Tabla16[[#This Row],[IEPS 8 %]]</f>
        <v>0</v>
      </c>
      <c r="N1042" s="69">
        <f>Tabla16[[#This Row],[TASA 16%]]+Tabla16[[#This Row],[IEPS 6%]]</f>
        <v>7755.0624999999991</v>
      </c>
      <c r="O1042" s="36">
        <v>45194</v>
      </c>
      <c r="P1042" s="66" t="s">
        <v>65</v>
      </c>
      <c r="Q1042" s="70" t="s">
        <v>66</v>
      </c>
      <c r="R1042" s="65" t="s">
        <v>34</v>
      </c>
      <c r="S1042" s="67"/>
      <c r="T1042" s="71" t="s">
        <v>35</v>
      </c>
      <c r="U1042" s="66" t="s">
        <v>964</v>
      </c>
    </row>
    <row r="1043" spans="1:21" x14ac:dyDescent="0.25">
      <c r="A1043" s="39" t="s">
        <v>880</v>
      </c>
      <c r="B1043" s="9">
        <v>2100</v>
      </c>
      <c r="C1043" s="10">
        <v>45194</v>
      </c>
      <c r="D1043" s="11"/>
      <c r="E1043" s="11">
        <v>-4.9999999973806553E-3</v>
      </c>
      <c r="F1043" s="11">
        <v>47758.625</v>
      </c>
      <c r="G1043" s="24"/>
      <c r="H1043" s="24"/>
      <c r="I1043" s="11"/>
      <c r="J1043" s="11"/>
      <c r="K1043" s="11">
        <v>7641.38</v>
      </c>
      <c r="L1043" s="11">
        <v>55400</v>
      </c>
      <c r="M1043" s="62">
        <f>Tabla16[[#This Row],[TASA EX.]]+Tabla16[[#This Row],[IEPS 8 %]]</f>
        <v>0</v>
      </c>
      <c r="N1043" s="62">
        <f>Tabla16[[#This Row],[TASA 16%]]+Tabla16[[#This Row],[IEPS 6%]]</f>
        <v>47758.625</v>
      </c>
      <c r="O1043" s="36">
        <v>45194</v>
      </c>
      <c r="P1043" s="12" t="s">
        <v>980</v>
      </c>
      <c r="Q1043" s="37" t="s">
        <v>981</v>
      </c>
      <c r="R1043" s="9" t="s">
        <v>48</v>
      </c>
      <c r="S1043" s="11"/>
      <c r="T1043" s="13" t="s">
        <v>49</v>
      </c>
      <c r="U1043" s="12" t="s">
        <v>982</v>
      </c>
    </row>
    <row r="1044" spans="1:21" x14ac:dyDescent="0.25">
      <c r="A1044" s="64" t="s">
        <v>917</v>
      </c>
      <c r="B1044" s="65">
        <v>2101</v>
      </c>
      <c r="C1044" s="10">
        <v>45194</v>
      </c>
      <c r="D1044" s="67"/>
      <c r="E1044" s="67">
        <v>38831.5</v>
      </c>
      <c r="F1044" s="67">
        <v>0</v>
      </c>
      <c r="G1044" s="68"/>
      <c r="H1044" s="68"/>
      <c r="I1044" s="67"/>
      <c r="J1044" s="67"/>
      <c r="K1044" s="67"/>
      <c r="L1044" s="67">
        <v>38831.5</v>
      </c>
      <c r="M1044" s="61">
        <f>Tabla16[[#This Row],[TASA EX.]]+Tabla16[[#This Row],[IEPS 8 %]]</f>
        <v>0</v>
      </c>
      <c r="N1044" s="69">
        <f>Tabla16[[#This Row],[TASA 16%]]+Tabla16[[#This Row],[IEPS 6%]]</f>
        <v>0</v>
      </c>
      <c r="O1044" s="36">
        <v>45194</v>
      </c>
      <c r="P1044" s="66" t="s">
        <v>303</v>
      </c>
      <c r="Q1044" s="70" t="s">
        <v>304</v>
      </c>
      <c r="R1044" s="65" t="s">
        <v>34</v>
      </c>
      <c r="S1044" s="67"/>
      <c r="T1044" s="71" t="s">
        <v>35</v>
      </c>
      <c r="U1044" s="66" t="s">
        <v>56</v>
      </c>
    </row>
    <row r="1045" spans="1:21" x14ac:dyDescent="0.25">
      <c r="A1045" s="64" t="s">
        <v>865</v>
      </c>
      <c r="B1045" s="65">
        <v>2102</v>
      </c>
      <c r="C1045" s="10">
        <v>45195</v>
      </c>
      <c r="D1045" s="67"/>
      <c r="E1045" s="67">
        <v>28762.05</v>
      </c>
      <c r="F1045" s="67">
        <v>0</v>
      </c>
      <c r="G1045" s="68"/>
      <c r="H1045" s="68"/>
      <c r="I1045" s="67"/>
      <c r="J1045" s="67"/>
      <c r="K1045" s="67"/>
      <c r="L1045" s="67">
        <v>28762.05</v>
      </c>
      <c r="M1045" s="61">
        <f>Tabla16[[#This Row],[TASA EX.]]+Tabla16[[#This Row],[IEPS 8 %]]</f>
        <v>0</v>
      </c>
      <c r="N1045" s="69">
        <f>Tabla16[[#This Row],[TASA 16%]]+Tabla16[[#This Row],[IEPS 6%]]</f>
        <v>0</v>
      </c>
      <c r="O1045" s="36">
        <v>45195</v>
      </c>
      <c r="P1045" s="66" t="s">
        <v>156</v>
      </c>
      <c r="Q1045" s="70" t="s">
        <v>157</v>
      </c>
      <c r="R1045" s="65" t="s">
        <v>34</v>
      </c>
      <c r="S1045" s="67"/>
      <c r="T1045" s="71" t="s">
        <v>35</v>
      </c>
      <c r="U1045" s="66" t="s">
        <v>969</v>
      </c>
    </row>
    <row r="1046" spans="1:21" x14ac:dyDescent="0.25">
      <c r="A1046" s="39" t="s">
        <v>881</v>
      </c>
      <c r="B1046" s="9">
        <v>2103</v>
      </c>
      <c r="C1046" s="10">
        <v>45195</v>
      </c>
      <c r="D1046" s="11"/>
      <c r="E1046" s="11">
        <v>-1.9999999999527063E-2</v>
      </c>
      <c r="F1046" s="11">
        <v>3275.9999999999995</v>
      </c>
      <c r="G1046" s="24"/>
      <c r="H1046" s="24"/>
      <c r="I1046" s="11"/>
      <c r="J1046" s="11"/>
      <c r="K1046" s="11">
        <v>524.16</v>
      </c>
      <c r="L1046" s="11">
        <v>3800.14</v>
      </c>
      <c r="M1046" s="62">
        <f>Tabla16[[#This Row],[TASA EX.]]+Tabla16[[#This Row],[IEPS 8 %]]</f>
        <v>0</v>
      </c>
      <c r="N1046" s="62">
        <f>Tabla16[[#This Row],[TASA 16%]]+Tabla16[[#This Row],[IEPS 6%]]</f>
        <v>3275.9999999999995</v>
      </c>
      <c r="O1046" s="36">
        <v>45195</v>
      </c>
      <c r="P1046" s="12" t="s">
        <v>983</v>
      </c>
      <c r="Q1046" s="37" t="s">
        <v>984</v>
      </c>
      <c r="R1046" s="9" t="s">
        <v>48</v>
      </c>
      <c r="S1046" s="11"/>
      <c r="T1046" s="13" t="s">
        <v>49</v>
      </c>
      <c r="U1046" s="12" t="s">
        <v>985</v>
      </c>
    </row>
    <row r="1047" spans="1:21" x14ac:dyDescent="0.25">
      <c r="A1047" s="64" t="s">
        <v>901</v>
      </c>
      <c r="B1047" s="65">
        <v>2104</v>
      </c>
      <c r="C1047" s="10">
        <v>45196</v>
      </c>
      <c r="D1047" s="67"/>
      <c r="E1047" s="67">
        <v>-2.4999999999977263E-2</v>
      </c>
      <c r="F1047" s="67">
        <v>293.125</v>
      </c>
      <c r="G1047" s="68"/>
      <c r="H1047" s="68"/>
      <c r="I1047" s="67"/>
      <c r="J1047" s="67"/>
      <c r="K1047" s="67">
        <v>46.9</v>
      </c>
      <c r="L1047" s="67">
        <v>340</v>
      </c>
      <c r="M1047" s="61">
        <f>Tabla16[[#This Row],[TASA EX.]]+Tabla16[[#This Row],[IEPS 8 %]]</f>
        <v>0</v>
      </c>
      <c r="N1047" s="69">
        <f>Tabla16[[#This Row],[TASA 16%]]+Tabla16[[#This Row],[IEPS 6%]]</f>
        <v>293.125</v>
      </c>
      <c r="O1047" s="36">
        <v>45196</v>
      </c>
      <c r="P1047" s="66" t="s">
        <v>1007</v>
      </c>
      <c r="Q1047" s="70" t="s">
        <v>1008</v>
      </c>
      <c r="R1047" s="65" t="s">
        <v>48</v>
      </c>
      <c r="S1047" s="67"/>
      <c r="T1047" s="71" t="s">
        <v>49</v>
      </c>
      <c r="U1047" s="66" t="s">
        <v>1009</v>
      </c>
    </row>
    <row r="1048" spans="1:21" x14ac:dyDescent="0.25">
      <c r="A1048" s="39" t="s">
        <v>925</v>
      </c>
      <c r="B1048" s="9">
        <v>2105</v>
      </c>
      <c r="C1048" s="10">
        <v>45196</v>
      </c>
      <c r="D1048" s="11"/>
      <c r="E1048" s="11">
        <v>26334.100000000002</v>
      </c>
      <c r="F1048" s="11">
        <v>704</v>
      </c>
      <c r="G1048" s="24"/>
      <c r="H1048" s="24"/>
      <c r="I1048" s="11"/>
      <c r="J1048" s="11"/>
      <c r="K1048" s="11">
        <v>112.64</v>
      </c>
      <c r="L1048" s="11">
        <v>27150.74</v>
      </c>
      <c r="M1048" s="61">
        <f>Tabla16[[#This Row],[TASA EX.]]+Tabla16[[#This Row],[IEPS 8 %]]</f>
        <v>0</v>
      </c>
      <c r="N1048" s="62">
        <f>Tabla16[[#This Row],[TASA 16%]]+Tabla16[[#This Row],[IEPS 6%]]</f>
        <v>704</v>
      </c>
      <c r="O1048" s="36">
        <v>45196</v>
      </c>
      <c r="P1048" s="12" t="s">
        <v>669</v>
      </c>
      <c r="Q1048" s="37" t="s">
        <v>670</v>
      </c>
      <c r="R1048" s="9" t="s">
        <v>34</v>
      </c>
      <c r="S1048" s="11"/>
      <c r="T1048" s="13" t="s">
        <v>35</v>
      </c>
      <c r="U1048" s="12" t="s">
        <v>1022</v>
      </c>
    </row>
    <row r="1049" spans="1:21" x14ac:dyDescent="0.25">
      <c r="A1049" s="64">
        <v>185957</v>
      </c>
      <c r="B1049" s="65">
        <v>417</v>
      </c>
      <c r="C1049" s="10">
        <v>45152</v>
      </c>
      <c r="D1049" s="67"/>
      <c r="E1049" s="67">
        <v>6743.6849999999995</v>
      </c>
      <c r="F1049" s="67">
        <v>568.875</v>
      </c>
      <c r="G1049" s="68"/>
      <c r="H1049" s="68"/>
      <c r="I1049" s="67"/>
      <c r="J1049" s="67">
        <v>180.43</v>
      </c>
      <c r="K1049" s="67">
        <v>91.02</v>
      </c>
      <c r="L1049" s="67">
        <v>7584.01</v>
      </c>
      <c r="M1049" s="61">
        <f>Tabla16[[#This Row],[TASA EX.]]+Tabla16[[#This Row],[IEPS 8 %]]</f>
        <v>180.43</v>
      </c>
      <c r="N1049" s="69">
        <f>Tabla16[[#This Row],[TASA 16%]]+Tabla16[[#This Row],[IEPS 6%]]</f>
        <v>568.875</v>
      </c>
      <c r="O1049" s="36">
        <v>45174</v>
      </c>
      <c r="P1049" s="66" t="s">
        <v>1068</v>
      </c>
      <c r="Q1049" s="70" t="s">
        <v>1069</v>
      </c>
      <c r="R1049" s="65" t="s">
        <v>34</v>
      </c>
      <c r="S1049" s="67"/>
      <c r="T1049" s="71" t="s">
        <v>35</v>
      </c>
      <c r="U1049" s="66" t="s">
        <v>729</v>
      </c>
    </row>
    <row r="1050" spans="1:21" x14ac:dyDescent="0.25">
      <c r="A1050" s="64">
        <v>186550</v>
      </c>
      <c r="B1050" s="65">
        <v>10</v>
      </c>
      <c r="C1050" s="10">
        <v>45170</v>
      </c>
      <c r="D1050" s="67"/>
      <c r="E1050" s="67">
        <v>205720.53999999998</v>
      </c>
      <c r="F1050" s="67">
        <v>0</v>
      </c>
      <c r="G1050" s="68"/>
      <c r="H1050" s="68"/>
      <c r="I1050" s="67"/>
      <c r="J1050" s="67">
        <v>16457.64</v>
      </c>
      <c r="K1050" s="67"/>
      <c r="L1050" s="67">
        <v>222178.18</v>
      </c>
      <c r="M1050" s="61">
        <f>Tabla16[[#This Row],[TASA EX.]]+Tabla16[[#This Row],[IEPS 8 %]]</f>
        <v>16457.64</v>
      </c>
      <c r="N1050" s="69">
        <f>Tabla16[[#This Row],[TASA 16%]]+Tabla16[[#This Row],[IEPS 6%]]</f>
        <v>0</v>
      </c>
      <c r="O1050" s="36">
        <v>45181</v>
      </c>
      <c r="P1050" s="66" t="s">
        <v>1403</v>
      </c>
      <c r="Q1050" s="70" t="s">
        <v>1404</v>
      </c>
      <c r="R1050" s="65" t="s">
        <v>34</v>
      </c>
      <c r="S1050" s="67">
        <v>6552.25</v>
      </c>
      <c r="T1050" s="71" t="s">
        <v>35</v>
      </c>
      <c r="U1050" s="66" t="s">
        <v>1405</v>
      </c>
    </row>
    <row r="1051" spans="1:21" x14ac:dyDescent="0.25">
      <c r="A1051" s="64" t="s">
        <v>945</v>
      </c>
      <c r="B1051" s="65">
        <v>2108</v>
      </c>
      <c r="C1051" s="10">
        <v>45196</v>
      </c>
      <c r="D1051" s="67"/>
      <c r="E1051" s="67">
        <v>-6.9999999977881089E-2</v>
      </c>
      <c r="F1051" s="67">
        <v>197414</v>
      </c>
      <c r="G1051" s="68"/>
      <c r="H1051" s="68"/>
      <c r="I1051" s="67"/>
      <c r="J1051" s="67"/>
      <c r="K1051" s="67">
        <v>31586.240000000002</v>
      </c>
      <c r="L1051" s="67">
        <v>229000.17</v>
      </c>
      <c r="M1051" s="61">
        <f>Tabla16[[#This Row],[TASA EX.]]+Tabla16[[#This Row],[IEPS 8 %]]</f>
        <v>0</v>
      </c>
      <c r="N1051" s="69">
        <f>Tabla16[[#This Row],[TASA 16%]]+Tabla16[[#This Row],[IEPS 6%]]</f>
        <v>197414</v>
      </c>
      <c r="O1051" s="36">
        <v>45196</v>
      </c>
      <c r="P1051" s="66" t="s">
        <v>1049</v>
      </c>
      <c r="Q1051" s="70" t="s">
        <v>1050</v>
      </c>
      <c r="R1051" s="65" t="s">
        <v>52</v>
      </c>
      <c r="S1051" s="67"/>
      <c r="T1051" s="71" t="s">
        <v>53</v>
      </c>
      <c r="U1051" s="66" t="s">
        <v>746</v>
      </c>
    </row>
    <row r="1052" spans="1:21" x14ac:dyDescent="0.25">
      <c r="A1052" s="64" t="s">
        <v>888</v>
      </c>
      <c r="B1052" s="65">
        <v>2110</v>
      </c>
      <c r="C1052" s="10">
        <v>45197</v>
      </c>
      <c r="D1052" s="67"/>
      <c r="E1052" s="67">
        <v>-2.4999999994179234E-2</v>
      </c>
      <c r="F1052" s="67">
        <v>97690.625</v>
      </c>
      <c r="G1052" s="68"/>
      <c r="H1052" s="68">
        <v>-1221.1300000000001</v>
      </c>
      <c r="I1052" s="67"/>
      <c r="J1052" s="67"/>
      <c r="K1052" s="67">
        <v>15630.5</v>
      </c>
      <c r="L1052" s="67">
        <v>112099.97</v>
      </c>
      <c r="M1052" s="61">
        <f>Tabla16[[#This Row],[TASA EX.]]+Tabla16[[#This Row],[IEPS 8 %]]</f>
        <v>0</v>
      </c>
      <c r="N1052" s="69">
        <f>Tabla16[[#This Row],[TASA 16%]]+Tabla16[[#This Row],[IEPS 6%]]</f>
        <v>97690.625</v>
      </c>
      <c r="O1052" s="36">
        <v>45197</v>
      </c>
      <c r="P1052" s="66" t="s">
        <v>991</v>
      </c>
      <c r="Q1052" s="70" t="s">
        <v>992</v>
      </c>
      <c r="R1052" s="65" t="s">
        <v>48</v>
      </c>
      <c r="S1052" s="67"/>
      <c r="T1052" s="71" t="s">
        <v>49</v>
      </c>
      <c r="U1052" s="66" t="s">
        <v>288</v>
      </c>
    </row>
    <row r="1053" spans="1:21" x14ac:dyDescent="0.25">
      <c r="A1053" s="64" t="s">
        <v>940</v>
      </c>
      <c r="B1053" s="65">
        <v>2111</v>
      </c>
      <c r="C1053" s="10">
        <v>45197</v>
      </c>
      <c r="D1053" s="67"/>
      <c r="E1053" s="67">
        <v>-2.2499999991850927E-2</v>
      </c>
      <c r="F1053" s="67">
        <v>172413.8125</v>
      </c>
      <c r="G1053" s="68"/>
      <c r="H1053" s="68"/>
      <c r="I1053" s="67"/>
      <c r="J1053" s="67"/>
      <c r="K1053" s="67">
        <v>27586.21</v>
      </c>
      <c r="L1053" s="67">
        <v>200000</v>
      </c>
      <c r="M1053" s="61">
        <f>Tabla16[[#This Row],[TASA EX.]]+Tabla16[[#This Row],[IEPS 8 %]]</f>
        <v>0</v>
      </c>
      <c r="N1053" s="69">
        <f>Tabla16[[#This Row],[TASA 16%]]+Tabla16[[#This Row],[IEPS 6%]]</f>
        <v>172413.8125</v>
      </c>
      <c r="O1053" s="36">
        <v>45197</v>
      </c>
      <c r="P1053" s="66" t="s">
        <v>218</v>
      </c>
      <c r="Q1053" s="70" t="s">
        <v>219</v>
      </c>
      <c r="R1053" s="65" t="s">
        <v>48</v>
      </c>
      <c r="S1053" s="67"/>
      <c r="T1053" s="71" t="s">
        <v>49</v>
      </c>
      <c r="U1053" s="66" t="s">
        <v>1044</v>
      </c>
    </row>
    <row r="1054" spans="1:21" x14ac:dyDescent="0.25">
      <c r="A1054" s="64" t="s">
        <v>843</v>
      </c>
      <c r="B1054" s="65">
        <v>2112</v>
      </c>
      <c r="C1054" s="10">
        <v>45197</v>
      </c>
      <c r="D1054" s="67"/>
      <c r="E1054" s="67">
        <v>8524.3300000000017</v>
      </c>
      <c r="F1054" s="67">
        <v>67438.25</v>
      </c>
      <c r="G1054" s="68"/>
      <c r="H1054" s="68"/>
      <c r="I1054" s="67"/>
      <c r="J1054" s="67"/>
      <c r="K1054" s="67">
        <v>10790.12</v>
      </c>
      <c r="L1054" s="67">
        <v>86752.7</v>
      </c>
      <c r="M1054" s="61">
        <f>Tabla16[[#This Row],[TASA EX.]]+Tabla16[[#This Row],[IEPS 8 %]]</f>
        <v>0</v>
      </c>
      <c r="N1054" s="69">
        <f>Tabla16[[#This Row],[TASA 16%]]+Tabla16[[#This Row],[IEPS 6%]]</f>
        <v>67438.25</v>
      </c>
      <c r="O1054" s="36">
        <v>45197</v>
      </c>
      <c r="P1054" s="66" t="s">
        <v>81</v>
      </c>
      <c r="Q1054" s="70" t="s">
        <v>82</v>
      </c>
      <c r="R1054" s="65" t="s">
        <v>34</v>
      </c>
      <c r="S1054" s="67"/>
      <c r="T1054" s="71" t="s">
        <v>35</v>
      </c>
      <c r="U1054" s="66" t="s">
        <v>56</v>
      </c>
    </row>
    <row r="1055" spans="1:21" x14ac:dyDescent="0.25">
      <c r="A1055" s="39" t="s">
        <v>943</v>
      </c>
      <c r="B1055" s="9">
        <v>2113</v>
      </c>
      <c r="C1055" s="10">
        <v>45197</v>
      </c>
      <c r="D1055" s="11"/>
      <c r="E1055" s="11">
        <v>2.5000000023283064E-3</v>
      </c>
      <c r="F1055" s="11">
        <v>118099.4375</v>
      </c>
      <c r="G1055" s="24"/>
      <c r="H1055" s="24"/>
      <c r="I1055" s="11"/>
      <c r="J1055" s="11"/>
      <c r="K1055" s="11">
        <v>18895.91</v>
      </c>
      <c r="L1055" s="11">
        <v>136995.35</v>
      </c>
      <c r="M1055" s="62">
        <f>Tabla16[[#This Row],[TASA EX.]]+Tabla16[[#This Row],[IEPS 8 %]]</f>
        <v>0</v>
      </c>
      <c r="N1055" s="62">
        <f>Tabla16[[#This Row],[TASA 16%]]+Tabla16[[#This Row],[IEPS 6%]]</f>
        <v>118099.4375</v>
      </c>
      <c r="O1055" s="36">
        <v>45197</v>
      </c>
      <c r="P1055" s="12" t="s">
        <v>91</v>
      </c>
      <c r="Q1055" s="37" t="s">
        <v>92</v>
      </c>
      <c r="R1055" s="9" t="s">
        <v>48</v>
      </c>
      <c r="S1055" s="11"/>
      <c r="T1055" s="13" t="s">
        <v>49</v>
      </c>
      <c r="U1055" s="12" t="s">
        <v>1047</v>
      </c>
    </row>
    <row r="1056" spans="1:21" x14ac:dyDescent="0.25">
      <c r="A1056" s="64">
        <v>186798</v>
      </c>
      <c r="B1056" s="65">
        <v>258</v>
      </c>
      <c r="C1056" s="10">
        <v>45176</v>
      </c>
      <c r="D1056" s="67"/>
      <c r="E1056" s="67">
        <v>39350.119999999995</v>
      </c>
      <c r="F1056" s="67">
        <v>0</v>
      </c>
      <c r="G1056" s="68"/>
      <c r="H1056" s="68"/>
      <c r="I1056" s="67"/>
      <c r="J1056" s="67">
        <v>2505.0500000000002</v>
      </c>
      <c r="K1056" s="67"/>
      <c r="L1056" s="67">
        <v>41855.17</v>
      </c>
      <c r="M1056" s="61">
        <f>Tabla16[[#This Row],[TASA EX.]]+Tabla16[[#This Row],[IEPS 8 %]]</f>
        <v>2505.0500000000002</v>
      </c>
      <c r="N1056" s="69">
        <f>Tabla16[[#This Row],[TASA 16%]]+Tabla16[[#This Row],[IEPS 6%]]</f>
        <v>0</v>
      </c>
      <c r="O1056" s="36">
        <v>45185</v>
      </c>
      <c r="P1056" s="66" t="s">
        <v>744</v>
      </c>
      <c r="Q1056" s="70" t="s">
        <v>745</v>
      </c>
      <c r="R1056" s="65" t="s">
        <v>34</v>
      </c>
      <c r="S1056" s="67"/>
      <c r="T1056" s="71" t="s">
        <v>35</v>
      </c>
      <c r="U1056" s="66" t="s">
        <v>1585</v>
      </c>
    </row>
    <row r="1057" spans="1:21" x14ac:dyDescent="0.25">
      <c r="A1057" s="39">
        <v>186342</v>
      </c>
      <c r="B1057" s="9">
        <v>802</v>
      </c>
      <c r="C1057" s="10">
        <v>45162</v>
      </c>
      <c r="D1057" s="11"/>
      <c r="E1057" s="11">
        <v>55852.9</v>
      </c>
      <c r="F1057" s="11">
        <v>0</v>
      </c>
      <c r="G1057" s="24"/>
      <c r="H1057" s="24"/>
      <c r="I1057" s="11"/>
      <c r="J1057" s="11">
        <v>2544.9699999999998</v>
      </c>
      <c r="K1057" s="11"/>
      <c r="L1057" s="11">
        <v>58397.87</v>
      </c>
      <c r="M1057" s="61">
        <f>Tabla16[[#This Row],[TASA EX.]]+Tabla16[[#This Row],[IEPS 8 %]]</f>
        <v>2544.9699999999998</v>
      </c>
      <c r="N1057" s="62">
        <f>Tabla16[[#This Row],[TASA 16%]]+Tabla16[[#This Row],[IEPS 6%]]</f>
        <v>0</v>
      </c>
      <c r="O1057" s="36">
        <v>45175</v>
      </c>
      <c r="P1057" s="12" t="s">
        <v>710</v>
      </c>
      <c r="Q1057" s="37" t="s">
        <v>711</v>
      </c>
      <c r="R1057" s="9" t="s">
        <v>34</v>
      </c>
      <c r="S1057" s="11"/>
      <c r="T1057" s="13" t="s">
        <v>35</v>
      </c>
      <c r="U1057" s="12" t="s">
        <v>1256</v>
      </c>
    </row>
    <row r="1058" spans="1:21" x14ac:dyDescent="0.25">
      <c r="A1058" s="64" t="s">
        <v>861</v>
      </c>
      <c r="B1058" s="65">
        <v>2117</v>
      </c>
      <c r="C1058" s="10">
        <v>45197</v>
      </c>
      <c r="D1058" s="67"/>
      <c r="E1058" s="67">
        <v>4.0000000000873115E-2</v>
      </c>
      <c r="F1058" s="67">
        <v>11449.75</v>
      </c>
      <c r="G1058" s="68"/>
      <c r="H1058" s="68"/>
      <c r="I1058" s="67"/>
      <c r="J1058" s="67"/>
      <c r="K1058" s="67">
        <v>1831.96</v>
      </c>
      <c r="L1058" s="67">
        <v>13281.75</v>
      </c>
      <c r="M1058" s="61">
        <f>Tabla16[[#This Row],[TASA EX.]]+Tabla16[[#This Row],[IEPS 8 %]]</f>
        <v>0</v>
      </c>
      <c r="N1058" s="69">
        <f>Tabla16[[#This Row],[TASA 16%]]+Tabla16[[#This Row],[IEPS 6%]]</f>
        <v>11449.75</v>
      </c>
      <c r="O1058" s="36">
        <v>45197</v>
      </c>
      <c r="P1058" s="66" t="s">
        <v>65</v>
      </c>
      <c r="Q1058" s="70" t="s">
        <v>66</v>
      </c>
      <c r="R1058" s="65" t="s">
        <v>34</v>
      </c>
      <c r="S1058" s="67"/>
      <c r="T1058" s="71" t="s">
        <v>35</v>
      </c>
      <c r="U1058" s="66" t="s">
        <v>965</v>
      </c>
    </row>
    <row r="1059" spans="1:21" x14ac:dyDescent="0.25">
      <c r="A1059" s="64">
        <v>187021</v>
      </c>
      <c r="B1059" s="65">
        <v>481</v>
      </c>
      <c r="C1059" s="10">
        <v>45184</v>
      </c>
      <c r="D1059" s="67"/>
      <c r="E1059" s="67">
        <v>55852.9</v>
      </c>
      <c r="F1059" s="67">
        <v>0</v>
      </c>
      <c r="G1059" s="68"/>
      <c r="H1059" s="68"/>
      <c r="I1059" s="67"/>
      <c r="J1059" s="67">
        <v>2544.9699999999998</v>
      </c>
      <c r="K1059" s="67"/>
      <c r="L1059" s="67">
        <v>58397.87</v>
      </c>
      <c r="M1059" s="61">
        <f>Tabla16[[#This Row],[TASA EX.]]+Tabla16[[#This Row],[IEPS 8 %]]</f>
        <v>2544.9699999999998</v>
      </c>
      <c r="N1059" s="69">
        <f>Tabla16[[#This Row],[TASA 16%]]+Tabla16[[#This Row],[IEPS 6%]]</f>
        <v>0</v>
      </c>
      <c r="O1059" s="36">
        <v>45197</v>
      </c>
      <c r="P1059" s="66" t="s">
        <v>710</v>
      </c>
      <c r="Q1059" s="70" t="s">
        <v>711</v>
      </c>
      <c r="R1059" s="65" t="s">
        <v>34</v>
      </c>
      <c r="S1059" s="67"/>
      <c r="T1059" s="71" t="s">
        <v>35</v>
      </c>
      <c r="U1059" s="66" t="s">
        <v>1768</v>
      </c>
    </row>
    <row r="1060" spans="1:21" x14ac:dyDescent="0.25">
      <c r="A1060" s="39">
        <v>186772</v>
      </c>
      <c r="B1060" s="9">
        <v>232</v>
      </c>
      <c r="C1060" s="10">
        <v>45176</v>
      </c>
      <c r="D1060" s="11"/>
      <c r="E1060" s="11">
        <v>2314.81</v>
      </c>
      <c r="F1060" s="11">
        <v>0</v>
      </c>
      <c r="G1060" s="24"/>
      <c r="H1060" s="24"/>
      <c r="I1060" s="11"/>
      <c r="J1060" s="11">
        <v>185.19</v>
      </c>
      <c r="K1060" s="11"/>
      <c r="L1060" s="11">
        <v>2500</v>
      </c>
      <c r="M1060" s="61">
        <f>Tabla16[[#This Row],[TASA EX.]]+Tabla16[[#This Row],[IEPS 8 %]]</f>
        <v>185.19</v>
      </c>
      <c r="N1060" s="62">
        <f>Tabla16[[#This Row],[TASA 16%]]+Tabla16[[#This Row],[IEPS 6%]]</f>
        <v>0</v>
      </c>
      <c r="O1060" s="36">
        <v>45188</v>
      </c>
      <c r="P1060" s="12" t="s">
        <v>587</v>
      </c>
      <c r="Q1060" s="37" t="s">
        <v>588</v>
      </c>
      <c r="R1060" s="9" t="s">
        <v>34</v>
      </c>
      <c r="S1060" s="11"/>
      <c r="T1060" s="13" t="s">
        <v>35</v>
      </c>
      <c r="U1060" s="12" t="s">
        <v>735</v>
      </c>
    </row>
    <row r="1061" spans="1:21" x14ac:dyDescent="0.25">
      <c r="A1061" s="64">
        <v>186796</v>
      </c>
      <c r="B1061" s="65">
        <v>256</v>
      </c>
      <c r="C1061" s="10">
        <v>45176</v>
      </c>
      <c r="D1061" s="67"/>
      <c r="E1061" s="67">
        <v>13750</v>
      </c>
      <c r="F1061" s="67">
        <v>0</v>
      </c>
      <c r="G1061" s="68"/>
      <c r="H1061" s="68"/>
      <c r="I1061" s="67"/>
      <c r="J1061" s="67">
        <v>599.20000000000005</v>
      </c>
      <c r="K1061" s="67"/>
      <c r="L1061" s="67">
        <v>14349.2</v>
      </c>
      <c r="M1061" s="61">
        <f>Tabla16[[#This Row],[TASA EX.]]+Tabla16[[#This Row],[IEPS 8 %]]</f>
        <v>599.20000000000005</v>
      </c>
      <c r="N1061" s="69">
        <f>Tabla16[[#This Row],[TASA 16%]]+Tabla16[[#This Row],[IEPS 6%]]</f>
        <v>0</v>
      </c>
      <c r="O1061" s="36">
        <v>45197</v>
      </c>
      <c r="P1061" s="66" t="s">
        <v>620</v>
      </c>
      <c r="Q1061" s="70" t="s">
        <v>621</v>
      </c>
      <c r="R1061" s="65" t="s">
        <v>34</v>
      </c>
      <c r="S1061" s="67"/>
      <c r="T1061" s="71" t="s">
        <v>35</v>
      </c>
      <c r="U1061" s="66" t="s">
        <v>1625</v>
      </c>
    </row>
    <row r="1062" spans="1:21" x14ac:dyDescent="0.25">
      <c r="A1062" s="64" t="s">
        <v>932</v>
      </c>
      <c r="B1062" s="65">
        <v>2121</v>
      </c>
      <c r="C1062" s="10">
        <v>45197</v>
      </c>
      <c r="D1062" s="67">
        <v>111.68</v>
      </c>
      <c r="E1062" s="67">
        <v>4.9999999994838618E-3</v>
      </c>
      <c r="F1062" s="67">
        <v>4537.625</v>
      </c>
      <c r="G1062" s="68"/>
      <c r="H1062" s="68"/>
      <c r="I1062" s="67"/>
      <c r="J1062" s="67"/>
      <c r="K1062" s="67">
        <v>726.02</v>
      </c>
      <c r="L1062" s="67">
        <v>5375.33</v>
      </c>
      <c r="M1062" s="61">
        <f>Tabla16[[#This Row],[TASA EX.]]+Tabla16[[#This Row],[IEPS 8 %]]</f>
        <v>111.68</v>
      </c>
      <c r="N1062" s="69">
        <f>Tabla16[[#This Row],[TASA 16%]]+Tabla16[[#This Row],[IEPS 6%]]</f>
        <v>4537.625</v>
      </c>
      <c r="O1062" s="36">
        <v>45197</v>
      </c>
      <c r="P1062" s="66" t="s">
        <v>474</v>
      </c>
      <c r="Q1062" s="70" t="s">
        <v>475</v>
      </c>
      <c r="R1062" s="65" t="s">
        <v>48</v>
      </c>
      <c r="S1062" s="67"/>
      <c r="T1062" s="71" t="s">
        <v>49</v>
      </c>
      <c r="U1062" s="66" t="s">
        <v>1032</v>
      </c>
    </row>
    <row r="1063" spans="1:21" x14ac:dyDescent="0.25">
      <c r="A1063" s="64">
        <v>187144</v>
      </c>
      <c r="B1063" s="65">
        <v>604</v>
      </c>
      <c r="C1063" s="10">
        <v>45188</v>
      </c>
      <c r="D1063" s="67"/>
      <c r="E1063" s="67">
        <v>12516.64</v>
      </c>
      <c r="F1063" s="67">
        <v>0</v>
      </c>
      <c r="G1063" s="68"/>
      <c r="H1063" s="68"/>
      <c r="I1063" s="67"/>
      <c r="J1063" s="67">
        <v>1001.33</v>
      </c>
      <c r="K1063" s="67"/>
      <c r="L1063" s="67">
        <v>13517.97</v>
      </c>
      <c r="M1063" s="61">
        <f>Tabla16[[#This Row],[TASA EX.]]+Tabla16[[#This Row],[IEPS 8 %]]</f>
        <v>1001.33</v>
      </c>
      <c r="N1063" s="69">
        <f>Tabla16[[#This Row],[TASA 16%]]+Tabla16[[#This Row],[IEPS 6%]]</f>
        <v>0</v>
      </c>
      <c r="O1063" s="36">
        <v>45192</v>
      </c>
      <c r="P1063" s="66" t="s">
        <v>1830</v>
      </c>
      <c r="Q1063" s="70" t="s">
        <v>1831</v>
      </c>
      <c r="R1063" s="65" t="s">
        <v>34</v>
      </c>
      <c r="S1063" s="67"/>
      <c r="T1063" s="71" t="s">
        <v>35</v>
      </c>
      <c r="U1063" s="66" t="s">
        <v>1832</v>
      </c>
    </row>
    <row r="1064" spans="1:21" x14ac:dyDescent="0.25">
      <c r="A1064" s="39" t="s">
        <v>830</v>
      </c>
      <c r="B1064" s="9">
        <v>2123</v>
      </c>
      <c r="C1064" s="10">
        <v>45197</v>
      </c>
      <c r="D1064" s="11"/>
      <c r="E1064" s="11">
        <v>4.500000000007276E-2</v>
      </c>
      <c r="F1064" s="11">
        <v>13672.375</v>
      </c>
      <c r="G1064" s="24"/>
      <c r="H1064" s="24"/>
      <c r="I1064" s="11"/>
      <c r="J1064" s="11"/>
      <c r="K1064" s="11">
        <v>2187.58</v>
      </c>
      <c r="L1064" s="11">
        <v>15860</v>
      </c>
      <c r="M1064" s="61">
        <f>Tabla16[[#This Row],[TASA EX.]]+Tabla16[[#This Row],[IEPS 8 %]]</f>
        <v>0</v>
      </c>
      <c r="N1064" s="62">
        <f>Tabla16[[#This Row],[TASA 16%]]+Tabla16[[#This Row],[IEPS 6%]]</f>
        <v>13672.375</v>
      </c>
      <c r="O1064" s="36">
        <v>45197</v>
      </c>
      <c r="P1064" s="12" t="s">
        <v>948</v>
      </c>
      <c r="Q1064" s="37" t="s">
        <v>949</v>
      </c>
      <c r="R1064" s="9" t="s">
        <v>52</v>
      </c>
      <c r="S1064" s="11"/>
      <c r="T1064" s="13" t="s">
        <v>53</v>
      </c>
      <c r="U1064" s="12" t="s">
        <v>950</v>
      </c>
    </row>
    <row r="1065" spans="1:21" x14ac:dyDescent="0.25">
      <c r="A1065" s="39" t="s">
        <v>853</v>
      </c>
      <c r="B1065" s="9">
        <v>2124</v>
      </c>
      <c r="C1065" s="10">
        <v>45198</v>
      </c>
      <c r="D1065" s="11"/>
      <c r="E1065" s="11">
        <v>-1.4999999999417923E-2</v>
      </c>
      <c r="F1065" s="11">
        <v>21786.375</v>
      </c>
      <c r="G1065" s="24"/>
      <c r="H1065" s="24"/>
      <c r="I1065" s="11"/>
      <c r="J1065" s="11"/>
      <c r="K1065" s="11">
        <v>3485.82</v>
      </c>
      <c r="L1065" s="11">
        <v>25272.18</v>
      </c>
      <c r="M1065" s="62">
        <f>Tabla16[[#This Row],[TASA EX.]]+Tabla16[[#This Row],[IEPS 8 %]]</f>
        <v>0</v>
      </c>
      <c r="N1065" s="62">
        <f>Tabla16[[#This Row],[TASA 16%]]+Tabla16[[#This Row],[IEPS 6%]]</f>
        <v>21786.375</v>
      </c>
      <c r="O1065" s="36">
        <v>45198</v>
      </c>
      <c r="P1065" s="12" t="s">
        <v>85</v>
      </c>
      <c r="Q1065" s="37" t="s">
        <v>86</v>
      </c>
      <c r="R1065" s="9" t="s">
        <v>34</v>
      </c>
      <c r="S1065" s="11">
        <v>1068.53</v>
      </c>
      <c r="T1065" s="13" t="s">
        <v>35</v>
      </c>
      <c r="U1065" s="12" t="s">
        <v>957</v>
      </c>
    </row>
    <row r="1066" spans="1:21" x14ac:dyDescent="0.25">
      <c r="A1066" s="39" t="s">
        <v>886</v>
      </c>
      <c r="B1066" s="9">
        <v>2125</v>
      </c>
      <c r="C1066" s="10">
        <v>45198</v>
      </c>
      <c r="D1066" s="11"/>
      <c r="E1066" s="11">
        <v>-7.5000000006184564E-3</v>
      </c>
      <c r="F1066" s="11">
        <v>6452.9375</v>
      </c>
      <c r="G1066" s="24"/>
      <c r="H1066" s="24"/>
      <c r="I1066" s="11"/>
      <c r="J1066" s="11"/>
      <c r="K1066" s="11">
        <v>1032.47</v>
      </c>
      <c r="L1066" s="11">
        <v>7485.4</v>
      </c>
      <c r="M1066" s="62">
        <f>Tabla16[[#This Row],[TASA EX.]]+Tabla16[[#This Row],[IEPS 8 %]]</f>
        <v>0</v>
      </c>
      <c r="N1066" s="62">
        <f>Tabla16[[#This Row],[TASA 16%]]+Tabla16[[#This Row],[IEPS 6%]]</f>
        <v>6452.9375</v>
      </c>
      <c r="O1066" s="36">
        <v>45198</v>
      </c>
      <c r="P1066" s="12" t="s">
        <v>673</v>
      </c>
      <c r="Q1066" s="37" t="s">
        <v>674</v>
      </c>
      <c r="R1066" s="9" t="s">
        <v>48</v>
      </c>
      <c r="S1066" s="11"/>
      <c r="T1066" s="13" t="s">
        <v>49</v>
      </c>
      <c r="U1066" s="12" t="s">
        <v>990</v>
      </c>
    </row>
    <row r="1067" spans="1:21" x14ac:dyDescent="0.25">
      <c r="A1067" s="64" t="s">
        <v>829</v>
      </c>
      <c r="B1067" s="65">
        <v>2126</v>
      </c>
      <c r="C1067" s="10">
        <v>45198</v>
      </c>
      <c r="D1067" s="67"/>
      <c r="E1067" s="67">
        <v>3495</v>
      </c>
      <c r="F1067" s="67">
        <v>0</v>
      </c>
      <c r="G1067" s="68"/>
      <c r="H1067" s="68"/>
      <c r="I1067" s="67"/>
      <c r="J1067" s="67"/>
      <c r="K1067" s="67"/>
      <c r="L1067" s="67">
        <v>3495</v>
      </c>
      <c r="M1067" s="61">
        <f>Tabla16[[#This Row],[TASA EX.]]+Tabla16[[#This Row],[IEPS 8 %]]</f>
        <v>0</v>
      </c>
      <c r="N1067" s="69">
        <f>Tabla16[[#This Row],[TASA 16%]]+Tabla16[[#This Row],[IEPS 6%]]</f>
        <v>0</v>
      </c>
      <c r="O1067" s="36">
        <v>45198</v>
      </c>
      <c r="P1067" s="66" t="s">
        <v>513</v>
      </c>
      <c r="Q1067" s="70" t="s">
        <v>514</v>
      </c>
      <c r="R1067" s="65" t="s">
        <v>34</v>
      </c>
      <c r="S1067" s="67"/>
      <c r="T1067" s="71" t="s">
        <v>35</v>
      </c>
      <c r="U1067" s="66" t="s">
        <v>947</v>
      </c>
    </row>
    <row r="1068" spans="1:21" x14ac:dyDescent="0.25">
      <c r="A1068" s="64" t="s">
        <v>910</v>
      </c>
      <c r="B1068" s="65">
        <v>2127</v>
      </c>
      <c r="C1068" s="10">
        <v>45198</v>
      </c>
      <c r="D1068" s="67"/>
      <c r="E1068" s="67">
        <v>0</v>
      </c>
      <c r="F1068" s="67">
        <v>58350</v>
      </c>
      <c r="G1068" s="68"/>
      <c r="H1068" s="68"/>
      <c r="I1068" s="67"/>
      <c r="J1068" s="67"/>
      <c r="K1068" s="67">
        <v>9336</v>
      </c>
      <c r="L1068" s="67">
        <v>67686</v>
      </c>
      <c r="M1068" s="61">
        <f>Tabla16[[#This Row],[TASA EX.]]+Tabla16[[#This Row],[IEPS 8 %]]</f>
        <v>0</v>
      </c>
      <c r="N1068" s="69">
        <f>Tabla16[[#This Row],[TASA 16%]]+Tabla16[[#This Row],[IEPS 6%]]</f>
        <v>58350</v>
      </c>
      <c r="O1068" s="36">
        <v>45198</v>
      </c>
      <c r="P1068" s="66" t="s">
        <v>61</v>
      </c>
      <c r="Q1068" s="70" t="s">
        <v>62</v>
      </c>
      <c r="R1068" s="65" t="s">
        <v>48</v>
      </c>
      <c r="S1068" s="67"/>
      <c r="T1068" s="71" t="s">
        <v>49</v>
      </c>
      <c r="U1068" s="66" t="s">
        <v>1018</v>
      </c>
    </row>
    <row r="1069" spans="1:21" x14ac:dyDescent="0.25">
      <c r="A1069" s="64" t="s">
        <v>803</v>
      </c>
      <c r="B1069" s="65">
        <v>4017</v>
      </c>
      <c r="C1069" s="10">
        <v>45174</v>
      </c>
      <c r="D1069" s="67">
        <v>0.25</v>
      </c>
      <c r="E1069" s="67">
        <v>5.0000000019281288E-3</v>
      </c>
      <c r="F1069" s="67">
        <v>8069.1249999999991</v>
      </c>
      <c r="G1069" s="68"/>
      <c r="H1069" s="68"/>
      <c r="I1069" s="67"/>
      <c r="J1069" s="67"/>
      <c r="K1069" s="67">
        <v>1291.06</v>
      </c>
      <c r="L1069" s="67">
        <v>9360.44</v>
      </c>
      <c r="M1069" s="61">
        <f>Tabla16[[#This Row],[TASA EX.]]+Tabla16[[#This Row],[IEPS 8 %]]</f>
        <v>0.25</v>
      </c>
      <c r="N1069" s="69">
        <f>Tabla16[[#This Row],[TASA 16%]]+Tabla16[[#This Row],[IEPS 6%]]</f>
        <v>8069.1249999999991</v>
      </c>
      <c r="O1069" s="36">
        <v>45174</v>
      </c>
      <c r="P1069" s="66" t="s">
        <v>46</v>
      </c>
      <c r="Q1069" s="70" t="s">
        <v>47</v>
      </c>
      <c r="R1069" s="65" t="s">
        <v>48</v>
      </c>
      <c r="S1069" s="67"/>
      <c r="T1069" s="71" t="s">
        <v>49</v>
      </c>
      <c r="U1069" s="66" t="s">
        <v>818</v>
      </c>
    </row>
    <row r="1070" spans="1:21" x14ac:dyDescent="0.25">
      <c r="A1070" s="64" t="s">
        <v>804</v>
      </c>
      <c r="B1070" s="65">
        <v>4001</v>
      </c>
      <c r="C1070" s="10">
        <v>45174</v>
      </c>
      <c r="D1070" s="67"/>
      <c r="E1070" s="67">
        <v>1957.5250000000015</v>
      </c>
      <c r="F1070" s="67">
        <v>31444.375</v>
      </c>
      <c r="G1070" s="68"/>
      <c r="H1070" s="68"/>
      <c r="I1070" s="67"/>
      <c r="J1070" s="67"/>
      <c r="K1070" s="67">
        <v>5031.1000000000004</v>
      </c>
      <c r="L1070" s="67">
        <v>38433</v>
      </c>
      <c r="M1070" s="61">
        <f>Tabla16[[#This Row],[TASA EX.]]+Tabla16[[#This Row],[IEPS 8 %]]</f>
        <v>0</v>
      </c>
      <c r="N1070" s="69">
        <f>Tabla16[[#This Row],[TASA 16%]]+Tabla16[[#This Row],[IEPS 6%]]</f>
        <v>31444.375</v>
      </c>
      <c r="O1070" s="36">
        <v>45174</v>
      </c>
      <c r="P1070" s="66" t="s">
        <v>46</v>
      </c>
      <c r="Q1070" s="70" t="s">
        <v>47</v>
      </c>
      <c r="R1070" s="65" t="s">
        <v>48</v>
      </c>
      <c r="S1070" s="67"/>
      <c r="T1070" s="71" t="s">
        <v>49</v>
      </c>
      <c r="U1070" s="66" t="s">
        <v>818</v>
      </c>
    </row>
    <row r="1071" spans="1:21" x14ac:dyDescent="0.25">
      <c r="A1071" s="39" t="s">
        <v>805</v>
      </c>
      <c r="B1071" s="9">
        <v>4002</v>
      </c>
      <c r="C1071" s="10">
        <v>45174</v>
      </c>
      <c r="D1071" s="11">
        <v>0.14000000000000001</v>
      </c>
      <c r="E1071" s="11">
        <v>7.4999999991268718E-3</v>
      </c>
      <c r="F1071" s="11">
        <v>11345.5625</v>
      </c>
      <c r="G1071" s="24"/>
      <c r="H1071" s="24"/>
      <c r="I1071" s="11"/>
      <c r="J1071" s="11"/>
      <c r="K1071" s="11">
        <v>1815.29</v>
      </c>
      <c r="L1071" s="11">
        <v>13161</v>
      </c>
      <c r="M1071" s="61">
        <f>Tabla16[[#This Row],[TASA EX.]]+Tabla16[[#This Row],[IEPS 8 %]]</f>
        <v>0.14000000000000001</v>
      </c>
      <c r="N1071" s="62">
        <f>Tabla16[[#This Row],[TASA 16%]]+Tabla16[[#This Row],[IEPS 6%]]</f>
        <v>11345.5625</v>
      </c>
      <c r="O1071" s="36">
        <v>45174</v>
      </c>
      <c r="P1071" s="12" t="s">
        <v>46</v>
      </c>
      <c r="Q1071" s="37" t="s">
        <v>47</v>
      </c>
      <c r="R1071" s="9" t="s">
        <v>48</v>
      </c>
      <c r="S1071" s="11"/>
      <c r="T1071" s="13" t="s">
        <v>49</v>
      </c>
      <c r="U1071" s="12" t="s">
        <v>51</v>
      </c>
    </row>
    <row r="1072" spans="1:21" x14ac:dyDescent="0.25">
      <c r="A1072" s="64" t="s">
        <v>806</v>
      </c>
      <c r="B1072" s="65">
        <v>4003</v>
      </c>
      <c r="C1072" s="10">
        <v>45174</v>
      </c>
      <c r="D1072" s="67">
        <v>0.54</v>
      </c>
      <c r="E1072" s="67">
        <v>-5.0000000001455547E-3</v>
      </c>
      <c r="F1072" s="67">
        <v>5802.125</v>
      </c>
      <c r="G1072" s="68"/>
      <c r="H1072" s="68"/>
      <c r="I1072" s="67"/>
      <c r="J1072" s="67"/>
      <c r="K1072" s="67">
        <v>928.34</v>
      </c>
      <c r="L1072" s="67">
        <v>6731</v>
      </c>
      <c r="M1072" s="61">
        <f>Tabla16[[#This Row],[TASA EX.]]+Tabla16[[#This Row],[IEPS 8 %]]</f>
        <v>0.54</v>
      </c>
      <c r="N1072" s="69">
        <f>Tabla16[[#This Row],[TASA 16%]]+Tabla16[[#This Row],[IEPS 6%]]</f>
        <v>5802.125</v>
      </c>
      <c r="O1072" s="36">
        <v>45174</v>
      </c>
      <c r="P1072" s="66" t="s">
        <v>46</v>
      </c>
      <c r="Q1072" s="70" t="s">
        <v>47</v>
      </c>
      <c r="R1072" s="65" t="s">
        <v>48</v>
      </c>
      <c r="S1072" s="67"/>
      <c r="T1072" s="71" t="s">
        <v>49</v>
      </c>
      <c r="U1072" s="66" t="s">
        <v>473</v>
      </c>
    </row>
    <row r="1073" spans="1:21" x14ac:dyDescent="0.25">
      <c r="A1073" s="39" t="s">
        <v>807</v>
      </c>
      <c r="B1073" s="9">
        <v>4004</v>
      </c>
      <c r="C1073" s="10">
        <v>45174</v>
      </c>
      <c r="D1073" s="11"/>
      <c r="E1073" s="11">
        <v>0.27249999999912689</v>
      </c>
      <c r="F1073" s="11">
        <v>19104.9375</v>
      </c>
      <c r="G1073" s="24"/>
      <c r="H1073" s="24"/>
      <c r="I1073" s="11"/>
      <c r="J1073" s="11"/>
      <c r="K1073" s="11">
        <v>3056.79</v>
      </c>
      <c r="L1073" s="11">
        <v>22162</v>
      </c>
      <c r="M1073" s="61">
        <f>Tabla16[[#This Row],[TASA EX.]]+Tabla16[[#This Row],[IEPS 8 %]]</f>
        <v>0</v>
      </c>
      <c r="N1073" s="61">
        <f>Tabla16[[#This Row],[TASA 16%]]+Tabla16[[#This Row],[IEPS 6%]]</f>
        <v>19104.9375</v>
      </c>
      <c r="O1073" s="36">
        <v>45174</v>
      </c>
      <c r="P1073" s="58" t="s">
        <v>46</v>
      </c>
      <c r="Q1073" s="53" t="s">
        <v>47</v>
      </c>
      <c r="R1073" s="49" t="s">
        <v>48</v>
      </c>
      <c r="S1073" s="59"/>
      <c r="T1073" s="54" t="s">
        <v>49</v>
      </c>
      <c r="U1073" s="12" t="s">
        <v>665</v>
      </c>
    </row>
    <row r="1074" spans="1:21" x14ac:dyDescent="0.25">
      <c r="A1074" s="64" t="s">
        <v>808</v>
      </c>
      <c r="B1074" s="65">
        <v>4005</v>
      </c>
      <c r="C1074" s="10">
        <v>45174</v>
      </c>
      <c r="D1074" s="67"/>
      <c r="E1074" s="67">
        <v>5.9999999999490683E-2</v>
      </c>
      <c r="F1074" s="67">
        <v>6996.5</v>
      </c>
      <c r="G1074" s="68"/>
      <c r="H1074" s="68"/>
      <c r="I1074" s="67"/>
      <c r="J1074" s="67"/>
      <c r="K1074" s="67">
        <v>1119.44</v>
      </c>
      <c r="L1074" s="67">
        <v>8116</v>
      </c>
      <c r="M1074" s="61">
        <f>Tabla16[[#This Row],[TASA EX.]]+Tabla16[[#This Row],[IEPS 8 %]]</f>
        <v>0</v>
      </c>
      <c r="N1074" s="69">
        <f>Tabla16[[#This Row],[TASA 16%]]+Tabla16[[#This Row],[IEPS 6%]]</f>
        <v>6996.5</v>
      </c>
      <c r="O1074" s="36">
        <v>45174</v>
      </c>
      <c r="P1074" s="66" t="s">
        <v>46</v>
      </c>
      <c r="Q1074" s="70" t="s">
        <v>47</v>
      </c>
      <c r="R1074" s="65" t="s">
        <v>48</v>
      </c>
      <c r="S1074" s="67"/>
      <c r="T1074" s="71" t="s">
        <v>49</v>
      </c>
      <c r="U1074" s="66" t="s">
        <v>50</v>
      </c>
    </row>
    <row r="1075" spans="1:21" x14ac:dyDescent="0.25">
      <c r="A1075" s="39" t="s">
        <v>809</v>
      </c>
      <c r="B1075" s="9">
        <v>4006</v>
      </c>
      <c r="C1075" s="10">
        <v>45174</v>
      </c>
      <c r="D1075" s="11">
        <v>0.36</v>
      </c>
      <c r="E1075" s="11">
        <v>4.9999999979627452E-3</v>
      </c>
      <c r="F1075" s="11">
        <v>22945.375</v>
      </c>
      <c r="G1075" s="24"/>
      <c r="H1075" s="24"/>
      <c r="I1075" s="11"/>
      <c r="J1075" s="11"/>
      <c r="K1075" s="11">
        <v>3671.26</v>
      </c>
      <c r="L1075" s="11">
        <v>26617</v>
      </c>
      <c r="M1075" s="61">
        <f>Tabla16[[#This Row],[TASA EX.]]+Tabla16[[#This Row],[IEPS 8 %]]</f>
        <v>0.36</v>
      </c>
      <c r="N1075" s="62">
        <f>Tabla16[[#This Row],[TASA 16%]]+Tabla16[[#This Row],[IEPS 6%]]</f>
        <v>22945.375</v>
      </c>
      <c r="O1075" s="36">
        <v>45174</v>
      </c>
      <c r="P1075" s="12" t="s">
        <v>46</v>
      </c>
      <c r="Q1075" s="37" t="s">
        <v>47</v>
      </c>
      <c r="R1075" s="9" t="s">
        <v>48</v>
      </c>
      <c r="S1075" s="11"/>
      <c r="T1075" s="13" t="s">
        <v>49</v>
      </c>
      <c r="U1075" s="12" t="s">
        <v>819</v>
      </c>
    </row>
    <row r="1076" spans="1:21" x14ac:dyDescent="0.25">
      <c r="A1076" s="64" t="s">
        <v>810</v>
      </c>
      <c r="B1076" s="65">
        <v>4007</v>
      </c>
      <c r="C1076" s="10">
        <v>45174</v>
      </c>
      <c r="D1076" s="67">
        <v>0.67</v>
      </c>
      <c r="E1076" s="67">
        <v>-2.4999999999563483E-2</v>
      </c>
      <c r="F1076" s="67">
        <v>21912.375</v>
      </c>
      <c r="G1076" s="68"/>
      <c r="H1076" s="68"/>
      <c r="I1076" s="67"/>
      <c r="J1076" s="67"/>
      <c r="K1076" s="67">
        <v>3505.98</v>
      </c>
      <c r="L1076" s="67">
        <v>25419</v>
      </c>
      <c r="M1076" s="61">
        <f>Tabla16[[#This Row],[TASA EX.]]+Tabla16[[#This Row],[IEPS 8 %]]</f>
        <v>0.67</v>
      </c>
      <c r="N1076" s="69">
        <f>Tabla16[[#This Row],[TASA 16%]]+Tabla16[[#This Row],[IEPS 6%]]</f>
        <v>21912.375</v>
      </c>
      <c r="O1076" s="36">
        <v>45174</v>
      </c>
      <c r="P1076" s="66" t="s">
        <v>46</v>
      </c>
      <c r="Q1076" s="70" t="s">
        <v>47</v>
      </c>
      <c r="R1076" s="65" t="s">
        <v>48</v>
      </c>
      <c r="S1076" s="67"/>
      <c r="T1076" s="71" t="s">
        <v>49</v>
      </c>
      <c r="U1076" s="66" t="s">
        <v>820</v>
      </c>
    </row>
    <row r="1077" spans="1:21" x14ac:dyDescent="0.25">
      <c r="A1077" s="64" t="s">
        <v>811</v>
      </c>
      <c r="B1077" s="65">
        <v>4008</v>
      </c>
      <c r="C1077" s="10">
        <v>45174</v>
      </c>
      <c r="D1077" s="67">
        <v>0.78</v>
      </c>
      <c r="E1077" s="67">
        <v>-2.5000000000004574E-2</v>
      </c>
      <c r="F1077" s="67">
        <v>72.625</v>
      </c>
      <c r="G1077" s="68"/>
      <c r="H1077" s="68"/>
      <c r="I1077" s="67"/>
      <c r="J1077" s="67"/>
      <c r="K1077" s="67">
        <v>11.62</v>
      </c>
      <c r="L1077" s="67">
        <v>85</v>
      </c>
      <c r="M1077" s="61">
        <f>Tabla16[[#This Row],[TASA EX.]]+Tabla16[[#This Row],[IEPS 8 %]]</f>
        <v>0.78</v>
      </c>
      <c r="N1077" s="69">
        <f>Tabla16[[#This Row],[TASA 16%]]+Tabla16[[#This Row],[IEPS 6%]]</f>
        <v>72.625</v>
      </c>
      <c r="O1077" s="36">
        <v>45174</v>
      </c>
      <c r="P1077" s="66" t="s">
        <v>46</v>
      </c>
      <c r="Q1077" s="70" t="s">
        <v>47</v>
      </c>
      <c r="R1077" s="65" t="s">
        <v>48</v>
      </c>
      <c r="S1077" s="67"/>
      <c r="T1077" s="71" t="s">
        <v>49</v>
      </c>
      <c r="U1077" s="66" t="s">
        <v>821</v>
      </c>
    </row>
    <row r="1078" spans="1:21" x14ac:dyDescent="0.25">
      <c r="A1078" s="39" t="s">
        <v>812</v>
      </c>
      <c r="B1078" s="9">
        <v>4010</v>
      </c>
      <c r="C1078" s="10">
        <v>45194</v>
      </c>
      <c r="D1078" s="11"/>
      <c r="E1078" s="11">
        <v>7.4999999997089617E-2</v>
      </c>
      <c r="F1078" s="11">
        <v>33070.625</v>
      </c>
      <c r="G1078" s="24"/>
      <c r="H1078" s="24"/>
      <c r="I1078" s="11"/>
      <c r="J1078" s="11"/>
      <c r="K1078" s="11">
        <v>5291.3</v>
      </c>
      <c r="L1078" s="11">
        <v>38362</v>
      </c>
      <c r="M1078" s="62">
        <f>Tabla16[[#This Row],[TASA EX.]]+Tabla16[[#This Row],[IEPS 8 %]]</f>
        <v>0</v>
      </c>
      <c r="N1078" s="62">
        <f>Tabla16[[#This Row],[TASA 16%]]+Tabla16[[#This Row],[IEPS 6%]]</f>
        <v>33070.625</v>
      </c>
      <c r="O1078" s="36">
        <v>45194</v>
      </c>
      <c r="P1078" s="12" t="s">
        <v>46</v>
      </c>
      <c r="Q1078" s="37" t="s">
        <v>47</v>
      </c>
      <c r="R1078" s="9" t="s">
        <v>48</v>
      </c>
      <c r="S1078" s="11"/>
      <c r="T1078" s="13" t="s">
        <v>49</v>
      </c>
      <c r="U1078" s="12" t="s">
        <v>822</v>
      </c>
    </row>
    <row r="1079" spans="1:21" x14ac:dyDescent="0.25">
      <c r="A1079" s="39" t="s">
        <v>813</v>
      </c>
      <c r="B1079" s="9">
        <v>4011</v>
      </c>
      <c r="C1079" s="10">
        <v>45195</v>
      </c>
      <c r="D1079" s="11"/>
      <c r="E1079" s="11">
        <v>5.2499999997962732E-2</v>
      </c>
      <c r="F1079" s="11">
        <v>26459.4375</v>
      </c>
      <c r="G1079" s="24"/>
      <c r="H1079" s="24"/>
      <c r="I1079" s="11"/>
      <c r="J1079" s="11"/>
      <c r="K1079" s="11">
        <v>4233.51</v>
      </c>
      <c r="L1079" s="11">
        <v>30693</v>
      </c>
      <c r="M1079" s="62">
        <f>Tabla16[[#This Row],[TASA EX.]]+Tabla16[[#This Row],[IEPS 8 %]]</f>
        <v>0</v>
      </c>
      <c r="N1079" s="62">
        <f>Tabla16[[#This Row],[TASA 16%]]+Tabla16[[#This Row],[IEPS 6%]]</f>
        <v>26459.4375</v>
      </c>
      <c r="O1079" s="36">
        <v>45195</v>
      </c>
      <c r="P1079" s="12" t="s">
        <v>46</v>
      </c>
      <c r="Q1079" s="37" t="s">
        <v>47</v>
      </c>
      <c r="R1079" s="9" t="s">
        <v>48</v>
      </c>
      <c r="S1079" s="11"/>
      <c r="T1079" s="13" t="s">
        <v>49</v>
      </c>
      <c r="U1079" s="12" t="s">
        <v>823</v>
      </c>
    </row>
    <row r="1080" spans="1:21" x14ac:dyDescent="0.25">
      <c r="A1080" s="64" t="s">
        <v>814</v>
      </c>
      <c r="B1080" s="65">
        <v>4012</v>
      </c>
      <c r="C1080" s="10">
        <v>45195</v>
      </c>
      <c r="D1080" s="67">
        <v>0.51</v>
      </c>
      <c r="E1080" s="67">
        <v>1.250000000002216E-2</v>
      </c>
      <c r="F1080" s="67">
        <v>98.687499999999986</v>
      </c>
      <c r="G1080" s="68"/>
      <c r="H1080" s="68"/>
      <c r="I1080" s="67"/>
      <c r="J1080" s="67"/>
      <c r="K1080" s="67">
        <v>15.79</v>
      </c>
      <c r="L1080" s="67">
        <v>115</v>
      </c>
      <c r="M1080" s="61">
        <f>Tabla16[[#This Row],[TASA EX.]]+Tabla16[[#This Row],[IEPS 8 %]]</f>
        <v>0.51</v>
      </c>
      <c r="N1080" s="69">
        <f>Tabla16[[#This Row],[TASA 16%]]+Tabla16[[#This Row],[IEPS 6%]]</f>
        <v>98.687499999999986</v>
      </c>
      <c r="O1080" s="36">
        <v>45195</v>
      </c>
      <c r="P1080" s="66" t="s">
        <v>46</v>
      </c>
      <c r="Q1080" s="70" t="s">
        <v>47</v>
      </c>
      <c r="R1080" s="65" t="s">
        <v>48</v>
      </c>
      <c r="S1080" s="67"/>
      <c r="T1080" s="71" t="s">
        <v>49</v>
      </c>
      <c r="U1080" s="66" t="s">
        <v>824</v>
      </c>
    </row>
    <row r="1081" spans="1:21" x14ac:dyDescent="0.25">
      <c r="A1081" s="64" t="s">
        <v>815</v>
      </c>
      <c r="B1081" s="65">
        <v>4013</v>
      </c>
      <c r="C1081" s="10">
        <v>45196</v>
      </c>
      <c r="D1081" s="67"/>
      <c r="E1081" s="67">
        <v>4.7500000002401066E-2</v>
      </c>
      <c r="F1081" s="67">
        <v>13068.062499999998</v>
      </c>
      <c r="G1081" s="68"/>
      <c r="H1081" s="68"/>
      <c r="I1081" s="67"/>
      <c r="J1081" s="67"/>
      <c r="K1081" s="67">
        <v>2090.89</v>
      </c>
      <c r="L1081" s="67">
        <v>15159</v>
      </c>
      <c r="M1081" s="61">
        <f>Tabla16[[#This Row],[TASA EX.]]+Tabla16[[#This Row],[IEPS 8 %]]</f>
        <v>0</v>
      </c>
      <c r="N1081" s="69">
        <f>Tabla16[[#This Row],[TASA 16%]]+Tabla16[[#This Row],[IEPS 6%]]</f>
        <v>13068.062499999998</v>
      </c>
      <c r="O1081" s="36">
        <v>45196</v>
      </c>
      <c r="P1081" s="66" t="s">
        <v>46</v>
      </c>
      <c r="Q1081" s="70" t="s">
        <v>47</v>
      </c>
      <c r="R1081" s="65" t="s">
        <v>48</v>
      </c>
      <c r="S1081" s="67"/>
      <c r="T1081" s="71" t="s">
        <v>49</v>
      </c>
      <c r="U1081" s="66" t="s">
        <v>825</v>
      </c>
    </row>
    <row r="1082" spans="1:21" x14ac:dyDescent="0.25">
      <c r="A1082" s="39" t="s">
        <v>816</v>
      </c>
      <c r="B1082" s="9">
        <v>4014</v>
      </c>
      <c r="C1082" s="10">
        <v>45196</v>
      </c>
      <c r="D1082" s="11">
        <v>0.56999999999999995</v>
      </c>
      <c r="E1082" s="11">
        <v>2.500000002037317E-3</v>
      </c>
      <c r="F1082" s="11">
        <v>19262.4375</v>
      </c>
      <c r="G1082" s="24"/>
      <c r="H1082" s="24"/>
      <c r="I1082" s="11"/>
      <c r="J1082" s="11"/>
      <c r="K1082" s="11">
        <v>3081.99</v>
      </c>
      <c r="L1082" s="11">
        <v>22345</v>
      </c>
      <c r="M1082" s="62">
        <f>Tabla16[[#This Row],[TASA EX.]]+Tabla16[[#This Row],[IEPS 8 %]]</f>
        <v>0.56999999999999995</v>
      </c>
      <c r="N1082" s="62">
        <f>Tabla16[[#This Row],[TASA 16%]]+Tabla16[[#This Row],[IEPS 6%]]</f>
        <v>19262.4375</v>
      </c>
      <c r="O1082" s="36">
        <v>45196</v>
      </c>
      <c r="P1082" s="12" t="s">
        <v>46</v>
      </c>
      <c r="Q1082" s="37" t="s">
        <v>47</v>
      </c>
      <c r="R1082" s="9" t="s">
        <v>48</v>
      </c>
      <c r="S1082" s="11"/>
      <c r="T1082" s="13" t="s">
        <v>49</v>
      </c>
      <c r="U1082" s="12" t="s">
        <v>826</v>
      </c>
    </row>
    <row r="1083" spans="1:21" x14ac:dyDescent="0.25">
      <c r="A1083" s="39" t="s">
        <v>817</v>
      </c>
      <c r="B1083" s="9">
        <v>4015</v>
      </c>
      <c r="C1083" s="10">
        <v>45196</v>
      </c>
      <c r="D1083" s="11"/>
      <c r="E1083" s="11">
        <v>5.5000000003929017E-2</v>
      </c>
      <c r="F1083" s="11">
        <v>30605.124999999996</v>
      </c>
      <c r="G1083" s="24"/>
      <c r="H1083" s="24"/>
      <c r="I1083" s="11"/>
      <c r="J1083" s="11"/>
      <c r="K1083" s="11">
        <v>4896.82</v>
      </c>
      <c r="L1083" s="11">
        <v>35502</v>
      </c>
      <c r="M1083" s="62">
        <f>Tabla16[[#This Row],[TASA EX.]]+Tabla16[[#This Row],[IEPS 8 %]]</f>
        <v>0</v>
      </c>
      <c r="N1083" s="62">
        <f>Tabla16[[#This Row],[TASA 16%]]+Tabla16[[#This Row],[IEPS 6%]]</f>
        <v>30605.124999999996</v>
      </c>
      <c r="O1083" s="36">
        <v>45196</v>
      </c>
      <c r="P1083" s="12" t="s">
        <v>46</v>
      </c>
      <c r="Q1083" s="37" t="s">
        <v>47</v>
      </c>
      <c r="R1083" s="9" t="s">
        <v>48</v>
      </c>
      <c r="S1083" s="11"/>
      <c r="T1083" s="13" t="s">
        <v>49</v>
      </c>
      <c r="U1083" s="12" t="s">
        <v>827</v>
      </c>
    </row>
    <row r="1084" spans="1:2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Q1084" s="2"/>
      <c r="R1084" s="2"/>
      <c r="S1084" s="2"/>
      <c r="T1084" s="2"/>
    </row>
    <row r="1085" spans="1:2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Q1085" s="2"/>
      <c r="R1085" s="2"/>
      <c r="S1085" s="2"/>
      <c r="T1085" s="2"/>
    </row>
    <row r="1086" spans="1:2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Q1086" s="2"/>
      <c r="R1086" s="2"/>
      <c r="S1086" s="2"/>
      <c r="T1086" s="2"/>
    </row>
    <row r="1087" spans="1:2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Q1087" s="2"/>
      <c r="R1087" s="2"/>
      <c r="S1087" s="2"/>
      <c r="T1087" s="2"/>
    </row>
    <row r="1088" spans="1:2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Q1088" s="2"/>
      <c r="R1088" s="2"/>
      <c r="S1088" s="2"/>
      <c r="T1088" s="2"/>
    </row>
    <row r="1089" spans="1:2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Q1089" s="2"/>
      <c r="R1089" s="2"/>
      <c r="S1089" s="2"/>
      <c r="T1089" s="2"/>
    </row>
    <row r="1090" spans="1:2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Q1090" s="2"/>
      <c r="R1090" s="2"/>
      <c r="S1090" s="2"/>
      <c r="T1090" s="2"/>
    </row>
    <row r="1091" spans="1:2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Q1091" s="2"/>
      <c r="R1091" s="2"/>
      <c r="S1091" s="2"/>
      <c r="T1091" s="2"/>
    </row>
    <row r="1092" spans="1:2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Q1092" s="2"/>
      <c r="R1092" s="2"/>
      <c r="S1092" s="2"/>
      <c r="T1092" s="2"/>
    </row>
    <row r="1093" spans="1:2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Q1093" s="2"/>
      <c r="R1093" s="2"/>
      <c r="S1093" s="2"/>
      <c r="T1093" s="2"/>
    </row>
    <row r="1094" spans="1:2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Q1094" s="2"/>
      <c r="R1094" s="2"/>
      <c r="S1094" s="2"/>
      <c r="T1094" s="2"/>
    </row>
    <row r="1095" spans="1:2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Q1095" s="2"/>
      <c r="R1095" s="2"/>
      <c r="S1095" s="2"/>
      <c r="T1095" s="2"/>
    </row>
    <row r="1096" spans="1:2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Q1096" s="2"/>
      <c r="R1096" s="2"/>
      <c r="S1096" s="2"/>
      <c r="T1096" s="2"/>
    </row>
    <row r="1097" spans="1:2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Q1097" s="2"/>
      <c r="R1097" s="2"/>
      <c r="S1097" s="2"/>
      <c r="T1097" s="2"/>
    </row>
    <row r="1098" spans="1:2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Q1098" s="2"/>
      <c r="R1098" s="2"/>
      <c r="S1098" s="2"/>
      <c r="T1098" s="2"/>
    </row>
    <row r="1099" spans="1:2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Q1099" s="2"/>
      <c r="R1099" s="2"/>
      <c r="S1099" s="2"/>
      <c r="T1099" s="2"/>
    </row>
    <row r="1100" spans="1:2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Q1100" s="2"/>
      <c r="R1100" s="2"/>
      <c r="S1100" s="2"/>
      <c r="T1100" s="2"/>
    </row>
    <row r="1101" spans="1:2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Q1101" s="2"/>
      <c r="R1101" s="2"/>
      <c r="S1101" s="2"/>
      <c r="T1101" s="2"/>
    </row>
    <row r="1102" spans="1:2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Q1102" s="2"/>
      <c r="R1102" s="2"/>
      <c r="S1102" s="2"/>
      <c r="T1102" s="2"/>
    </row>
    <row r="1103" spans="1:2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Q1103" s="2"/>
      <c r="R1103" s="2"/>
      <c r="S1103" s="2"/>
      <c r="T1103" s="2"/>
    </row>
    <row r="1104" spans="1:2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Q1104" s="2"/>
      <c r="R1104" s="2"/>
      <c r="S1104" s="2"/>
      <c r="T1104" s="2"/>
    </row>
    <row r="1105" spans="1:2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Q1105" s="2"/>
      <c r="R1105" s="2"/>
      <c r="S1105" s="2"/>
      <c r="T1105" s="2"/>
    </row>
    <row r="1106" spans="1:2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Q1106" s="2"/>
      <c r="R1106" s="2"/>
      <c r="S1106" s="2"/>
      <c r="T1106" s="2"/>
    </row>
    <row r="1107" spans="1:2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Q1107" s="2"/>
      <c r="R1107" s="2"/>
      <c r="S1107" s="2"/>
      <c r="T1107" s="2"/>
    </row>
    <row r="1108" spans="1:2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Q1108" s="2"/>
      <c r="R1108" s="2"/>
      <c r="S1108" s="2"/>
      <c r="T1108" s="2"/>
    </row>
    <row r="1109" spans="1:2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Q1109" s="2"/>
      <c r="R1109" s="2"/>
      <c r="S1109" s="2"/>
      <c r="T1109" s="2"/>
    </row>
    <row r="1110" spans="1:2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Q1110" s="2"/>
      <c r="R1110" s="2"/>
      <c r="S1110" s="2"/>
      <c r="T1110" s="2"/>
    </row>
    <row r="1111" spans="1:2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Q1111" s="2"/>
      <c r="R1111" s="2"/>
      <c r="S1111" s="2"/>
      <c r="T1111" s="2"/>
    </row>
    <row r="1112" spans="1:2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Q1112" s="2"/>
      <c r="R1112" s="2"/>
      <c r="S1112" s="2"/>
      <c r="T1112" s="2"/>
    </row>
    <row r="1113" spans="1:2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Q1113" s="2"/>
      <c r="R1113" s="2"/>
      <c r="S1113" s="2"/>
      <c r="T1113" s="2"/>
    </row>
    <row r="1114" spans="1:2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Q1114" s="2"/>
      <c r="R1114" s="2"/>
      <c r="S1114" s="2"/>
      <c r="T1114" s="2"/>
    </row>
    <row r="1115" spans="1:2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Q1115" s="2"/>
      <c r="R1115" s="2"/>
      <c r="S1115" s="2"/>
      <c r="T1115" s="2"/>
    </row>
    <row r="1116" spans="1:2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Q1116" s="2"/>
      <c r="R1116" s="2"/>
      <c r="S1116" s="2"/>
      <c r="T1116" s="2"/>
    </row>
    <row r="1117" spans="1:2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Q1117" s="2"/>
      <c r="R1117" s="2"/>
      <c r="S1117" s="2"/>
      <c r="T1117" s="2"/>
    </row>
    <row r="1118" spans="1:2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Q1118" s="2"/>
      <c r="R1118" s="2"/>
      <c r="S1118" s="2"/>
      <c r="T1118" s="2"/>
    </row>
    <row r="1119" spans="1:2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Q1119" s="2"/>
      <c r="R1119" s="2"/>
      <c r="S1119" s="2"/>
      <c r="T1119" s="2"/>
    </row>
    <row r="1120" spans="1:2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Q1120" s="2"/>
      <c r="R1120" s="2"/>
      <c r="S1120" s="2"/>
      <c r="T1120" s="2"/>
    </row>
    <row r="1121" spans="1:2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Q1121" s="2"/>
      <c r="R1121" s="2"/>
      <c r="S1121" s="2"/>
      <c r="T1121" s="2"/>
    </row>
    <row r="1122" spans="1:2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Q1122" s="2"/>
      <c r="R1122" s="2"/>
      <c r="S1122" s="2"/>
      <c r="T1122" s="2"/>
    </row>
    <row r="1123" spans="1:2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Q1123" s="2"/>
      <c r="R1123" s="2"/>
      <c r="S1123" s="2"/>
      <c r="T1123" s="2"/>
    </row>
    <row r="1124" spans="1:2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Q1124" s="2"/>
      <c r="R1124" s="2"/>
      <c r="S1124" s="2"/>
      <c r="T1124" s="2"/>
    </row>
    <row r="1125" spans="1:2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Q1125" s="2"/>
      <c r="R1125" s="2"/>
      <c r="S1125" s="2"/>
      <c r="T1125" s="2"/>
    </row>
    <row r="1126" spans="1:2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Q1126" s="2"/>
      <c r="R1126" s="2"/>
      <c r="S1126" s="2"/>
      <c r="T1126" s="2"/>
    </row>
    <row r="1127" spans="1:2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Q1127" s="2"/>
      <c r="R1127" s="2"/>
      <c r="S1127" s="2"/>
      <c r="T1127" s="2"/>
    </row>
    <row r="1128" spans="1:2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Q1128" s="2"/>
      <c r="R1128" s="2"/>
      <c r="S1128" s="2"/>
      <c r="T1128" s="2"/>
    </row>
    <row r="1129" spans="1:2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Q1129" s="2"/>
      <c r="R1129" s="2"/>
      <c r="S1129" s="2"/>
      <c r="T1129" s="2"/>
    </row>
    <row r="1130" spans="1:2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Q1130" s="2"/>
      <c r="R1130" s="2"/>
      <c r="S1130" s="2"/>
      <c r="T1130" s="2"/>
    </row>
    <row r="1131" spans="1:2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Q1131" s="2"/>
      <c r="R1131" s="2"/>
      <c r="S1131" s="2"/>
      <c r="T1131" s="2"/>
    </row>
    <row r="1132" spans="1:2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Q1132" s="2"/>
      <c r="R1132" s="2"/>
      <c r="S1132" s="2"/>
      <c r="T1132" s="2"/>
    </row>
    <row r="1133" spans="1:2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Q1133" s="2"/>
      <c r="R1133" s="2"/>
      <c r="S1133" s="2"/>
      <c r="T1133" s="2"/>
    </row>
    <row r="1134" spans="1:2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Q1134" s="2"/>
      <c r="R1134" s="2"/>
      <c r="S1134" s="2"/>
      <c r="T1134" s="2"/>
    </row>
    <row r="1135" spans="1:2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Q1135" s="2"/>
      <c r="R1135" s="2"/>
      <c r="S1135" s="2"/>
      <c r="T1135" s="2"/>
    </row>
    <row r="1136" spans="1:2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Q1136" s="2"/>
      <c r="R1136" s="2"/>
      <c r="S1136" s="2"/>
      <c r="T1136" s="2"/>
    </row>
    <row r="1137" spans="1:2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Q1137" s="2"/>
      <c r="R1137" s="2"/>
      <c r="S1137" s="2"/>
      <c r="T1137" s="2"/>
    </row>
    <row r="1138" spans="1:2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Q1138" s="2"/>
      <c r="R1138" s="2"/>
      <c r="S1138" s="2"/>
      <c r="T1138" s="2"/>
    </row>
    <row r="1139" spans="1:2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Q1139" s="2"/>
      <c r="R1139" s="2"/>
      <c r="S1139" s="2"/>
      <c r="T1139" s="2"/>
    </row>
    <row r="1140" spans="1:2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Q1140" s="2"/>
      <c r="R1140" s="2"/>
      <c r="S1140" s="2"/>
      <c r="T1140" s="2"/>
    </row>
    <row r="1141" spans="1:2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Q1141" s="2"/>
      <c r="R1141" s="2"/>
      <c r="S1141" s="2"/>
      <c r="T1141" s="2"/>
    </row>
    <row r="1142" spans="1:2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Q1142" s="2"/>
      <c r="R1142" s="2"/>
      <c r="S1142" s="2"/>
      <c r="T1142" s="2"/>
    </row>
    <row r="1143" spans="1:2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Q1143" s="2"/>
      <c r="R1143" s="2"/>
      <c r="S1143" s="2"/>
      <c r="T1143" s="2"/>
    </row>
    <row r="1144" spans="1:2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Q1144" s="2"/>
      <c r="R1144" s="2"/>
      <c r="S1144" s="2"/>
      <c r="T1144" s="2"/>
    </row>
    <row r="1145" spans="1:2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Q1145" s="2"/>
      <c r="R1145" s="2"/>
      <c r="S1145" s="2"/>
      <c r="T1145" s="2"/>
    </row>
    <row r="1146" spans="1:2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Q1146" s="2"/>
      <c r="R1146" s="2"/>
      <c r="S1146" s="2"/>
      <c r="T1146" s="2"/>
    </row>
    <row r="1147" spans="1:2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Q1147" s="2"/>
      <c r="R1147" s="2"/>
      <c r="S1147" s="2"/>
      <c r="T1147" s="2"/>
    </row>
    <row r="1148" spans="1:2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Q1148" s="2"/>
      <c r="R1148" s="2"/>
      <c r="S1148" s="2"/>
      <c r="T1148" s="2"/>
    </row>
    <row r="1149" spans="1:2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Q1149" s="2"/>
      <c r="R1149" s="2"/>
      <c r="S1149" s="2"/>
      <c r="T1149" s="2"/>
    </row>
    <row r="1150" spans="1:2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Q1150" s="2"/>
      <c r="R1150" s="2"/>
      <c r="S1150" s="2"/>
      <c r="T1150" s="2"/>
    </row>
    <row r="1151" spans="1:2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Q1151" s="2"/>
      <c r="R1151" s="2"/>
      <c r="S1151" s="2"/>
      <c r="T1151" s="2"/>
    </row>
    <row r="1152" spans="1:2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Q1152" s="2"/>
      <c r="R1152" s="2"/>
      <c r="S1152" s="2"/>
      <c r="T1152" s="2"/>
    </row>
    <row r="1153" spans="1:2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Q1153" s="2"/>
      <c r="R1153" s="2"/>
      <c r="S1153" s="2"/>
      <c r="T1153" s="2"/>
    </row>
    <row r="1154" spans="1:2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Q1154" s="2"/>
      <c r="R1154" s="2"/>
      <c r="S1154" s="2"/>
      <c r="T1154" s="2"/>
    </row>
    <row r="1155" spans="1:2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Q1155" s="2"/>
      <c r="R1155" s="2"/>
      <c r="S1155" s="2"/>
      <c r="T1155" s="2"/>
    </row>
    <row r="1156" spans="1:2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Q1156" s="2"/>
      <c r="R1156" s="2"/>
      <c r="S1156" s="2"/>
      <c r="T1156" s="2"/>
    </row>
    <row r="1157" spans="1:2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Q1157" s="2"/>
      <c r="R1157" s="2"/>
      <c r="S1157" s="2"/>
      <c r="T1157" s="2"/>
    </row>
    <row r="1158" spans="1:2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Q1158" s="2"/>
      <c r="R1158" s="2"/>
      <c r="S1158" s="2"/>
      <c r="T1158" s="2"/>
    </row>
    <row r="1159" spans="1:2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Q1159" s="2"/>
      <c r="R1159" s="2"/>
      <c r="S1159" s="2"/>
      <c r="T1159" s="2"/>
    </row>
    <row r="1160" spans="1:2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Q1160" s="2"/>
      <c r="R1160" s="2"/>
      <c r="S1160" s="2"/>
      <c r="T1160" s="2"/>
    </row>
  </sheetData>
  <conditionalFormatting sqref="D1:F1083 D1161:F1048576">
    <cfRule type="cellIs" dxfId="4" priority="1" operator="lessThan">
      <formula>0</formula>
    </cfRule>
  </conditionalFormatting>
  <conditionalFormatting sqref="I2:I11 I116:I167">
    <cfRule type="cellIs" dxfId="3" priority="3" operator="greaterThan">
      <formula>0</formula>
    </cfRule>
  </conditionalFormatting>
  <conditionalFormatting sqref="T1:T115 T168:T1083 T1161:T1048576">
    <cfRule type="cellIs" dxfId="2" priority="110" operator="equal">
      <formula>"PENDIENTE"</formula>
    </cfRule>
    <cfRule type="cellIs" dxfId="1" priority="111" operator="equal">
      <formula>"PENDIENTE"</formula>
    </cfRule>
  </conditionalFormatting>
  <conditionalFormatting sqref="T116:T167">
    <cfRule type="containsText" dxfId="0" priority="107" operator="containsText" text="PENDIENTE">
      <formula>NOT(ISERROR(SEARCH("PENDIENTE",T116)))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5"/>
  <sheetViews>
    <sheetView workbookViewId="0">
      <selection activeCell="C22" sqref="C22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17" t="s">
        <v>1962</v>
      </c>
      <c r="B2" s="119">
        <v>0</v>
      </c>
      <c r="C2" s="119">
        <v>6201.46</v>
      </c>
      <c r="D2" s="47"/>
      <c r="F2" s="42">
        <f>B2*16%</f>
        <v>0</v>
      </c>
      <c r="H2" s="45" t="str">
        <f>FIXED(B2,0)</f>
        <v>0</v>
      </c>
      <c r="I2" s="45" t="str">
        <f t="shared" ref="I2:I11" si="0">FIXED(C2,0)</f>
        <v>6,201</v>
      </c>
      <c r="J2" s="46"/>
    </row>
    <row r="3" spans="1:10" x14ac:dyDescent="0.25">
      <c r="A3" s="117" t="s">
        <v>1963</v>
      </c>
      <c r="B3" s="119">
        <v>39024</v>
      </c>
      <c r="C3" s="119">
        <v>0</v>
      </c>
      <c r="D3" s="47"/>
      <c r="F3" s="42">
        <f t="shared" ref="F3:F11" si="1">B3*16%</f>
        <v>6243.84</v>
      </c>
      <c r="H3" s="45" t="str">
        <f t="shared" ref="H3:H11" si="2">FIXED(B3,0)</f>
        <v>39,024</v>
      </c>
      <c r="I3" s="45" t="str">
        <f t="shared" si="0"/>
        <v>0</v>
      </c>
      <c r="J3" s="46"/>
    </row>
    <row r="4" spans="1:10" x14ac:dyDescent="0.25">
      <c r="A4" s="117" t="s">
        <v>1964</v>
      </c>
      <c r="B4" s="119">
        <v>996</v>
      </c>
      <c r="C4" s="119">
        <v>0</v>
      </c>
      <c r="D4" s="47"/>
      <c r="F4" s="42">
        <f t="shared" si="1"/>
        <v>159.36000000000001</v>
      </c>
      <c r="H4" s="45" t="str">
        <f t="shared" si="2"/>
        <v>996</v>
      </c>
      <c r="I4" s="45" t="str">
        <f t="shared" si="0"/>
        <v>0</v>
      </c>
      <c r="J4" s="46"/>
    </row>
    <row r="5" spans="1:10" x14ac:dyDescent="0.25">
      <c r="A5" s="117" t="s">
        <v>1965</v>
      </c>
      <c r="B5" s="119">
        <v>24021.14</v>
      </c>
      <c r="C5" s="119">
        <v>0</v>
      </c>
      <c r="D5" s="60"/>
      <c r="F5" s="42">
        <f t="shared" si="1"/>
        <v>3843.3824</v>
      </c>
      <c r="H5" s="45" t="str">
        <f t="shared" si="2"/>
        <v>24,021</v>
      </c>
      <c r="I5" s="45" t="str">
        <f t="shared" si="0"/>
        <v>0</v>
      </c>
      <c r="J5" s="46"/>
    </row>
    <row r="6" spans="1:10" x14ac:dyDescent="0.25">
      <c r="A6" s="117" t="s">
        <v>1966</v>
      </c>
      <c r="B6" s="119">
        <v>-43103.45</v>
      </c>
      <c r="C6" s="119">
        <v>0</v>
      </c>
      <c r="D6" s="47"/>
      <c r="F6" s="42">
        <f t="shared" si="1"/>
        <v>-6896.5519999999997</v>
      </c>
      <c r="H6" s="45" t="str">
        <f t="shared" si="2"/>
        <v>-43,103</v>
      </c>
      <c r="I6" s="45" t="str">
        <f t="shared" si="0"/>
        <v>0</v>
      </c>
      <c r="J6" s="46"/>
    </row>
    <row r="7" spans="1:10" x14ac:dyDescent="0.25">
      <c r="A7" s="117" t="s">
        <v>1967</v>
      </c>
      <c r="B7" s="119">
        <v>96454.07</v>
      </c>
      <c r="C7" s="119">
        <v>0</v>
      </c>
      <c r="D7" s="47"/>
      <c r="F7" s="42">
        <f t="shared" si="1"/>
        <v>15432.651200000002</v>
      </c>
      <c r="H7" s="45" t="str">
        <f t="shared" si="2"/>
        <v>96,454</v>
      </c>
      <c r="I7" s="45" t="str">
        <f t="shared" si="0"/>
        <v>0</v>
      </c>
      <c r="J7" s="46"/>
    </row>
    <row r="8" spans="1:10" x14ac:dyDescent="0.25">
      <c r="A8" s="117" t="s">
        <v>1968</v>
      </c>
      <c r="B8" s="119">
        <v>264709.17</v>
      </c>
      <c r="C8" s="119">
        <v>0</v>
      </c>
      <c r="D8" s="47"/>
      <c r="F8" s="42">
        <f t="shared" si="1"/>
        <v>42353.467199999999</v>
      </c>
      <c r="H8" s="45" t="str">
        <f t="shared" si="2"/>
        <v>264,709</v>
      </c>
      <c r="I8" s="45" t="str">
        <f t="shared" si="0"/>
        <v>0</v>
      </c>
      <c r="J8" s="46"/>
    </row>
    <row r="9" spans="1:10" x14ac:dyDescent="0.25">
      <c r="A9" s="117" t="s">
        <v>1969</v>
      </c>
      <c r="B9" s="119">
        <v>206855.39</v>
      </c>
      <c r="C9" s="119">
        <v>0</v>
      </c>
      <c r="D9" s="47"/>
      <c r="F9" s="42">
        <f t="shared" si="1"/>
        <v>33096.862400000005</v>
      </c>
      <c r="H9" s="45" t="str">
        <f t="shared" si="2"/>
        <v>206,855</v>
      </c>
      <c r="I9" s="45" t="str">
        <f t="shared" si="0"/>
        <v>0</v>
      </c>
      <c r="J9" s="46"/>
    </row>
    <row r="10" spans="1:10" x14ac:dyDescent="0.25">
      <c r="A10" s="117"/>
      <c r="B10" s="118"/>
      <c r="C10" s="116"/>
      <c r="D10" s="47"/>
      <c r="F10" s="42">
        <f t="shared" si="1"/>
        <v>0</v>
      </c>
      <c r="H10" s="45" t="str">
        <f t="shared" si="2"/>
        <v>0</v>
      </c>
      <c r="I10" s="45" t="str">
        <f t="shared" si="0"/>
        <v>0</v>
      </c>
    </row>
    <row r="11" spans="1:10" x14ac:dyDescent="0.25">
      <c r="A11" s="117"/>
      <c r="B11" s="118"/>
      <c r="C11" s="106"/>
      <c r="D11" s="35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31"/>
      <c r="B12" s="44">
        <f>SUM(B2:B11)</f>
        <v>588956.32000000007</v>
      </c>
      <c r="C12" s="44">
        <f>SUM(C2:C11)</f>
        <v>6201.46</v>
      </c>
      <c r="D12" s="44">
        <f>SUM(D2:D11)</f>
        <v>0</v>
      </c>
      <c r="F12" s="41">
        <f t="shared" ref="F12" si="3">B12*16%</f>
        <v>94233.011200000008</v>
      </c>
    </row>
    <row r="13" spans="1:10" x14ac:dyDescent="0.25">
      <c r="A13" s="31"/>
      <c r="B13" s="32"/>
      <c r="C13" s="32"/>
      <c r="D13" s="33"/>
      <c r="H13" s="38"/>
    </row>
    <row r="15" spans="1:10" x14ac:dyDescent="0.25">
      <c r="A15" s="31"/>
      <c r="D15" s="34"/>
      <c r="F15" s="41"/>
      <c r="H15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207"/>
  <sheetViews>
    <sheetView zoomScale="80" zoomScaleNormal="80" workbookViewId="0">
      <pane xSplit="1" ySplit="2" topLeftCell="B238" activePane="bottomRight" state="frozen"/>
      <selection pane="topRight" activeCell="B1" sqref="B1"/>
      <selection pane="bottomLeft" activeCell="A3" sqref="A3"/>
      <selection pane="bottomRight" activeCell="D254" sqref="D254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>
        <f>'[1]210 Y RFC'!A3207</f>
        <v>0</v>
      </c>
      <c r="C3" t="str">
        <f>'[1]210 Y RFC'!B3207</f>
        <v>210-3205</v>
      </c>
      <c r="D3">
        <f>'[1]210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'[1]210 Y RFC'!A3</f>
        <v>SDE140329416</v>
      </c>
      <c r="C4" t="str">
        <f>'[1]210 Y RFC'!B3</f>
        <v>210-0001</v>
      </c>
      <c r="D4" t="str">
        <f>'[1]210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0</v>
      </c>
      <c r="T4" s="74"/>
    </row>
    <row r="5" spans="2:20" x14ac:dyDescent="0.25">
      <c r="B5" t="str">
        <f>'[1]210 Y RFC'!A4</f>
        <v>FJC780315E91</v>
      </c>
      <c r="C5" t="str">
        <f>'[1]210 Y RFC'!B4</f>
        <v>210-0002</v>
      </c>
      <c r="D5" t="str">
        <f>'[1]210 Y RFC'!C4</f>
        <v>FABRICA DE JABON LA CORONA SA DE CV</v>
      </c>
      <c r="E5" s="28">
        <f>SUMIFS(Tabla16[TASA 16],Tabla16[NUM],Tabla1[[#This Row],[CODIGO]])</f>
        <v>840579.75</v>
      </c>
      <c r="F5" s="28">
        <f>SUMIFS(Tabla16[TASA 0%],Tabla16[NUM],Tabla1[[#This Row],[CODIGO]])</f>
        <v>21908.090000000026</v>
      </c>
      <c r="G5" s="28">
        <f>SUMIFS(Tabla16[[EXENTO ]],Tabla16[NUM],Tabla1[[#This Row],[CODIGO]])</f>
        <v>0</v>
      </c>
      <c r="H5" s="28">
        <f>SUMIFS(Tabla16[IVA],Tabla16[NUM],Tabla1[[#This Row],[CODIGO]])</f>
        <v>134492.76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840,580</v>
      </c>
      <c r="L5" t="str">
        <f>FIXED(Tabla1[[#This Row],[TASA 0%]],0)</f>
        <v>21,908</v>
      </c>
      <c r="M5" t="str">
        <f>FIXED(Tabla1[[#This Row],[TASA EXE.]],0)</f>
        <v>0</v>
      </c>
      <c r="N5" t="str">
        <f>FIXED(Tabla1[[#This Row],[IVA]],0)</f>
        <v>134,493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134492.79999999999</v>
      </c>
    </row>
    <row r="6" spans="2:20" x14ac:dyDescent="0.25">
      <c r="B6" t="str">
        <f>'[1]210 Y RFC'!A5</f>
        <v>QFM860528QA2</v>
      </c>
      <c r="C6" t="str">
        <f>'[1]210 Y RFC'!B5</f>
        <v>210-0003</v>
      </c>
      <c r="D6" t="str">
        <f>'[1]210 Y RFC'!C5</f>
        <v>QUIMICA FRANCO MEXICANA NORDIN SA DE CV</v>
      </c>
      <c r="E6" s="28">
        <f>SUMIFS(Tabla16[TASA 16],Tabla16[NUM],Tabla1[[#This Row],[CODIGO]])</f>
        <v>0</v>
      </c>
      <c r="F6" s="28">
        <f>SUMIFS(Tabla16[TASA 0%],Tabla16[NUM],Tabla1[[#This Row],[CODIGO]])</f>
        <v>0</v>
      </c>
      <c r="G6" s="28">
        <f>SUMIFS(Tabla16[[EXENTO ]],Tabla16[NUM],Tabla1[[#This Row],[CODIGO]])</f>
        <v>0</v>
      </c>
      <c r="H6" s="28">
        <f>SUMIFS(Tabla16[IVA],Tabla16[NUM],Tabla1[[#This Row],[CODIGO]])</f>
        <v>0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0</v>
      </c>
      <c r="L6" t="str">
        <f>FIXED(Tabla1[[#This Row],[TASA 0%]],0)</f>
        <v>0</v>
      </c>
      <c r="M6" t="str">
        <f>FIXED(Tabla1[[#This Row],[TASA EXE.]],0)</f>
        <v>0</v>
      </c>
      <c r="N6" t="str">
        <f>FIXED(Tabla1[[#This Row],[IVA]],0)</f>
        <v>0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0</v>
      </c>
      <c r="T6" s="74"/>
    </row>
    <row r="7" spans="2:20" x14ac:dyDescent="0.25">
      <c r="B7" t="str">
        <f>'[1]210 Y RFC'!A6</f>
        <v>CMA9901083WA</v>
      </c>
      <c r="C7" t="str">
        <f>'[1]210 Y RFC'!B6</f>
        <v>210-0004</v>
      </c>
      <c r="D7" t="str">
        <f>'[1]210 Y RFC'!C6</f>
        <v>CASA MARZAM SA DE CV</v>
      </c>
      <c r="E7" s="28">
        <f>SUMIFS(Tabla16[TASA 16],Tabla16[NUM],Tabla1[[#This Row],[CODIGO]])</f>
        <v>368043.0625</v>
      </c>
      <c r="F7" s="28">
        <f>SUMIFS(Tabla16[TASA 0%],Tabla16[NUM],Tabla1[[#This Row],[CODIGO]])</f>
        <v>6715008.1875</v>
      </c>
      <c r="G7" s="28">
        <f>SUMIFS(Tabla16[[EXENTO ]],Tabla16[NUM],Tabla1[[#This Row],[CODIGO]])</f>
        <v>0</v>
      </c>
      <c r="H7" s="28">
        <f>SUMIFS(Tabla16[IVA],Tabla16[NUM],Tabla1[[#This Row],[CODIGO]])</f>
        <v>58886.89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368,043</v>
      </c>
      <c r="L7" t="str">
        <f>FIXED(Tabla1[[#This Row],[TASA 0%]],0)</f>
        <v>6,715,008</v>
      </c>
      <c r="M7" t="str">
        <f>FIXED(Tabla1[[#This Row],[TASA EXE.]],0)</f>
        <v>0</v>
      </c>
      <c r="N7" t="str">
        <f>FIXED(Tabla1[[#This Row],[IVA]],0)</f>
        <v>58,887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58886.880000000005</v>
      </c>
    </row>
    <row r="8" spans="2:20" x14ac:dyDescent="0.25">
      <c r="B8">
        <f>'[1]210 Y RFC'!A7</f>
        <v>0</v>
      </c>
      <c r="C8" t="str">
        <f>'[1]210 Y RFC'!B7</f>
        <v>210-0005</v>
      </c>
      <c r="D8" t="str">
        <f>'[1]210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0</v>
      </c>
      <c r="T8" s="74"/>
    </row>
    <row r="9" spans="2:20" x14ac:dyDescent="0.25">
      <c r="B9" t="str">
        <f>'[1]210 Y RFC'!A8</f>
        <v>ADU800131T10</v>
      </c>
      <c r="C9" t="str">
        <f>'[1]210 Y RFC'!B8</f>
        <v>210-0006</v>
      </c>
      <c r="D9" t="str">
        <f>'[1]210 Y RFC'!C8</f>
        <v>ABARROTERA DEL DUERO SA DE CV</v>
      </c>
      <c r="E9" s="28">
        <f>SUMIFS(Tabla16[TASA 16],Tabla16[NUM],Tabla1[[#This Row],[CODIGO]])</f>
        <v>2212307</v>
      </c>
      <c r="F9" s="28">
        <f>SUMIFS(Tabla16[TASA 0%],Tabla16[NUM],Tabla1[[#This Row],[CODIGO]])</f>
        <v>2126417.34</v>
      </c>
      <c r="G9" s="28">
        <f>SUMIFS(Tabla16[[EXENTO ]],Tabla16[NUM],Tabla1[[#This Row],[CODIGO]])</f>
        <v>26940.5</v>
      </c>
      <c r="H9" s="28">
        <f>SUMIFS(Tabla16[IVA],Tabla16[NUM],Tabla1[[#This Row],[CODIGO]])</f>
        <v>353969.12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2,212,307</v>
      </c>
      <c r="L9" t="str">
        <f>FIXED(Tabla1[[#This Row],[TASA 0%]],0)</f>
        <v>2,126,417</v>
      </c>
      <c r="M9" t="str">
        <f>FIXED(Tabla1[[#This Row],[TASA EXE.]],0)</f>
        <v>26,941</v>
      </c>
      <c r="N9" t="str">
        <f>FIXED(Tabla1[[#This Row],[IVA]],0)</f>
        <v>353,969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353969.12</v>
      </c>
    </row>
    <row r="10" spans="2:20" x14ac:dyDescent="0.25">
      <c r="B10" t="str">
        <f>'[1]210 Y RFC'!A9</f>
        <v>PER861230LS5</v>
      </c>
      <c r="C10" t="str">
        <f>'[1]210 Y RFC'!B9</f>
        <v>210-0007</v>
      </c>
      <c r="D10" t="str">
        <f>'[1]210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'[1]210 Y RFC'!A10</f>
        <v>ACM601104CV8</v>
      </c>
      <c r="C11" t="str">
        <f>'[1]210 Y RFC'!B10</f>
        <v>210-0008</v>
      </c>
      <c r="D11" t="str">
        <f>'[1]210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'[1]210 Y RFC'!A11</f>
        <v>ANS9008284E9</v>
      </c>
      <c r="C12" t="str">
        <f>'[1]210 Y RFC'!B11</f>
        <v>210-0009</v>
      </c>
      <c r="D12" t="str">
        <f>'[1]210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'[1]210 Y RFC'!A12</f>
        <v>BDF900209VC0</v>
      </c>
      <c r="C13" t="str">
        <f>'[1]210 Y RFC'!B12</f>
        <v>210-0010</v>
      </c>
      <c r="D13" t="str">
        <f>'[1]210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'[1]210 Y RFC'!A13</f>
        <v>GGA831121JE9</v>
      </c>
      <c r="C14" t="str">
        <f>'[1]210 Y RFC'!B13</f>
        <v>210-0011</v>
      </c>
      <c r="D14" t="str">
        <f>'[1]210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'[1]210 Y RFC'!A14</f>
        <v>MIRP620430HB2</v>
      </c>
      <c r="C15" t="str">
        <f>'[1]210 Y RFC'!B14</f>
        <v>210-0012</v>
      </c>
      <c r="D15" t="str">
        <f>'[1]210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'[1]210 Y RFC'!A15</f>
        <v>SST0211115X4</v>
      </c>
      <c r="C16" t="str">
        <f>'[1]210 Y RFC'!B15</f>
        <v>210-0013</v>
      </c>
      <c r="D16" t="str">
        <f>'[1]210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'[1]210 Y RFC'!A16</f>
        <v>AGD811217HS7</v>
      </c>
      <c r="C17" t="str">
        <f>'[1]210 Y RFC'!B16</f>
        <v>210-0014</v>
      </c>
      <c r="D17" t="str">
        <f>'[1]210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761289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761,289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'[1]210 Y RFC'!A17</f>
        <v>FMO900703TY4</v>
      </c>
      <c r="C18" t="str">
        <f>'[1]210 Y RFC'!B17</f>
        <v>210-0015</v>
      </c>
      <c r="D18" t="str">
        <f>'[1]210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'[1]210 Y RFC'!A18</f>
        <v>CJA830117BJ4</v>
      </c>
      <c r="C19" t="str">
        <f>'[1]210 Y RFC'!B18</f>
        <v>210-0016</v>
      </c>
      <c r="D19" t="str">
        <f>'[1]210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'[1]210 Y RFC'!A19</f>
        <v>CAVM851226HN1</v>
      </c>
      <c r="C20" t="str">
        <f>'[1]210 Y RFC'!B19</f>
        <v>210-0017</v>
      </c>
      <c r="D20" t="str">
        <f>'[1]210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 t="str">
        <f>'[1]210 Y RFC'!A20</f>
        <v>MOFI620807NJ4</v>
      </c>
      <c r="C21" t="str">
        <f>'[1]210 Y RFC'!B20</f>
        <v>210-0018</v>
      </c>
      <c r="D21" t="str">
        <f>'[1]210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>
        <f>'[1]210 Y RFC'!A21</f>
        <v>0</v>
      </c>
      <c r="C22" t="str">
        <f>'[1]210 Y RFC'!B21</f>
        <v>210-0019</v>
      </c>
      <c r="D22" t="str">
        <f>'[1]210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'[1]210 Y RFC'!A22</f>
        <v>CAA850219G16</v>
      </c>
      <c r="C23" t="str">
        <f>'[1]210 Y RFC'!B22</f>
        <v>210-0020</v>
      </c>
      <c r="D23" t="str">
        <f>'[1]210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'[1]210 Y RFC'!A23</f>
        <v>DTA0410224Q9</v>
      </c>
      <c r="C24" t="str">
        <f>'[1]210 Y RFC'!B23</f>
        <v>210-0021</v>
      </c>
      <c r="D24" t="str">
        <f>'[1]210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'[1]210 Y RFC'!A24</f>
        <v>GOHR620627M11</v>
      </c>
      <c r="C25" t="str">
        <f>'[1]210 Y RFC'!B24</f>
        <v>210-0022</v>
      </c>
      <c r="D25" t="str">
        <f>'[1]210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'[1]210 Y RFC'!A25</f>
        <v>CEC04052528A</v>
      </c>
      <c r="C26" t="str">
        <f>'[1]210 Y RFC'!B25</f>
        <v>210-0023</v>
      </c>
      <c r="D26" t="str">
        <f>'[1]210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0</v>
      </c>
      <c r="T26" s="74"/>
    </row>
    <row r="27" spans="2:20" x14ac:dyDescent="0.25">
      <c r="B27" t="str">
        <f>'[1]210 Y RFC'!A26</f>
        <v>NAD901023GRA</v>
      </c>
      <c r="C27" t="str">
        <f>'[1]210 Y RFC'!B26</f>
        <v>210-0024</v>
      </c>
      <c r="D27" t="str">
        <f>'[1]210 Y RFC'!C26</f>
        <v>NADRO SAPI DE CV</v>
      </c>
      <c r="E27" s="28">
        <f>SUMIFS(Tabla16[TASA 16],Tabla16[NUM],Tabla1[[#This Row],[CODIGO]])</f>
        <v>1852172.9374999998</v>
      </c>
      <c r="F27" s="28">
        <f>SUMIFS(Tabla16[TASA 0%],Tabla16[NUM],Tabla1[[#This Row],[CODIGO]])</f>
        <v>8336517.6925000008</v>
      </c>
      <c r="G27" s="28">
        <f>SUMIFS(Tabla16[[EXENTO ]],Tabla16[NUM],Tabla1[[#This Row],[CODIGO]])</f>
        <v>0</v>
      </c>
      <c r="H27" s="28">
        <f>SUMIFS(Tabla16[IVA],Tabla16[NUM],Tabla1[[#This Row],[CODIGO]])</f>
        <v>296347.67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1,852,173</v>
      </c>
      <c r="L27" t="str">
        <f>FIXED(Tabla1[[#This Row],[TASA 0%]],0)</f>
        <v>8,336,518</v>
      </c>
      <c r="M27" t="str">
        <f>FIXED(Tabla1[[#This Row],[TASA EXE.]],0)</f>
        <v>0</v>
      </c>
      <c r="N27" t="str">
        <f>FIXED(Tabla1[[#This Row],[IVA]],0)</f>
        <v>296,348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296347.68</v>
      </c>
    </row>
    <row r="28" spans="2:20" x14ac:dyDescent="0.25">
      <c r="B28" t="str">
        <f>'[1]210 Y RFC'!A27</f>
        <v>HDB9105148Y5</v>
      </c>
      <c r="C28" t="str">
        <f>'[1]210 Y RFC'!B27</f>
        <v>210-0025</v>
      </c>
      <c r="D28" t="str">
        <f>'[1]210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'[1]210 Y RFC'!A28</f>
        <v>SMA900206BA1</v>
      </c>
      <c r="C29" t="str">
        <f>'[1]210 Y RFC'!B28</f>
        <v>210-0026</v>
      </c>
      <c r="D29" t="str">
        <f>'[1]210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9570.0400000000009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9,570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'[1]210 Y RFC'!A29</f>
        <v>VAPO770918GQ2</v>
      </c>
      <c r="C30" t="str">
        <f>'[1]210 Y RFC'!B29</f>
        <v>210-0027</v>
      </c>
      <c r="D30" t="str">
        <f>'[1]210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'[1]210 Y RFC'!A30</f>
        <v>LOES8209246X5</v>
      </c>
      <c r="C31" t="str">
        <f>'[1]210 Y RFC'!B30</f>
        <v>210-0028</v>
      </c>
      <c r="D31" t="str">
        <f>'[1]210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'[1]210 Y RFC'!A31</f>
        <v>PHA140318TC8</v>
      </c>
      <c r="C32" t="str">
        <f>'[1]210 Y RFC'!B31</f>
        <v>210-0029</v>
      </c>
      <c r="D32" t="str">
        <f>'[1]210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'[1]210 Y RFC'!A32</f>
        <v>GOMI850319UP8</v>
      </c>
      <c r="C33" t="str">
        <f>'[1]210 Y RFC'!B32</f>
        <v>210-0030</v>
      </c>
      <c r="D33" t="str">
        <f>'[1]210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0</v>
      </c>
      <c r="T33" s="74"/>
    </row>
    <row r="34" spans="2:20" x14ac:dyDescent="0.25">
      <c r="B34" t="str">
        <f>'[1]210 Y RFC'!A33</f>
        <v>DIF9310055W1</v>
      </c>
      <c r="C34" t="str">
        <f>'[1]210 Y RFC'!B33</f>
        <v>210-0031</v>
      </c>
      <c r="D34" t="str">
        <f>'[1]210 Y RFC'!C33</f>
        <v>DIFARMER SA DE CV</v>
      </c>
      <c r="E34" s="28">
        <f>SUMIFS(Tabla16[TASA 16],Tabla16[NUM],Tabla1[[#This Row],[CODIGO]])</f>
        <v>23439.5</v>
      </c>
      <c r="F34" s="28">
        <f>SUMIFS(Tabla16[TASA 0%],Tabla16[NUM],Tabla1[[#This Row],[CODIGO]])</f>
        <v>150530.62999999998</v>
      </c>
      <c r="G34" s="28">
        <f>SUMIFS(Tabla16[[EXENTO ]],Tabla16[NUM],Tabla1[[#This Row],[CODIGO]])</f>
        <v>0</v>
      </c>
      <c r="H34" s="28">
        <f>SUMIFS(Tabla16[IVA],Tabla16[NUM],Tabla1[[#This Row],[CODIGO]])</f>
        <v>3750.32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23,440</v>
      </c>
      <c r="L34" t="str">
        <f>FIXED(Tabla1[[#This Row],[TASA 0%]],0)</f>
        <v>150,531</v>
      </c>
      <c r="M34" t="str">
        <f>FIXED(Tabla1[[#This Row],[TASA EXE.]],0)</f>
        <v>0</v>
      </c>
      <c r="N34" t="str">
        <f>FIXED(Tabla1[[#This Row],[IVA]],0)</f>
        <v>3,750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3750.4</v>
      </c>
    </row>
    <row r="35" spans="2:20" x14ac:dyDescent="0.25">
      <c r="B35">
        <f>'[1]210 Y RFC'!A34</f>
        <v>0</v>
      </c>
      <c r="C35" t="str">
        <f>'[1]210 Y RFC'!B34</f>
        <v>210-0032</v>
      </c>
      <c r="D35" t="str">
        <f>'[1]210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'[1]210 Y RFC'!A35</f>
        <v>DSE0603067K7</v>
      </c>
      <c r="C36" t="str">
        <f>'[1]210 Y RFC'!B35</f>
        <v>210-0033</v>
      </c>
      <c r="D36" t="str">
        <f>'[1]210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'[1]210 Y RFC'!A36</f>
        <v>GODB890204MSA</v>
      </c>
      <c r="C37" t="str">
        <f>'[1]210 Y RFC'!B36</f>
        <v>210-0034</v>
      </c>
      <c r="D37" t="str">
        <f>'[1]210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'[1]210 Y RFC'!A37</f>
        <v>BACD560130DF7</v>
      </c>
      <c r="C38" t="str">
        <f>'[1]210 Y RFC'!B37</f>
        <v>210-0035</v>
      </c>
      <c r="D38" t="str">
        <f>'[1]210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0</v>
      </c>
      <c r="T38" s="74"/>
    </row>
    <row r="39" spans="2:20" x14ac:dyDescent="0.25">
      <c r="B39" t="str">
        <f>'[1]210 Y RFC'!A38</f>
        <v>MARM7410245CA</v>
      </c>
      <c r="C39" t="str">
        <f>'[1]210 Y RFC'!B38</f>
        <v>210-0036</v>
      </c>
      <c r="D39" t="str">
        <f>'[1]210 Y RFC'!C38</f>
        <v>MARTIARENA ROJAS MAURICIO RAFAEL</v>
      </c>
      <c r="E39" s="28">
        <f>SUMIFS(Tabla16[TASA 16],Tabla16[NUM],Tabla1[[#This Row],[CODIGO]])</f>
        <v>26042.5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4166.8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26,043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4,167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4166.88</v>
      </c>
    </row>
    <row r="40" spans="2:20" x14ac:dyDescent="0.25">
      <c r="B40" t="str">
        <f>'[1]210 Y RFC'!A39</f>
        <v>ISE841114F46</v>
      </c>
      <c r="C40" t="str">
        <f>'[1]210 Y RFC'!B39</f>
        <v>210-0037</v>
      </c>
      <c r="D40" t="str">
        <f>'[1]210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'[1]210 Y RFC'!A40</f>
        <v>J&amp;J920909AV8</v>
      </c>
      <c r="C41" t="str">
        <f>'[1]210 Y RFC'!B40</f>
        <v>210-0038</v>
      </c>
      <c r="D41" t="str">
        <f>'[1]210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 t="str">
        <f>'[1]210 Y RFC'!A41</f>
        <v>LFE101104RJ1</v>
      </c>
      <c r="C42" t="str">
        <f>'[1]210 Y RFC'!B41</f>
        <v>210-0039</v>
      </c>
      <c r="D42" t="str">
        <f>'[1]210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>
        <f>'[1]210 Y RFC'!A42</f>
        <v>0</v>
      </c>
      <c r="C43" t="str">
        <f>'[1]210 Y RFC'!B42</f>
        <v>210-0040</v>
      </c>
      <c r="D43" t="str">
        <f>'[1]210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'[1]210 Y RFC'!A43</f>
        <v>BACR550619JLA</v>
      </c>
      <c r="C44" t="str">
        <f>'[1]210 Y RFC'!B43</f>
        <v>210-0041</v>
      </c>
      <c r="D44" t="str">
        <f>'[1]210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'[1]210 Y RFC'!A44</f>
        <v>CCO820507BV4</v>
      </c>
      <c r="C45" t="str">
        <f>'[1]210 Y RFC'!B44</f>
        <v>210-0042</v>
      </c>
      <c r="D45" t="str">
        <f>'[1]210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0</v>
      </c>
    </row>
    <row r="46" spans="2:20" x14ac:dyDescent="0.25">
      <c r="B46" t="str">
        <f>'[1]210 Y RFC'!A45</f>
        <v>CDI090715JQ1</v>
      </c>
      <c r="C46" t="str">
        <f>'[1]210 Y RFC'!B45</f>
        <v>210-0043</v>
      </c>
      <c r="D46" t="str">
        <f>'[1]210 Y RFC'!C45</f>
        <v>CUETARA DISTRIBUCION SA DE CV</v>
      </c>
      <c r="E46" s="28">
        <f>SUMIFS(Tabla16[TASA 16],Tabla16[NUM],Tabla1[[#This Row],[CODIGO]])</f>
        <v>3667.625</v>
      </c>
      <c r="F46" s="28">
        <f>SUMIFS(Tabla16[TASA 0%],Tabla16[NUM],Tabla1[[#This Row],[CODIGO]])</f>
        <v>401627.19500000001</v>
      </c>
      <c r="G46" s="28">
        <f>SUMIFS(Tabla16[[EXENTO ]],Tabla16[NUM],Tabla1[[#This Row],[CODIGO]])</f>
        <v>27665.17</v>
      </c>
      <c r="H46" s="28">
        <f>SUMIFS(Tabla16[IVA],Tabla16[NUM],Tabla1[[#This Row],[CODIGO]])</f>
        <v>586.82000000000005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3,668</v>
      </c>
      <c r="L46" t="str">
        <f>FIXED(Tabla1[[#This Row],[TASA 0%]],0)</f>
        <v>401,627</v>
      </c>
      <c r="M46" t="str">
        <f>FIXED(Tabla1[[#This Row],[TASA EXE.]],0)</f>
        <v>27,665</v>
      </c>
      <c r="N46" t="str">
        <f>FIXED(Tabla1[[#This Row],[IVA]],0)</f>
        <v>587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586.88</v>
      </c>
    </row>
    <row r="47" spans="2:20" x14ac:dyDescent="0.25">
      <c r="B47" t="str">
        <f>'[1]210 Y RFC'!A46</f>
        <v>MAGM900615AX3</v>
      </c>
      <c r="C47" t="str">
        <f>'[1]210 Y RFC'!B46</f>
        <v>210-0044</v>
      </c>
      <c r="D47" t="str">
        <f>'[1]210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'[1]210 Y RFC'!A47</f>
        <v>0</v>
      </c>
      <c r="C48" t="str">
        <f>'[1]210 Y RFC'!B47</f>
        <v>210-0045</v>
      </c>
      <c r="D48" t="str">
        <f>'[1]210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>
        <f>'[1]210 Y RFC'!A48</f>
        <v>0</v>
      </c>
      <c r="C49" t="str">
        <f>'[1]210 Y RFC'!B48</f>
        <v>210-0046</v>
      </c>
      <c r="D49" t="str">
        <f>'[1]210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'[1]210 Y RFC'!A49</f>
        <v>REC120424QW7</v>
      </c>
      <c r="C50" t="str">
        <f>'[1]210 Y RFC'!B49</f>
        <v>210-0047</v>
      </c>
      <c r="D50" t="str">
        <f>'[1]210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'[1]210 Y RFC'!A50</f>
        <v>FAL000718UV4</v>
      </c>
      <c r="C51" t="str">
        <f>'[1]210 Y RFC'!B50</f>
        <v>210-0048</v>
      </c>
      <c r="D51" t="str">
        <f>'[1]210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'[1]210 Y RFC'!A51</f>
        <v>DME080411855</v>
      </c>
      <c r="C52" t="str">
        <f>'[1]210 Y RFC'!B51</f>
        <v>210-0049</v>
      </c>
      <c r="D52" t="str">
        <f>'[1]210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'[1]210 Y RFC'!A52</f>
        <v>NAFR7201132W7</v>
      </c>
      <c r="C53" t="str">
        <f>'[1]210 Y RFC'!B52</f>
        <v>210-0050</v>
      </c>
      <c r="D53" t="str">
        <f>'[1]210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'[1]210 Y RFC'!A53</f>
        <v>LOMK8707305R5</v>
      </c>
      <c r="C54" t="str">
        <f>'[1]210 Y RFC'!B53</f>
        <v>210-0051</v>
      </c>
      <c r="D54" t="str">
        <f>'[1]210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'[1]210 Y RFC'!A54</f>
        <v>IME0308124V3</v>
      </c>
      <c r="C55" t="str">
        <f>'[1]210 Y RFC'!B54</f>
        <v>210-0052</v>
      </c>
      <c r="D55" t="str">
        <f>'[1]210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 t="str">
        <f>'[1]210 Y RFC'!A55</f>
        <v>DBI1001072F6</v>
      </c>
      <c r="C56" t="str">
        <f>'[1]210 Y RFC'!B55</f>
        <v>210-0053</v>
      </c>
      <c r="D56" t="str">
        <f>'[1]210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>
        <f>'[1]210 Y RFC'!A56</f>
        <v>0</v>
      </c>
      <c r="C57" t="str">
        <f>'[1]210 Y RFC'!B56</f>
        <v>210-0054</v>
      </c>
      <c r="D57" t="str">
        <f>'[1]210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'[1]210 Y RFC'!A57</f>
        <v>FAE960918JL2</v>
      </c>
      <c r="C58" t="str">
        <f>'[1]210 Y RFC'!B57</f>
        <v>210-0055</v>
      </c>
      <c r="D58" t="str">
        <f>'[1]210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0</v>
      </c>
      <c r="T58" s="74"/>
    </row>
    <row r="59" spans="2:20" x14ac:dyDescent="0.25">
      <c r="B59" t="str">
        <f>'[1]210 Y RFC'!A58</f>
        <v>GHN571231C19</v>
      </c>
      <c r="C59" t="str">
        <f>'[1]210 Y RFC'!B58</f>
        <v>210-0056</v>
      </c>
      <c r="D59" t="str">
        <f>'[1]210 Y RFC'!C58</f>
        <v>GRISI HNOS SA DE CV</v>
      </c>
      <c r="E59" s="28">
        <f>SUMIFS(Tabla16[TASA 16],Tabla16[NUM],Tabla1[[#This Row],[CODIGO]])</f>
        <v>0</v>
      </c>
      <c r="F59" s="28">
        <f>SUMIFS(Tabla16[TASA 0%],Tabla16[NUM],Tabla1[[#This Row],[CODIGO]])</f>
        <v>0</v>
      </c>
      <c r="G59" s="28">
        <f>SUMIFS(Tabla16[[EXENTO ]],Tabla16[NUM],Tabla1[[#This Row],[CODIGO]])</f>
        <v>0</v>
      </c>
      <c r="H59" s="28">
        <f>SUMIFS(Tabla16[IVA],Tabla16[NUM],Tabla1[[#This Row],[CODIGO]])</f>
        <v>0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0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0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0</v>
      </c>
    </row>
    <row r="60" spans="2:20" x14ac:dyDescent="0.25">
      <c r="B60" t="str">
        <f>'[1]210 Y RFC'!A59</f>
        <v>DCL050125K82</v>
      </c>
      <c r="C60" t="str">
        <f>'[1]210 Y RFC'!B59</f>
        <v>210-0057</v>
      </c>
      <c r="D60" t="str">
        <f>'[1]210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'[1]210 Y RFC'!A60</f>
        <v>VCC1401017N8</v>
      </c>
      <c r="C61" t="str">
        <f>'[1]210 Y RFC'!B60</f>
        <v>210-0058</v>
      </c>
      <c r="D61" t="str">
        <f>'[1]210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 t="str">
        <f>'[1]210 Y RFC'!A61</f>
        <v>CFH041102C74</v>
      </c>
      <c r="C62" t="str">
        <f>'[1]210 Y RFC'!B61</f>
        <v>210-0059</v>
      </c>
      <c r="D62" t="str">
        <f>'[1]210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>
        <f>'[1]210 Y RFC'!A62</f>
        <v>0</v>
      </c>
      <c r="C63" t="str">
        <f>'[1]210 Y RFC'!B62</f>
        <v>210-0060</v>
      </c>
      <c r="D63" t="str">
        <f>'[1]210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'[1]210 Y RFC'!A63</f>
        <v>ACO140129KY4</v>
      </c>
      <c r="C64" t="str">
        <f>'[1]210 Y RFC'!B63</f>
        <v>210-0061</v>
      </c>
      <c r="D64" t="str">
        <f>'[1]210 Y RFC'!C63</f>
        <v>ABSORBENT COTTON SA DE CV</v>
      </c>
      <c r="E64" s="28">
        <f>SUMIFS(Tabla16[TASA 16],Tabla16[NUM],Tabla1[[#This Row],[CODIGO]])</f>
        <v>29833.3125</v>
      </c>
      <c r="F64" s="28">
        <f>SUMIFS(Tabla16[TASA 0%],Tabla16[NUM],Tabla1[[#This Row],[CODIGO]])</f>
        <v>-1.2500000004365575E-2</v>
      </c>
      <c r="G64" s="28">
        <f>SUMIFS(Tabla16[[EXENTO ]],Tabla16[NUM],Tabla1[[#This Row],[CODIGO]])</f>
        <v>0</v>
      </c>
      <c r="H64" s="28">
        <f>SUMIFS(Tabla16[IVA],Tabla16[NUM],Tabla1[[#This Row],[CODIGO]])</f>
        <v>4773.33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29,833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4,773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4773.28</v>
      </c>
      <c r="T64" s="74"/>
    </row>
    <row r="65" spans="2:18" x14ac:dyDescent="0.25">
      <c r="B65" t="str">
        <f>'[1]210 Y RFC'!A64</f>
        <v>MCO040318AH9</v>
      </c>
      <c r="C65" t="str">
        <f>'[1]210 Y RFC'!B64</f>
        <v>210-0062</v>
      </c>
      <c r="D65" t="str">
        <f>'[1]210 Y RFC'!C64</f>
        <v>MUEBLERIA LAS COLONIAS S DE RL DE CV</v>
      </c>
      <c r="E65" s="28">
        <f>SUMIFS(Tabla16[TASA 16],Tabla16[NUM],Tabla1[[#This Row],[CODIGO]])</f>
        <v>37965.5625</v>
      </c>
      <c r="F65" s="28">
        <f>SUMIFS(Tabla16[TASA 0%],Tabla16[NUM],Tabla1[[#This Row],[CODIGO]])</f>
        <v>-5.2499999997962732E-2</v>
      </c>
      <c r="G65" s="28">
        <f>SUMIFS(Tabla16[[EXENTO ]],Tabla16[NUM],Tabla1[[#This Row],[CODIGO]])</f>
        <v>0</v>
      </c>
      <c r="H65" s="28">
        <f>SUMIFS(Tabla16[IVA],Tabla16[NUM],Tabla1[[#This Row],[CODIGO]])</f>
        <v>6074.49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37,966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6,074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6074.56</v>
      </c>
    </row>
    <row r="66" spans="2:18" x14ac:dyDescent="0.25">
      <c r="B66" t="str">
        <f>'[1]210 Y RFC'!A65</f>
        <v>LHO810914LU2</v>
      </c>
      <c r="C66" t="str">
        <f>'[1]210 Y RFC'!B65</f>
        <v>210-0063</v>
      </c>
      <c r="D66" t="str">
        <f>'[1]210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'[1]210 Y RFC'!A66</f>
        <v>CPU130902N44</v>
      </c>
      <c r="C67" t="str">
        <f>'[1]210 Y RFC'!B66</f>
        <v>210-0064</v>
      </c>
      <c r="D67" t="str">
        <f>'[1]210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0</v>
      </c>
    </row>
    <row r="68" spans="2:18" x14ac:dyDescent="0.25">
      <c r="B68" t="str">
        <f>'[1]210 Y RFC'!A67</f>
        <v>CAAJ821019NF3</v>
      </c>
      <c r="C68" t="str">
        <f>'[1]210 Y RFC'!B67</f>
        <v>210-0065</v>
      </c>
      <c r="D68" t="str">
        <f>'[1]210 Y RFC'!C67</f>
        <v>CALDERON ANGUIANO JULIETA</v>
      </c>
      <c r="E68" s="28">
        <f>SUMIFS(Tabla16[TASA 16],Tabla16[NUM],Tabla1[[#This Row],[CODIGO]])</f>
        <v>1848.25</v>
      </c>
      <c r="F68" s="28">
        <f>SUMIFS(Tabla16[TASA 0%],Tabla16[NUM],Tabla1[[#This Row],[CODIGO]])</f>
        <v>2.9999999999802185E-2</v>
      </c>
      <c r="G68" s="28">
        <f>SUMIFS(Tabla16[[EXENTO ]],Tabla16[NUM],Tabla1[[#This Row],[CODIGO]])</f>
        <v>0</v>
      </c>
      <c r="H68" s="28">
        <f>SUMIFS(Tabla16[IVA],Tabla16[NUM],Tabla1[[#This Row],[CODIGO]])</f>
        <v>295.72000000000003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1,848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296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295.68</v>
      </c>
    </row>
    <row r="69" spans="2:18" x14ac:dyDescent="0.25">
      <c r="B69" t="str">
        <f>'[1]210 Y RFC'!A68</f>
        <v>AELO630627V4A</v>
      </c>
      <c r="C69" t="str">
        <f>'[1]210 Y RFC'!B68</f>
        <v>210-0066</v>
      </c>
      <c r="D69" t="str">
        <f>'[1]210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'[1]210 Y RFC'!A69</f>
        <v>ROCM800421AU3</v>
      </c>
      <c r="C70" t="str">
        <f>'[1]210 Y RFC'!B69</f>
        <v>210-0067</v>
      </c>
      <c r="D70" t="str">
        <f>'[1]210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'[1]210 Y RFC'!A70</f>
        <v>PAGS670714M97</v>
      </c>
      <c r="C71" t="str">
        <f>'[1]210 Y RFC'!B70</f>
        <v>210-0068</v>
      </c>
      <c r="D71" t="str">
        <f>'[1]210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'[1]210 Y RFC'!A71</f>
        <v>AUVR6907197HA</v>
      </c>
      <c r="C72" t="str">
        <f>'[1]210 Y RFC'!B71</f>
        <v>210-0069</v>
      </c>
      <c r="D72" t="str">
        <f>'[1]210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'[1]210 Y RFC'!A72</f>
        <v>PIT9101093WA</v>
      </c>
      <c r="C73" t="str">
        <f>'[1]210 Y RFC'!B72</f>
        <v>210-0070</v>
      </c>
      <c r="D73" t="str">
        <f>'[1]210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'[1]210 Y RFC'!A73</f>
        <v>DPM060629CV2</v>
      </c>
      <c r="C74" t="str">
        <f>'[1]210 Y RFC'!B73</f>
        <v>210-0071</v>
      </c>
      <c r="D74" t="str">
        <f>'[1]210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'[1]210 Y RFC'!A74</f>
        <v>MECB751002IK5</v>
      </c>
      <c r="C75" t="str">
        <f>'[1]210 Y RFC'!B74</f>
        <v>210-0072</v>
      </c>
      <c r="D75" t="str">
        <f>'[1]210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'[1]210 Y RFC'!A75</f>
        <v>MORM5607225A1</v>
      </c>
      <c r="C76" t="str">
        <f>'[1]210 Y RFC'!B75</f>
        <v>210-0073</v>
      </c>
      <c r="D76" t="str">
        <f>'[1]210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 t="str">
        <f>'[1]210 Y RFC'!A76</f>
        <v>COS8707068D7</v>
      </c>
      <c r="C77" t="str">
        <f>'[1]210 Y RFC'!B76</f>
        <v>210-0074</v>
      </c>
      <c r="D77" t="str">
        <f>'[1]210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>
        <f>'[1]210 Y RFC'!A77</f>
        <v>0</v>
      </c>
      <c r="C78" t="str">
        <f>'[1]210 Y RFC'!B77</f>
        <v>210-0075</v>
      </c>
      <c r="D78" t="str">
        <f>'[1]210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 t="str">
        <f>'[1]210 Y RFC'!A78</f>
        <v>ROCJ700320V8A</v>
      </c>
      <c r="C79" t="str">
        <f>'[1]210 Y RFC'!B78</f>
        <v>210-0076</v>
      </c>
      <c r="D79" t="str">
        <f>'[1]210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>
        <f>'[1]210 Y RFC'!A79</f>
        <v>0</v>
      </c>
      <c r="C80" t="str">
        <f>'[1]210 Y RFC'!B79</f>
        <v>210-0077</v>
      </c>
      <c r="D80" t="str">
        <f>'[1]210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'[1]210 Y RFC'!A80</f>
        <v>GVT830131146</v>
      </c>
      <c r="C81" t="str">
        <f>'[1]210 Y RFC'!B80</f>
        <v>210-0078</v>
      </c>
      <c r="D81" t="str">
        <f>'[1]210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'[1]210 Y RFC'!A81</f>
        <v>OIGL690407DW0</v>
      </c>
      <c r="C82" t="str">
        <f>'[1]210 Y RFC'!B81</f>
        <v>210-0079</v>
      </c>
      <c r="D82" t="str">
        <f>'[1]210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'[1]210 Y RFC'!A82</f>
        <v>CEC040730CV1</v>
      </c>
      <c r="C83" t="str">
        <f>'[1]210 Y RFC'!B82</f>
        <v>210-0080</v>
      </c>
      <c r="D83" t="str">
        <f>'[1]210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'[1]210 Y RFC'!A83</f>
        <v>ACB150128693</v>
      </c>
      <c r="C84" t="str">
        <f>'[1]210 Y RFC'!B83</f>
        <v>210-0081</v>
      </c>
      <c r="D84" t="str">
        <f>'[1]210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'[1]210 Y RFC'!A84</f>
        <v>CHE041201L59</v>
      </c>
      <c r="C85" t="str">
        <f>'[1]210 Y RFC'!B84</f>
        <v>210-0082</v>
      </c>
      <c r="D85" t="str">
        <f>'[1]210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'[1]210 Y RFC'!A85</f>
        <v>HEVM670120G33</v>
      </c>
      <c r="C86" t="str">
        <f>'[1]210 Y RFC'!B85</f>
        <v>210-0083</v>
      </c>
      <c r="D86" t="str">
        <f>'[1]210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'[1]210 Y RFC'!A86</f>
        <v>IFA8311252B4</v>
      </c>
      <c r="C87" t="str">
        <f>'[1]210 Y RFC'!B86</f>
        <v>210-0084</v>
      </c>
      <c r="D87" t="str">
        <f>'[1]210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'[1]210 Y RFC'!A87</f>
        <v>LOIR600430S87</v>
      </c>
      <c r="C88" t="str">
        <f>'[1]210 Y RFC'!B87</f>
        <v>210-0085</v>
      </c>
      <c r="D88" t="str">
        <f>'[1]210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'[1]210 Y RFC'!A88</f>
        <v>CAP041216NV2</v>
      </c>
      <c r="C89" t="str">
        <f>'[1]210 Y RFC'!B88</f>
        <v>210-0086</v>
      </c>
      <c r="D89" t="str">
        <f>'[1]210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'[1]210 Y RFC'!A89</f>
        <v>OOM960429832</v>
      </c>
      <c r="C90" t="str">
        <f>'[1]210 Y RFC'!B89</f>
        <v>210-0087</v>
      </c>
      <c r="D90" t="str">
        <f>'[1]210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4"/>
    </row>
    <row r="91" spans="2:20" x14ac:dyDescent="0.25">
      <c r="B91" t="str">
        <f>'[1]210 Y RFC'!A90</f>
        <v>PAMA680919DR3</v>
      </c>
      <c r="C91" t="str">
        <f>'[1]210 Y RFC'!B90</f>
        <v>210-0088</v>
      </c>
      <c r="D91" t="str">
        <f>'[1]210 Y RFC'!C90</f>
        <v>PADILLA MARTIN ARMANDO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x14ac:dyDescent="0.25">
      <c r="B92" t="str">
        <f>'[1]210 Y RFC'!A91</f>
        <v>COH040928RY1</v>
      </c>
      <c r="C92" t="str">
        <f>'[1]210 Y RFC'!B91</f>
        <v>210-0089</v>
      </c>
      <c r="D92" t="str">
        <f>'[1]210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'[1]210 Y RFC'!A92</f>
        <v>ANT980512S60</v>
      </c>
      <c r="C93" t="str">
        <f>'[1]210 Y RFC'!B92</f>
        <v>210-0090</v>
      </c>
      <c r="D93" t="str">
        <f>'[1]210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0</v>
      </c>
      <c r="T93" s="74"/>
    </row>
    <row r="94" spans="2:20" x14ac:dyDescent="0.25">
      <c r="B94" t="str">
        <f>'[1]210 Y RFC'!A93</f>
        <v>MDM950704T33</v>
      </c>
      <c r="C94" t="str">
        <f>'[1]210 Y RFC'!B93</f>
        <v>210-0091</v>
      </c>
      <c r="D94" t="str">
        <f>'[1]210 Y RFC'!C93</f>
        <v>MULTISERVICIOS 2001 SA DE CV</v>
      </c>
      <c r="E94" s="28">
        <f>SUMIFS(Tabla16[TASA 16],Tabla16[NUM],Tabla1[[#This Row],[CODIGO]])</f>
        <v>37869.6875</v>
      </c>
      <c r="F94" s="28">
        <f>SUMIFS(Tabla16[TASA 0%],Tabla16[NUM],Tabla1[[#This Row],[CODIGO]])</f>
        <v>-4.7500000000582077E-2</v>
      </c>
      <c r="G94" s="28">
        <f>SUMIFS(Tabla16[[EXENTO ]],Tabla16[NUM],Tabla1[[#This Row],[CODIGO]])</f>
        <v>0</v>
      </c>
      <c r="H94" s="28">
        <f>SUMIFS(Tabla16[IVA],Tabla16[NUM],Tabla1[[#This Row],[CODIGO]])</f>
        <v>6059.15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37,870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6,059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6059.2</v>
      </c>
    </row>
    <row r="95" spans="2:20" x14ac:dyDescent="0.25">
      <c r="B95" t="str">
        <f>'[1]210 Y RFC'!A94</f>
        <v>VLA730123EB0</v>
      </c>
      <c r="C95" t="str">
        <f>'[1]210 Y RFC'!B94</f>
        <v>210-0092</v>
      </c>
      <c r="D95" t="str">
        <f>'[1]210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'[1]210 Y RFC'!A95</f>
        <v>RAVS6807156A4</v>
      </c>
      <c r="C96" t="str">
        <f>'[1]210 Y RFC'!B95</f>
        <v>210-0093</v>
      </c>
      <c r="D96" t="str">
        <f>'[1]210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0</v>
      </c>
      <c r="T96" s="74"/>
    </row>
    <row r="97" spans="2:20" x14ac:dyDescent="0.25">
      <c r="B97" t="str">
        <f>'[1]210 Y RFC'!A96</f>
        <v>VME861206521</v>
      </c>
      <c r="C97" t="str">
        <f>'[1]210 Y RFC'!B96</f>
        <v>210-0094</v>
      </c>
      <c r="D97" t="str">
        <f>'[1]210 Y RFC'!C96</f>
        <v>VELADORA MEXICO SA DE CV</v>
      </c>
      <c r="E97" s="28">
        <f>SUMIFS(Tabla16[TASA 16],Tabla16[NUM],Tabla1[[#This Row],[CODIGO]])</f>
        <v>63942.6875</v>
      </c>
      <c r="F97" s="28">
        <f>SUMIFS(Tabla16[TASA 0%],Tabla16[NUM],Tabla1[[#This Row],[CODIGO]])</f>
        <v>-1.750000000174623E-2</v>
      </c>
      <c r="G97" s="28">
        <f>SUMIFS(Tabla16[[EXENTO ]],Tabla16[NUM],Tabla1[[#This Row],[CODIGO]])</f>
        <v>0</v>
      </c>
      <c r="H97" s="28">
        <f>SUMIFS(Tabla16[IVA],Tabla16[NUM],Tabla1[[#This Row],[CODIGO]])</f>
        <v>10230.83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63,943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10,231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10230.880000000001</v>
      </c>
    </row>
    <row r="98" spans="2:20" x14ac:dyDescent="0.25">
      <c r="B98" t="str">
        <f>'[1]210 Y RFC'!A97</f>
        <v>HME970102CF3</v>
      </c>
      <c r="C98" t="str">
        <f>'[1]210 Y RFC'!B97</f>
        <v>210-0095</v>
      </c>
      <c r="D98" t="str">
        <f>'[1]210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'[1]210 Y RFC'!A98</f>
        <v>GME150313G28</v>
      </c>
      <c r="C99" t="str">
        <f>'[1]210 Y RFC'!B98</f>
        <v>210-0096</v>
      </c>
      <c r="D99" t="str">
        <f>'[1]210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 t="str">
        <f>'[1]210 Y RFC'!A99</f>
        <v>CACC37080645A</v>
      </c>
      <c r="C100" t="str">
        <f>'[1]210 Y RFC'!B99</f>
        <v>210-0097</v>
      </c>
      <c r="D100" t="str">
        <f>'[1]210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>
        <f>'[1]210 Y RFC'!A100</f>
        <v>0</v>
      </c>
      <c r="C101" t="str">
        <f>'[1]210 Y RFC'!B100</f>
        <v>210-0098</v>
      </c>
      <c r="D101" t="str">
        <f>'[1]210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'[1]210 Y RFC'!A101</f>
        <v>CAL041109J81</v>
      </c>
      <c r="C102" t="str">
        <f>'[1]210 Y RFC'!B101</f>
        <v>210-0099</v>
      </c>
      <c r="D102" t="str">
        <f>'[1]210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'[1]210 Y RFC'!A102</f>
        <v>LRO710928P8A</v>
      </c>
      <c r="C103" t="str">
        <f>'[1]210 Y RFC'!B102</f>
        <v>210-0100</v>
      </c>
      <c r="D103" t="str">
        <f>'[1]210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'[1]210 Y RFC'!A103</f>
        <v>TES801204HZ3</v>
      </c>
      <c r="C104" t="str">
        <f>'[1]210 Y RFC'!B103</f>
        <v>210-0101</v>
      </c>
      <c r="D104" t="str">
        <f>'[1]210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0</v>
      </c>
      <c r="T104" s="74"/>
    </row>
    <row r="105" spans="2:20" x14ac:dyDescent="0.25">
      <c r="B105" t="str">
        <f>'[1]210 Y RFC'!A104</f>
        <v>DCA930316BY9</v>
      </c>
      <c r="C105" t="str">
        <f>'[1]210 Y RFC'!B104</f>
        <v>210-0102</v>
      </c>
      <c r="D105" t="str">
        <f>'[1]210 Y RFC'!C104</f>
        <v>DESARROLLO COMERCIAL ABARROTERO SA DE CV</v>
      </c>
      <c r="E105" s="28">
        <f>SUMIFS(Tabla16[TASA 16],Tabla16[NUM],Tabla1[[#This Row],[CODIGO]])</f>
        <v>4354998.875</v>
      </c>
      <c r="F105" s="28">
        <f>SUMIFS(Tabla16[TASA 0%],Tabla16[NUM],Tabla1[[#This Row],[CODIGO]])</f>
        <v>2452202.2650000001</v>
      </c>
      <c r="G105" s="28">
        <f>SUMIFS(Tabla16[[EXENTO ]],Tabla16[NUM],Tabla1[[#This Row],[CODIGO]])</f>
        <v>53291.32</v>
      </c>
      <c r="H105" s="28">
        <f>SUMIFS(Tabla16[IVA],Tabla16[NUM],Tabla1[[#This Row],[CODIGO]])</f>
        <v>696799.82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4,354,999</v>
      </c>
      <c r="L105" t="str">
        <f>FIXED(Tabla1[[#This Row],[TASA 0%]],0)</f>
        <v>2,452,202</v>
      </c>
      <c r="M105" t="str">
        <f>FIXED(Tabla1[[#This Row],[TASA EXE.]],0)</f>
        <v>53,291</v>
      </c>
      <c r="N105" t="str">
        <f>FIXED(Tabla1[[#This Row],[IVA]],0)</f>
        <v>696,800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696799.84</v>
      </c>
    </row>
    <row r="106" spans="2:20" x14ac:dyDescent="0.25">
      <c r="B106" t="str">
        <f>'[1]210 Y RFC'!A105</f>
        <v>OIBA420802U13</v>
      </c>
      <c r="C106" t="str">
        <f>'[1]210 Y RFC'!B105</f>
        <v>210-0103</v>
      </c>
      <c r="D106" t="str">
        <f>'[1]210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'[1]210 Y RFC'!A106</f>
        <v>ASM140509AR9</v>
      </c>
      <c r="C107" t="str">
        <f>'[1]210 Y RFC'!B106</f>
        <v>210-0104</v>
      </c>
      <c r="D107" t="str">
        <f>'[1]210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'[1]210 Y RFC'!A107</f>
        <v>DDE010329NM6</v>
      </c>
      <c r="C108" t="str">
        <f>'[1]210 Y RFC'!B107</f>
        <v>210-0105</v>
      </c>
      <c r="D108" t="str">
        <f>'[1]210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'[1]210 Y RFC'!A108</f>
        <v>MDH0501285H4</v>
      </c>
      <c r="C109" t="str">
        <f>'[1]210 Y RFC'!B108</f>
        <v>210-0106</v>
      </c>
      <c r="D109" t="str">
        <f>'[1]210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'[1]210 Y RFC'!A109</f>
        <v>MOCA7911307E4</v>
      </c>
      <c r="C110" t="str">
        <f>'[1]210 Y RFC'!B109</f>
        <v>210-0107</v>
      </c>
      <c r="D110" t="str">
        <f>'[1]210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0</v>
      </c>
      <c r="T110" s="74"/>
    </row>
    <row r="111" spans="2:20" x14ac:dyDescent="0.25">
      <c r="B111" t="str">
        <f>'[1]210 Y RFC'!A110</f>
        <v>GOAC7609173T7</v>
      </c>
      <c r="C111" t="str">
        <f>'[1]210 Y RFC'!B110</f>
        <v>210-0108</v>
      </c>
      <c r="D111" t="str">
        <f>'[1]210 Y RFC'!C110</f>
        <v>GONZALEZ ACEVES CESAR CRISTOBAL</v>
      </c>
      <c r="E111" s="28">
        <f>SUMIFS(Tabla16[TASA 16],Tabla16[NUM],Tabla1[[#This Row],[CODIGO]])</f>
        <v>25994.375</v>
      </c>
      <c r="F111" s="28">
        <f>SUMIFS(Tabla16[TASA 0%],Tabla16[NUM],Tabla1[[#This Row],[CODIGO]])</f>
        <v>6.5000000002328306E-2</v>
      </c>
      <c r="G111" s="28">
        <f>SUMIFS(Tabla16[[EXENTO ]],Tabla16[NUM],Tabla1[[#This Row],[CODIGO]])</f>
        <v>0</v>
      </c>
      <c r="H111" s="28">
        <f>SUMIFS(Tabla16[IVA],Tabla16[NUM],Tabla1[[#This Row],[CODIGO]])</f>
        <v>4159.1000000000004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25,994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4,159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4159.04</v>
      </c>
    </row>
    <row r="112" spans="2:20" x14ac:dyDescent="0.25">
      <c r="B112" t="str">
        <f>'[1]210 Y RFC'!A111</f>
        <v>AARH860828GY0</v>
      </c>
      <c r="C112" t="str">
        <f>'[1]210 Y RFC'!B111</f>
        <v>210-0109</v>
      </c>
      <c r="D112" t="str">
        <f>'[1]210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'[1]210 Y RFC'!A112</f>
        <v>RRO791121AX4</v>
      </c>
      <c r="C113" t="str">
        <f>'[1]210 Y RFC'!B112</f>
        <v>210-0110</v>
      </c>
      <c r="D113" t="str">
        <f>'[1]210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0</v>
      </c>
      <c r="T113" s="74"/>
    </row>
    <row r="114" spans="2:20" x14ac:dyDescent="0.25">
      <c r="B114" t="str">
        <f>'[1]210 Y RFC'!A113</f>
        <v>DHU980904DL0</v>
      </c>
      <c r="C114" t="str">
        <f>'[1]210 Y RFC'!B113</f>
        <v>210-0111</v>
      </c>
      <c r="D114" t="str">
        <f>'[1]210 Y RFC'!C113</f>
        <v>DISTRIBUIDORA HUGO'S SA DE CV</v>
      </c>
      <c r="E114" s="28">
        <f>SUMIFS(Tabla16[TASA 16],Tabla16[NUM],Tabla1[[#This Row],[CODIGO]])</f>
        <v>359095.8125</v>
      </c>
      <c r="F114" s="28">
        <f>SUMIFS(Tabla16[TASA 0%],Tabla16[NUM],Tabla1[[#This Row],[CODIGO]])</f>
        <v>145341.36750000002</v>
      </c>
      <c r="G114" s="28">
        <f>SUMIFS(Tabla16[[EXENTO ]],Tabla16[NUM],Tabla1[[#This Row],[CODIGO]])</f>
        <v>3781.0599999999995</v>
      </c>
      <c r="H114" s="28">
        <f>SUMIFS(Tabla16[IVA],Tabla16[NUM],Tabla1[[#This Row],[CODIGO]])</f>
        <v>57455.329999999994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359,096</v>
      </c>
      <c r="L114" t="str">
        <f>FIXED(Tabla1[[#This Row],[TASA 0%]],0)</f>
        <v>145,341</v>
      </c>
      <c r="M114" t="str">
        <f>FIXED(Tabla1[[#This Row],[TASA EXE.]],0)</f>
        <v>3,781</v>
      </c>
      <c r="N114" t="str">
        <f>FIXED(Tabla1[[#This Row],[IVA]],0)</f>
        <v>57,455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57455.360000000001</v>
      </c>
    </row>
    <row r="115" spans="2:20" x14ac:dyDescent="0.25">
      <c r="B115" t="str">
        <f>'[1]210 Y RFC'!A114</f>
        <v>ASI010807SZA</v>
      </c>
      <c r="C115" t="str">
        <f>'[1]210 Y RFC'!B114</f>
        <v>210-0112</v>
      </c>
      <c r="D115" t="str">
        <f>'[1]210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'[1]210 Y RFC'!A115</f>
        <v>OEJ8005145Z7</v>
      </c>
      <c r="C116" t="str">
        <f>'[1]210 Y RFC'!B115</f>
        <v>210-0113</v>
      </c>
      <c r="D116" t="str">
        <f>'[1]210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'[1]210 Y RFC'!A116</f>
        <v>PENL6904127E7</v>
      </c>
      <c r="C117" t="str">
        <f>'[1]210 Y RFC'!B116</f>
        <v>210-0114</v>
      </c>
      <c r="D117" t="str">
        <f>'[1]210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'[1]210 Y RFC'!A117</f>
        <v>ZAMG640428QH8</v>
      </c>
      <c r="C118" t="str">
        <f>'[1]210 Y RFC'!B117</f>
        <v>210-0115</v>
      </c>
      <c r="D118" t="str">
        <f>'[1]210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'[1]210 Y RFC'!A118</f>
        <v>DIOS661030RD4</v>
      </c>
      <c r="C119" t="str">
        <f>'[1]210 Y RFC'!B118</f>
        <v>210-0116</v>
      </c>
      <c r="D119" t="str">
        <f>'[1]210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'[1]210 Y RFC'!A119</f>
        <v>TRI870807SG9</v>
      </c>
      <c r="C120" t="str">
        <f>'[1]210 Y RFC'!B119</f>
        <v>210-0117</v>
      </c>
      <c r="D120" t="str">
        <f>'[1]210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0</v>
      </c>
      <c r="T120" s="74"/>
    </row>
    <row r="121" spans="2:20" x14ac:dyDescent="0.25">
      <c r="B121" t="str">
        <f>'[1]210 Y RFC'!A120</f>
        <v>LLR8305119Y9</v>
      </c>
      <c r="C121" t="str">
        <f>'[1]210 Y RFC'!B120</f>
        <v>210-0118</v>
      </c>
      <c r="D121" t="str">
        <f>'[1]210 Y RFC'!C120</f>
        <v>LABORATORIOS LE ROY SA DE CV</v>
      </c>
      <c r="E121" s="28">
        <f>SUMIFS(Tabla16[TASA 16],Tabla16[NUM],Tabla1[[#This Row],[CODIGO]])</f>
        <v>26973.562500000004</v>
      </c>
      <c r="F121" s="28">
        <f>SUMIFS(Tabla16[TASA 0%],Tabla16[NUM],Tabla1[[#This Row],[CODIGO]])</f>
        <v>-2.2500000002764864E-2</v>
      </c>
      <c r="G121" s="28">
        <f>SUMIFS(Tabla16[[EXENTO ]],Tabla16[NUM],Tabla1[[#This Row],[CODIGO]])</f>
        <v>0</v>
      </c>
      <c r="H121" s="28">
        <f>SUMIFS(Tabla16[IVA],Tabla16[NUM],Tabla1[[#This Row],[CODIGO]])</f>
        <v>4315.7700000000004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26,974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4,316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4315.84</v>
      </c>
    </row>
    <row r="122" spans="2:20" x14ac:dyDescent="0.25">
      <c r="B122" t="str">
        <f>'[1]210 Y RFC'!A121</f>
        <v>COC801230RY7</v>
      </c>
      <c r="C122" t="str">
        <f>'[1]210 Y RFC'!B121</f>
        <v>210-0119</v>
      </c>
      <c r="D122" t="str">
        <f>'[1]210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'[1]210 Y RFC'!A122</f>
        <v>FOGG391212CR2</v>
      </c>
      <c r="C123" t="str">
        <f>'[1]210 Y RFC'!B122</f>
        <v>210-0120</v>
      </c>
      <c r="D123" t="str">
        <f>'[1]210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'[1]210 Y RFC'!A123</f>
        <v>UPR831028LZ6</v>
      </c>
      <c r="C124" t="str">
        <f>'[1]210 Y RFC'!B123</f>
        <v>210-0121</v>
      </c>
      <c r="D124" t="str">
        <f>'[1]210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'[1]210 Y RFC'!A124</f>
        <v>CAL1502287U2</v>
      </c>
      <c r="C125" t="str">
        <f>'[1]210 Y RFC'!B124</f>
        <v>210-0122</v>
      </c>
      <c r="D125" t="str">
        <f>'[1]210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'[1]210 Y RFC'!A125</f>
        <v>DCM140430IJ5</v>
      </c>
      <c r="C126" t="str">
        <f>'[1]210 Y RFC'!B125</f>
        <v>210-0123</v>
      </c>
      <c r="D126" t="str">
        <f>'[1]210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'[1]210 Y RFC'!A126</f>
        <v>CNM980114PI2</v>
      </c>
      <c r="C127" t="str">
        <f>'[1]210 Y RFC'!B126</f>
        <v>210-0124</v>
      </c>
      <c r="D127" t="str">
        <f>'[1]210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'[1]210 Y RFC'!A127</f>
        <v>SAB730510K44</v>
      </c>
      <c r="C128" t="str">
        <f>'[1]210 Y RFC'!B127</f>
        <v>210-0125</v>
      </c>
      <c r="D128" t="str">
        <f>'[1]210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'[1]210 Y RFC'!A128</f>
        <v>AMA901114UTA</v>
      </c>
      <c r="C129" t="str">
        <f>'[1]210 Y RFC'!B128</f>
        <v>210-0126</v>
      </c>
      <c r="D129" t="str">
        <f>'[1]210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x14ac:dyDescent="0.25">
      <c r="B130" t="str">
        <f>'[1]210 Y RFC'!A129</f>
        <v>OOSJ591222UN3</v>
      </c>
      <c r="C130" t="str">
        <f>'[1]210 Y RFC'!B129</f>
        <v>210-0127</v>
      </c>
      <c r="D130" t="str">
        <f>'[1]210 Y RFC'!C129</f>
        <v>OROZCO SANCHEZ JAVIER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0</v>
      </c>
    </row>
    <row r="131" spans="2:20" x14ac:dyDescent="0.25">
      <c r="B131" t="str">
        <f>'[1]210 Y RFC'!A130</f>
        <v>BINI540731M48</v>
      </c>
      <c r="C131" t="str">
        <f>'[1]210 Y RFC'!B130</f>
        <v>210-0128</v>
      </c>
      <c r="D131" t="str">
        <f>'[1]210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'[1]210 Y RFC'!A131</f>
        <v>HERJ8806091W2</v>
      </c>
      <c r="C132" t="str">
        <f>'[1]210 Y RFC'!B131</f>
        <v>210-0129</v>
      </c>
      <c r="D132" t="str">
        <f>'[1]210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0</v>
      </c>
      <c r="T132" s="74"/>
    </row>
    <row r="133" spans="2:20" x14ac:dyDescent="0.25">
      <c r="B133" t="str">
        <f>'[1]210 Y RFC'!A132</f>
        <v>RJM920206B4A</v>
      </c>
      <c r="C133" t="str">
        <f>'[1]210 Y RFC'!B132</f>
        <v>210-0130</v>
      </c>
      <c r="D133" t="str">
        <f>'[1]210 Y RFC'!C132</f>
        <v>REPRESENTACIONES JMP SA DE CV</v>
      </c>
      <c r="E133" s="28">
        <f>SUMIFS(Tabla16[TASA 16],Tabla16[NUM],Tabla1[[#This Row],[CODIGO]])</f>
        <v>2216088.3125</v>
      </c>
      <c r="F133" s="28">
        <f>SUMIFS(Tabla16[TASA 0%],Tabla16[NUM],Tabla1[[#This Row],[CODIGO]])</f>
        <v>1308881.5574999999</v>
      </c>
      <c r="G133" s="28">
        <f>SUMIFS(Tabla16[[EXENTO ]],Tabla16[NUM],Tabla1[[#This Row],[CODIGO]])</f>
        <v>465.07</v>
      </c>
      <c r="H133" s="28">
        <f>SUMIFS(Tabla16[IVA],Tabla16[NUM],Tabla1[[#This Row],[CODIGO]])</f>
        <v>354574.13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2,216,088</v>
      </c>
      <c r="L133" t="str">
        <f>FIXED(Tabla1[[#This Row],[TASA 0%]],0)</f>
        <v>1,308,882</v>
      </c>
      <c r="M133" t="str">
        <f>FIXED(Tabla1[[#This Row],[TASA EXE.]],0)</f>
        <v>465</v>
      </c>
      <c r="N133" t="str">
        <f>FIXED(Tabla1[[#This Row],[IVA]],0)</f>
        <v>354,574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354574.08000000002</v>
      </c>
    </row>
    <row r="134" spans="2:20" x14ac:dyDescent="0.25">
      <c r="B134" t="str">
        <f>'[1]210 Y RFC'!A133</f>
        <v>***</v>
      </c>
      <c r="C134" t="str">
        <f>'[1]210 Y RFC'!B133</f>
        <v>210-0131</v>
      </c>
      <c r="D134" t="str">
        <f>'[1]210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'[1]210 Y RFC'!A134</f>
        <v>ECP0006303N8</v>
      </c>
      <c r="C135" t="str">
        <f>'[1]210 Y RFC'!B134</f>
        <v>210-0132</v>
      </c>
      <c r="D135" t="str">
        <f>'[1]210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'[1]210 Y RFC'!A135</f>
        <v>GUOL710501LX8</v>
      </c>
      <c r="C136" t="str">
        <f>'[1]210 Y RFC'!B135</f>
        <v>210-0133</v>
      </c>
      <c r="D136" t="str">
        <f>'[1]210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'[1]210 Y RFC'!A136</f>
        <v>EOC8401087S0</v>
      </c>
      <c r="C137" t="str">
        <f>'[1]210 Y RFC'!B136</f>
        <v>210-0134</v>
      </c>
      <c r="D137" t="str">
        <f>'[1]210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'[1]210 Y RFC'!A137</f>
        <v>LSA840101TC6</v>
      </c>
      <c r="C138" t="str">
        <f>'[1]210 Y RFC'!B137</f>
        <v>210-0135</v>
      </c>
      <c r="D138" t="str">
        <f>'[1]210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'[1]210 Y RFC'!A138</f>
        <v>PSR141113RP7</v>
      </c>
      <c r="C139" t="str">
        <f>'[1]210 Y RFC'!B138</f>
        <v>210-0136</v>
      </c>
      <c r="D139" t="str">
        <f>'[1]210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'[1]210 Y RFC'!A139</f>
        <v>GAL1011032B1</v>
      </c>
      <c r="C140" t="str">
        <f>'[1]210 Y RFC'!B139</f>
        <v>210-0137</v>
      </c>
      <c r="D140" t="str">
        <f>'[1]210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'[1]210 Y RFC'!A140</f>
        <v>AME970109GW0</v>
      </c>
      <c r="C141" t="str">
        <f>'[1]210 Y RFC'!B140</f>
        <v>210-0138</v>
      </c>
      <c r="D141" t="str">
        <f>'[1]210 Y RFC'!C140</f>
        <v>AUTOZONE DE MEXICO S DE RL DE CV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'[1]210 Y RFC'!A141</f>
        <v>ZAHJ4811087W2</v>
      </c>
      <c r="C142" t="str">
        <f>'[1]210 Y RFC'!B141</f>
        <v>210-0139</v>
      </c>
      <c r="D142" t="str">
        <f>'[1]210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'[1]210 Y RFC'!A142</f>
        <v>OOSP730115J66</v>
      </c>
      <c r="C143" t="str">
        <f>'[1]210 Y RFC'!B142</f>
        <v>210-0140</v>
      </c>
      <c r="D143" t="str">
        <f>'[1]210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'[1]210 Y RFC'!A143</f>
        <v>SRH941004ERA</v>
      </c>
      <c r="C144" t="str">
        <f>'[1]210 Y RFC'!B143</f>
        <v>210-0141</v>
      </c>
      <c r="D144" t="str">
        <f>'[1]210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'[1]210 Y RFC'!A144</f>
        <v>GAVG630608KX8</v>
      </c>
      <c r="C145" t="str">
        <f>'[1]210 Y RFC'!B144</f>
        <v>210-0142</v>
      </c>
      <c r="D145" t="str">
        <f>'[1]210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'[1]210 Y RFC'!A145</f>
        <v>DIM140522SM1</v>
      </c>
      <c r="C146" t="str">
        <f>'[1]210 Y RFC'!B145</f>
        <v>210-0143</v>
      </c>
      <c r="D146" t="str">
        <f>'[1]210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'[1]210 Y RFC'!A146</f>
        <v>PRA100204HX7</v>
      </c>
      <c r="C147" t="str">
        <f>'[1]210 Y RFC'!B146</f>
        <v>210-0144</v>
      </c>
      <c r="D147" t="str">
        <f>'[1]210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'[1]210 Y RFC'!A147</f>
        <v>VFA1503177J9</v>
      </c>
      <c r="C148" t="str">
        <f>'[1]210 Y RFC'!B147</f>
        <v>210-0145</v>
      </c>
      <c r="D148" t="str">
        <f>'[1]210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'[1]210 Y RFC'!A148</f>
        <v>CID9903222M7</v>
      </c>
      <c r="C149" t="str">
        <f>'[1]210 Y RFC'!B148</f>
        <v>210-0146</v>
      </c>
      <c r="D149" t="str">
        <f>'[1]210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'[1]210 Y RFC'!A149</f>
        <v>OOSJ860907EH7</v>
      </c>
      <c r="C150" t="str">
        <f>'[1]210 Y RFC'!B149</f>
        <v>210-0147</v>
      </c>
      <c r="D150" t="str">
        <f>'[1]210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'[1]210 Y RFC'!A150</f>
        <v>GES8101015I7</v>
      </c>
      <c r="C151" t="str">
        <f>'[1]210 Y RFC'!B150</f>
        <v>210-0148</v>
      </c>
      <c r="D151" t="str">
        <f>'[1]210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 t="str">
        <f>'[1]210 Y RFC'!A151</f>
        <v>COCM6410262U9</v>
      </c>
      <c r="C152" t="str">
        <f>'[1]210 Y RFC'!B151</f>
        <v>210-0149</v>
      </c>
      <c r="D152" t="str">
        <f>'[1]210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>
        <f>'[1]210 Y RFC'!A152</f>
        <v>0</v>
      </c>
      <c r="C153" t="str">
        <f>'[1]210 Y RFC'!B152</f>
        <v>210-0150</v>
      </c>
      <c r="D153" t="str">
        <f>'[1]210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'[1]210 Y RFC'!A153</f>
        <v>NOVM661217CS0</v>
      </c>
      <c r="C154" t="str">
        <f>'[1]210 Y RFC'!B153</f>
        <v>210-0151</v>
      </c>
      <c r="D154" t="str">
        <f>'[1]210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'[1]210 Y RFC'!A154</f>
        <v>ROGT530313BU3</v>
      </c>
      <c r="C155" t="str">
        <f>'[1]210 Y RFC'!B154</f>
        <v>210-0152</v>
      </c>
      <c r="D155" t="str">
        <f>'[1]210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0</v>
      </c>
      <c r="T155" s="74"/>
    </row>
    <row r="156" spans="2:20" x14ac:dyDescent="0.25">
      <c r="B156" t="str">
        <f>'[1]210 Y RFC'!A155</f>
        <v>CAOJ580906PUA</v>
      </c>
      <c r="C156" t="str">
        <f>'[1]210 Y RFC'!B155</f>
        <v>210-0153</v>
      </c>
      <c r="D156" t="str">
        <f>'[1]210 Y RFC'!C155</f>
        <v>CASTELLANOS OROZCO JESUS HUMBERTO</v>
      </c>
      <c r="E156" s="28">
        <f>SUMIFS(Tabla16[TASA 16],Tabla16[NUM],Tabla1[[#This Row],[CODIGO]])</f>
        <v>284019.1875</v>
      </c>
      <c r="F156" s="28">
        <f>SUMIFS(Tabla16[TASA 0%],Tabla16[NUM],Tabla1[[#This Row],[CODIGO]])</f>
        <v>6029.8725000000131</v>
      </c>
      <c r="G156" s="28">
        <f>SUMIFS(Tabla16[[EXENTO ]],Tabla16[NUM],Tabla1[[#This Row],[CODIGO]])</f>
        <v>0</v>
      </c>
      <c r="H156" s="28">
        <f>SUMIFS(Tabla16[IVA],Tabla16[NUM],Tabla1[[#This Row],[CODIGO]])</f>
        <v>45443.070000000007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284,019</v>
      </c>
      <c r="L156" t="str">
        <f>FIXED(Tabla1[[#This Row],[TASA 0%]],0)</f>
        <v>6,030</v>
      </c>
      <c r="M156" t="str">
        <f>FIXED(Tabla1[[#This Row],[TASA EXE.]],0)</f>
        <v>0</v>
      </c>
      <c r="N156" t="str">
        <f>FIXED(Tabla1[[#This Row],[IVA]],0)</f>
        <v>45,443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45443.040000000001</v>
      </c>
    </row>
    <row r="157" spans="2:20" x14ac:dyDescent="0.25">
      <c r="B157" t="str">
        <f>'[1]210 Y RFC'!A156</f>
        <v>DDG121221KR8</v>
      </c>
      <c r="C157" t="str">
        <f>'[1]210 Y RFC'!B156</f>
        <v>210-0154</v>
      </c>
      <c r="D157" t="str">
        <f>'[1]210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0</v>
      </c>
    </row>
    <row r="158" spans="2:20" x14ac:dyDescent="0.25">
      <c r="B158" t="str">
        <f>'[1]210 Y RFC'!A157</f>
        <v>AAAB5712044QA</v>
      </c>
      <c r="C158" t="str">
        <f>'[1]210 Y RFC'!B157</f>
        <v>210-0155</v>
      </c>
      <c r="D158" t="str">
        <f>'[1]210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'[1]210 Y RFC'!A158</f>
        <v>PMA760331UU3</v>
      </c>
      <c r="C159" t="str">
        <f>'[1]210 Y RFC'!B158</f>
        <v>210-0156</v>
      </c>
      <c r="D159" t="str">
        <f>'[1]210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'[1]210 Y RFC'!A159</f>
        <v>AUAF650524DV8</v>
      </c>
      <c r="C160" t="str">
        <f>'[1]210 Y RFC'!B159</f>
        <v>210-0157</v>
      </c>
      <c r="D160" t="str">
        <f>'[1]210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'[1]210 Y RFC'!A160</f>
        <v>PSG790724654</v>
      </c>
      <c r="C161" t="str">
        <f>'[1]210 Y RFC'!B160</f>
        <v>210-0158</v>
      </c>
      <c r="D161" t="str">
        <f>'[1]210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'[1]210 Y RFC'!A161</f>
        <v>MAAA730207OD8</v>
      </c>
      <c r="C162" t="str">
        <f>'[1]210 Y RFC'!B161</f>
        <v>210-0159</v>
      </c>
      <c r="D162" t="str">
        <f>'[1]210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'[1]210 Y RFC'!A162</f>
        <v>CCO830927NJ7</v>
      </c>
      <c r="C163" t="str">
        <f>'[1]210 Y RFC'!B162</f>
        <v>210-0160</v>
      </c>
      <c r="D163" t="str">
        <f>'[1]210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'[1]210 Y RFC'!A163</f>
        <v>PCG051215JB6</v>
      </c>
      <c r="C164" t="str">
        <f>'[1]210 Y RFC'!B163</f>
        <v>210-0161</v>
      </c>
      <c r="D164" t="str">
        <f>'[1]210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'[1]210 Y RFC'!A164</f>
        <v>ATR041013V1A</v>
      </c>
      <c r="C165" t="str">
        <f>'[1]210 Y RFC'!B164</f>
        <v>210-0162</v>
      </c>
      <c r="D165" t="str">
        <f>'[1]210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0</v>
      </c>
    </row>
    <row r="166" spans="2:18" x14ac:dyDescent="0.25">
      <c r="B166" t="str">
        <f>'[1]210 Y RFC'!A165</f>
        <v>RASM731003I99</v>
      </c>
      <c r="C166" t="str">
        <f>'[1]210 Y RFC'!B165</f>
        <v>210-0163</v>
      </c>
      <c r="D166" t="str">
        <f>'[1]210 Y RFC'!C165</f>
        <v>RAMIREZ SEPULVEDA MARCO ANTONIO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0</v>
      </c>
    </row>
    <row r="167" spans="2:18" x14ac:dyDescent="0.25">
      <c r="B167" t="str">
        <f>'[1]210 Y RFC'!A166</f>
        <v>GOIA801027UG8</v>
      </c>
      <c r="C167" t="str">
        <f>'[1]210 Y RFC'!B166</f>
        <v>210-0164</v>
      </c>
      <c r="D167" t="str">
        <f>'[1]210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'[1]210 Y RFC'!A167</f>
        <v>BAR011108CC6</v>
      </c>
      <c r="C168" t="str">
        <f>'[1]210 Y RFC'!B167</f>
        <v>210-0165</v>
      </c>
      <c r="D168" t="str">
        <f>'[1]210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87231.34</v>
      </c>
      <c r="G168" s="28">
        <f>SUMIFS(Tabla16[[EXENTO ]],Tabla16[NUM],Tabla1[[#This Row],[CODIGO]])</f>
        <v>6917.7899999999991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87,231</v>
      </c>
      <c r="M168" t="str">
        <f>FIXED(Tabla1[[#This Row],[TASA EXE.]],0)</f>
        <v>6,918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'[1]210 Y RFC'!A168</f>
        <v>BIM011108DJ5</v>
      </c>
      <c r="C169" t="str">
        <f>'[1]210 Y RFC'!B168</f>
        <v>210-0166</v>
      </c>
      <c r="D169" t="str">
        <f>'[1]210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3815095.8600000003</v>
      </c>
      <c r="G169" s="28">
        <f>SUMIFS(Tabla16[[EXENTO ]],Tabla16[NUM],Tabla1[[#This Row],[CODIGO]])</f>
        <v>175216.13000000003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3,815,096</v>
      </c>
      <c r="M169" t="str">
        <f>FIXED(Tabla1[[#This Row],[TASA EXE.]],0)</f>
        <v>175,216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'[1]210 Y RFC'!A169</f>
        <v>EAL800430FU1</v>
      </c>
      <c r="C170" t="str">
        <f>'[1]210 Y RFC'!B169</f>
        <v>210-0167</v>
      </c>
      <c r="D170" t="str">
        <f>'[1]210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'[1]210 Y RFC'!A170</f>
        <v>GOO140428446</v>
      </c>
      <c r="C171" t="str">
        <f>'[1]210 Y RFC'!B170</f>
        <v>210-0168</v>
      </c>
      <c r="D171" t="str">
        <f>'[1]210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'[1]210 Y RFC'!A171</f>
        <v>HME041126IC8</v>
      </c>
      <c r="C172" t="str">
        <f>'[1]210 Y RFC'!B171</f>
        <v>210-0169</v>
      </c>
      <c r="D172" t="str">
        <f>'[1]210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'[1]210 Y RFC'!A172</f>
        <v>WP&amp;131107C56</v>
      </c>
      <c r="C173" t="str">
        <f>'[1]210 Y RFC'!B172</f>
        <v>210-0170</v>
      </c>
      <c r="D173" t="str">
        <f>'[1]210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'[1]210 Y RFC'!A173</f>
        <v>BAGJ351209NW5</v>
      </c>
      <c r="C174" t="str">
        <f>'[1]210 Y RFC'!B173</f>
        <v>210-0171</v>
      </c>
      <c r="D174" t="str">
        <f>'[1]210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'[1]210 Y RFC'!A174</f>
        <v>LDI760915PN5</v>
      </c>
      <c r="C175" t="str">
        <f>'[1]210 Y RFC'!B174</f>
        <v>210-0172</v>
      </c>
      <c r="D175" t="str">
        <f>'[1]210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'[1]210 Y RFC'!A175</f>
        <v>IAAR460115TVA</v>
      </c>
      <c r="C176" t="str">
        <f>'[1]210 Y RFC'!B175</f>
        <v>210-0173</v>
      </c>
      <c r="D176" t="str">
        <f>'[1]210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'[1]210 Y RFC'!A176</f>
        <v>AVA960918DZ2</v>
      </c>
      <c r="C177" t="str">
        <f>'[1]210 Y RFC'!B176</f>
        <v>210-0174</v>
      </c>
      <c r="D177" t="str">
        <f>'[1]210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'[1]210 Y RFC'!A177</f>
        <v>NOP1403256Y5</v>
      </c>
      <c r="C178" t="str">
        <f>'[1]210 Y RFC'!B177</f>
        <v>210-0175</v>
      </c>
      <c r="D178" t="str">
        <f>'[1]210 Y RFC'!C177</f>
        <v>NUTRICION OPORTUNA SA DE CV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x14ac:dyDescent="0.25">
      <c r="B179" t="str">
        <f>'[1]210 Y RFC'!A178</f>
        <v>CFC110121742</v>
      </c>
      <c r="C179" t="str">
        <f>'[1]210 Y RFC'!B178</f>
        <v>210-0176</v>
      </c>
      <c r="D179" t="str">
        <f>'[1]210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0</v>
      </c>
      <c r="T179" s="74"/>
    </row>
    <row r="180" spans="2:20" x14ac:dyDescent="0.25">
      <c r="B180" t="str">
        <f>'[1]210 Y RFC'!A179</f>
        <v>HELJ680516B97</v>
      </c>
      <c r="C180" t="str">
        <f>'[1]210 Y RFC'!B179</f>
        <v>210-0177</v>
      </c>
      <c r="D180" t="str">
        <f>'[1]210 Y RFC'!C179</f>
        <v>HERNANDEZ LOZA JUAN CARLOS</v>
      </c>
      <c r="E180" s="28">
        <f>SUMIFS(Tabla16[TASA 16],Tabla16[NUM],Tabla1[[#This Row],[CODIGO]])</f>
        <v>362427.5625</v>
      </c>
      <c r="F180" s="28">
        <f>SUMIFS(Tabla16[TASA 0%],Tabla16[NUM],Tabla1[[#This Row],[CODIGO]])</f>
        <v>-2.2499999991850927E-2</v>
      </c>
      <c r="G180" s="28">
        <f>SUMIFS(Tabla16[[EXENTO ]],Tabla16[NUM],Tabla1[[#This Row],[CODIGO]])</f>
        <v>0</v>
      </c>
      <c r="H180" s="28">
        <f>SUMIFS(Tabla16[IVA],Tabla16[NUM],Tabla1[[#This Row],[CODIGO]])</f>
        <v>57988.41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362,428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57,988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57988.480000000003</v>
      </c>
    </row>
    <row r="181" spans="2:20" x14ac:dyDescent="0.25">
      <c r="B181" t="str">
        <f>'[1]210 Y RFC'!A180</f>
        <v>NLA820723FL4</v>
      </c>
      <c r="C181" t="str">
        <f>'[1]210 Y RFC'!B180</f>
        <v>210-0178</v>
      </c>
      <c r="D181" t="str">
        <f>'[1]210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0</v>
      </c>
      <c r="T181" s="74"/>
    </row>
    <row r="182" spans="2:20" x14ac:dyDescent="0.25">
      <c r="B182" t="str">
        <f>'[1]210 Y RFC'!A181</f>
        <v>SIGM7503101D0</v>
      </c>
      <c r="C182" t="str">
        <f>'[1]210 Y RFC'!B181</f>
        <v>210-0179</v>
      </c>
      <c r="D182" t="str">
        <f>'[1]210 Y RFC'!C181</f>
        <v>SILVA GARCIA MARCO ANTONIO</v>
      </c>
      <c r="E182" s="28">
        <f>SUMIFS(Tabla16[TASA 16],Tabla16[NUM],Tabla1[[#This Row],[CODIGO]])</f>
        <v>12482.9375</v>
      </c>
      <c r="F182" s="28">
        <f>SUMIFS(Tabla16[TASA 0%],Tabla16[NUM],Tabla1[[#This Row],[CODIGO]])</f>
        <v>2735.9524999999994</v>
      </c>
      <c r="G182" s="28">
        <f>SUMIFS(Tabla16[[EXENTO ]],Tabla16[NUM],Tabla1[[#This Row],[CODIGO]])</f>
        <v>0</v>
      </c>
      <c r="H182" s="28">
        <f>SUMIFS(Tabla16[IVA],Tabla16[NUM],Tabla1[[#This Row],[CODIGO]])</f>
        <v>1997.27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12,483</v>
      </c>
      <c r="L182" t="str">
        <f>FIXED(Tabla1[[#This Row],[TASA 0%]],0)</f>
        <v>2,736</v>
      </c>
      <c r="M182" t="str">
        <f>FIXED(Tabla1[[#This Row],[TASA EXE.]],0)</f>
        <v>0</v>
      </c>
      <c r="N182" t="str">
        <f>FIXED(Tabla1[[#This Row],[IVA]],0)</f>
        <v>1,997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1997.28</v>
      </c>
    </row>
    <row r="183" spans="2:20" x14ac:dyDescent="0.25">
      <c r="B183" t="str">
        <f>'[1]210 Y RFC'!A182</f>
        <v>GOLA880525SV2</v>
      </c>
      <c r="C183" t="str">
        <f>'[1]210 Y RFC'!B182</f>
        <v>210-0180</v>
      </c>
      <c r="D183" t="str">
        <f>'[1]210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'[1]210 Y RFC'!A183</f>
        <v>CAEA560730JT6</v>
      </c>
      <c r="C184" t="str">
        <f>'[1]210 Y RFC'!B183</f>
        <v>210-0181</v>
      </c>
      <c r="D184" t="str">
        <f>'[1]210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'[1]210 Y RFC'!A184</f>
        <v>CAGE6808064H8</v>
      </c>
      <c r="C185" t="str">
        <f>'[1]210 Y RFC'!B184</f>
        <v>210-0182</v>
      </c>
      <c r="D185" t="str">
        <f>'[1]210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0</v>
      </c>
      <c r="T185" s="74"/>
    </row>
    <row r="186" spans="2:20" x14ac:dyDescent="0.25">
      <c r="B186" t="str">
        <f>'[1]210 Y RFC'!A185</f>
        <v>CME880929JL0</v>
      </c>
      <c r="C186" t="str">
        <f>'[1]210 Y RFC'!B185</f>
        <v>210-0183</v>
      </c>
      <c r="D186" t="str">
        <f>'[1]210 Y RFC'!C185</f>
        <v>COMBE DE MEXICO S DE RL DE CV</v>
      </c>
      <c r="E186" s="28">
        <f>SUMIFS(Tabla16[TASA 16],Tabla16[NUM],Tabla1[[#This Row],[CODIGO]])</f>
        <v>0</v>
      </c>
      <c r="F186" s="28">
        <f>SUMIFS(Tabla16[TASA 0%],Tabla16[NUM],Tabla1[[#This Row],[CODIGO]])</f>
        <v>0</v>
      </c>
      <c r="G186" s="28">
        <f>SUMIFS(Tabla16[[EXENTO ]],Tabla16[NUM],Tabla1[[#This Row],[CODIGO]])</f>
        <v>0</v>
      </c>
      <c r="H186" s="28">
        <f>SUMIFS(Tabla16[IVA],Tabla16[NUM],Tabla1[[#This Row],[CODIGO]])</f>
        <v>0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0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0</v>
      </c>
    </row>
    <row r="187" spans="2:20" x14ac:dyDescent="0.25">
      <c r="B187" t="str">
        <f>'[1]210 Y RFC'!A186</f>
        <v>CAL920124BL6</v>
      </c>
      <c r="C187" t="str">
        <f>'[1]210 Y RFC'!B186</f>
        <v>210-0184</v>
      </c>
      <c r="D187" t="str">
        <f>'[1]210 Y RFC'!C186</f>
        <v>CORONA ALTEÑA SA DE CV</v>
      </c>
      <c r="E187" s="28">
        <f>SUMIFS(Tabla16[TASA 16],Tabla16[NUM],Tabla1[[#This Row],[CODIGO]])</f>
        <v>9080.625</v>
      </c>
      <c r="F187" s="28">
        <f>SUMIFS(Tabla16[TASA 0%],Tabla16[NUM],Tabla1[[#This Row],[CODIGO]])</f>
        <v>3.4999999999854481E-2</v>
      </c>
      <c r="G187" s="28">
        <f>SUMIFS(Tabla16[[EXENTO ]],Tabla16[NUM],Tabla1[[#This Row],[CODIGO]])</f>
        <v>0</v>
      </c>
      <c r="H187" s="28">
        <f>SUMIFS(Tabla16[IVA],Tabla16[NUM],Tabla1[[#This Row],[CODIGO]])</f>
        <v>1452.9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9,081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1,453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1452.96</v>
      </c>
    </row>
    <row r="188" spans="2:20" x14ac:dyDescent="0.25">
      <c r="B188" t="str">
        <f>'[1]210 Y RFC'!A187</f>
        <v>ADP8306306C6</v>
      </c>
      <c r="C188" t="str">
        <f>'[1]210 Y RFC'!B187</f>
        <v>210-0185</v>
      </c>
      <c r="D188" t="str">
        <f>'[1]210 Y RFC'!C187</f>
        <v>ALMACEN DE DROGAS LA PAZ SA DE CV</v>
      </c>
      <c r="E188" s="28">
        <f>SUMIFS(Tabla16[TASA 16],Tabla16[NUM],Tabla1[[#This Row],[CODIGO]])</f>
        <v>11316</v>
      </c>
      <c r="F188" s="28">
        <f>SUMIFS(Tabla16[TASA 0%],Tabla16[NUM],Tabla1[[#This Row],[CODIGO]])</f>
        <v>2520</v>
      </c>
      <c r="G188" s="28">
        <f>SUMIFS(Tabla16[[EXENTO ]],Tabla16[NUM],Tabla1[[#This Row],[CODIGO]])</f>
        <v>0</v>
      </c>
      <c r="H188" s="28">
        <f>SUMIFS(Tabla16[IVA],Tabla16[NUM],Tabla1[[#This Row],[CODIGO]])</f>
        <v>1810.56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11,316</v>
      </c>
      <c r="L188" t="str">
        <f>FIXED(Tabla1[[#This Row],[TASA 0%]],0)</f>
        <v>2,520</v>
      </c>
      <c r="M188" t="str">
        <f>FIXED(Tabla1[[#This Row],[TASA EXE.]],0)</f>
        <v>0</v>
      </c>
      <c r="N188" t="str">
        <f>FIXED(Tabla1[[#This Row],[IVA]],0)</f>
        <v>1,811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1810.56</v>
      </c>
    </row>
    <row r="189" spans="2:20" x14ac:dyDescent="0.25">
      <c r="B189" t="str">
        <f>'[1]210 Y RFC'!A188</f>
        <v>QUA0402022D1</v>
      </c>
      <c r="C189" t="str">
        <f>'[1]210 Y RFC'!B188</f>
        <v>210-0186</v>
      </c>
      <c r="D189" t="str">
        <f>'[1]210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4"/>
    </row>
    <row r="190" spans="2:20" x14ac:dyDescent="0.25">
      <c r="B190" t="str">
        <f>'[1]210 Y RFC'!A189</f>
        <v>GUDG751028239</v>
      </c>
      <c r="C190" t="str">
        <f>'[1]210 Y RFC'!B189</f>
        <v>210-0187</v>
      </c>
      <c r="D190" t="str">
        <f>'[1]210 Y RFC'!C189</f>
        <v>GUEVARA DUEÑAS GUILLERMO ESTEBAN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x14ac:dyDescent="0.25">
      <c r="B191" t="str">
        <f>'[1]210 Y RFC'!A190</f>
        <v>NECR5906282E3</v>
      </c>
      <c r="C191" t="str">
        <f>'[1]210 Y RFC'!B190</f>
        <v>210-0188</v>
      </c>
      <c r="D191" t="str">
        <f>'[1]210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 t="str">
        <f>'[1]210 Y RFC'!A191</f>
        <v>GCA121218DB9</v>
      </c>
      <c r="C192" t="str">
        <f>'[1]210 Y RFC'!B191</f>
        <v>210-0189</v>
      </c>
      <c r="D192" t="str">
        <f>'[1]210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>
        <f>'[1]210 Y RFC'!A192</f>
        <v>0</v>
      </c>
      <c r="C193" t="str">
        <f>'[1]210 Y RFC'!B192</f>
        <v>210-0190</v>
      </c>
      <c r="D193" t="str">
        <f>'[1]210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'[1]210 Y RFC'!A193</f>
        <v>HTE011011MK2</v>
      </c>
      <c r="C194" t="str">
        <f>'[1]210 Y RFC'!B193</f>
        <v>210-0191</v>
      </c>
      <c r="D194" t="str">
        <f>'[1]210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'[1]210 Y RFC'!A194</f>
        <v>SPC130227L99</v>
      </c>
      <c r="C195" t="str">
        <f>'[1]210 Y RFC'!B194</f>
        <v>210-0192</v>
      </c>
      <c r="D195" t="str">
        <f>'[1]210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402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402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0</v>
      </c>
    </row>
    <row r="196" spans="2:18" x14ac:dyDescent="0.25">
      <c r="B196" t="str">
        <f>'[1]210 Y RFC'!A195</f>
        <v>SAB9407014V3</v>
      </c>
      <c r="C196" t="str">
        <f>'[1]210 Y RFC'!B195</f>
        <v>210-0193</v>
      </c>
      <c r="D196" t="str">
        <f>'[1]210 Y RFC'!C195</f>
        <v>SABORMEX SAPI DE CV</v>
      </c>
      <c r="E196" s="28">
        <f>SUMIFS(Tabla16[TASA 16],Tabla16[NUM],Tabla1[[#This Row],[CODIGO]])</f>
        <v>8165.4374999999991</v>
      </c>
      <c r="F196" s="28">
        <f>SUMIFS(Tabla16[TASA 0%],Tabla16[NUM],Tabla1[[#This Row],[CODIGO]])</f>
        <v>855882.21250000002</v>
      </c>
      <c r="G196" s="28">
        <f>SUMIFS(Tabla16[[EXENTO ]],Tabla16[NUM],Tabla1[[#This Row],[CODIGO]])</f>
        <v>0</v>
      </c>
      <c r="H196" s="28">
        <f>SUMIFS(Tabla16[IVA],Tabla16[NUM],Tabla1[[#This Row],[CODIGO]])</f>
        <v>1306.47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8,165</v>
      </c>
      <c r="L196" t="str">
        <f>FIXED(Tabla1[[#This Row],[TASA 0%]],0)</f>
        <v>855,882</v>
      </c>
      <c r="M196" t="str">
        <f>FIXED(Tabla1[[#This Row],[TASA EXE.]],0)</f>
        <v>0</v>
      </c>
      <c r="N196" t="str">
        <f>FIXED(Tabla1[[#This Row],[IVA]],0)</f>
        <v>1,306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1306.4000000000001</v>
      </c>
    </row>
    <row r="197" spans="2:18" x14ac:dyDescent="0.25">
      <c r="B197" t="str">
        <f>'[1]210 Y RFC'!A196</f>
        <v>ISS050304FZA</v>
      </c>
      <c r="C197" t="str">
        <f>'[1]210 Y RFC'!B196</f>
        <v>210-0194</v>
      </c>
      <c r="D197" t="str">
        <f>'[1]210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'[1]210 Y RFC'!A197</f>
        <v>TSC040203F64</v>
      </c>
      <c r="C198" t="str">
        <f>'[1]210 Y RFC'!B197</f>
        <v>210-0195</v>
      </c>
      <c r="D198" t="str">
        <f>'[1]210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'[1]210 Y RFC'!A198</f>
        <v>LAN890912232</v>
      </c>
      <c r="C199" t="str">
        <f>'[1]210 Y RFC'!B198</f>
        <v>210-0196</v>
      </c>
      <c r="D199" t="str">
        <f>'[1]210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'[1]210 Y RFC'!A199</f>
        <v>FATH630309QZ0</v>
      </c>
      <c r="C200" t="str">
        <f>'[1]210 Y RFC'!B199</f>
        <v>210-0197</v>
      </c>
      <c r="D200" t="str">
        <f>'[1]210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'[1]210 Y RFC'!A200</f>
        <v>QCS931209G49</v>
      </c>
      <c r="C201" t="str">
        <f>'[1]210 Y RFC'!B200</f>
        <v>210-0198</v>
      </c>
      <c r="D201" t="str">
        <f>'[1]210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'[1]210 Y RFC'!A201</f>
        <v>USS000718PA0</v>
      </c>
      <c r="C202" t="str">
        <f>'[1]210 Y RFC'!B201</f>
        <v>210-0199</v>
      </c>
      <c r="D202" t="str">
        <f>'[1]210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'[1]210 Y RFC'!A202</f>
        <v>LOSJ661031NJ3</v>
      </c>
      <c r="C203" t="str">
        <f>'[1]210 Y RFC'!B202</f>
        <v>210-0200</v>
      </c>
      <c r="D203" t="str">
        <f>'[1]210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4400</v>
      </c>
      <c r="G203" s="28">
        <f>SUMIFS(Tabla16[[EXENTO ]],Tabla16[NUM],Tabla1[[#This Row],[CODIGO]])</f>
        <v>352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4,400</v>
      </c>
      <c r="M203" t="str">
        <f>FIXED(Tabla1[[#This Row],[TASA EXE.]],0)</f>
        <v>352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'[1]210 Y RFC'!A203</f>
        <v>NAOM5310136T4</v>
      </c>
      <c r="C204" t="str">
        <f>'[1]210 Y RFC'!B203</f>
        <v>210-0201</v>
      </c>
      <c r="D204" t="str">
        <f>'[1]210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12222.22</v>
      </c>
      <c r="H204" s="28">
        <f>SUMIFS(Tabla16[IVA],Tabla16[NUM],Tabla1[[#This Row],[CODIGO]])</f>
        <v>0</v>
      </c>
      <c r="I204" s="28">
        <f>SUMIFS(Tabla16[ISR RET.],Tabla16[NUM],Tabla1[[#This Row],[CODIGO]])</f>
        <v>-1222.22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12,222</v>
      </c>
      <c r="N204" t="str">
        <f>FIXED(Tabla1[[#This Row],[IVA]],0)</f>
        <v>0</v>
      </c>
      <c r="O204" t="str">
        <f>FIXED(Tabla1[[#This Row],[ISR RET]],0)</f>
        <v>-1,222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'[1]210 Y RFC'!A204</f>
        <v>CACX4901314A0</v>
      </c>
      <c r="C205" t="str">
        <f>'[1]210 Y RFC'!B204</f>
        <v>210-0202</v>
      </c>
      <c r="D205" t="str">
        <f>'[1]210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'[1]210 Y RFC'!A205</f>
        <v>GUCG5205014HA</v>
      </c>
      <c r="C206" t="str">
        <f>'[1]210 Y RFC'!B205</f>
        <v>210-0203</v>
      </c>
      <c r="D206" t="str">
        <f>'[1]210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x14ac:dyDescent="0.25">
      <c r="B207" t="str">
        <f>'[1]210 Y RFC'!A206</f>
        <v>MEGJ821008CN5</v>
      </c>
      <c r="C207" t="str">
        <f>'[1]210 Y RFC'!B206</f>
        <v>210-0204</v>
      </c>
      <c r="D207" t="str">
        <f>'[1]210 Y RFC'!C206</f>
        <v>MENDOZA GALVAN JESUS ANTONIO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x14ac:dyDescent="0.25">
      <c r="B208" t="str">
        <f>'[1]210 Y RFC'!A207</f>
        <v>CEL131209RL7</v>
      </c>
      <c r="C208" t="str">
        <f>'[1]210 Y RFC'!B207</f>
        <v>210-0205</v>
      </c>
      <c r="D208" t="str">
        <f>'[1]210 Y RFC'!C207</f>
        <v>CEN ELECTRICAL SA DE CV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'[1]210 Y RFC'!A208</f>
        <v>AEBL6910035M3</v>
      </c>
      <c r="C209" t="str">
        <f>'[1]210 Y RFC'!B208</f>
        <v>210-0206</v>
      </c>
      <c r="D209" t="str">
        <f>'[1]210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'[1]210 Y RFC'!A209</f>
        <v>DVO870401495</v>
      </c>
      <c r="C210" t="str">
        <f>'[1]210 Y RFC'!B209</f>
        <v>210-0207</v>
      </c>
      <c r="D210" t="str">
        <f>'[1]210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'[1]210 Y RFC'!A210</f>
        <v>VEMS830212RY6</v>
      </c>
      <c r="C211" t="str">
        <f>'[1]210 Y RFC'!B210</f>
        <v>210-0208</v>
      </c>
      <c r="D211" t="str">
        <f>'[1]210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'[1]210 Y RFC'!A211</f>
        <v>RAA850815ET6</v>
      </c>
      <c r="C212" t="str">
        <f>'[1]210 Y RFC'!B211</f>
        <v>210-0209</v>
      </c>
      <c r="D212" t="str">
        <f>'[1]210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0</v>
      </c>
      <c r="T212" s="74"/>
    </row>
    <row r="213" spans="2:20" x14ac:dyDescent="0.25">
      <c r="B213" t="str">
        <f>'[1]210 Y RFC'!A212</f>
        <v>VELJ770512UR4</v>
      </c>
      <c r="C213" t="str">
        <f>'[1]210 Y RFC'!B212</f>
        <v>210-0210</v>
      </c>
      <c r="D213" t="str">
        <f>'[1]210 Y RFC'!C212</f>
        <v>VEGA DE LEON JOSE</v>
      </c>
      <c r="E213" s="28">
        <f>SUMIFS(Tabla16[TASA 16],Tabla16[NUM],Tabla1[[#This Row],[CODIGO]])</f>
        <v>18716</v>
      </c>
      <c r="F213" s="28">
        <f>SUMIFS(Tabla16[TASA 0%],Tabla16[NUM],Tabla1[[#This Row],[CODIGO]])</f>
        <v>0</v>
      </c>
      <c r="G213" s="28">
        <f>SUMIFS(Tabla16[[EXENTO ]],Tabla16[NUM],Tabla1[[#This Row],[CODIGO]])</f>
        <v>0</v>
      </c>
      <c r="H213" s="28">
        <f>SUMIFS(Tabla16[IVA],Tabla16[NUM],Tabla1[[#This Row],[CODIGO]])</f>
        <v>2994.56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18,716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2,995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2994.56</v>
      </c>
    </row>
    <row r="214" spans="2:20" x14ac:dyDescent="0.25">
      <c r="B214" t="str">
        <f>'[1]210 Y RFC'!A213</f>
        <v>MASG830827TC7</v>
      </c>
      <c r="C214" t="str">
        <f>'[1]210 Y RFC'!B213</f>
        <v>210-0211</v>
      </c>
      <c r="D214" t="str">
        <f>'[1]210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'[1]210 Y RFC'!A214</f>
        <v>CPA7503043P1</v>
      </c>
      <c r="C215" t="str">
        <f>'[1]210 Y RFC'!B214</f>
        <v>210-0212</v>
      </c>
      <c r="D215" t="str">
        <f>'[1]210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'[1]210 Y RFC'!A215</f>
        <v>OAVA8212026F7</v>
      </c>
      <c r="C216" t="str">
        <f>'[1]210 Y RFC'!B215</f>
        <v>210-0213</v>
      </c>
      <c r="D216" t="str">
        <f>'[1]210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'[1]210 Y RFC'!A216</f>
        <v>PDG950613A25</v>
      </c>
      <c r="C217" t="str">
        <f>'[1]210 Y RFC'!B216</f>
        <v>210-0214</v>
      </c>
      <c r="D217" t="str">
        <f>'[1]210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'[1]210 Y RFC'!A217</f>
        <v>PFC0005103C9</v>
      </c>
      <c r="C218" t="str">
        <f>'[1]210 Y RFC'!B217</f>
        <v>210-0215</v>
      </c>
      <c r="D218" t="str">
        <f>'[1]210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'[1]210 Y RFC'!A218</f>
        <v>SAO140326V75</v>
      </c>
      <c r="C219" t="str">
        <f>'[1]210 Y RFC'!B218</f>
        <v>210-0216</v>
      </c>
      <c r="D219" t="str">
        <f>'[1]210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'[1]210 Y RFC'!A219</f>
        <v>VESA850414R5A</v>
      </c>
      <c r="C220" t="str">
        <f>'[1]210 Y RFC'!B219</f>
        <v>210-0217</v>
      </c>
      <c r="D220" t="str">
        <f>'[1]210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'[1]210 Y RFC'!A220</f>
        <v>SSN9808139K6</v>
      </c>
      <c r="C221" t="str">
        <f>'[1]210 Y RFC'!B220</f>
        <v>210-0218</v>
      </c>
      <c r="D221" t="str">
        <f>'[1]210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'[1]210 Y RFC'!A221</f>
        <v>AALG5605264L6</v>
      </c>
      <c r="C222" t="str">
        <f>'[1]210 Y RFC'!B221</f>
        <v>210-0219</v>
      </c>
      <c r="D222" t="str">
        <f>'[1]210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'[1]210 Y RFC'!A222</f>
        <v>SGC090330I38</v>
      </c>
      <c r="C223" t="str">
        <f>'[1]210 Y RFC'!B222</f>
        <v>210-0220</v>
      </c>
      <c r="D223" t="str">
        <f>'[1]210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'[1]210 Y RFC'!A223</f>
        <v>FTH030723RK4</v>
      </c>
      <c r="C224" t="str">
        <f>'[1]210 Y RFC'!B223</f>
        <v>210-0221</v>
      </c>
      <c r="D224" t="str">
        <f>'[1]210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'[1]210 Y RFC'!A224</f>
        <v>CMA040910KF7</v>
      </c>
      <c r="C225" t="str">
        <f>'[1]210 Y RFC'!B224</f>
        <v>210-0222</v>
      </c>
      <c r="D225" t="str">
        <f>'[1]210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 t="str">
        <f>'[1]210 Y RFC'!A225</f>
        <v>GOFJ770308II0</v>
      </c>
      <c r="C226" t="str">
        <f>'[1]210 Y RFC'!B225</f>
        <v>210-0223</v>
      </c>
      <c r="D226" t="str">
        <f>'[1]210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>
        <f>'[1]210 Y RFC'!A226</f>
        <v>0</v>
      </c>
      <c r="C227" t="str">
        <f>'[1]210 Y RFC'!B226</f>
        <v>210-0224</v>
      </c>
      <c r="D227" t="str">
        <f>'[1]210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'[1]210 Y RFC'!A227</f>
        <v>AZE841112TH6</v>
      </c>
      <c r="C228" t="str">
        <f>'[1]210 Y RFC'!B227</f>
        <v>210-0225</v>
      </c>
      <c r="D228" t="str">
        <f>'[1]210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'[1]210 Y RFC'!A228</f>
        <v>VAMD841010GL8</v>
      </c>
      <c r="C229" t="str">
        <f>'[1]210 Y RFC'!B228</f>
        <v>210-0226</v>
      </c>
      <c r="D229" t="str">
        <f>'[1]210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'[1]210 Y RFC'!A229</f>
        <v>EIRD700210D88</v>
      </c>
      <c r="C230" t="str">
        <f>'[1]210 Y RFC'!B229</f>
        <v>210-0227</v>
      </c>
      <c r="D230" t="str">
        <f>'[1]210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'[1]210 Y RFC'!A230</f>
        <v>HER8301121X4</v>
      </c>
      <c r="C231" t="str">
        <f>'[1]210 Y RFC'!B230</f>
        <v>210-0228</v>
      </c>
      <c r="D231" t="str">
        <f>'[1]210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'[1]210 Y RFC'!A231</f>
        <v>MOMI6403136D4</v>
      </c>
      <c r="C232" t="str">
        <f>'[1]210 Y RFC'!B231</f>
        <v>210-0229</v>
      </c>
      <c r="D232" t="str">
        <f>'[1]210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'[1]210 Y RFC'!A232</f>
        <v>PLU1203077B4</v>
      </c>
      <c r="C233" t="str">
        <f>'[1]210 Y RFC'!B232</f>
        <v>210-0230</v>
      </c>
      <c r="D233" t="str">
        <f>'[1]210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'[1]210 Y RFC'!A233</f>
        <v>GAMG690819M52</v>
      </c>
      <c r="C234" t="str">
        <f>'[1]210 Y RFC'!B233</f>
        <v>210-0231</v>
      </c>
      <c r="D234" t="str">
        <f>'[1]210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x14ac:dyDescent="0.25">
      <c r="B235" t="str">
        <f>'[1]210 Y RFC'!A234</f>
        <v>ROSL820918B38</v>
      </c>
      <c r="C235" t="str">
        <f>'[1]210 Y RFC'!B234</f>
        <v>210-0232</v>
      </c>
      <c r="D235" t="str">
        <f>'[1]210 Y RFC'!C234</f>
        <v>ROMO SAINZ LAURA PATRICIA</v>
      </c>
      <c r="E235" s="28">
        <f>SUMIFS(Tabla16[TASA 16],Tabla16[NUM],Tabla1[[#This Row],[CODIGO]])</f>
        <v>37325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5972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37,325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5,972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5972</v>
      </c>
    </row>
    <row r="236" spans="2:18" x14ac:dyDescent="0.25">
      <c r="B236" t="str">
        <f>'[1]210 Y RFC'!A235</f>
        <v>LSO741128J68</v>
      </c>
      <c r="C236" t="str">
        <f>'[1]210 Y RFC'!B235</f>
        <v>210-0233</v>
      </c>
      <c r="D236" t="str">
        <f>'[1]210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'[1]210 Y RFC'!A236</f>
        <v>DEM100526JG4</v>
      </c>
      <c r="C237" t="str">
        <f>'[1]210 Y RFC'!B236</f>
        <v>210-0234</v>
      </c>
      <c r="D237" t="str">
        <f>'[1]210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'[1]210 Y RFC'!A237</f>
        <v>GOGP600914JC1</v>
      </c>
      <c r="C238" t="str">
        <f>'[1]210 Y RFC'!B237</f>
        <v>210-0235</v>
      </c>
      <c r="D238" t="str">
        <f>'[1]210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'[1]210 Y RFC'!A238</f>
        <v>BAMC8907023VA</v>
      </c>
      <c r="C239" t="str">
        <f>'[1]210 Y RFC'!B238</f>
        <v>210-0236</v>
      </c>
      <c r="D239" t="str">
        <f>'[1]210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x14ac:dyDescent="0.25">
      <c r="B240" t="str">
        <f>'[1]210 Y RFC'!A239</f>
        <v>CAGG740121CI4</v>
      </c>
      <c r="C240" t="str">
        <f>'[1]210 Y RFC'!B239</f>
        <v>210-0237</v>
      </c>
      <c r="D240" t="str">
        <f>'[1]210 Y RFC'!C239</f>
        <v>CAMARENA GONZALEZ GERARDO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x14ac:dyDescent="0.25">
      <c r="B241" t="str">
        <f>'[1]210 Y RFC'!A240</f>
        <v>TFA070827P80</v>
      </c>
      <c r="C241" t="str">
        <f>'[1]210 Y RFC'!B240</f>
        <v>210-0238</v>
      </c>
      <c r="D241" t="str">
        <f>'[1]210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'[1]210 Y RFC'!A241</f>
        <v>AGU940217KX2</v>
      </c>
      <c r="C242" t="str">
        <f>'[1]210 Y RFC'!B241</f>
        <v>210-0239</v>
      </c>
      <c r="D242" t="str">
        <f>'[1]210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'[1]210 Y RFC'!A242</f>
        <v>LPA8612018R0</v>
      </c>
      <c r="C243" t="str">
        <f>'[1]210 Y RFC'!B242</f>
        <v>210-0240</v>
      </c>
      <c r="D243" t="str">
        <f>'[1]210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'[1]210 Y RFC'!A243</f>
        <v>GEM040204HC6</v>
      </c>
      <c r="C244" t="str">
        <f>'[1]210 Y RFC'!B243</f>
        <v>210-0241</v>
      </c>
      <c r="D244" t="str">
        <f>'[1]210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'[1]210 Y RFC'!A244</f>
        <v>CAOF770606DZA</v>
      </c>
      <c r="C245" t="str">
        <f>'[1]210 Y RFC'!B244</f>
        <v>210-0242</v>
      </c>
      <c r="D245" t="str">
        <f>'[1]210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'[1]210 Y RFC'!A245</f>
        <v>VACR460705E40</v>
      </c>
      <c r="C246" t="str">
        <f>'[1]210 Y RFC'!B245</f>
        <v>210-0243</v>
      </c>
      <c r="D246" t="str">
        <f>'[1]210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'[1]210 Y RFC'!A246</f>
        <v>TOGJ640411TE5</v>
      </c>
      <c r="C247" t="str">
        <f>'[1]210 Y RFC'!B246</f>
        <v>210-0244</v>
      </c>
      <c r="D247" t="str">
        <f>'[1]210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'[1]210 Y RFC'!A247</f>
        <v>GUPC780325A59</v>
      </c>
      <c r="C248" t="str">
        <f>'[1]210 Y RFC'!B247</f>
        <v>210-0245</v>
      </c>
      <c r="D248" t="str">
        <f>'[1]210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'[1]210 Y RFC'!A248</f>
        <v>MEMR411003AW9</v>
      </c>
      <c r="C249" t="str">
        <f>'[1]210 Y RFC'!B248</f>
        <v>210-0246</v>
      </c>
      <c r="D249" t="str">
        <f>'[1]210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'[1]210 Y RFC'!A249</f>
        <v>SOAJ840630BZ6</v>
      </c>
      <c r="C250" t="str">
        <f>'[1]210 Y RFC'!B249</f>
        <v>210-0247</v>
      </c>
      <c r="D250" t="str">
        <f>'[1]210 Y RFC'!C249</f>
        <v>SOLANO ALVAREZ JUAN SAULO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'[1]210 Y RFC'!A250</f>
        <v>HELR521216GWA</v>
      </c>
      <c r="C251" t="str">
        <f>'[1]210 Y RFC'!B250</f>
        <v>210-0248</v>
      </c>
      <c r="D251" t="str">
        <f>'[1]210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'[1]210 Y RFC'!A251</f>
        <v>FUN150610P24</v>
      </c>
      <c r="C252" t="str">
        <f>'[1]210 Y RFC'!B251</f>
        <v>210-0249</v>
      </c>
      <c r="D252" t="str">
        <f>'[1]210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'[1]210 Y RFC'!A252</f>
        <v>PEGG610423J21</v>
      </c>
      <c r="C253" t="str">
        <f>'[1]210 Y RFC'!B252</f>
        <v>210-0250</v>
      </c>
      <c r="D253" t="str">
        <f>'[1]210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'[1]210 Y RFC'!A253</f>
        <v>HUMT771008PM4</v>
      </c>
      <c r="C254" t="str">
        <f>'[1]210 Y RFC'!B253</f>
        <v>210-0251</v>
      </c>
      <c r="D254" t="str">
        <f>'[1]210 Y RFC'!C253</f>
        <v>HUERTA MARTIN JOSE TRINIDAD</v>
      </c>
      <c r="E254" s="28">
        <f>SUMIFS(Tabla16[TASA 16],Tabla16[NUM],Tabla1[[#This Row],[CODIGO]])</f>
        <v>66050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10568</v>
      </c>
      <c r="I254" s="28">
        <f>SUMIFS(Tabla16[ISR RET.],Tabla16[NUM],Tabla1[[#This Row],[CODIGO]])</f>
        <v>0</v>
      </c>
      <c r="J254" s="28">
        <f>SUMIFS(Tabla16[IVA RET.],Tabla16[NUM],Tabla1[[#This Row],[CODIGO]])</f>
        <v>-2642</v>
      </c>
      <c r="K254" t="str">
        <f>FIXED(Tabla1[[#This Row],[TASA 16%]],0)</f>
        <v>66,050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10,568</v>
      </c>
      <c r="O254" t="str">
        <f>FIXED(Tabla1[[#This Row],[ISR RET]],0)</f>
        <v>0</v>
      </c>
      <c r="P254" t="str">
        <f>FIXED(Tabla1[[#This Row],[IVA RET]],0)</f>
        <v>-2,642</v>
      </c>
      <c r="R254" s="38">
        <f>Tabla1[[#This Row],[TASA 16]]*16%</f>
        <v>10568</v>
      </c>
    </row>
    <row r="255" spans="2:18" x14ac:dyDescent="0.25">
      <c r="B255" t="str">
        <f>'[1]210 Y RFC'!A254</f>
        <v>LUGL8903196A4</v>
      </c>
      <c r="C255" t="str">
        <f>'[1]210 Y RFC'!B254</f>
        <v>210-0252</v>
      </c>
      <c r="D255" t="str">
        <f>'[1]210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'[1]210 Y RFC'!A255</f>
        <v>PENM840702S52</v>
      </c>
      <c r="C256" t="str">
        <f>'[1]210 Y RFC'!B255</f>
        <v>210-0253</v>
      </c>
      <c r="D256" t="str">
        <f>'[1]210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'[1]210 Y RFC'!A256</f>
        <v>LUFJ730327CT4</v>
      </c>
      <c r="C257" t="str">
        <f>'[1]210 Y RFC'!B256</f>
        <v>210-0254</v>
      </c>
      <c r="D257" t="str">
        <f>'[1]210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4"/>
    </row>
    <row r="258" spans="2:20" x14ac:dyDescent="0.25">
      <c r="B258" t="str">
        <f>'[1]210 Y RFC'!A257</f>
        <v>DMO150313342</v>
      </c>
      <c r="C258" t="str">
        <f>'[1]210 Y RFC'!B257</f>
        <v>210-0255</v>
      </c>
      <c r="D258" t="str">
        <f>'[1]210 Y RFC'!C257</f>
        <v>DISTRIBUCIONES MONARK SA DE CV</v>
      </c>
      <c r="E258" s="28">
        <f>SUMIFS(Tabla16[TASA 16],Tabla16[NUM],Tabla1[[#This Row],[CODIGO]])</f>
        <v>388998.3125</v>
      </c>
      <c r="F258" s="28">
        <f>SUMIFS(Tabla16[TASA 0%],Tabla16[NUM],Tabla1[[#This Row],[CODIGO]])</f>
        <v>4.7500000015133992E-2</v>
      </c>
      <c r="G258" s="28">
        <f>SUMIFS(Tabla16[[EXENTO ]],Tabla16[NUM],Tabla1[[#This Row],[CODIGO]])</f>
        <v>0</v>
      </c>
      <c r="H258" s="28">
        <f>SUMIFS(Tabla16[IVA],Tabla16[NUM],Tabla1[[#This Row],[CODIGO]])</f>
        <v>62239.73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388,998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62,240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62239.68</v>
      </c>
    </row>
    <row r="259" spans="2:20" x14ac:dyDescent="0.25">
      <c r="B259" t="str">
        <f>'[1]210 Y RFC'!A258</f>
        <v>GOAP680629K71</v>
      </c>
      <c r="C259" t="str">
        <f>'[1]210 Y RFC'!B258</f>
        <v>210-0256</v>
      </c>
      <c r="D259" t="str">
        <f>'[1]210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'[1]210 Y RFC'!A259</f>
        <v>LAV850627H67</v>
      </c>
      <c r="C260" t="str">
        <f>'[1]210 Y RFC'!B259</f>
        <v>210-0257</v>
      </c>
      <c r="D260" t="str">
        <f>'[1]210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'[1]210 Y RFC'!A260</f>
        <v>DEMA650810II8</v>
      </c>
      <c r="C261" t="str">
        <f>'[1]210 Y RFC'!B260</f>
        <v>210-0258</v>
      </c>
      <c r="D261" t="str">
        <f>'[1]210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'[1]210 Y RFC'!A261</f>
        <v>LELM550727PJ4</v>
      </c>
      <c r="C262" t="str">
        <f>'[1]210 Y RFC'!B261</f>
        <v>210-0259</v>
      </c>
      <c r="D262" t="str">
        <f>'[1]210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'[1]210 Y RFC'!A262</f>
        <v>GAC131220HK0</v>
      </c>
      <c r="C263" t="str">
        <f>'[1]210 Y RFC'!B262</f>
        <v>210-0260</v>
      </c>
      <c r="D263" t="str">
        <f>'[1]210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'[1]210 Y RFC'!A263</f>
        <v>CSM140509E58</v>
      </c>
      <c r="C264" t="str">
        <f>'[1]210 Y RFC'!B263</f>
        <v>210-0261</v>
      </c>
      <c r="D264" t="str">
        <f>'[1]210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'[1]210 Y RFC'!A264</f>
        <v>ZAJR6705151Y5</v>
      </c>
      <c r="C265" t="str">
        <f>'[1]210 Y RFC'!B264</f>
        <v>210-0262</v>
      </c>
      <c r="D265" t="str">
        <f>'[1]210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'[1]210 Y RFC'!A265</f>
        <v>GNI110920AU8</v>
      </c>
      <c r="C266" t="str">
        <f>'[1]210 Y RFC'!B265</f>
        <v>210-0263</v>
      </c>
      <c r="D266" t="str">
        <f>'[1]210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'[1]210 Y RFC'!A266</f>
        <v>TEGM580624KR2</v>
      </c>
      <c r="C267" t="str">
        <f>'[1]210 Y RFC'!B266</f>
        <v>210-0264</v>
      </c>
      <c r="D267" t="str">
        <f>'[1]210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'[1]210 Y RFC'!A267</f>
        <v>MEGG910729LTA</v>
      </c>
      <c r="C268" t="str">
        <f>'[1]210 Y RFC'!B267</f>
        <v>210-0265</v>
      </c>
      <c r="D268" t="str">
        <f>'[1]210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'[1]210 Y RFC'!A268</f>
        <v>CATJ6503041Z2</v>
      </c>
      <c r="C269" t="str">
        <f>'[1]210 Y RFC'!B268</f>
        <v>210-0266</v>
      </c>
      <c r="D269" t="str">
        <f>'[1]210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'[1]210 Y RFC'!A269</f>
        <v>IEI9701234Y9</v>
      </c>
      <c r="C270" t="str">
        <f>'[1]210 Y RFC'!B269</f>
        <v>210-0267</v>
      </c>
      <c r="D270" t="str">
        <f>'[1]210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'[1]210 Y RFC'!A270</f>
        <v>MAO910729528</v>
      </c>
      <c r="C271" t="str">
        <f>'[1]210 Y RFC'!B270</f>
        <v>210-0268</v>
      </c>
      <c r="D271" t="str">
        <f>'[1]210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'[1]210 Y RFC'!A271</f>
        <v>CON890718MD7</v>
      </c>
      <c r="C272" t="str">
        <f>'[1]210 Y RFC'!B271</f>
        <v>210-0269</v>
      </c>
      <c r="D272" t="str">
        <f>'[1]210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'[1]210 Y RFC'!A272</f>
        <v>AFB941116FK8</v>
      </c>
      <c r="C273" t="str">
        <f>'[1]210 Y RFC'!B272</f>
        <v>210-0270</v>
      </c>
      <c r="D273" t="str">
        <f>'[1]210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'[1]210 Y RFC'!A273</f>
        <v>LAB951030FX1</v>
      </c>
      <c r="C274" t="str">
        <f>'[1]210 Y RFC'!B273</f>
        <v>210-0271</v>
      </c>
      <c r="D274" t="str">
        <f>'[1]210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'[1]210 Y RFC'!A274</f>
        <v>GCU900308IVO</v>
      </c>
      <c r="C275" t="str">
        <f>'[1]210 Y RFC'!B274</f>
        <v>210-0272</v>
      </c>
      <c r="D275" t="str">
        <f>'[1]210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 t="str">
        <f>'[1]210 Y RFC'!A275</f>
        <v>GAGA881007QX0</v>
      </c>
      <c r="C276" t="str">
        <f>'[1]210 Y RFC'!B275</f>
        <v>210-0273</v>
      </c>
      <c r="D276" t="str">
        <f>'[1]210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>
        <f>'[1]210 Y RFC'!A276</f>
        <v>0</v>
      </c>
      <c r="C277" t="str">
        <f>'[1]210 Y RFC'!B276</f>
        <v>210-0274</v>
      </c>
      <c r="D277">
        <f>'[1]210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'[1]210 Y RFC'!A277</f>
        <v>CDA9401256U3</v>
      </c>
      <c r="C278" t="str">
        <f>'[1]210 Y RFC'!B277</f>
        <v>210-0275</v>
      </c>
      <c r="D278" t="str">
        <f>'[1]210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'[1]210 Y RFC'!A278</f>
        <v>SASC670420FZ2</v>
      </c>
      <c r="C279" t="str">
        <f>'[1]210 Y RFC'!B278</f>
        <v>210-0276</v>
      </c>
      <c r="D279" t="str">
        <f>'[1]210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'[1]210 Y RFC'!A279</f>
        <v>PAAG7603069W5</v>
      </c>
      <c r="C280" t="str">
        <f>'[1]210 Y RFC'!B279</f>
        <v>210-0277</v>
      </c>
      <c r="D280" t="str">
        <f>'[1]210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'[1]210 Y RFC'!A280</f>
        <v>PETC7710185MA</v>
      </c>
      <c r="C281" t="str">
        <f>'[1]210 Y RFC'!B280</f>
        <v>210-0278</v>
      </c>
      <c r="D281" t="str">
        <f>'[1]210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'[1]210 Y RFC'!A281</f>
        <v>GOLJ680221BP8</v>
      </c>
      <c r="C282" t="str">
        <f>'[1]210 Y RFC'!B281</f>
        <v>210-0279</v>
      </c>
      <c r="D282" t="str">
        <f>'[1]210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'[1]210 Y RFC'!A282</f>
        <v>PEMM620721NI0</v>
      </c>
      <c r="C283" t="str">
        <f>'[1]210 Y RFC'!B282</f>
        <v>210-0280</v>
      </c>
      <c r="D283" t="str">
        <f>'[1]210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'[1]210 Y RFC'!A283</f>
        <v>GOGL670311AP9</v>
      </c>
      <c r="C284" t="str">
        <f>'[1]210 Y RFC'!B283</f>
        <v>210-0281</v>
      </c>
      <c r="D284" t="str">
        <f>'[1]210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'[1]210 Y RFC'!A284</f>
        <v>AAB140811C7A</v>
      </c>
      <c r="C285" t="str">
        <f>'[1]210 Y RFC'!B284</f>
        <v>210-0282</v>
      </c>
      <c r="D285" t="str">
        <f>'[1]210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'[1]210 Y RFC'!A285</f>
        <v>PAOL7801268Z4</v>
      </c>
      <c r="C286" t="str">
        <f>'[1]210 Y RFC'!B285</f>
        <v>210-0283</v>
      </c>
      <c r="D286" t="str">
        <f>'[1]210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'[1]210 Y RFC'!A286</f>
        <v>LOGJ590601AC5</v>
      </c>
      <c r="C287" t="str">
        <f>'[1]210 Y RFC'!B286</f>
        <v>210-0284</v>
      </c>
      <c r="D287" t="str">
        <f>'[1]210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'[1]210 Y RFC'!A287</f>
        <v>IICI720817CT5</v>
      </c>
      <c r="C288" t="str">
        <f>'[1]210 Y RFC'!B287</f>
        <v>210-0285</v>
      </c>
      <c r="D288" t="str">
        <f>'[1]210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'[1]210 Y RFC'!A288</f>
        <v>RAFV610429GD2</v>
      </c>
      <c r="C289" t="str">
        <f>'[1]210 Y RFC'!B288</f>
        <v>210-0286</v>
      </c>
      <c r="D289" t="str">
        <f>'[1]210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'[1]210 Y RFC'!A289</f>
        <v>GIC870121285</v>
      </c>
      <c r="C290" t="str">
        <f>'[1]210 Y RFC'!B289</f>
        <v>210-0287</v>
      </c>
      <c r="D290" t="str">
        <f>'[1]210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'[1]210 Y RFC'!A290</f>
        <v>FGA980709CYA</v>
      </c>
      <c r="C291" t="str">
        <f>'[1]210 Y RFC'!B290</f>
        <v>210-0288</v>
      </c>
      <c r="D291" t="str">
        <f>'[1]210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37853.300000000003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37,853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'[1]210 Y RFC'!A291</f>
        <v>MUPH590307UI2</v>
      </c>
      <c r="C292" t="str">
        <f>'[1]210 Y RFC'!B291</f>
        <v>210-0289</v>
      </c>
      <c r="D292" t="str">
        <f>'[1]210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'[1]210 Y RFC'!A292</f>
        <v>CNO080714ID7</v>
      </c>
      <c r="C293" t="str">
        <f>'[1]210 Y RFC'!B292</f>
        <v>210-0290</v>
      </c>
      <c r="D293" t="str">
        <f>'[1]210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'[1]210 Y RFC'!A293</f>
        <v>LAA1009073M2</v>
      </c>
      <c r="C294" t="str">
        <f>'[1]210 Y RFC'!B293</f>
        <v>210-0291</v>
      </c>
      <c r="D294" t="str">
        <f>'[1]210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'[1]210 Y RFC'!A294</f>
        <v>RUPC9103046L6</v>
      </c>
      <c r="C295" t="str">
        <f>'[1]210 Y RFC'!B294</f>
        <v>210-0292</v>
      </c>
      <c r="D295" t="str">
        <f>'[1]210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'[1]210 Y RFC'!A295</f>
        <v>SAN060222S32</v>
      </c>
      <c r="C296" t="str">
        <f>'[1]210 Y RFC'!B295</f>
        <v>210-0293</v>
      </c>
      <c r="D296" t="str">
        <f>'[1]210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'[1]210 Y RFC'!A296</f>
        <v>SAL1508035B3</v>
      </c>
      <c r="C297" t="str">
        <f>'[1]210 Y RFC'!B296</f>
        <v>210-0294</v>
      </c>
      <c r="D297" t="str">
        <f>'[1]210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'[1]210 Y RFC'!A297</f>
        <v>SAMS691019RK4</v>
      </c>
      <c r="C298" t="str">
        <f>'[1]210 Y RFC'!B297</f>
        <v>210-0295</v>
      </c>
      <c r="D298" t="str">
        <f>'[1]210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'[1]210 Y RFC'!A298</f>
        <v>MODA8211087Z1</v>
      </c>
      <c r="C299" t="str">
        <f>'[1]210 Y RFC'!B298</f>
        <v>210-0296</v>
      </c>
      <c r="D299" t="str">
        <f>'[1]210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0</v>
      </c>
      <c r="T299" s="74"/>
    </row>
    <row r="300" spans="2:20" x14ac:dyDescent="0.25">
      <c r="B300" t="str">
        <f>'[1]210 Y RFC'!A299</f>
        <v>OPA010719SF0</v>
      </c>
      <c r="C300" t="str">
        <f>'[1]210 Y RFC'!B299</f>
        <v>210-0297</v>
      </c>
      <c r="D300" t="str">
        <f>'[1]210 Y RFC'!C299</f>
        <v>OPERADORA DE PROGRAMAS DE ABASTO MULTIPLE SA DE CV</v>
      </c>
      <c r="E300" s="28">
        <f>SUMIFS(Tabla16[TASA 16],Tabla16[NUM],Tabla1[[#This Row],[CODIGO]])</f>
        <v>17056.8125</v>
      </c>
      <c r="F300" s="28">
        <f>SUMIFS(Tabla16[TASA 0%],Tabla16[NUM],Tabla1[[#This Row],[CODIGO]])</f>
        <v>1.7499999998108251E-2</v>
      </c>
      <c r="G300" s="28">
        <f>SUMIFS(Tabla16[[EXENTO ]],Tabla16[NUM],Tabla1[[#This Row],[CODIGO]])</f>
        <v>0</v>
      </c>
      <c r="H300" s="28">
        <f>SUMIFS(Tabla16[IVA],Tabla16[NUM],Tabla1[[#This Row],[CODIGO]])</f>
        <v>2729.09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17,057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2,729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2729.12</v>
      </c>
      <c r="T300" s="74"/>
    </row>
    <row r="301" spans="2:20" x14ac:dyDescent="0.25">
      <c r="B301" t="str">
        <f>'[1]210 Y RFC'!A300</f>
        <v>ATE090309GW9</v>
      </c>
      <c r="C301" t="str">
        <f>'[1]210 Y RFC'!B300</f>
        <v>210-0298</v>
      </c>
      <c r="D301" t="str">
        <f>'[1]210 Y RFC'!C300</f>
        <v>ANTARES TEXTIL SA DE CV</v>
      </c>
      <c r="E301" s="28">
        <f>SUMIFS(Tabla16[TASA 16],Tabla16[NUM],Tabla1[[#This Row],[CODIGO]])</f>
        <v>39513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6322.08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39,513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6,322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6322.08</v>
      </c>
    </row>
    <row r="302" spans="2:20" x14ac:dyDescent="0.25">
      <c r="B302" t="str">
        <f>'[1]210 Y RFC'!A301</f>
        <v>VAAP691220QR1</v>
      </c>
      <c r="C302" t="str">
        <f>'[1]210 Y RFC'!B301</f>
        <v>210-0299</v>
      </c>
      <c r="D302" t="str">
        <f>'[1]210 Y RFC'!C301</f>
        <v>VAZQUEZ ALCALA PATRICIA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'[1]210 Y RFC'!A302</f>
        <v>CIS150424I77</v>
      </c>
      <c r="C303" t="str">
        <f>'[1]210 Y RFC'!B302</f>
        <v>210-0300</v>
      </c>
      <c r="D303" t="str">
        <f>'[1]210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x14ac:dyDescent="0.25">
      <c r="B304" t="str">
        <f>'[1]210 Y RFC'!A303</f>
        <v>ASO131008DN4</v>
      </c>
      <c r="C304" t="str">
        <f>'[1]210 Y RFC'!B303</f>
        <v>210-0301</v>
      </c>
      <c r="D304" t="str">
        <f>'[1]210 Y RFC'!C303</f>
        <v>ALTEÑA SOLAR S DE RL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x14ac:dyDescent="0.25">
      <c r="B305" t="str">
        <f>'[1]210 Y RFC'!A304</f>
        <v>YMI151021H59</v>
      </c>
      <c r="C305" t="str">
        <f>'[1]210 Y RFC'!B304</f>
        <v>210-0302</v>
      </c>
      <c r="D305" t="str">
        <f>'[1]210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'[1]210 Y RFC'!A305</f>
        <v>AIGH740311647</v>
      </c>
      <c r="C306" t="str">
        <f>'[1]210 Y RFC'!B305</f>
        <v>210-0303</v>
      </c>
      <c r="D306" t="str">
        <f>'[1]210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'[1]210 Y RFC'!A306</f>
        <v>POR151103J49</v>
      </c>
      <c r="C307" t="str">
        <f>'[1]210 Y RFC'!B306</f>
        <v>210-0304</v>
      </c>
      <c r="D307" t="str">
        <f>'[1]210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'[1]210 Y RFC'!A307</f>
        <v>RODN681103UT9</v>
      </c>
      <c r="C308" t="str">
        <f>'[1]210 Y RFC'!B307</f>
        <v>210-0305</v>
      </c>
      <c r="D308" t="str">
        <f>'[1]210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'[1]210 Y RFC'!A308</f>
        <v>RART601013LA1</v>
      </c>
      <c r="C309" t="str">
        <f>'[1]210 Y RFC'!B308</f>
        <v>210-0306</v>
      </c>
      <c r="D309" t="str">
        <f>'[1]210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'[1]210 Y RFC'!A309</f>
        <v>SAP080429EE5</v>
      </c>
      <c r="C310" t="str">
        <f>'[1]210 Y RFC'!B309</f>
        <v>210-0307</v>
      </c>
      <c r="D310" t="str">
        <f>'[1]210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'[1]210 Y RFC'!A310</f>
        <v>EAS040514DKA</v>
      </c>
      <c r="C311" t="str">
        <f>'[1]210 Y RFC'!B310</f>
        <v>210-0308</v>
      </c>
      <c r="D311" t="str">
        <f>'[1]210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'[1]210 Y RFC'!A311</f>
        <v>PMO930720573</v>
      </c>
      <c r="C312" t="str">
        <f>'[1]210 Y RFC'!B311</f>
        <v>210-0309</v>
      </c>
      <c r="D312" t="str">
        <f>'[1]210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'[1]210 Y RFC'!A312</f>
        <v>MEX121213BK2</v>
      </c>
      <c r="C313" t="str">
        <f>'[1]210 Y RFC'!B312</f>
        <v>210-0310</v>
      </c>
      <c r="D313" t="str">
        <f>'[1]210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'[1]210 Y RFC'!A313</f>
        <v>TPL970529D57</v>
      </c>
      <c r="C314" t="str">
        <f>'[1]210 Y RFC'!B313</f>
        <v>210-0311</v>
      </c>
      <c r="D314" t="str">
        <f>'[1]210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'[1]210 Y RFC'!A314</f>
        <v>WS&amp;0402025X2</v>
      </c>
      <c r="C315" t="str">
        <f>'[1]210 Y RFC'!B314</f>
        <v>210-0312</v>
      </c>
      <c r="D315" t="str">
        <f>'[1]210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'[1]210 Y RFC'!A315</f>
        <v>VECM810415UQ9</v>
      </c>
      <c r="C316" t="str">
        <f>'[1]210 Y RFC'!B315</f>
        <v>210-0313</v>
      </c>
      <c r="D316" t="str">
        <f>'[1]210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'[1]210 Y RFC'!A316</f>
        <v>RGL121105322</v>
      </c>
      <c r="C317" t="str">
        <f>'[1]210 Y RFC'!B316</f>
        <v>210-0314</v>
      </c>
      <c r="D317" t="str">
        <f>'[1]210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'[1]210 Y RFC'!A317</f>
        <v>PACC920518FT0</v>
      </c>
      <c r="C318" t="str">
        <f>'[1]210 Y RFC'!B317</f>
        <v>210-0315</v>
      </c>
      <c r="D318" t="str">
        <f>'[1]210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0</v>
      </c>
    </row>
    <row r="319" spans="2:18" x14ac:dyDescent="0.25">
      <c r="B319" t="str">
        <f>'[1]210 Y RFC'!A318</f>
        <v>MSM1504204D3</v>
      </c>
      <c r="C319" t="str">
        <f>'[1]210 Y RFC'!B318</f>
        <v>210-0316</v>
      </c>
      <c r="D319" t="str">
        <f>'[1]210 Y RFC'!C318</f>
        <v>MOTOCICLETAS SAN MIGUEL EL ALTO SA DE CV</v>
      </c>
      <c r="E319" s="28">
        <f>SUMIFS(Tabla16[TASA 16],Tabla16[NUM],Tabla1[[#This Row],[CODIGO]])</f>
        <v>0</v>
      </c>
      <c r="F319" s="28">
        <f>SUMIFS(Tabla16[TASA 0%],Tabla16[NUM],Tabla1[[#This Row],[CODIGO]])</f>
        <v>0</v>
      </c>
      <c r="G319" s="28">
        <f>SUMIFS(Tabla16[[EXENTO ]],Tabla16[NUM],Tabla1[[#This Row],[CODIGO]])</f>
        <v>0</v>
      </c>
      <c r="H319" s="28">
        <f>SUMIFS(Tabla16[IVA],Tabla16[NUM],Tabla1[[#This Row],[CODIGO]])</f>
        <v>0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0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0</v>
      </c>
    </row>
    <row r="320" spans="2:18" x14ac:dyDescent="0.25">
      <c r="B320" t="str">
        <f>'[1]210 Y RFC'!A319</f>
        <v>CSA150323124</v>
      </c>
      <c r="C320" t="str">
        <f>'[1]210 Y RFC'!B319</f>
        <v>210-0317</v>
      </c>
      <c r="D320" t="str">
        <f>'[1]210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'[1]210 Y RFC'!A320</f>
        <v>CAT950711BX1</v>
      </c>
      <c r="C321" t="str">
        <f>'[1]210 Y RFC'!B320</f>
        <v>210-0318</v>
      </c>
      <c r="D321" t="str">
        <f>'[1]210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'[1]210 Y RFC'!A321</f>
        <v>LSS120627LP6</v>
      </c>
      <c r="C322" t="str">
        <f>'[1]210 Y RFC'!B321</f>
        <v>210-0319</v>
      </c>
      <c r="D322" t="str">
        <f>'[1]210 Y RFC'!C321</f>
        <v>LOGISTICA Y SERVICIOS SAN JUAN SA DE CV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x14ac:dyDescent="0.25">
      <c r="B323" t="str">
        <f>'[1]210 Y RFC'!A322</f>
        <v>CAFG670513ST8</v>
      </c>
      <c r="C323" t="str">
        <f>'[1]210 Y RFC'!B322</f>
        <v>210-0320</v>
      </c>
      <c r="D323" t="str">
        <f>'[1]210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0</v>
      </c>
    </row>
    <row r="324" spans="2:20" x14ac:dyDescent="0.25">
      <c r="B324" t="str">
        <f>'[1]210 Y RFC'!A323</f>
        <v>CEN070101DR7</v>
      </c>
      <c r="C324" t="str">
        <f>'[1]210 Y RFC'!B323</f>
        <v>210-0321</v>
      </c>
      <c r="D324" t="str">
        <f>'[1]210 Y RFC'!C323</f>
        <v>COMPAÑIA LA CENTRAL SA DE CV</v>
      </c>
      <c r="E324" s="28">
        <f>SUMIFS(Tabla16[TASA 16],Tabla16[NUM],Tabla1[[#This Row],[CODIGO]])</f>
        <v>20406.5</v>
      </c>
      <c r="F324" s="28">
        <f>SUMIFS(Tabla16[TASA 0%],Tabla16[NUM],Tabla1[[#This Row],[CODIGO]])</f>
        <v>-1.0000000000218279E-2</v>
      </c>
      <c r="G324" s="28">
        <f>SUMIFS(Tabla16[[EXENTO ]],Tabla16[NUM],Tabla1[[#This Row],[CODIGO]])</f>
        <v>0</v>
      </c>
      <c r="H324" s="28">
        <f>SUMIFS(Tabla16[IVA],Tabla16[NUM],Tabla1[[#This Row],[CODIGO]])</f>
        <v>3265.04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20,407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3,265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3265.12</v>
      </c>
    </row>
    <row r="325" spans="2:20" x14ac:dyDescent="0.25">
      <c r="B325" t="str">
        <f>'[1]210 Y RFC'!A324</f>
        <v>PAG951018JP5</v>
      </c>
      <c r="C325" t="str">
        <f>'[1]210 Y RFC'!B324</f>
        <v>210-0322</v>
      </c>
      <c r="D325" t="str">
        <f>'[1]210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7500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7,500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'[1]210 Y RFC'!A325</f>
        <v>BALP8206282QA</v>
      </c>
      <c r="C326" t="str">
        <f>'[1]210 Y RFC'!B325</f>
        <v>210-0323</v>
      </c>
      <c r="D326" t="str">
        <f>'[1]210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'[1]210 Y RFC'!A326</f>
        <v>PAI771020SB3</v>
      </c>
      <c r="C327" t="str">
        <f>'[1]210 Y RFC'!B326</f>
        <v>210-0324</v>
      </c>
      <c r="D327" t="str">
        <f>'[1]210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'[1]210 Y RFC'!A327</f>
        <v>DDA110323629</v>
      </c>
      <c r="C328" t="str">
        <f>'[1]210 Y RFC'!B327</f>
        <v>210-0325</v>
      </c>
      <c r="D328" t="str">
        <f>'[1]210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0</v>
      </c>
      <c r="T328" s="74"/>
    </row>
    <row r="329" spans="2:20" x14ac:dyDescent="0.25">
      <c r="B329" t="str">
        <f>'[1]210 Y RFC'!A328</f>
        <v>CGC100311GJ2</v>
      </c>
      <c r="C329" t="str">
        <f>'[1]210 Y RFC'!B328</f>
        <v>210-0326</v>
      </c>
      <c r="D329" t="str">
        <f>'[1]210 Y RFC'!C328</f>
        <v>COEDITEP GRUPO CONSTRUCTOR SA DE CV</v>
      </c>
      <c r="E329" s="28">
        <f>SUMIFS(Tabla16[TASA 16],Tabla16[NUM],Tabla1[[#This Row],[CODIGO]])</f>
        <v>12491.374999999998</v>
      </c>
      <c r="F329" s="28">
        <f>SUMIFS(Tabla16[TASA 0%],Tabla16[NUM],Tabla1[[#This Row],[CODIGO]])</f>
        <v>5.0000000028376235E-3</v>
      </c>
      <c r="G329" s="28">
        <f>SUMIFS(Tabla16[[EXENTO ]],Tabla16[NUM],Tabla1[[#This Row],[CODIGO]])</f>
        <v>0</v>
      </c>
      <c r="H329" s="28">
        <f>SUMIFS(Tabla16[IVA],Tabla16[NUM],Tabla1[[#This Row],[CODIGO]])</f>
        <v>1998.62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12,491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1,999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1998.56</v>
      </c>
    </row>
    <row r="330" spans="2:20" x14ac:dyDescent="0.25">
      <c r="B330" t="str">
        <f>'[1]210 Y RFC'!A329</f>
        <v>MCF150223UI4</v>
      </c>
      <c r="C330" t="str">
        <f>'[1]210 Y RFC'!B329</f>
        <v>210-0327</v>
      </c>
      <c r="D330" t="str">
        <f>'[1]210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'[1]210 Y RFC'!A330</f>
        <v>DEM940426E32</v>
      </c>
      <c r="C331" t="str">
        <f>'[1]210 Y RFC'!B330</f>
        <v>210-0328</v>
      </c>
      <c r="D331" t="str">
        <f>'[1]210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'[1]210 Y RFC'!A331</f>
        <v>MUGL820510MR9</v>
      </c>
      <c r="C332" t="str">
        <f>'[1]210 Y RFC'!B331</f>
        <v>210-0329</v>
      </c>
      <c r="D332" t="str">
        <f>'[1]210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'[1]210 Y RFC'!A332</f>
        <v>OFA080522JJ1</v>
      </c>
      <c r="C333" t="str">
        <f>'[1]210 Y RFC'!B332</f>
        <v>210-0330</v>
      </c>
      <c r="D333" t="str">
        <f>'[1]210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'[1]210 Y RFC'!A333</f>
        <v>ALI891106NH2</v>
      </c>
      <c r="C334" t="str">
        <f>'[1]210 Y RFC'!B333</f>
        <v>210-0331</v>
      </c>
      <c r="D334" t="str">
        <f>'[1]210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49291.18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49,291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'[1]210 Y RFC'!A334</f>
        <v>RAMO9507283J4</v>
      </c>
      <c r="C335" t="str">
        <f>'[1]210 Y RFC'!B334</f>
        <v>210-0332</v>
      </c>
      <c r="D335" t="str">
        <f>'[1]210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'[1]210 Y RFC'!A335</f>
        <v>MAOR351109IY9</v>
      </c>
      <c r="C336" t="str">
        <f>'[1]210 Y RFC'!B335</f>
        <v>210-0333</v>
      </c>
      <c r="D336" t="str">
        <f>'[1]210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'[1]210 Y RFC'!A336</f>
        <v>CRE151210FVA</v>
      </c>
      <c r="C337" t="str">
        <f>'[1]210 Y RFC'!B336</f>
        <v>210-0334</v>
      </c>
      <c r="D337" t="str">
        <f>'[1]210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'[1]210 Y RFC'!A337</f>
        <v>CSN141107TB7</v>
      </c>
      <c r="C338" t="str">
        <f>'[1]210 Y RFC'!B337</f>
        <v>210-0335</v>
      </c>
      <c r="D338" t="str">
        <f>'[1]210 Y RFC'!C337</f>
        <v>CORPORATIVO SUPRA NATURA SA DE CV</v>
      </c>
      <c r="E338" s="28">
        <f>SUMIFS(Tabla16[TASA 16],Tabla16[NUM],Tabla1[[#This Row],[CODIGO]])</f>
        <v>0</v>
      </c>
      <c r="F338" s="28">
        <f>SUMIFS(Tabla16[TASA 0%],Tabla16[NUM],Tabla1[[#This Row],[CODIGO]])</f>
        <v>0</v>
      </c>
      <c r="G338" s="28">
        <f>SUMIFS(Tabla16[[EXENTO ]],Tabla16[NUM],Tabla1[[#This Row],[CODIGO]])</f>
        <v>0</v>
      </c>
      <c r="H338" s="28">
        <f>SUMIFS(Tabla16[IVA],Tabla16[NUM],Tabla1[[#This Row],[CODIGO]])</f>
        <v>0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0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0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0</v>
      </c>
      <c r="T338" s="74"/>
    </row>
    <row r="339" spans="2:20" x14ac:dyDescent="0.25">
      <c r="B339" t="str">
        <f>'[1]210 Y RFC'!A338</f>
        <v>LOGM581013NG7</v>
      </c>
      <c r="C339" t="str">
        <f>'[1]210 Y RFC'!B338</f>
        <v>210-0336</v>
      </c>
      <c r="D339" t="str">
        <f>'[1]210 Y RFC'!C338</f>
        <v>LOPEZ GOMEZ MA MARIBEL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4"/>
    </row>
    <row r="340" spans="2:20" x14ac:dyDescent="0.25">
      <c r="B340" t="str">
        <f>'[1]210 Y RFC'!A339</f>
        <v>PSG150730M75</v>
      </c>
      <c r="C340" t="str">
        <f>'[1]210 Y RFC'!B339</f>
        <v>210-0337</v>
      </c>
      <c r="D340" t="str">
        <f>'[1]210 Y RFC'!C339</f>
        <v>PRO SKIN G S DE RL DE CV</v>
      </c>
      <c r="E340" s="28">
        <f>SUMIFS(Tabla16[TASA 16],Tabla16[NUM],Tabla1[[#This Row],[CODIGO]])</f>
        <v>6469.1249999999991</v>
      </c>
      <c r="F340" s="28">
        <f>SUMIFS(Tabla16[TASA 0%],Tabla16[NUM],Tabla1[[#This Row],[CODIGO]])</f>
        <v>65084.294999999998</v>
      </c>
      <c r="G340" s="28">
        <f>SUMIFS(Tabla16[[EXENTO ]],Tabla16[NUM],Tabla1[[#This Row],[CODIGO]])</f>
        <v>1832.33</v>
      </c>
      <c r="H340" s="28">
        <f>SUMIFS(Tabla16[IVA],Tabla16[NUM],Tabla1[[#This Row],[CODIGO]])</f>
        <v>1035.06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6,469</v>
      </c>
      <c r="L340" t="str">
        <f>FIXED(Tabla1[[#This Row],[TASA 0%]],0)</f>
        <v>65,084</v>
      </c>
      <c r="M340" t="str">
        <f>FIXED(Tabla1[[#This Row],[TASA EXE.]],0)</f>
        <v>1,832</v>
      </c>
      <c r="N340" t="str">
        <f>FIXED(Tabla1[[#This Row],[IVA]],0)</f>
        <v>1,035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1035.04</v>
      </c>
    </row>
    <row r="341" spans="2:20" x14ac:dyDescent="0.25">
      <c r="B341" t="str">
        <f>'[1]210 Y RFC'!A340</f>
        <v>FOC980211DG5</v>
      </c>
      <c r="C341" t="str">
        <f>'[1]210 Y RFC'!B340</f>
        <v>210-0338</v>
      </c>
      <c r="D341" t="str">
        <f>'[1]210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'[1]210 Y RFC'!A341</f>
        <v>VIT150331DE2</v>
      </c>
      <c r="C342" t="str">
        <f>'[1]210 Y RFC'!B341</f>
        <v>210-0339</v>
      </c>
      <c r="D342" t="str">
        <f>'[1]210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'[1]210 Y RFC'!A342</f>
        <v>MAIG850302IV3</v>
      </c>
      <c r="C343" t="str">
        <f>'[1]210 Y RFC'!B342</f>
        <v>210-0340</v>
      </c>
      <c r="D343" t="str">
        <f>'[1]210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'[1]210 Y RFC'!A343</f>
        <v>NACJ870616J26</v>
      </c>
      <c r="C344" t="str">
        <f>'[1]210 Y RFC'!B343</f>
        <v>210-0341</v>
      </c>
      <c r="D344" t="str">
        <f>'[1]210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'[1]210 Y RFC'!A344</f>
        <v>GUFF740202BT8</v>
      </c>
      <c r="C345" t="str">
        <f>'[1]210 Y RFC'!B344</f>
        <v>210-0342</v>
      </c>
      <c r="D345" t="str">
        <f>'[1]210 Y RFC'!C344</f>
        <v>GUZMAN FLORES FABIAN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4"/>
    </row>
    <row r="346" spans="2:20" x14ac:dyDescent="0.25">
      <c r="B346" t="str">
        <f>'[1]210 Y RFC'!A345</f>
        <v>ROFE6011266NA</v>
      </c>
      <c r="C346" t="str">
        <f>'[1]210 Y RFC'!B345</f>
        <v>210-0343</v>
      </c>
      <c r="D346" t="str">
        <f>'[1]210 Y RFC'!C345</f>
        <v>ROMERO FALCONI EFREN TERCERO</v>
      </c>
      <c r="E346" s="28">
        <f>SUMIFS(Tabla16[TASA 16],Tabla16[NUM],Tabla1[[#This Row],[CODIGO]])</f>
        <v>21000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3360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21,000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3,360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3360</v>
      </c>
    </row>
    <row r="347" spans="2:20" x14ac:dyDescent="0.25">
      <c r="B347" t="str">
        <f>'[1]210 Y RFC'!A346</f>
        <v>RIBA850327BY6</v>
      </c>
      <c r="C347" t="str">
        <f>'[1]210 Y RFC'!B346</f>
        <v>210-0344</v>
      </c>
      <c r="D347" t="str">
        <f>'[1]210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'[1]210 Y RFC'!A347</f>
        <v>GANH651019K71</v>
      </c>
      <c r="C348" t="str">
        <f>'[1]210 Y RFC'!B347</f>
        <v>210-0345</v>
      </c>
      <c r="D348" t="str">
        <f>'[1]210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'[1]210 Y RFC'!A348</f>
        <v>OHA0910165D4</v>
      </c>
      <c r="C349" t="str">
        <f>'[1]210 Y RFC'!B348</f>
        <v>210-0346</v>
      </c>
      <c r="D349" t="str">
        <f>'[1]210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'[1]210 Y RFC'!A349</f>
        <v>CANJ840927HK6</v>
      </c>
      <c r="C350" t="str">
        <f>'[1]210 Y RFC'!B349</f>
        <v>210-0347</v>
      </c>
      <c r="D350" t="str">
        <f>'[1]210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'[1]210 Y RFC'!A350</f>
        <v>RUHI9801176K8</v>
      </c>
      <c r="C351" t="str">
        <f>'[1]210 Y RFC'!B350</f>
        <v>210-0348</v>
      </c>
      <c r="D351" t="str">
        <f>'[1]210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26938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26,938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'[1]210 Y RFC'!A351</f>
        <v>CBZ930226CK9</v>
      </c>
      <c r="C352" t="str">
        <f>'[1]210 Y RFC'!B351</f>
        <v>210-0349</v>
      </c>
      <c r="D352" t="str">
        <f>'[1]210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'[1]210 Y RFC'!A352</f>
        <v>CAGN9101035E4</v>
      </c>
      <c r="C353" t="str">
        <f>'[1]210 Y RFC'!B352</f>
        <v>210-0350</v>
      </c>
      <c r="D353" t="str">
        <f>'[1]210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'[1]210 Y RFC'!A353</f>
        <v>DFC140712TS0</v>
      </c>
      <c r="C354" t="str">
        <f>'[1]210 Y RFC'!B353</f>
        <v>210-0351</v>
      </c>
      <c r="D354" t="str">
        <f>'[1]210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'[1]210 Y RFC'!A354</f>
        <v>GOMJ770306VA4</v>
      </c>
      <c r="C355" t="str">
        <f>'[1]210 Y RFC'!B354</f>
        <v>210-0352</v>
      </c>
      <c r="D355" t="str">
        <f>'[1]210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'[1]210 Y RFC'!A355</f>
        <v>GUCA580922BK1</v>
      </c>
      <c r="C356" t="str">
        <f>'[1]210 Y RFC'!B355</f>
        <v>210-0353</v>
      </c>
      <c r="D356" t="str">
        <f>'[1]210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4"/>
    </row>
    <row r="357" spans="2:20" x14ac:dyDescent="0.25">
      <c r="B357" t="str">
        <f>'[1]210 Y RFC'!A356</f>
        <v>AIGC940305UZA</v>
      </c>
      <c r="C357" t="str">
        <f>'[1]210 Y RFC'!B356</f>
        <v>210-0354</v>
      </c>
      <c r="D357" t="str">
        <f>'[1]210 Y RFC'!C356</f>
        <v>ATRISTAIN GUTIERREZ JOSE CARLOS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'[1]210 Y RFC'!A357</f>
        <v>LOGS9310087A8</v>
      </c>
      <c r="C358" t="str">
        <f>'[1]210 Y RFC'!B357</f>
        <v>210-0355</v>
      </c>
      <c r="D358" t="str">
        <f>'[1]210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'[1]210 Y RFC'!A358</f>
        <v>LOSO820507182</v>
      </c>
      <c r="C359" t="str">
        <f>'[1]210 Y RFC'!B358</f>
        <v>210-0356</v>
      </c>
      <c r="D359" t="str">
        <f>'[1]210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'[1]210 Y RFC'!A359</f>
        <v>CSJ960327FL2</v>
      </c>
      <c r="C360" t="str">
        <f>'[1]210 Y RFC'!B359</f>
        <v>210-0357</v>
      </c>
      <c r="D360" t="str">
        <f>'[1]210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'[1]210 Y RFC'!A360</f>
        <v>ADM070214RT2</v>
      </c>
      <c r="C361" t="str">
        <f>'[1]210 Y RFC'!B360</f>
        <v>210-0358</v>
      </c>
      <c r="D361" t="str">
        <f>'[1]210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'[1]210 Y RFC'!A361</f>
        <v>DINA870819Q5A</v>
      </c>
      <c r="C362" t="str">
        <f>'[1]210 Y RFC'!B361</f>
        <v>210-0359</v>
      </c>
      <c r="D362" t="str">
        <f>'[1]210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'[1]210 Y RFC'!A362</f>
        <v>PCA831205UR0</v>
      </c>
      <c r="C363" t="str">
        <f>'[1]210 Y RFC'!B362</f>
        <v>210-0360</v>
      </c>
      <c r="D363" t="str">
        <f>'[1]210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10160.6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10,161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'[1]210 Y RFC'!A363</f>
        <v>FEO000225VD3</v>
      </c>
      <c r="C364" t="str">
        <f>'[1]210 Y RFC'!B363</f>
        <v>210-0361</v>
      </c>
      <c r="D364" t="str">
        <f>'[1]210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'[1]210 Y RFC'!A364</f>
        <v>FFS1512071T1</v>
      </c>
      <c r="C365" t="str">
        <f>'[1]210 Y RFC'!B364</f>
        <v>210-0362</v>
      </c>
      <c r="D365" t="str">
        <f>'[1]210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'[1]210 Y RFC'!A365</f>
        <v>EIBR7807162W9</v>
      </c>
      <c r="C366" t="str">
        <f>'[1]210 Y RFC'!B365</f>
        <v>210-0363</v>
      </c>
      <c r="D366" t="str">
        <f>'[1]210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'[1]210 Y RFC'!A366</f>
        <v>VEG1206276F5</v>
      </c>
      <c r="C367" t="str">
        <f>'[1]210 Y RFC'!B366</f>
        <v>210-0364</v>
      </c>
      <c r="D367" t="str">
        <f>'[1]210 Y RFC'!C366</f>
        <v>VEHICULOS EUROPEOS DE GUADALAJARA SA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0</v>
      </c>
    </row>
    <row r="368" spans="2:20" x14ac:dyDescent="0.25">
      <c r="B368" t="str">
        <f>'[1]210 Y RFC'!A367</f>
        <v>RTO090605TS2</v>
      </c>
      <c r="C368" t="str">
        <f>'[1]210 Y RFC'!B367</f>
        <v>210-0365</v>
      </c>
      <c r="D368" t="str">
        <f>'[1]210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'[1]210 Y RFC'!A368</f>
        <v>CTE841230UA7</v>
      </c>
      <c r="C369" t="str">
        <f>'[1]210 Y RFC'!B368</f>
        <v>210-0366</v>
      </c>
      <c r="D369" t="str">
        <f>'[1]210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'[1]210 Y RFC'!A369</f>
        <v>GGA120529TD0</v>
      </c>
      <c r="C370" t="str">
        <f>'[1]210 Y RFC'!B369</f>
        <v>210-0367</v>
      </c>
      <c r="D370" t="str">
        <f>'[1]210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'[1]210 Y RFC'!A370</f>
        <v>FER0805202L7</v>
      </c>
      <c r="C371" t="str">
        <f>'[1]210 Y RFC'!B370</f>
        <v>210-0368</v>
      </c>
      <c r="D371" t="str">
        <f>'[1]210 Y RFC'!C370</f>
        <v>FERTIFARMA SA DE CV</v>
      </c>
      <c r="E371" s="28">
        <f>SUMIFS(Tabla16[TASA 16],Tabla16[NUM],Tabla1[[#This Row],[CODIGO]])</f>
        <v>1019.8124999999999</v>
      </c>
      <c r="F371" s="28">
        <f>SUMIFS(Tabla16[TASA 0%],Tabla16[NUM],Tabla1[[#This Row],[CODIGO]])</f>
        <v>1.7500000000154614E-2</v>
      </c>
      <c r="G371" s="28">
        <f>SUMIFS(Tabla16[[EXENTO ]],Tabla16[NUM],Tabla1[[#This Row],[CODIGO]])</f>
        <v>0</v>
      </c>
      <c r="H371" s="28">
        <f>SUMIFS(Tabla16[IVA],Tabla16[NUM],Tabla1[[#This Row],[CODIGO]])</f>
        <v>163.16999999999999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1,020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163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163.20000000000002</v>
      </c>
    </row>
    <row r="372" spans="2:18" x14ac:dyDescent="0.25">
      <c r="B372" t="str">
        <f>'[1]210 Y RFC'!A371</f>
        <v>PGE820602LI2</v>
      </c>
      <c r="C372" t="str">
        <f>'[1]210 Y RFC'!B371</f>
        <v>210-0369</v>
      </c>
      <c r="D372" t="str">
        <f>'[1]210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'[1]210 Y RFC'!A372</f>
        <v>PAG03071823A</v>
      </c>
      <c r="C373" t="str">
        <f>'[1]210 Y RFC'!B372</f>
        <v>210-0370</v>
      </c>
      <c r="D373" t="str">
        <f>'[1]210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'[1]210 Y RFC'!A373</f>
        <v>AZX960219DW4</v>
      </c>
      <c r="C374" t="str">
        <f>'[1]210 Y RFC'!B373</f>
        <v>210-0371</v>
      </c>
      <c r="D374" t="str">
        <f>'[1]210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'[1]210 Y RFC'!A374</f>
        <v>DPM041025EB0</v>
      </c>
      <c r="C375" t="str">
        <f>'[1]210 Y RFC'!B374</f>
        <v>210-0372</v>
      </c>
      <c r="D375" t="str">
        <f>'[1]210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'[1]210 Y RFC'!A375</f>
        <v>PIA130831IT4</v>
      </c>
      <c r="C376" t="str">
        <f>'[1]210 Y RFC'!B375</f>
        <v>210-0373</v>
      </c>
      <c r="D376" t="str">
        <f>'[1]210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'[1]210 Y RFC'!A376</f>
        <v>VCO150902GH1</v>
      </c>
      <c r="C377" t="str">
        <f>'[1]210 Y RFC'!B376</f>
        <v>210-0374</v>
      </c>
      <c r="D377" t="str">
        <f>'[1]210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'[1]210 Y RFC'!A377</f>
        <v>VIN040921780</v>
      </c>
      <c r="C378" t="str">
        <f>'[1]210 Y RFC'!B377</f>
        <v>210-0375</v>
      </c>
      <c r="D378" t="str">
        <f>'[1]210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'[1]210 Y RFC'!A378</f>
        <v>TAM100714KG7</v>
      </c>
      <c r="C379" t="str">
        <f>'[1]210 Y RFC'!B378</f>
        <v>210-0376</v>
      </c>
      <c r="D379" t="str">
        <f>'[1]210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'[1]210 Y RFC'!A379</f>
        <v>ARA9405032K0</v>
      </c>
      <c r="C380" t="str">
        <f>'[1]210 Y RFC'!B379</f>
        <v>210-0377</v>
      </c>
      <c r="D380" t="str">
        <f>'[1]210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163608.29999999999</v>
      </c>
      <c r="G380" s="28">
        <f>SUMIFS(Tabla16[[EXENTO ]],Tabla16[NUM],Tabla1[[#This Row],[CODIGO]])</f>
        <v>3367.84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163,608</v>
      </c>
      <c r="M380" t="str">
        <f>FIXED(Tabla1[[#This Row],[TASA EXE.]],0)</f>
        <v>3,368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'[1]210 Y RFC'!A380</f>
        <v>JIPJ580909EX6</v>
      </c>
      <c r="C381" t="str">
        <f>'[1]210 Y RFC'!B380</f>
        <v>210-0378</v>
      </c>
      <c r="D381" t="str">
        <f>'[1]210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'[1]210 Y RFC'!A381</f>
        <v>TOR130925EPA</v>
      </c>
      <c r="C382" t="str">
        <f>'[1]210 Y RFC'!B381</f>
        <v>210-0379</v>
      </c>
      <c r="D382" t="str">
        <f>'[1]210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'[1]210 Y RFC'!A382</f>
        <v>MACC730402R83</v>
      </c>
      <c r="C383" t="str">
        <f>'[1]210 Y RFC'!B382</f>
        <v>210-0380</v>
      </c>
      <c r="D383" t="str">
        <f>'[1]210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'[1]210 Y RFC'!A383</f>
        <v>FRU9303127W5</v>
      </c>
      <c r="C384" t="str">
        <f>'[1]210 Y RFC'!B383</f>
        <v>210-0381</v>
      </c>
      <c r="D384" t="str">
        <f>'[1]210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'[1]210 Y RFC'!A384</f>
        <v>APF090213EF0</v>
      </c>
      <c r="C385" t="str">
        <f>'[1]210 Y RFC'!B384</f>
        <v>210-0382</v>
      </c>
      <c r="D385" t="str">
        <f>'[1]210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'[1]210 Y RFC'!A385</f>
        <v>SOC851204C44</v>
      </c>
      <c r="C386" t="str">
        <f>'[1]210 Y RFC'!B385</f>
        <v>210-0383</v>
      </c>
      <c r="D386" t="str">
        <f>'[1]210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'[1]210 Y RFC'!A386</f>
        <v>ROCE891128998</v>
      </c>
      <c r="C387" t="str">
        <f>'[1]210 Y RFC'!B386</f>
        <v>210-0384</v>
      </c>
      <c r="D387" t="str">
        <f>'[1]210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'[1]210 Y RFC'!A387</f>
        <v>FED900830AM3</v>
      </c>
      <c r="C388" t="str">
        <f>'[1]210 Y RFC'!B387</f>
        <v>210-0385</v>
      </c>
      <c r="D388" t="str">
        <f>'[1]210 Y RFC'!C387</f>
        <v>FEDELE SA DE CV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'[1]210 Y RFC'!A388</f>
        <v>BAPJ831104BP8</v>
      </c>
      <c r="C389" t="str">
        <f>'[1]210 Y RFC'!B388</f>
        <v>210-0386</v>
      </c>
      <c r="D389" t="str">
        <f>'[1]210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0</v>
      </c>
      <c r="T389" s="74"/>
    </row>
    <row r="390" spans="2:20" x14ac:dyDescent="0.25">
      <c r="B390" t="str">
        <f>'[1]210 Y RFC'!A389</f>
        <v>GOGR880602GR6</v>
      </c>
      <c r="C390" t="str">
        <f>'[1]210 Y RFC'!B389</f>
        <v>210-0387</v>
      </c>
      <c r="D390" t="str">
        <f>'[1]210 Y RFC'!C389</f>
        <v>GONZALEZ GARCIA JOSE RUBEN</v>
      </c>
      <c r="E390" s="28">
        <f>SUMIFS(Tabla16[TASA 16],Tabla16[NUM],Tabla1[[#This Row],[CODIGO]])</f>
        <v>10797.4375</v>
      </c>
      <c r="F390" s="28">
        <f>SUMIFS(Tabla16[TASA 0%],Tabla16[NUM],Tabla1[[#This Row],[CODIGO]])</f>
        <v>156836.2225</v>
      </c>
      <c r="G390" s="28">
        <f>SUMIFS(Tabla16[[EXENTO ]],Tabla16[NUM],Tabla1[[#This Row],[CODIGO]])</f>
        <v>0</v>
      </c>
      <c r="H390" s="28">
        <f>SUMIFS(Tabla16[IVA],Tabla16[NUM],Tabla1[[#This Row],[CODIGO]])</f>
        <v>1727.59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10,797</v>
      </c>
      <c r="L390" t="str">
        <f>FIXED(Tabla1[[#This Row],[TASA 0%]],0)</f>
        <v>156,836</v>
      </c>
      <c r="M390" t="str">
        <f>FIXED(Tabla1[[#This Row],[TASA EXE.]],0)</f>
        <v>0</v>
      </c>
      <c r="N390" t="str">
        <f>FIXED(Tabla1[[#This Row],[IVA]],0)</f>
        <v>1,728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1727.52</v>
      </c>
    </row>
    <row r="391" spans="2:20" x14ac:dyDescent="0.25">
      <c r="B391" t="str">
        <f>'[1]210 Y RFC'!A390</f>
        <v>CRE071127QX2</v>
      </c>
      <c r="C391" t="str">
        <f>'[1]210 Y RFC'!B390</f>
        <v>210-0388</v>
      </c>
      <c r="D391" t="str">
        <f>'[1]210 Y RFC'!C390</f>
        <v>COMERCIALIZADORA REM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'[1]210 Y RFC'!A391</f>
        <v>GIT8406265M4</v>
      </c>
      <c r="C392" t="str">
        <f>'[1]210 Y RFC'!B391</f>
        <v>210-0389</v>
      </c>
      <c r="D392" t="str">
        <f>'[1]210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'[1]210 Y RFC'!A392</f>
        <v>ITA840625SP5</v>
      </c>
      <c r="C393" t="str">
        <f>'[1]210 Y RFC'!B392</f>
        <v>210-0390</v>
      </c>
      <c r="D393" t="str">
        <f>'[1]210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'[1]210 Y RFC'!A393</f>
        <v>MAHP860909SQ4</v>
      </c>
      <c r="C394" t="str">
        <f>'[1]210 Y RFC'!B393</f>
        <v>210-0391</v>
      </c>
      <c r="D394" t="str">
        <f>'[1]210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'[1]210 Y RFC'!A394</f>
        <v>PSC860516U2A</v>
      </c>
      <c r="C395" t="str">
        <f>'[1]210 Y RFC'!B394</f>
        <v>210-0392</v>
      </c>
      <c r="D395" t="str">
        <f>'[1]210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'[1]210 Y RFC'!A395</f>
        <v>AMO0507113P9</v>
      </c>
      <c r="C396" t="str">
        <f>'[1]210 Y RFC'!B395</f>
        <v>210-0393</v>
      </c>
      <c r="D396" t="str">
        <f>'[1]210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x14ac:dyDescent="0.25">
      <c r="B397" t="str">
        <f>'[1]210 Y RFC'!A396</f>
        <v>SARJ4804234G3</v>
      </c>
      <c r="C397" t="str">
        <f>'[1]210 Y RFC'!B396</f>
        <v>210-0394</v>
      </c>
      <c r="D397" t="str">
        <f>'[1]210 Y RFC'!C396</f>
        <v>SAINZ ROMO JORGE</v>
      </c>
      <c r="E397" s="28">
        <f>SUMIFS(Tabla16[TASA 16],Tabla16[NUM],Tabla1[[#This Row],[CODIGO]])</f>
        <v>12158.3125</v>
      </c>
      <c r="F397" s="28">
        <f>SUMIFS(Tabla16[TASA 0%],Tabla16[NUM],Tabla1[[#This Row],[CODIGO]])</f>
        <v>8.7499999999636202E-2</v>
      </c>
      <c r="G397" s="28">
        <f>SUMIFS(Tabla16[[EXENTO ]],Tabla16[NUM],Tabla1[[#This Row],[CODIGO]])</f>
        <v>0</v>
      </c>
      <c r="H397" s="28">
        <f>SUMIFS(Tabla16[IVA],Tabla16[NUM],Tabla1[[#This Row],[CODIGO]])</f>
        <v>1945.33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12,158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1,945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1945.28</v>
      </c>
    </row>
    <row r="398" spans="2:20" x14ac:dyDescent="0.25">
      <c r="B398" t="str">
        <f>'[1]210 Y RFC'!A397</f>
        <v>AEML720221H66</v>
      </c>
      <c r="C398" t="str">
        <f>'[1]210 Y RFC'!B397</f>
        <v>210-0395</v>
      </c>
      <c r="D398" t="str">
        <f>'[1]210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'[1]210 Y RFC'!A398</f>
        <v>CAN080701DN6</v>
      </c>
      <c r="C399" t="str">
        <f>'[1]210 Y RFC'!B398</f>
        <v>210-0396</v>
      </c>
      <c r="D399" t="str">
        <f>'[1]210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'[1]210 Y RFC'!A399</f>
        <v>VEST3207181W3</v>
      </c>
      <c r="C400" t="str">
        <f>'[1]210 Y RFC'!B399</f>
        <v>210-0397</v>
      </c>
      <c r="D400" t="str">
        <f>'[1]210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'[1]210 Y RFC'!A400</f>
        <v>TGD141121RE4</v>
      </c>
      <c r="C401" t="str">
        <f>'[1]210 Y RFC'!B400</f>
        <v>210-0398</v>
      </c>
      <c r="D401" t="str">
        <f>'[1]210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'[1]210 Y RFC'!A401</f>
        <v>CUPR920321QR4</v>
      </c>
      <c r="C402" t="str">
        <f>'[1]210 Y RFC'!B401</f>
        <v>210-0399</v>
      </c>
      <c r="D402" t="str">
        <f>'[1]210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'[1]210 Y RFC'!A402</f>
        <v>VAHC800929LI8</v>
      </c>
      <c r="C403" t="str">
        <f>'[1]210 Y RFC'!B402</f>
        <v>210-0400</v>
      </c>
      <c r="D403" t="str">
        <f>'[1]210 Y RFC'!C402</f>
        <v>VASQUEZ HUESO CARINA</v>
      </c>
      <c r="E403" s="28">
        <f>SUMIFS(Tabla16[TASA 16],Tabla16[NUM],Tabla1[[#This Row],[CODIGO]])</f>
        <v>40960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6553.6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40,960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6,554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6553.6</v>
      </c>
    </row>
    <row r="404" spans="2:18" x14ac:dyDescent="0.25">
      <c r="B404" t="str">
        <f>'[1]210 Y RFC'!A403</f>
        <v>ZON140116DX5</v>
      </c>
      <c r="C404" t="str">
        <f>'[1]210 Y RFC'!B403</f>
        <v>210-0401</v>
      </c>
      <c r="D404" t="str">
        <f>'[1]210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'[1]210 Y RFC'!A404</f>
        <v>PYA101215JN7</v>
      </c>
      <c r="C405" t="str">
        <f>'[1]210 Y RFC'!B404</f>
        <v>210-0402</v>
      </c>
      <c r="D405" t="str">
        <f>'[1]210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'[1]210 Y RFC'!A405</f>
        <v>LGR8309144M3</v>
      </c>
      <c r="C406" t="str">
        <f>'[1]210 Y RFC'!B405</f>
        <v>210-0403</v>
      </c>
      <c r="D406" t="str">
        <f>'[1]210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'[1]210 Y RFC'!A406</f>
        <v>PBO890918971</v>
      </c>
      <c r="C407" t="str">
        <f>'[1]210 Y RFC'!B406</f>
        <v>210-0404</v>
      </c>
      <c r="D407" t="str">
        <f>'[1]210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'[1]210 Y RFC'!A407</f>
        <v>OOBM800116GD8</v>
      </c>
      <c r="C408" t="str">
        <f>'[1]210 Y RFC'!B407</f>
        <v>210-0405</v>
      </c>
      <c r="D408" t="str">
        <f>'[1]210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79615.47</v>
      </c>
      <c r="G408" s="28">
        <f>SUMIFS(Tabla16[[EXENTO ]],Tabla16[NUM],Tabla1[[#This Row],[CODIGO]])</f>
        <v>6250.68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79,615</v>
      </c>
      <c r="M408" t="str">
        <f>FIXED(Tabla1[[#This Row],[TASA EXE.]],0)</f>
        <v>6,251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'[1]210 Y RFC'!A408</f>
        <v>VARV781228710</v>
      </c>
      <c r="C409" t="str">
        <f>'[1]210 Y RFC'!B408</f>
        <v>210-0406</v>
      </c>
      <c r="D409" t="str">
        <f>'[1]210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'[1]210 Y RFC'!A409</f>
        <v>HESC931212CL2</v>
      </c>
      <c r="C410" t="str">
        <f>'[1]210 Y RFC'!B409</f>
        <v>210-0407</v>
      </c>
      <c r="D410" t="str">
        <f>'[1]210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'[1]210 Y RFC'!A410</f>
        <v>IJA971027AB3</v>
      </c>
      <c r="C411" t="str">
        <f>'[1]210 Y RFC'!B410</f>
        <v>210-0408</v>
      </c>
      <c r="D411" t="str">
        <f>'[1]210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'[1]210 Y RFC'!A411</f>
        <v>GUAO740807IP4</v>
      </c>
      <c r="C412" t="str">
        <f>'[1]210 Y RFC'!B411</f>
        <v>210-0409</v>
      </c>
      <c r="D412" t="str">
        <f>'[1]210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'[1]210 Y RFC'!A412</f>
        <v>JAPA691017TP6</v>
      </c>
      <c r="C413" t="str">
        <f>'[1]210 Y RFC'!B412</f>
        <v>210-0410</v>
      </c>
      <c r="D413" t="str">
        <f>'[1]210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'[1]210 Y RFC'!A413</f>
        <v>BAMB7809284W8</v>
      </c>
      <c r="C414" t="str">
        <f>'[1]210 Y RFC'!B413</f>
        <v>210-0411</v>
      </c>
      <c r="D414" t="str">
        <f>'[1]210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'[1]210 Y RFC'!A414</f>
        <v>GON140609IQ9</v>
      </c>
      <c r="C415" t="str">
        <f>'[1]210 Y RFC'!B414</f>
        <v>210-0412</v>
      </c>
      <c r="D415" t="str">
        <f>'[1]210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'[1]210 Y RFC'!A415</f>
        <v>MAP160411E15</v>
      </c>
      <c r="C416" t="str">
        <f>'[1]210 Y RFC'!B415</f>
        <v>210-0413</v>
      </c>
      <c r="D416" t="str">
        <f>'[1]210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'[1]210 Y RFC'!A416</f>
        <v>PIM810710R32</v>
      </c>
      <c r="C417" t="str">
        <f>'[1]210 Y RFC'!B416</f>
        <v>210-0414</v>
      </c>
      <c r="D417" t="str">
        <f>'[1]210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'[1]210 Y RFC'!A417</f>
        <v>GORF541023LX7</v>
      </c>
      <c r="C418" t="str">
        <f>'[1]210 Y RFC'!B417</f>
        <v>210-0415</v>
      </c>
      <c r="D418" t="str">
        <f>'[1]210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1370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1,370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'[1]210 Y RFC'!A418</f>
        <v>GOCF8111136W6</v>
      </c>
      <c r="C419" t="str">
        <f>'[1]210 Y RFC'!B418</f>
        <v>210-0416</v>
      </c>
      <c r="D419" t="str">
        <f>'[1]210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186593.52000000002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186,594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x14ac:dyDescent="0.25">
      <c r="B420" t="str">
        <f>'[1]210 Y RFC'!A419</f>
        <v>MACA780426JP3</v>
      </c>
      <c r="C420" t="str">
        <f>'[1]210 Y RFC'!B419</f>
        <v>210-0417</v>
      </c>
      <c r="D420" t="str">
        <f>'[1]210 Y RFC'!C419</f>
        <v>MARTINEZ CARRANZA ALEJANDRA NOEMI</v>
      </c>
      <c r="E420" s="28">
        <f>SUMIFS(Tabla16[TASA 16],Tabla16[NUM],Tabla1[[#This Row],[CODIGO]])</f>
        <v>431.375</v>
      </c>
      <c r="F420" s="28">
        <f>SUMIFS(Tabla16[TASA 0%],Tabla16[NUM],Tabla1[[#This Row],[CODIGO]])</f>
        <v>1.5000000000014779E-2</v>
      </c>
      <c r="G420" s="28">
        <f>SUMIFS(Tabla16[[EXENTO ]],Tabla16[NUM],Tabla1[[#This Row],[CODIGO]])</f>
        <v>0</v>
      </c>
      <c r="H420" s="28">
        <f>SUMIFS(Tabla16[IVA],Tabla16[NUM],Tabla1[[#This Row],[CODIGO]])</f>
        <v>69.02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431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69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68.960000000000008</v>
      </c>
    </row>
    <row r="421" spans="2:20" x14ac:dyDescent="0.25">
      <c r="B421" t="str">
        <f>'[1]210 Y RFC'!A420</f>
        <v>AASE8109106W3</v>
      </c>
      <c r="C421" t="str">
        <f>'[1]210 Y RFC'!B420</f>
        <v>210-0418</v>
      </c>
      <c r="D421" t="str">
        <f>'[1]210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'[1]210 Y RFC'!A421</f>
        <v>GAMB710304NX2</v>
      </c>
      <c r="C422" t="str">
        <f>'[1]210 Y RFC'!B421</f>
        <v>210-0419</v>
      </c>
      <c r="D422" t="str">
        <f>'[1]210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14177.800000000001</v>
      </c>
      <c r="G422" s="28">
        <f>SUMIFS(Tabla16[[EXENTO ]],Tabla16[NUM],Tabla1[[#This Row],[CODIGO]])</f>
        <v>1134.22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14,178</v>
      </c>
      <c r="M422" t="str">
        <f>FIXED(Tabla1[[#This Row],[TASA EXE.]],0)</f>
        <v>1,134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'[1]210 Y RFC'!A422</f>
        <v>NAF120731ET5</v>
      </c>
      <c r="C423" t="str">
        <f>'[1]210 Y RFC'!B422</f>
        <v>210-0420</v>
      </c>
      <c r="D423" t="str">
        <f>'[1]210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x14ac:dyDescent="0.25">
      <c r="B424" t="str">
        <f>'[1]210 Y RFC'!A423</f>
        <v>AMB890104S63</v>
      </c>
      <c r="C424" t="str">
        <f>'[1]210 Y RFC'!B423</f>
        <v>210-0421</v>
      </c>
      <c r="D424" t="str">
        <f>'[1]210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'[1]210 Y RFC'!A424</f>
        <v>MHS840626BI9</v>
      </c>
      <c r="C425" t="str">
        <f>'[1]210 Y RFC'!B424</f>
        <v>210-0422</v>
      </c>
      <c r="D425" t="str">
        <f>'[1]210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'[1]210 Y RFC'!A425</f>
        <v>APT970217UR0</v>
      </c>
      <c r="C426" t="str">
        <f>'[1]210 Y RFC'!B425</f>
        <v>210-0423</v>
      </c>
      <c r="D426" t="str">
        <f>'[1]210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'[1]210 Y RFC'!A426</f>
        <v>GLD160617QE7</v>
      </c>
      <c r="C427" t="str">
        <f>'[1]210 Y RFC'!B426</f>
        <v>210-0424</v>
      </c>
      <c r="D427" t="str">
        <f>'[1]210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'[1]210 Y RFC'!A427</f>
        <v>JISD891231QF5</v>
      </c>
      <c r="C428" t="str">
        <f>'[1]210 Y RFC'!B427</f>
        <v>210-0425</v>
      </c>
      <c r="D428" t="str">
        <f>'[1]210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4"/>
    </row>
    <row r="429" spans="2:20" x14ac:dyDescent="0.25">
      <c r="B429" t="str">
        <f>'[1]210 Y RFC'!A428</f>
        <v>MCA140326CS2</v>
      </c>
      <c r="C429" t="str">
        <f>'[1]210 Y RFC'!B428</f>
        <v>210-0426</v>
      </c>
      <c r="D429" t="str">
        <f>'[1]210 Y RFC'!C428</f>
        <v>MATERIALES PARA CONSTRUCCION ALGU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'[1]210 Y RFC'!A429</f>
        <v>SNG060328E3A</v>
      </c>
      <c r="C430" t="str">
        <f>'[1]210 Y RFC'!B429</f>
        <v>210-0427</v>
      </c>
      <c r="D430" t="str">
        <f>'[1]210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'[1]210 Y RFC'!A430</f>
        <v>DMI101008K26</v>
      </c>
      <c r="C431" t="str">
        <f>'[1]210 Y RFC'!B430</f>
        <v>210-0428</v>
      </c>
      <c r="D431" t="str">
        <f>'[1]210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'[1]210 Y RFC'!A431</f>
        <v>MASB790817LI5</v>
      </c>
      <c r="C432" t="str">
        <f>'[1]210 Y RFC'!B431</f>
        <v>210-0429</v>
      </c>
      <c r="D432" t="str">
        <f>'[1]210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'[1]210 Y RFC'!A432</f>
        <v>LAVG730118KT0</v>
      </c>
      <c r="C433" t="str">
        <f>'[1]210 Y RFC'!B432</f>
        <v>210-0430</v>
      </c>
      <c r="D433" t="str">
        <f>'[1]210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'[1]210 Y RFC'!A433</f>
        <v>POL0204177E8</v>
      </c>
      <c r="C434" t="str">
        <f>'[1]210 Y RFC'!B433</f>
        <v>210-0431</v>
      </c>
      <c r="D434" t="str">
        <f>'[1]210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0</v>
      </c>
      <c r="T434" s="74"/>
    </row>
    <row r="435" spans="2:20" x14ac:dyDescent="0.25">
      <c r="B435" t="str">
        <f>'[1]210 Y RFC'!A434</f>
        <v>DME990319PU4</v>
      </c>
      <c r="C435" t="str">
        <f>'[1]210 Y RFC'!B434</f>
        <v>210-0432</v>
      </c>
      <c r="D435" t="str">
        <f>'[1]210 Y RFC'!C434</f>
        <v>DISTRIBUCIONES MERGOM SA DE CV</v>
      </c>
      <c r="E435" s="28">
        <f>SUMIFS(Tabla16[TASA 16],Tabla16[NUM],Tabla1[[#This Row],[CODIGO]])</f>
        <v>70936.1875</v>
      </c>
      <c r="F435" s="28">
        <f>SUMIFS(Tabla16[TASA 0%],Tabla16[NUM],Tabla1[[#This Row],[CODIGO]])</f>
        <v>786.23250000000553</v>
      </c>
      <c r="G435" s="28">
        <f>SUMIFS(Tabla16[[EXENTO ]],Tabla16[NUM],Tabla1[[#This Row],[CODIGO]])</f>
        <v>0</v>
      </c>
      <c r="H435" s="28">
        <f>SUMIFS(Tabla16[IVA],Tabla16[NUM],Tabla1[[#This Row],[CODIGO]])</f>
        <v>11349.79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70,936</v>
      </c>
      <c r="L435" t="str">
        <f>FIXED(Tabla1[[#This Row],[TASA 0%]],0)</f>
        <v>786</v>
      </c>
      <c r="M435" t="str">
        <f>FIXED(Tabla1[[#This Row],[TASA EXE.]],0)</f>
        <v>0</v>
      </c>
      <c r="N435" t="str">
        <f>FIXED(Tabla1[[#This Row],[IVA]],0)</f>
        <v>11,350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11349.76</v>
      </c>
    </row>
    <row r="436" spans="2:20" x14ac:dyDescent="0.25">
      <c r="B436" t="str">
        <f>'[1]210 Y RFC'!A435</f>
        <v>CNA9712044E9</v>
      </c>
      <c r="C436" t="str">
        <f>'[1]210 Y RFC'!B435</f>
        <v>210-0433</v>
      </c>
      <c r="D436" t="str">
        <f>'[1]210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'[1]210 Y RFC'!A436</f>
        <v>ICA971118235</v>
      </c>
      <c r="C437" t="str">
        <f>'[1]210 Y RFC'!B436</f>
        <v>210-0434</v>
      </c>
      <c r="D437" t="str">
        <f>'[1]210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'[1]210 Y RFC'!A437</f>
        <v>LSM160229247</v>
      </c>
      <c r="C438" t="str">
        <f>'[1]210 Y RFC'!B437</f>
        <v>210-0435</v>
      </c>
      <c r="D438" t="str">
        <f>'[1]210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'[1]210 Y RFC'!A438</f>
        <v>SAMM810801HE7</v>
      </c>
      <c r="C439" t="str">
        <f>'[1]210 Y RFC'!B438</f>
        <v>210-0436</v>
      </c>
      <c r="D439" t="str">
        <f>'[1]210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'[1]210 Y RFC'!A439</f>
        <v>CMJ870602HU0</v>
      </c>
      <c r="C440" t="str">
        <f>'[1]210 Y RFC'!B439</f>
        <v>210-0437</v>
      </c>
      <c r="D440" t="str">
        <f>'[1]210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36252.65</v>
      </c>
      <c r="G440" s="28">
        <f>SUMIFS(Tabla16[[EXENTO ]],Tabla16[NUM],Tabla1[[#This Row],[CODIGO]])</f>
        <v>2171.29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36,253</v>
      </c>
      <c r="M440" t="str">
        <f>FIXED(Tabla1[[#This Row],[TASA EXE.]],0)</f>
        <v>2,171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'[1]210 Y RFC'!A440</f>
        <v>PME811211B20</v>
      </c>
      <c r="C441" t="str">
        <f>'[1]210 Y RFC'!B440</f>
        <v>210-0438</v>
      </c>
      <c r="D441" t="str">
        <f>'[1]210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'[1]210 Y RFC'!A441</f>
        <v>GCC031217AP6</v>
      </c>
      <c r="C442" t="str">
        <f>'[1]210 Y RFC'!B441</f>
        <v>210-0439</v>
      </c>
      <c r="D442" t="str">
        <f>'[1]210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'[1]210 Y RFC'!A442</f>
        <v>GAGH861202K15</v>
      </c>
      <c r="C443" t="str">
        <f>'[1]210 Y RFC'!B442</f>
        <v>210-0440</v>
      </c>
      <c r="D443" t="str">
        <f>'[1]210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'[1]210 Y RFC'!A443</f>
        <v>HEHA650829749</v>
      </c>
      <c r="C444" t="str">
        <f>'[1]210 Y RFC'!B443</f>
        <v>210-0441</v>
      </c>
      <c r="D444" t="str">
        <f>'[1]210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'[1]210 Y RFC'!A444</f>
        <v>MVE830511HV9</v>
      </c>
      <c r="C445" t="str">
        <f>'[1]210 Y RFC'!B444</f>
        <v>210-0442</v>
      </c>
      <c r="D445" t="str">
        <f>'[1]210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'[1]210 Y RFC'!A445</f>
        <v>OOBS951119CW7</v>
      </c>
      <c r="C446" t="str">
        <f>'[1]210 Y RFC'!B445</f>
        <v>210-0443</v>
      </c>
      <c r="D446" t="str">
        <f>'[1]210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'[1]210 Y RFC'!A446</f>
        <v>PMO970623P47</v>
      </c>
      <c r="C447" t="str">
        <f>'[1]210 Y RFC'!B446</f>
        <v>210-0444</v>
      </c>
      <c r="D447" t="str">
        <f>'[1]210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'[1]210 Y RFC'!A447</f>
        <v>QMH851220FB5</v>
      </c>
      <c r="C448" t="str">
        <f>'[1]210 Y RFC'!B447</f>
        <v>210-0445</v>
      </c>
      <c r="D448" t="str">
        <f>'[1]210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0</v>
      </c>
    </row>
    <row r="449" spans="2:18" x14ac:dyDescent="0.25">
      <c r="B449" t="str">
        <f>'[1]210 Y RFC'!A448</f>
        <v>FGO840309NL8</v>
      </c>
      <c r="C449" t="str">
        <f>'[1]210 Y RFC'!B448</f>
        <v>210-0446</v>
      </c>
      <c r="D449" t="str">
        <f>'[1]210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'[1]210 Y RFC'!A449</f>
        <v>AAPA831030GXA</v>
      </c>
      <c r="C450" t="str">
        <f>'[1]210 Y RFC'!B449</f>
        <v>210-0447</v>
      </c>
      <c r="D450" t="str">
        <f>'[1]210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'[1]210 Y RFC'!A450</f>
        <v>REML860725TD6</v>
      </c>
      <c r="C451" t="str">
        <f>'[1]210 Y RFC'!B450</f>
        <v>210-0448</v>
      </c>
      <c r="D451" t="str">
        <f>'[1]210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130275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130,275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'[1]210 Y RFC'!A451</f>
        <v>GOPG580211R17</v>
      </c>
      <c r="C452" t="str">
        <f>'[1]210 Y RFC'!B451</f>
        <v>210-0449</v>
      </c>
      <c r="D452" t="str">
        <f>'[1]210 Y RFC'!C451</f>
        <v>GOMEZ PEÑA GENARO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'[1]210 Y RFC'!A452</f>
        <v>HUOS7111133K1</v>
      </c>
      <c r="C453" t="str">
        <f>'[1]210 Y RFC'!B452</f>
        <v>210-0450</v>
      </c>
      <c r="D453" t="str">
        <f>'[1]210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'[1]210 Y RFC'!A453</f>
        <v>SER840725NJ5</v>
      </c>
      <c r="C454" t="str">
        <f>'[1]210 Y RFC'!B453</f>
        <v>210-0451</v>
      </c>
      <c r="D454" t="str">
        <f>'[1]210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'[1]210 Y RFC'!A454</f>
        <v>AOPC891221A7A</v>
      </c>
      <c r="C455" t="str">
        <f>'[1]210 Y RFC'!B454</f>
        <v>210-0452</v>
      </c>
      <c r="D455" t="str">
        <f>'[1]210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'[1]210 Y RFC'!A455</f>
        <v>VRE640702H15</v>
      </c>
      <c r="C456" t="str">
        <f>'[1]210 Y RFC'!B455</f>
        <v>210-0453</v>
      </c>
      <c r="D456" t="str">
        <f>'[1]210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'[1]210 Y RFC'!A456</f>
        <v>PAV030409622</v>
      </c>
      <c r="C457" t="str">
        <f>'[1]210 Y RFC'!B456</f>
        <v>210-0454</v>
      </c>
      <c r="D457" t="str">
        <f>'[1]210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3834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3,834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'[1]210 Y RFC'!A457</f>
        <v>AULC750817IB9</v>
      </c>
      <c r="C458" t="str">
        <f>'[1]210 Y RFC'!B457</f>
        <v>210-0455</v>
      </c>
      <c r="D458" t="str">
        <f>'[1]210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'[1]210 Y RFC'!A458</f>
        <v>GGM1007286N6</v>
      </c>
      <c r="C459" t="str">
        <f>'[1]210 Y RFC'!B458</f>
        <v>210-0456</v>
      </c>
      <c r="D459" t="str">
        <f>'[1]210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'[1]210 Y RFC'!A459</f>
        <v>YAYL500906K51</v>
      </c>
      <c r="C460" t="str">
        <f>'[1]210 Y RFC'!B459</f>
        <v>210-0457</v>
      </c>
      <c r="D460" t="str">
        <f>'[1]210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'[1]210 Y RFC'!A460</f>
        <v>FMA9812033E5</v>
      </c>
      <c r="C461" t="str">
        <f>'[1]210 Y RFC'!B460</f>
        <v>210-0458</v>
      </c>
      <c r="D461" t="str">
        <f>'[1]210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'[1]210 Y RFC'!A461</f>
        <v>BCO130128R30</v>
      </c>
      <c r="C462" t="str">
        <f>'[1]210 Y RFC'!B461</f>
        <v>210-0459</v>
      </c>
      <c r="D462" t="str">
        <f>'[1]210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'[1]210 Y RFC'!A462</f>
        <v>GORA6001228M5</v>
      </c>
      <c r="C463" t="str">
        <f>'[1]210 Y RFC'!B462</f>
        <v>210-0460</v>
      </c>
      <c r="D463" t="str">
        <f>'[1]210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'[1]210 Y RFC'!A463</f>
        <v>CCO8605231N4</v>
      </c>
      <c r="C464" t="str">
        <f>'[1]210 Y RFC'!B463</f>
        <v>210-0461</v>
      </c>
      <c r="D464" t="str">
        <f>'[1]210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'[1]210 Y RFC'!A464</f>
        <v>NME980506LPA</v>
      </c>
      <c r="C465" t="str">
        <f>'[1]210 Y RFC'!B464</f>
        <v>210-0462</v>
      </c>
      <c r="D465" t="str">
        <f>'[1]210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'[1]210 Y RFC'!A465</f>
        <v>LOQM720828RN8</v>
      </c>
      <c r="C466" t="str">
        <f>'[1]210 Y RFC'!B465</f>
        <v>210-0463</v>
      </c>
      <c r="D466" t="str">
        <f>'[1]210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'[1]210 Y RFC'!A466</f>
        <v>GALJ310204IP6</v>
      </c>
      <c r="C467" t="str">
        <f>'[1]210 Y RFC'!B466</f>
        <v>210-0464</v>
      </c>
      <c r="D467" t="str">
        <f>'[1]210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'[1]210 Y RFC'!A467</f>
        <v>PSV1001065MA</v>
      </c>
      <c r="C468" t="str">
        <f>'[1]210 Y RFC'!B467</f>
        <v>210-0465</v>
      </c>
      <c r="D468" t="str">
        <f>'[1]210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'[1]210 Y RFC'!A468</f>
        <v>ZCE960118F65</v>
      </c>
      <c r="C469" t="str">
        <f>'[1]210 Y RFC'!B468</f>
        <v>210-0466</v>
      </c>
      <c r="D469" t="str">
        <f>'[1]210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0</v>
      </c>
    </row>
    <row r="470" spans="2:20" x14ac:dyDescent="0.25">
      <c r="B470" t="str">
        <f>'[1]210 Y RFC'!A469</f>
        <v>CGF970707AX9</v>
      </c>
      <c r="C470" t="str">
        <f>'[1]210 Y RFC'!B469</f>
        <v>210-0467</v>
      </c>
      <c r="D470" t="str">
        <f>'[1]210 Y RFC'!C469</f>
        <v>COMERCIAL GFC SA DE CV</v>
      </c>
      <c r="E470" s="28">
        <f>SUMIFS(Tabla16[TASA 16],Tabla16[NUM],Tabla1[[#This Row],[CODIGO]])</f>
        <v>14354.4375</v>
      </c>
      <c r="F470" s="28">
        <f>SUMIFS(Tabla16[TASA 0%],Tabla16[NUM],Tabla1[[#This Row],[CODIGO]])</f>
        <v>837629.39250000007</v>
      </c>
      <c r="G470" s="28">
        <f>SUMIFS(Tabla16[[EXENTO ]],Tabla16[NUM],Tabla1[[#This Row],[CODIGO]])</f>
        <v>0</v>
      </c>
      <c r="H470" s="28">
        <f>SUMIFS(Tabla16[IVA],Tabla16[NUM],Tabla1[[#This Row],[CODIGO]])</f>
        <v>2296.71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14,354</v>
      </c>
      <c r="L470" t="str">
        <f>FIXED(Tabla1[[#This Row],[TASA 0%]],0)</f>
        <v>837,629</v>
      </c>
      <c r="M470" t="str">
        <f>FIXED(Tabla1[[#This Row],[TASA EXE.]],0)</f>
        <v>0</v>
      </c>
      <c r="N470" t="str">
        <f>FIXED(Tabla1[[#This Row],[IVA]],0)</f>
        <v>2,297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2296.64</v>
      </c>
    </row>
    <row r="471" spans="2:20" x14ac:dyDescent="0.25">
      <c r="B471" t="str">
        <f>'[1]210 Y RFC'!A470</f>
        <v>ETE110523RN2</v>
      </c>
      <c r="C471" t="str">
        <f>'[1]210 Y RFC'!B470</f>
        <v>210-0468</v>
      </c>
      <c r="D471" t="str">
        <f>'[1]210 Y RFC'!C470</f>
        <v>ENERGETICOS TEPAK SA DE CV</v>
      </c>
      <c r="E471" s="28">
        <f>SUMIFS(Tabla16[TASA 16],Tabla16[NUM],Tabla1[[#This Row],[CODIGO]])</f>
        <v>4144.375</v>
      </c>
      <c r="F471" s="28">
        <f>SUMIFS(Tabla16[TASA 0%],Tabla16[NUM],Tabla1[[#This Row],[CODIGO]])</f>
        <v>4.9999999996330757E-3</v>
      </c>
      <c r="G471" s="28">
        <f>SUMIFS(Tabla16[[EXENTO ]],Tabla16[NUM],Tabla1[[#This Row],[CODIGO]])</f>
        <v>112.52000000000001</v>
      </c>
      <c r="H471" s="28">
        <f>SUMIFS(Tabla16[IVA],Tabla16[NUM],Tabla1[[#This Row],[CODIGO]])</f>
        <v>663.1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4,144</v>
      </c>
      <c r="L471" t="str">
        <f>FIXED(Tabla1[[#This Row],[TASA 0%]],0)</f>
        <v>0</v>
      </c>
      <c r="M471" t="str">
        <f>FIXED(Tabla1[[#This Row],[TASA EXE.]],0)</f>
        <v>113</v>
      </c>
      <c r="N471" t="str">
        <f>FIXED(Tabla1[[#This Row],[IVA]],0)</f>
        <v>663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663.04</v>
      </c>
    </row>
    <row r="472" spans="2:20" x14ac:dyDescent="0.25">
      <c r="B472" t="str">
        <f>'[1]210 Y RFC'!A471</f>
        <v>RIMM5901184D3</v>
      </c>
      <c r="C472" t="str">
        <f>'[1]210 Y RFC'!B471</f>
        <v>210-0469</v>
      </c>
      <c r="D472" t="str">
        <f>'[1]210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'[1]210 Y RFC'!A472</f>
        <v>PARO7901022Z0</v>
      </c>
      <c r="C473" t="str">
        <f>'[1]210 Y RFC'!B472</f>
        <v>210-0470</v>
      </c>
      <c r="D473" t="str">
        <f>'[1]210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4"/>
    </row>
    <row r="474" spans="2:20" x14ac:dyDescent="0.25">
      <c r="B474" t="str">
        <f>'[1]210 Y RFC'!A473</f>
        <v>BEGR730624RH0</v>
      </c>
      <c r="C474" t="str">
        <f>'[1]210 Y RFC'!B473</f>
        <v>210-0471</v>
      </c>
      <c r="D474" t="str">
        <f>'[1]210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'[1]210 Y RFC'!A474</f>
        <v>GAAR650812CQ5</v>
      </c>
      <c r="C475" t="str">
        <f>'[1]210 Y RFC'!B474</f>
        <v>210-0472</v>
      </c>
      <c r="D475" t="str">
        <f>'[1]210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'[1]210 Y RFC'!A475</f>
        <v>CAEA780615EI7</v>
      </c>
      <c r="C476" t="str">
        <f>'[1]210 Y RFC'!B475</f>
        <v>210-0473</v>
      </c>
      <c r="D476" t="str">
        <f>'[1]210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0</v>
      </c>
    </row>
    <row r="477" spans="2:20" x14ac:dyDescent="0.25">
      <c r="B477" t="str">
        <f>'[1]210 Y RFC'!A476</f>
        <v>DHE1512168H3</v>
      </c>
      <c r="C477" t="str">
        <f>'[1]210 Y RFC'!B476</f>
        <v>210-0474</v>
      </c>
      <c r="D477" t="str">
        <f>'[1]210 Y RFC'!C476</f>
        <v>DEMA HEALTH SA DE CV</v>
      </c>
      <c r="E477" s="28">
        <f>SUMIFS(Tabla16[TASA 16],Tabla16[NUM],Tabla1[[#This Row],[CODIGO]])</f>
        <v>2149.8125</v>
      </c>
      <c r="F477" s="28">
        <f>SUMIFS(Tabla16[TASA 0%],Tabla16[NUM],Tabla1[[#This Row],[CODIGO]])</f>
        <v>83328.707500000004</v>
      </c>
      <c r="G477" s="28">
        <f>SUMIFS(Tabla16[[EXENTO ]],Tabla16[NUM],Tabla1[[#This Row],[CODIGO]])</f>
        <v>0</v>
      </c>
      <c r="H477" s="28">
        <f>SUMIFS(Tabla16[IVA],Tabla16[NUM],Tabla1[[#This Row],[CODIGO]])</f>
        <v>343.97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2,150</v>
      </c>
      <c r="L477" t="str">
        <f>FIXED(Tabla1[[#This Row],[TASA 0%]],0)</f>
        <v>83,329</v>
      </c>
      <c r="M477" t="str">
        <f>FIXED(Tabla1[[#This Row],[TASA EXE.]],0)</f>
        <v>0</v>
      </c>
      <c r="N477" t="str">
        <f>FIXED(Tabla1[[#This Row],[IVA]],0)</f>
        <v>344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344</v>
      </c>
    </row>
    <row r="478" spans="2:20" x14ac:dyDescent="0.25">
      <c r="B478" t="str">
        <f>'[1]210 Y RFC'!A477</f>
        <v>RNB970130PF6</v>
      </c>
      <c r="C478" t="str">
        <f>'[1]210 Y RFC'!B477</f>
        <v>210-0475</v>
      </c>
      <c r="D478" t="str">
        <f>'[1]210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'[1]210 Y RFC'!A478</f>
        <v>HUVR8204031S9</v>
      </c>
      <c r="C479" t="str">
        <f>'[1]210 Y RFC'!B478</f>
        <v>210-0476</v>
      </c>
      <c r="D479" t="str">
        <f>'[1]210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0</v>
      </c>
      <c r="T479" s="74"/>
    </row>
    <row r="480" spans="2:20" x14ac:dyDescent="0.25">
      <c r="B480" t="str">
        <f>'[1]210 Y RFC'!A479</f>
        <v>VME9910224W4</v>
      </c>
      <c r="C480" t="str">
        <f>'[1]210 Y RFC'!B479</f>
        <v>210-0477</v>
      </c>
      <c r="D480" t="str">
        <f>'[1]210 Y RFC'!C479</f>
        <v>VOGLIA DE MEXICO SA DE CV</v>
      </c>
      <c r="E480" s="28">
        <f>SUMIFS(Tabla16[TASA 16],Tabla16[NUM],Tabla1[[#This Row],[CODIGO]])</f>
        <v>55130.6875</v>
      </c>
      <c r="F480" s="28">
        <f>SUMIFS(Tabla16[TASA 0%],Tabla16[NUM],Tabla1[[#This Row],[CODIGO]])</f>
        <v>-7.5000000069849193E-3</v>
      </c>
      <c r="G480" s="28">
        <f>SUMIFS(Tabla16[[EXENTO ]],Tabla16[NUM],Tabla1[[#This Row],[CODIGO]])</f>
        <v>0</v>
      </c>
      <c r="H480" s="28">
        <f>SUMIFS(Tabla16[IVA],Tabla16[NUM],Tabla1[[#This Row],[CODIGO]])</f>
        <v>8820.91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55,131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8,821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8820.9600000000009</v>
      </c>
    </row>
    <row r="481" spans="2:20" x14ac:dyDescent="0.25">
      <c r="B481" t="str">
        <f>'[1]210 Y RFC'!A480</f>
        <v>DBO9902177N3</v>
      </c>
      <c r="C481" t="str">
        <f>'[1]210 Y RFC'!B480</f>
        <v>210-0478</v>
      </c>
      <c r="D481" t="str">
        <f>'[1]210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0</v>
      </c>
      <c r="T481" s="74"/>
    </row>
    <row r="482" spans="2:20" x14ac:dyDescent="0.25">
      <c r="B482" t="str">
        <f>'[1]210 Y RFC'!A481</f>
        <v>DIN930513J88</v>
      </c>
      <c r="C482" t="str">
        <f>'[1]210 Y RFC'!B481</f>
        <v>210-0479</v>
      </c>
      <c r="D482" t="str">
        <f>'[1]210 Y RFC'!C481</f>
        <v>DINARA SA DE CV</v>
      </c>
      <c r="E482" s="28">
        <f>SUMIFS(Tabla16[TASA 16],Tabla16[NUM],Tabla1[[#This Row],[CODIGO]])</f>
        <v>77378.875</v>
      </c>
      <c r="F482" s="28">
        <f>SUMIFS(Tabla16[TASA 0%],Tabla16[NUM],Tabla1[[#This Row],[CODIGO]])</f>
        <v>2.5000000008731149E-2</v>
      </c>
      <c r="G482" s="28">
        <f>SUMIFS(Tabla16[[EXENTO ]],Tabla16[NUM],Tabla1[[#This Row],[CODIGO]])</f>
        <v>0</v>
      </c>
      <c r="H482" s="28">
        <f>SUMIFS(Tabla16[IVA],Tabla16[NUM],Tabla1[[#This Row],[CODIGO]])</f>
        <v>12380.62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77,379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12,381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12380.64</v>
      </c>
    </row>
    <row r="483" spans="2:20" x14ac:dyDescent="0.25">
      <c r="B483" t="str">
        <f>'[1]210 Y RFC'!A482</f>
        <v>MAY760623IB2</v>
      </c>
      <c r="C483" t="str">
        <f>'[1]210 Y RFC'!B482</f>
        <v>210-0480</v>
      </c>
      <c r="D483" t="str">
        <f>'[1]210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'[1]210 Y RFC'!A483</f>
        <v>GURR7306188R0</v>
      </c>
      <c r="C484" t="str">
        <f>'[1]210 Y RFC'!B483</f>
        <v>210-0481</v>
      </c>
      <c r="D484" t="str">
        <f>'[1]210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'[1]210 Y RFC'!A484</f>
        <v>GASA841113395</v>
      </c>
      <c r="C485" t="str">
        <f>'[1]210 Y RFC'!B484</f>
        <v>210-0482</v>
      </c>
      <c r="D485" t="str">
        <f>'[1]210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'[1]210 Y RFC'!A485</f>
        <v>BSM1001183G9</v>
      </c>
      <c r="C486" t="str">
        <f>'[1]210 Y RFC'!B485</f>
        <v>210-0483</v>
      </c>
      <c r="D486" t="str">
        <f>'[1]210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'[1]210 Y RFC'!A486</f>
        <v>PCV140213AQ9</v>
      </c>
      <c r="C487" t="str">
        <f>'[1]210 Y RFC'!B486</f>
        <v>210-0484</v>
      </c>
      <c r="D487" t="str">
        <f>'[1]210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'[1]210 Y RFC'!A487</f>
        <v>HMA090923AH4</v>
      </c>
      <c r="C488" t="str">
        <f>'[1]210 Y RFC'!B487</f>
        <v>210-0485</v>
      </c>
      <c r="D488" t="str">
        <f>'[1]210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0</v>
      </c>
      <c r="T488" s="74"/>
    </row>
    <row r="489" spans="2:20" x14ac:dyDescent="0.25">
      <c r="B489" t="str">
        <f>'[1]210 Y RFC'!A488</f>
        <v>PMM9707313E6</v>
      </c>
      <c r="C489" t="str">
        <f>'[1]210 Y RFC'!B488</f>
        <v>210-0486</v>
      </c>
      <c r="D489" t="str">
        <f>'[1]210 Y RFC'!C488</f>
        <v>PHILIP MORRIS MEXICO SA DE CV</v>
      </c>
      <c r="E489" s="28">
        <f>SUMIFS(Tabla16[TASA 16],Tabla16[NUM],Tabla1[[#This Row],[CODIGO]])</f>
        <v>280831.875</v>
      </c>
      <c r="F489" s="28">
        <f>SUMIFS(Tabla16[TASA 0%],Tabla16[NUM],Tabla1[[#This Row],[CODIGO]])</f>
        <v>4.499999999825377E-2</v>
      </c>
      <c r="G489" s="28">
        <f>SUMIFS(Tabla16[[EXENTO ]],Tabla16[NUM],Tabla1[[#This Row],[CODIGO]])</f>
        <v>0</v>
      </c>
      <c r="H489" s="28">
        <f>SUMIFS(Tabla16[IVA],Tabla16[NUM],Tabla1[[#This Row],[CODIGO]])</f>
        <v>44933.100000000006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280,832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44,933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44933.120000000003</v>
      </c>
      <c r="T489" s="74"/>
    </row>
    <row r="490" spans="2:20" x14ac:dyDescent="0.25">
      <c r="B490" t="str">
        <f>'[1]210 Y RFC'!A489</f>
        <v>ROAM600626M8A</v>
      </c>
      <c r="C490" t="str">
        <f>'[1]210 Y RFC'!B489</f>
        <v>210-0487</v>
      </c>
      <c r="D490" t="str">
        <f>'[1]210 Y RFC'!C489</f>
        <v>ROMO ARANDA MANUEL GUILLERMO</v>
      </c>
      <c r="E490" s="28">
        <f>SUMIFS(Tabla16[TASA 16],Tabla16[NUM],Tabla1[[#This Row],[CODIGO]])</f>
        <v>49625.875</v>
      </c>
      <c r="F490" s="28">
        <f>SUMIFS(Tabla16[TASA 0%],Tabla16[NUM],Tabla1[[#This Row],[CODIGO]])</f>
        <v>20489.864999999998</v>
      </c>
      <c r="G490" s="28">
        <f>SUMIFS(Tabla16[[EXENTO ]],Tabla16[NUM],Tabla1[[#This Row],[CODIGO]])</f>
        <v>1509.3</v>
      </c>
      <c r="H490" s="28">
        <f>SUMIFS(Tabla16[IVA],Tabla16[NUM],Tabla1[[#This Row],[CODIGO]])</f>
        <v>7940.1399999999994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49,626</v>
      </c>
      <c r="L490" t="str">
        <f>FIXED(Tabla1[[#This Row],[TASA 0%]],0)</f>
        <v>20,490</v>
      </c>
      <c r="M490" t="str">
        <f>FIXED(Tabla1[[#This Row],[TASA EXE.]],0)</f>
        <v>1,509</v>
      </c>
      <c r="N490" t="str">
        <f>FIXED(Tabla1[[#This Row],[IVA]],0)</f>
        <v>7,940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7940.16</v>
      </c>
    </row>
    <row r="491" spans="2:20" x14ac:dyDescent="0.25">
      <c r="B491" t="str">
        <f>'[1]210 Y RFC'!A490</f>
        <v>CES1404229A0</v>
      </c>
      <c r="C491" t="str">
        <f>'[1]210 Y RFC'!B490</f>
        <v>210-0488</v>
      </c>
      <c r="D491" t="str">
        <f>'[1]210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4"/>
    </row>
    <row r="492" spans="2:20" x14ac:dyDescent="0.25">
      <c r="B492" t="str">
        <f>'[1]210 Y RFC'!A491</f>
        <v>GSH1605234U8</v>
      </c>
      <c r="C492" t="str">
        <f>'[1]210 Y RFC'!B491</f>
        <v>210-0489</v>
      </c>
      <c r="D492" t="str">
        <f>'[1]210 Y RFC'!C491</f>
        <v>GRUPO SHANATURALS SA DE CV</v>
      </c>
      <c r="E492" s="28">
        <f>SUMIFS(Tabla16[TASA 16],Tabla16[NUM],Tabla1[[#This Row],[CODIGO]])</f>
        <v>0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0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0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0</v>
      </c>
    </row>
    <row r="493" spans="2:20" x14ac:dyDescent="0.25">
      <c r="B493" t="str">
        <f>'[1]210 Y RFC'!A492</f>
        <v>AAJF740906A7A</v>
      </c>
      <c r="C493" t="str">
        <f>'[1]210 Y RFC'!B492</f>
        <v>210-0490</v>
      </c>
      <c r="D493" t="str">
        <f>'[1]210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0</v>
      </c>
      <c r="T493" s="74"/>
    </row>
    <row r="494" spans="2:20" x14ac:dyDescent="0.25">
      <c r="B494" t="str">
        <f>'[1]210 Y RFC'!A493</f>
        <v>CSS160330CP7</v>
      </c>
      <c r="C494" t="str">
        <f>'[1]210 Y RFC'!B493</f>
        <v>210-0491</v>
      </c>
      <c r="D494" t="str">
        <f>'[1]210 Y RFC'!C493</f>
        <v>CFE SUMINISTRADOR DE SERVICIOS BASICOS</v>
      </c>
      <c r="E494" s="28">
        <f>SUMIFS(Tabla16[TASA 16],Tabla16[NUM],Tabla1[[#This Row],[CODIGO]])</f>
        <v>250257.375</v>
      </c>
      <c r="F494" s="28">
        <f>SUMIFS(Tabla16[TASA 0%],Tabla16[NUM],Tabla1[[#This Row],[CODIGO]])</f>
        <v>1958.0650000000028</v>
      </c>
      <c r="G494" s="28">
        <f>SUMIFS(Tabla16[[EXENTO ]],Tabla16[NUM],Tabla1[[#This Row],[CODIGO]])</f>
        <v>3.82</v>
      </c>
      <c r="H494" s="28">
        <f>SUMIFS(Tabla16[IVA],Tabla16[NUM],Tabla1[[#This Row],[CODIGO]])</f>
        <v>40041.179999999993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250,257</v>
      </c>
      <c r="L494" t="str">
        <f>FIXED(Tabla1[[#This Row],[TASA 0%]],0)</f>
        <v>1,958</v>
      </c>
      <c r="M494" t="str">
        <f>FIXED(Tabla1[[#This Row],[TASA EXE.]],0)</f>
        <v>4</v>
      </c>
      <c r="N494" t="str">
        <f>FIXED(Tabla1[[#This Row],[IVA]],0)</f>
        <v>40,041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40041.120000000003</v>
      </c>
      <c r="T494" s="74"/>
    </row>
    <row r="495" spans="2:20" x14ac:dyDescent="0.25">
      <c r="B495" t="str">
        <f>'[1]210 Y RFC'!A494</f>
        <v>NAPJ810828290</v>
      </c>
      <c r="C495" t="str">
        <f>'[1]210 Y RFC'!B494</f>
        <v>210-0492</v>
      </c>
      <c r="D495" t="str">
        <f>'[1]210 Y RFC'!C494</f>
        <v>NAVARRO PLASCENCIA JORGE ALBERTO</v>
      </c>
      <c r="E495" s="28">
        <f>SUMIFS(Tabla16[TASA 16],Tabla16[NUM],Tabla1[[#This Row],[CODIGO]])</f>
        <v>26880.3125</v>
      </c>
      <c r="F495" s="28">
        <f>SUMIFS(Tabla16[TASA 0%],Tabla16[NUM],Tabla1[[#This Row],[CODIGO]])</f>
        <v>9.7499999998944986E-2</v>
      </c>
      <c r="G495" s="28">
        <f>SUMIFS(Tabla16[[EXENTO ]],Tabla16[NUM],Tabla1[[#This Row],[CODIGO]])</f>
        <v>0</v>
      </c>
      <c r="H495" s="28">
        <f>SUMIFS(Tabla16[IVA],Tabla16[NUM],Tabla1[[#This Row],[CODIGO]])</f>
        <v>4300.8499999999995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26,880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4,301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4300.8</v>
      </c>
    </row>
    <row r="496" spans="2:20" x14ac:dyDescent="0.25">
      <c r="B496" t="str">
        <f>'[1]210 Y RFC'!A495</f>
        <v>GORO790306P85</v>
      </c>
      <c r="C496" t="str">
        <f>'[1]210 Y RFC'!B495</f>
        <v>210-0493</v>
      </c>
      <c r="D496" t="str">
        <f>'[1]210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'[1]210 Y RFC'!A496</f>
        <v>MAJ850101PE3</v>
      </c>
      <c r="C497" t="str">
        <f>'[1]210 Y RFC'!B496</f>
        <v>210-0494</v>
      </c>
      <c r="D497" t="str">
        <f>'[1]210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'[1]210 Y RFC'!A497</f>
        <v>SAP080429EE5</v>
      </c>
      <c r="C498" t="str">
        <f>'[1]210 Y RFC'!B497</f>
        <v>210-0495</v>
      </c>
      <c r="D498" t="str">
        <f>'[1]210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'[1]210 Y RFC'!A498</f>
        <v>PNA161017PMA</v>
      </c>
      <c r="C499" t="str">
        <f>'[1]210 Y RFC'!B498</f>
        <v>210-0496</v>
      </c>
      <c r="D499" t="str">
        <f>'[1]210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29792.5</v>
      </c>
      <c r="G499" s="28">
        <f>SUMIFS(Tabla16[[EXENTO ]],Tabla16[NUM],Tabla1[[#This Row],[CODIGO]])</f>
        <v>2383.4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29,793</v>
      </c>
      <c r="M499" t="str">
        <f>FIXED(Tabla1[[#This Row],[TASA EXE.]],0)</f>
        <v>2,383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0</v>
      </c>
      <c r="T499" s="74"/>
    </row>
    <row r="500" spans="2:20" x14ac:dyDescent="0.25">
      <c r="B500" t="str">
        <f>'[1]210 Y RFC'!A499</f>
        <v>NWM9709244W4</v>
      </c>
      <c r="C500" t="str">
        <f>'[1]210 Y RFC'!B499</f>
        <v>210-0497</v>
      </c>
      <c r="D500" t="str">
        <f>'[1]210 Y RFC'!C499</f>
        <v>NUEVA WAL MART DE MEXICO S DE RL DE CV</v>
      </c>
      <c r="E500" s="28">
        <f>SUMIFS(Tabla16[TASA 16],Tabla16[NUM],Tabla1[[#This Row],[CODIGO]])</f>
        <v>3580612.4375</v>
      </c>
      <c r="F500" s="28">
        <f>SUMIFS(Tabla16[TASA 0%],Tabla16[NUM],Tabla1[[#This Row],[CODIGO]])</f>
        <v>7153791.5225</v>
      </c>
      <c r="G500" s="28">
        <f>SUMIFS(Tabla16[[EXENTO ]],Tabla16[NUM],Tabla1[[#This Row],[CODIGO]])</f>
        <v>56116.45</v>
      </c>
      <c r="H500" s="28">
        <f>SUMIFS(Tabla16[IVA],Tabla16[NUM],Tabla1[[#This Row],[CODIGO]])</f>
        <v>572897.99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3,580,612</v>
      </c>
      <c r="L500" t="str">
        <f>FIXED(Tabla1[[#This Row],[TASA 0%]],0)</f>
        <v>7,153,792</v>
      </c>
      <c r="M500" t="str">
        <f>FIXED(Tabla1[[#This Row],[TASA EXE.]],0)</f>
        <v>56,116</v>
      </c>
      <c r="N500" t="str">
        <f>FIXED(Tabla1[[#This Row],[IVA]],0)</f>
        <v>572,898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572897.92000000004</v>
      </c>
    </row>
    <row r="501" spans="2:20" x14ac:dyDescent="0.25">
      <c r="B501" t="str">
        <f>'[1]210 Y RFC'!A500</f>
        <v>LURM710824MP5</v>
      </c>
      <c r="C501" t="str">
        <f>'[1]210 Y RFC'!B500</f>
        <v>210-0498</v>
      </c>
      <c r="D501" t="str">
        <f>'[1]210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'[1]210 Y RFC'!A501</f>
        <v>ADM041013S47</v>
      </c>
      <c r="C502" t="str">
        <f>'[1]210 Y RFC'!B501</f>
        <v>210-0499</v>
      </c>
      <c r="D502" t="str">
        <f>'[1]210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'[1]210 Y RFC'!A502</f>
        <v>CDM160520NR0</v>
      </c>
      <c r="C503" t="str">
        <f>'[1]210 Y RFC'!B502</f>
        <v>210-0500</v>
      </c>
      <c r="D503" t="str">
        <f>'[1]210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'[1]210 Y RFC'!A503</f>
        <v>CSL110309E25</v>
      </c>
      <c r="C504" t="str">
        <f>'[1]210 Y RFC'!B503</f>
        <v>210-0501</v>
      </c>
      <c r="D504" t="str">
        <f>'[1]210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'[1]210 Y RFC'!A504</f>
        <v>APH120308B44</v>
      </c>
      <c r="C505" t="str">
        <f>'[1]210 Y RFC'!B504</f>
        <v>210-0502</v>
      </c>
      <c r="D505" t="str">
        <f>'[1]210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'[1]210 Y RFC'!A505</f>
        <v>OSA840206MK6</v>
      </c>
      <c r="C506" t="str">
        <f>'[1]210 Y RFC'!B505</f>
        <v>210-0503</v>
      </c>
      <c r="D506" t="str">
        <f>'[1]210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'[1]210 Y RFC'!A506</f>
        <v>SAJ971110HFA</v>
      </c>
      <c r="C507" t="str">
        <f>'[1]210 Y RFC'!B506</f>
        <v>210-0504</v>
      </c>
      <c r="D507" t="str">
        <f>'[1]210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'[1]210 Y RFC'!A507</f>
        <v>CRA690524A76</v>
      </c>
      <c r="C508" t="str">
        <f>'[1]210 Y RFC'!B507</f>
        <v>210-0505</v>
      </c>
      <c r="D508" t="str">
        <f>'[1]210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'[1]210 Y RFC'!A508</f>
        <v>PEMS751007U4A</v>
      </c>
      <c r="C509" t="str">
        <f>'[1]210 Y RFC'!B508</f>
        <v>210-0506</v>
      </c>
      <c r="D509" t="str">
        <f>'[1]210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0</v>
      </c>
      <c r="T509" s="74"/>
    </row>
    <row r="510" spans="2:20" x14ac:dyDescent="0.25">
      <c r="B510" t="str">
        <f>'[1]210 Y RFC'!A509</f>
        <v>NASA8809094Z7</v>
      </c>
      <c r="C510" t="str">
        <f>'[1]210 Y RFC'!B509</f>
        <v>210-0507</v>
      </c>
      <c r="D510" t="str">
        <f>'[1]210 Y RFC'!C509</f>
        <v>NAVARRO SANCHEZ AURELIO</v>
      </c>
      <c r="E510" s="28">
        <f>SUMIFS(Tabla16[TASA 16],Tabla16[NUM],Tabla1[[#This Row],[CODIGO]])</f>
        <v>562726.1875</v>
      </c>
      <c r="F510" s="28">
        <f>SUMIFS(Tabla16[TASA 0%],Tabla16[NUM],Tabla1[[#This Row],[CODIGO]])</f>
        <v>-7.5000000069849193E-3</v>
      </c>
      <c r="G510" s="28">
        <f>SUMIFS(Tabla16[[EXENTO ]],Tabla16[NUM],Tabla1[[#This Row],[CODIGO]])</f>
        <v>0</v>
      </c>
      <c r="H510" s="28">
        <f>SUMIFS(Tabla16[IVA],Tabla16[NUM],Tabla1[[#This Row],[CODIGO]])</f>
        <v>90036.19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562,726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90,036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90036.160000000003</v>
      </c>
    </row>
    <row r="511" spans="2:20" x14ac:dyDescent="0.25">
      <c r="B511" t="str">
        <f>'[1]210 Y RFC'!A510</f>
        <v>PPT960924K53</v>
      </c>
      <c r="C511" t="str">
        <f>'[1]210 Y RFC'!B510</f>
        <v>210-0508</v>
      </c>
      <c r="D511" t="str">
        <f>'[1]210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'[1]210 Y RFC'!A511</f>
        <v>REA970623V45</v>
      </c>
      <c r="C512" t="str">
        <f>'[1]210 Y RFC'!B511</f>
        <v>210-0509</v>
      </c>
      <c r="D512" t="str">
        <f>'[1]210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x14ac:dyDescent="0.25">
      <c r="B513" t="str">
        <f>'[1]210 Y RFC'!A512</f>
        <v>FSE820720B72</v>
      </c>
      <c r="C513" t="str">
        <f>'[1]210 Y RFC'!B512</f>
        <v>210-0510</v>
      </c>
      <c r="D513" t="str">
        <f>'[1]210 Y RFC'!C512</f>
        <v>FABRICAS SELECTAS SA DE CV</v>
      </c>
      <c r="E513" s="28">
        <f>SUMIFS(Tabla16[TASA 16],Tabla16[NUM],Tabla1[[#This Row],[CODIGO]])</f>
        <v>24560.5</v>
      </c>
      <c r="F513" s="28">
        <f>SUMIFS(Tabla16[TASA 0%],Tabla16[NUM],Tabla1[[#This Row],[CODIGO]])</f>
        <v>-9.9999999998544808E-2</v>
      </c>
      <c r="G513" s="28">
        <f>SUMIFS(Tabla16[[EXENTO ]],Tabla16[NUM],Tabla1[[#This Row],[CODIGO]])</f>
        <v>0</v>
      </c>
      <c r="H513" s="28">
        <f>SUMIFS(Tabla16[IVA],Tabla16[NUM],Tabla1[[#This Row],[CODIGO]])</f>
        <v>3929.68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24,561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3,930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3929.76</v>
      </c>
    </row>
    <row r="514" spans="2:18" x14ac:dyDescent="0.25">
      <c r="B514" t="str">
        <f>'[1]210 Y RFC'!A513</f>
        <v>LOGS680222IJ8</v>
      </c>
      <c r="C514" t="str">
        <f>'[1]210 Y RFC'!B513</f>
        <v>210-0511</v>
      </c>
      <c r="D514" t="str">
        <f>'[1]210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'[1]210 Y RFC'!A514</f>
        <v>GUSI610421P67</v>
      </c>
      <c r="C515" t="str">
        <f>'[1]210 Y RFC'!B514</f>
        <v>210-0512</v>
      </c>
      <c r="D515" t="str">
        <f>'[1]210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'[1]210 Y RFC'!A515</f>
        <v>AAEE690102HN0</v>
      </c>
      <c r="C516" t="str">
        <f>'[1]210 Y RFC'!B515</f>
        <v>210-0513</v>
      </c>
      <c r="D516" t="str">
        <f>'[1]210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x14ac:dyDescent="0.25">
      <c r="B517" t="str">
        <f>'[1]210 Y RFC'!A516</f>
        <v>GOTA740501GW7</v>
      </c>
      <c r="C517" t="str">
        <f>'[1]210 Y RFC'!B516</f>
        <v>210-0514</v>
      </c>
      <c r="D517" t="str">
        <f>'[1]210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'[1]210 Y RFC'!A517</f>
        <v>GOGM821002358</v>
      </c>
      <c r="C518" t="str">
        <f>'[1]210 Y RFC'!B517</f>
        <v>210-0515</v>
      </c>
      <c r="D518" t="str">
        <f>'[1]210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'[1]210 Y RFC'!A518</f>
        <v>RINL940531GJ7</v>
      </c>
      <c r="C519" t="str">
        <f>'[1]210 Y RFC'!B518</f>
        <v>210-0516</v>
      </c>
      <c r="D519" t="str">
        <f>'[1]210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'[1]210 Y RFC'!A519</f>
        <v>RAAC6302094Q7</v>
      </c>
      <c r="C520" t="str">
        <f>'[1]210 Y RFC'!B519</f>
        <v>210-0517</v>
      </c>
      <c r="D520" t="str">
        <f>'[1]210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'[1]210 Y RFC'!A520</f>
        <v>CSP140813MI7</v>
      </c>
      <c r="C521" t="str">
        <f>'[1]210 Y RFC'!B520</f>
        <v>210-0518</v>
      </c>
      <c r="D521" t="str">
        <f>'[1]210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'[1]210 Y RFC'!A521</f>
        <v>TPA941226462</v>
      </c>
      <c r="C522" t="str">
        <f>'[1]210 Y RFC'!B521</f>
        <v>210-0519</v>
      </c>
      <c r="D522" t="str">
        <f>'[1]210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'[1]210 Y RFC'!A522</f>
        <v>VEGT940220S85</v>
      </c>
      <c r="C523" t="str">
        <f>'[1]210 Y RFC'!B522</f>
        <v>210-0520</v>
      </c>
      <c r="D523" t="str">
        <f>'[1]210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'[1]210 Y RFC'!A523</f>
        <v>PEL980828MJ0</v>
      </c>
      <c r="C524" t="str">
        <f>'[1]210 Y RFC'!B523</f>
        <v>210-0521</v>
      </c>
      <c r="D524" t="str">
        <f>'[1]210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'[1]210 Y RFC'!A524</f>
        <v>PEPR640502DC6</v>
      </c>
      <c r="C525" t="str">
        <f>'[1]210 Y RFC'!B524</f>
        <v>210-0522</v>
      </c>
      <c r="D525" t="str">
        <f>'[1]210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'[1]210 Y RFC'!A525</f>
        <v>MERV5808286R9</v>
      </c>
      <c r="C526" t="str">
        <f>'[1]210 Y RFC'!B525</f>
        <v>210-0523</v>
      </c>
      <c r="D526" t="str">
        <f>'[1]210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x14ac:dyDescent="0.25">
      <c r="B527" t="str">
        <f>'[1]210 Y RFC'!A526</f>
        <v>ROCM930209UQ4</v>
      </c>
      <c r="C527" t="str">
        <f>'[1]210 Y RFC'!B526</f>
        <v>210-0524</v>
      </c>
      <c r="D527" t="str">
        <f>'[1]210 Y RFC'!C526</f>
        <v>ROMO CORNEJO MAYRA LIZETH</v>
      </c>
      <c r="E527" s="28">
        <f>SUMIFS(Tabla16[TASA 16],Tabla16[NUM],Tabla1[[#This Row],[CODIGO]])</f>
        <v>4241.1875</v>
      </c>
      <c r="F527" s="28">
        <f>SUMIFS(Tabla16[TASA 0%],Tabla16[NUM],Tabla1[[#This Row],[CODIGO]])</f>
        <v>1.2499999999818101E-2</v>
      </c>
      <c r="G527" s="28">
        <f>SUMIFS(Tabla16[[EXENTO ]],Tabla16[NUM],Tabla1[[#This Row],[CODIGO]])</f>
        <v>0</v>
      </c>
      <c r="H527" s="28">
        <f>SUMIFS(Tabla16[IVA],Tabla16[NUM],Tabla1[[#This Row],[CODIGO]])</f>
        <v>678.59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4,241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679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678.56000000000006</v>
      </c>
    </row>
    <row r="528" spans="2:18" x14ac:dyDescent="0.25">
      <c r="B528" t="str">
        <f>'[1]210 Y RFC'!A527</f>
        <v>IIPR751030NZ5</v>
      </c>
      <c r="C528" t="str">
        <f>'[1]210 Y RFC'!B527</f>
        <v>210-0525</v>
      </c>
      <c r="D528" t="str">
        <f>'[1]210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'[1]210 Y RFC'!A528</f>
        <v>COR920527M16</v>
      </c>
      <c r="C529" t="str">
        <f>'[1]210 Y RFC'!B528</f>
        <v>210-0526</v>
      </c>
      <c r="D529" t="str">
        <f>'[1]210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'[1]210 Y RFC'!A529</f>
        <v>RUCJ8011231N7</v>
      </c>
      <c r="C530" t="str">
        <f>'[1]210 Y RFC'!B529</f>
        <v>210-0527</v>
      </c>
      <c r="D530" t="str">
        <f>'[1]210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'[1]210 Y RFC'!A530</f>
        <v>EAML8006242N6</v>
      </c>
      <c r="C531" t="str">
        <f>'[1]210 Y RFC'!B530</f>
        <v>210-0528</v>
      </c>
      <c r="D531" t="str">
        <f>'[1]210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'[1]210 Y RFC'!A531</f>
        <v>ALU830902ST5</v>
      </c>
      <c r="C532" t="str">
        <f>'[1]210 Y RFC'!B531</f>
        <v>210-0529</v>
      </c>
      <c r="D532" t="str">
        <f>'[1]210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'[1]210 Y RFC'!A532</f>
        <v>IME080404G52</v>
      </c>
      <c r="C533" t="str">
        <f>'[1]210 Y RFC'!B532</f>
        <v>210-0530</v>
      </c>
      <c r="D533" t="str">
        <f>'[1]210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'[1]210 Y RFC'!A533</f>
        <v>SCA980706JN0</v>
      </c>
      <c r="C534" t="str">
        <f>'[1]210 Y RFC'!B533</f>
        <v>210-0531</v>
      </c>
      <c r="D534" t="str">
        <f>'[1]210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'[1]210 Y RFC'!A534</f>
        <v>IGA871111387</v>
      </c>
      <c r="C535" t="str">
        <f>'[1]210 Y RFC'!B534</f>
        <v>210-0532</v>
      </c>
      <c r="D535" t="str">
        <f>'[1]210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'[1]210 Y RFC'!A535</f>
        <v>AAGS6612252W7</v>
      </c>
      <c r="C536" t="str">
        <f>'[1]210 Y RFC'!B535</f>
        <v>210-0533</v>
      </c>
      <c r="D536" t="str">
        <f>'[1]210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'[1]210 Y RFC'!A536</f>
        <v>IIGI651105932</v>
      </c>
      <c r="C537" t="str">
        <f>'[1]210 Y RFC'!B536</f>
        <v>210-0534</v>
      </c>
      <c r="D537" t="str">
        <f>'[1]210 Y RFC'!C536</f>
        <v>IÑIGUEZ GARCIA ILDEFONSO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x14ac:dyDescent="0.25">
      <c r="B538" t="str">
        <f>'[1]210 Y RFC'!A537</f>
        <v>PAVA8901197C9</v>
      </c>
      <c r="C538" t="str">
        <f>'[1]210 Y RFC'!B537</f>
        <v>210-0535</v>
      </c>
      <c r="D538" t="str">
        <f>'[1]210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'[1]210 Y RFC'!A538</f>
        <v>PMA9401246S8</v>
      </c>
      <c r="C539" t="str">
        <f>'[1]210 Y RFC'!B538</f>
        <v>210-0536</v>
      </c>
      <c r="D539" t="str">
        <f>'[1]210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'[1]210 Y RFC'!A539</f>
        <v>CFE370814QI0</v>
      </c>
      <c r="C540" t="str">
        <f>'[1]210 Y RFC'!B539</f>
        <v>210-0537</v>
      </c>
      <c r="D540" t="str">
        <f>'[1]210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'[1]210 Y RFC'!A540</f>
        <v>DCL060824KG6</v>
      </c>
      <c r="C541" t="str">
        <f>'[1]210 Y RFC'!B540</f>
        <v>210-0538</v>
      </c>
      <c r="D541" t="str">
        <f>'[1]210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'[1]210 Y RFC'!A541</f>
        <v>FAFE7009283M4</v>
      </c>
      <c r="C542" t="str">
        <f>'[1]210 Y RFC'!B541</f>
        <v>210-0539</v>
      </c>
      <c r="D542" t="str">
        <f>'[1]210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'[1]210 Y RFC'!A542</f>
        <v>IRE820805HA3</v>
      </c>
      <c r="C543" t="str">
        <f>'[1]210 Y RFC'!B542</f>
        <v>210-0540</v>
      </c>
      <c r="D543" t="str">
        <f>'[1]210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'[1]210 Y RFC'!A543</f>
        <v>CDI160330RC9</v>
      </c>
      <c r="C544" t="str">
        <f>'[1]210 Y RFC'!B543</f>
        <v>210-0541</v>
      </c>
      <c r="D544" t="str">
        <f>'[1]210 Y RFC'!C543</f>
        <v>CFE DISTRIBUCION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x14ac:dyDescent="0.25">
      <c r="B545" t="str">
        <f>'[1]210 Y RFC'!A544</f>
        <v>ABA920310QW0</v>
      </c>
      <c r="C545" t="str">
        <f>'[1]210 Y RFC'!B544</f>
        <v>210-0542</v>
      </c>
      <c r="D545" t="str">
        <f>'[1]210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'[1]210 Y RFC'!A545</f>
        <v>ROGI4409103S7</v>
      </c>
      <c r="C546" t="str">
        <f>'[1]210 Y RFC'!B545</f>
        <v>210-0543</v>
      </c>
      <c r="D546" t="str">
        <f>'[1]210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'[1]210 Y RFC'!A546</f>
        <v>GUMM491208416</v>
      </c>
      <c r="C547" t="str">
        <f>'[1]210 Y RFC'!B546</f>
        <v>210-0544</v>
      </c>
      <c r="D547" t="str">
        <f>'[1]210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'[1]210 Y RFC'!A547</f>
        <v>COL120623RS7</v>
      </c>
      <c r="C548" t="str">
        <f>'[1]210 Y RFC'!B547</f>
        <v>210-0545</v>
      </c>
      <c r="D548" t="str">
        <f>'[1]210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'[1]210 Y RFC'!A548</f>
        <v>GOFB860908J92</v>
      </c>
      <c r="C549" t="str">
        <f>'[1]210 Y RFC'!B548</f>
        <v>210-0546</v>
      </c>
      <c r="D549" t="str">
        <f>'[1]210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'[1]210 Y RFC'!A549</f>
        <v>SOR1512106S7</v>
      </c>
      <c r="C550" t="str">
        <f>'[1]210 Y RFC'!B549</f>
        <v>210-0547</v>
      </c>
      <c r="D550" t="str">
        <f>'[1]210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0</v>
      </c>
      <c r="T550" s="74"/>
    </row>
    <row r="551" spans="2:20" x14ac:dyDescent="0.25">
      <c r="B551" t="str">
        <f>'[1]210 Y RFC'!A550</f>
        <v>TME840315KT6</v>
      </c>
      <c r="C551" t="str">
        <f>'[1]210 Y RFC'!B550</f>
        <v>210-0548</v>
      </c>
      <c r="D551" t="str">
        <f>'[1]210 Y RFC'!C550</f>
        <v>TELEFONOS DE MEXICO SAB DE CV</v>
      </c>
      <c r="E551" s="28">
        <f>SUMIFS(Tabla16[TASA 16],Tabla16[NUM],Tabla1[[#This Row],[CODIGO]])</f>
        <v>36845.0625</v>
      </c>
      <c r="F551" s="28">
        <f>SUMIFS(Tabla16[TASA 0%],Tabla16[NUM],Tabla1[[#This Row],[CODIGO]])</f>
        <v>3.7499999998544808E-2</v>
      </c>
      <c r="G551" s="28">
        <f>SUMIFS(Tabla16[[EXENTO ]],Tabla16[NUM],Tabla1[[#This Row],[CODIGO]])</f>
        <v>0</v>
      </c>
      <c r="H551" s="28">
        <f>SUMIFS(Tabla16[IVA],Tabla16[NUM],Tabla1[[#This Row],[CODIGO]])</f>
        <v>5895.21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36,845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5,895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5895.2</v>
      </c>
    </row>
    <row r="552" spans="2:20" x14ac:dyDescent="0.25">
      <c r="B552" t="str">
        <f>'[1]210 Y RFC'!A551</f>
        <v>EAC901112JE7</v>
      </c>
      <c r="C552" t="str">
        <f>'[1]210 Y RFC'!B551</f>
        <v>210-0549</v>
      </c>
      <c r="D552" t="str">
        <f>'[1]210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'[1]210 Y RFC'!A552</f>
        <v>HVT971113LB6</v>
      </c>
      <c r="C553" t="str">
        <f>'[1]210 Y RFC'!B552</f>
        <v>210-0550</v>
      </c>
      <c r="D553" t="str">
        <f>'[1]210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0</v>
      </c>
    </row>
    <row r="554" spans="2:20" x14ac:dyDescent="0.25">
      <c r="B554" t="str">
        <f>'[1]210 Y RFC'!A553</f>
        <v>ASE930924SS7</v>
      </c>
      <c r="C554" t="str">
        <f>'[1]210 Y RFC'!B553</f>
        <v>210-0551</v>
      </c>
      <c r="D554" t="str">
        <f>'[1]210 Y RFC'!C553</f>
        <v>EDENRED MEXICO SA DE CV</v>
      </c>
      <c r="E554" s="28">
        <f>SUMIFS(Tabla16[TASA 16],Tabla16[NUM],Tabla1[[#This Row],[CODIGO]])</f>
        <v>3550.5</v>
      </c>
      <c r="F554" s="28">
        <f>SUMIFS(Tabla16[TASA 0%],Tabla16[NUM],Tabla1[[#This Row],[CODIGO]])</f>
        <v>0</v>
      </c>
      <c r="G554" s="28">
        <f>SUMIFS(Tabla16[[EXENTO ]],Tabla16[NUM],Tabla1[[#This Row],[CODIGO]])</f>
        <v>0</v>
      </c>
      <c r="H554" s="28">
        <f>SUMIFS(Tabla16[IVA],Tabla16[NUM],Tabla1[[#This Row],[CODIGO]])</f>
        <v>568.08000000000004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3,551</v>
      </c>
      <c r="L554" t="str">
        <f>FIXED(Tabla1[[#This Row],[TASA 0%]],0)</f>
        <v>0</v>
      </c>
      <c r="M554" t="str">
        <f>FIXED(Tabla1[[#This Row],[TASA EXE.]],0)</f>
        <v>0</v>
      </c>
      <c r="N554" t="str">
        <f>FIXED(Tabla1[[#This Row],[IVA]],0)</f>
        <v>568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568.16</v>
      </c>
      <c r="T554" s="74"/>
    </row>
    <row r="555" spans="2:20" x14ac:dyDescent="0.25">
      <c r="B555" t="str">
        <f>'[1]210 Y RFC'!A554</f>
        <v>MERJ5804013P5</v>
      </c>
      <c r="C555" t="str">
        <f>'[1]210 Y RFC'!B554</f>
        <v>210-0552</v>
      </c>
      <c r="D555" t="str">
        <f>'[1]210 Y RFC'!C554</f>
        <v>MEJIA RODRIGUEZ JORGE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0</v>
      </c>
    </row>
    <row r="556" spans="2:20" x14ac:dyDescent="0.25">
      <c r="B556" t="str">
        <f>'[1]210 Y RFC'!A555</f>
        <v>FAGR660304HK3</v>
      </c>
      <c r="C556" t="str">
        <f>'[1]210 Y RFC'!B555</f>
        <v>210-0553</v>
      </c>
      <c r="D556" t="str">
        <f>'[1]210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'[1]210 Y RFC'!A556</f>
        <v>EOC940117IG5</v>
      </c>
      <c r="C557" t="str">
        <f>'[1]210 Y RFC'!B556</f>
        <v>210-0554</v>
      </c>
      <c r="D557" t="str">
        <f>'[1]210 Y RFC'!C556</f>
        <v>ETIFLEX DE OCCIDENTE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'[1]210 Y RFC'!A557</f>
        <v>SHU8203317Q3</v>
      </c>
      <c r="C558" t="str">
        <f>'[1]210 Y RFC'!B557</f>
        <v>210-0555</v>
      </c>
      <c r="D558" t="str">
        <f>'[1]210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'[1]210 Y RFC'!A558</f>
        <v>PIAR650711AE8</v>
      </c>
      <c r="C559" t="str">
        <f>'[1]210 Y RFC'!B558</f>
        <v>210-0556</v>
      </c>
      <c r="D559" t="str">
        <f>'[1]210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'[1]210 Y RFC'!A559</f>
        <v>RAPA421210RN2</v>
      </c>
      <c r="C560" t="str">
        <f>'[1]210 Y RFC'!B559</f>
        <v>210-0557</v>
      </c>
      <c r="D560" t="str">
        <f>'[1]210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'[1]210 Y RFC'!A560</f>
        <v>OAL160412U18</v>
      </c>
      <c r="C561" t="str">
        <f>'[1]210 Y RFC'!B560</f>
        <v>210-0558</v>
      </c>
      <c r="D561" t="str">
        <f>'[1]210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'[1]210 Y RFC'!A561</f>
        <v>GBT100817RB8</v>
      </c>
      <c r="C562" t="str">
        <f>'[1]210 Y RFC'!B561</f>
        <v>210-0559</v>
      </c>
      <c r="D562" t="str">
        <f>'[1]210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'[1]210 Y RFC'!A562</f>
        <v>SAFR680902RI1</v>
      </c>
      <c r="C563" t="str">
        <f>'[1]210 Y RFC'!B562</f>
        <v>210-0560</v>
      </c>
      <c r="D563" t="str">
        <f>'[1]210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0</v>
      </c>
      <c r="T563" s="74"/>
    </row>
    <row r="564" spans="2:20" x14ac:dyDescent="0.25">
      <c r="B564" t="str">
        <f>'[1]210 Y RFC'!A563</f>
        <v>DAG9402039W7</v>
      </c>
      <c r="C564" t="str">
        <f>'[1]210 Y RFC'!B563</f>
        <v>210-0561</v>
      </c>
      <c r="D564" t="str">
        <f>'[1]210 Y RFC'!C563</f>
        <v>DISTRIBUIDORA DE ACEROS GONZALEZ GALLO SA DE CV</v>
      </c>
      <c r="E564" s="28">
        <f>SUMIFS(Tabla16[TASA 16],Tabla16[NUM],Tabla1[[#This Row],[CODIGO]])</f>
        <v>198335.3125</v>
      </c>
      <c r="F564" s="28">
        <f>SUMIFS(Tabla16[TASA 0%],Tabla16[NUM],Tabla1[[#This Row],[CODIGO]])</f>
        <v>5.7499999997162377E-2</v>
      </c>
      <c r="G564" s="28">
        <f>SUMIFS(Tabla16[[EXENTO ]],Tabla16[NUM],Tabla1[[#This Row],[CODIGO]])</f>
        <v>0</v>
      </c>
      <c r="H564" s="28">
        <f>SUMIFS(Tabla16[IVA],Tabla16[NUM],Tabla1[[#This Row],[CODIGO]])</f>
        <v>31733.65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198,335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31,734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31733.600000000002</v>
      </c>
    </row>
    <row r="565" spans="2:20" x14ac:dyDescent="0.25">
      <c r="B565" t="str">
        <f>'[1]210 Y RFC'!A564</f>
        <v>NAGT430402PM2</v>
      </c>
      <c r="C565" t="str">
        <f>'[1]210 Y RFC'!B564</f>
        <v>210-0562</v>
      </c>
      <c r="D565" t="str">
        <f>'[1]210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'[1]210 Y RFC'!A565</f>
        <v>CAT881221S23</v>
      </c>
      <c r="C566" t="str">
        <f>'[1]210 Y RFC'!B565</f>
        <v>210-0563</v>
      </c>
      <c r="D566" t="str">
        <f>'[1]210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'[1]210 Y RFC'!A566</f>
        <v>DEI8911138LA</v>
      </c>
      <c r="C567" t="str">
        <f>'[1]210 Y RFC'!B566</f>
        <v>210-0564</v>
      </c>
      <c r="D567" t="str">
        <f>'[1]210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'[1]210 Y RFC'!A567</f>
        <v>IDE010410HBA</v>
      </c>
      <c r="C568" t="str">
        <f>'[1]210 Y RFC'!B567</f>
        <v>210-0565</v>
      </c>
      <c r="D568" t="str">
        <f>'[1]210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'[1]210 Y RFC'!A568</f>
        <v>SIN9408027L7</v>
      </c>
      <c r="C569" t="str">
        <f>'[1]210 Y RFC'!B568</f>
        <v>210-0566</v>
      </c>
      <c r="D569" t="str">
        <f>'[1]210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'[1]210 Y RFC'!A569</f>
        <v>BCR8507318D6</v>
      </c>
      <c r="C570" t="str">
        <f>'[1]210 Y RFC'!B569</f>
        <v>210-0567</v>
      </c>
      <c r="D570" t="str">
        <f>'[1]210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 t="str">
        <f>'[1]210 Y RFC'!A570</f>
        <v>LOMH660112PC2</v>
      </c>
      <c r="C571" t="str">
        <f>'[1]210 Y RFC'!B570</f>
        <v>210-0568</v>
      </c>
      <c r="D571" t="str">
        <f>'[1]210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>
        <f>'[1]210 Y RFC'!A571</f>
        <v>0</v>
      </c>
      <c r="C572" t="str">
        <f>'[1]210 Y RFC'!B571</f>
        <v>210-0569</v>
      </c>
      <c r="D572" t="str">
        <f>'[1]210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0</v>
      </c>
      <c r="T572" s="74"/>
    </row>
    <row r="573" spans="2:20" x14ac:dyDescent="0.25">
      <c r="B573" t="str">
        <f>'[1]210 Y RFC'!A572</f>
        <v>BAOL630807L89</v>
      </c>
      <c r="C573" t="str">
        <f>'[1]210 Y RFC'!B572</f>
        <v>210-0570</v>
      </c>
      <c r="D573" t="str">
        <f>'[1]210 Y RFC'!C572</f>
        <v>BARBA OROZCO MARIA DE LOURDES</v>
      </c>
      <c r="E573" s="28">
        <f>SUMIFS(Tabla16[TASA 16],Tabla16[NUM],Tabla1[[#This Row],[CODIGO]])</f>
        <v>26161.4375</v>
      </c>
      <c r="F573" s="28">
        <f>SUMIFS(Tabla16[TASA 0%],Tabla16[NUM],Tabla1[[#This Row],[CODIGO]])</f>
        <v>-2.7500000000145519E-2</v>
      </c>
      <c r="G573" s="28">
        <f>SUMIFS(Tabla16[[EXENTO ]],Tabla16[NUM],Tabla1[[#This Row],[CODIGO]])</f>
        <v>0</v>
      </c>
      <c r="H573" s="28">
        <f>SUMIFS(Tabla16[IVA],Tabla16[NUM],Tabla1[[#This Row],[CODIGO]])</f>
        <v>4185.83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26,161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4,186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4185.76</v>
      </c>
    </row>
    <row r="574" spans="2:20" x14ac:dyDescent="0.25">
      <c r="B574" t="str">
        <f>'[1]210 Y RFC'!A573</f>
        <v>IMS421231I45</v>
      </c>
      <c r="C574" t="str">
        <f>'[1]210 Y RFC'!B573</f>
        <v>210-0571</v>
      </c>
      <c r="D574" t="str">
        <f>'[1]210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'[1]210 Y RFC'!A574</f>
        <v>EOGF59020571A</v>
      </c>
      <c r="C575" t="str">
        <f>'[1]210 Y RFC'!B574</f>
        <v>210-0572</v>
      </c>
      <c r="D575" t="str">
        <f>'[1]210 Y RFC'!C574</f>
        <v>ESCOTO GONZALEZ FELIPE</v>
      </c>
      <c r="E575" s="28">
        <f>SUMIFS(Tabla16[TASA 16],Tabla16[NUM],Tabla1[[#This Row],[CODIGO]])</f>
        <v>47758.625</v>
      </c>
      <c r="F575" s="28">
        <f>SUMIFS(Tabla16[TASA 0%],Tabla16[NUM],Tabla1[[#This Row],[CODIGO]])</f>
        <v>-4.9999999973806553E-3</v>
      </c>
      <c r="G575" s="28">
        <f>SUMIFS(Tabla16[[EXENTO ]],Tabla16[NUM],Tabla1[[#This Row],[CODIGO]])</f>
        <v>0</v>
      </c>
      <c r="H575" s="28">
        <f>SUMIFS(Tabla16[IVA],Tabla16[NUM],Tabla1[[#This Row],[CODIGO]])</f>
        <v>7641.38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47,759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7,641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7641.4400000000005</v>
      </c>
    </row>
    <row r="576" spans="2:20" x14ac:dyDescent="0.25">
      <c r="B576" t="str">
        <f>'[1]210 Y RFC'!A575</f>
        <v>IIAJ550419K83</v>
      </c>
      <c r="C576" t="str">
        <f>'[1]210 Y RFC'!B575</f>
        <v>210-0573</v>
      </c>
      <c r="D576" t="str">
        <f>'[1]210 Y RFC'!C575</f>
        <v>IÑIGUEZ ALVAREZ JAIME</v>
      </c>
      <c r="E576" s="28">
        <f>SUMIFS(Tabla16[TASA 16],Tabla16[NUM],Tabla1[[#This Row],[CODIGO]])</f>
        <v>2760.3125</v>
      </c>
      <c r="F576" s="28">
        <f>SUMIFS(Tabla16[TASA 0%],Tabla16[NUM],Tabla1[[#This Row],[CODIGO]])</f>
        <v>3.7499999999909051E-2</v>
      </c>
      <c r="G576" s="28">
        <f>SUMIFS(Tabla16[[EXENTO ]],Tabla16[NUM],Tabla1[[#This Row],[CODIGO]])</f>
        <v>0</v>
      </c>
      <c r="H576" s="28">
        <f>SUMIFS(Tabla16[IVA],Tabla16[NUM],Tabla1[[#This Row],[CODIGO]])</f>
        <v>441.65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2,760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442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441.6</v>
      </c>
    </row>
    <row r="577" spans="2:20" x14ac:dyDescent="0.25">
      <c r="B577" t="str">
        <f>'[1]210 Y RFC'!A576</f>
        <v>SCS000328CX4</v>
      </c>
      <c r="C577" t="str">
        <f>'[1]210 Y RFC'!B576</f>
        <v>210-0574</v>
      </c>
      <c r="D577" t="str">
        <f>'[1]210 Y RFC'!C576</f>
        <v>SEMILLAS Y CEREALES SAN JUANICO SA DE CV</v>
      </c>
      <c r="E577" s="28">
        <f>SUMIFS(Tabla16[TASA 16],Tabla16[NUM],Tabla1[[#This Row],[CODIGO]])</f>
        <v>2172.4375</v>
      </c>
      <c r="F577" s="28">
        <f>SUMIFS(Tabla16[TASA 0%],Tabla16[NUM],Tabla1[[#This Row],[CODIGO]])</f>
        <v>6345.5725000000002</v>
      </c>
      <c r="G577" s="28">
        <f>SUMIFS(Tabla16[[EXENTO ]],Tabla16[NUM],Tabla1[[#This Row],[CODIGO]])</f>
        <v>0</v>
      </c>
      <c r="H577" s="28">
        <f>SUMIFS(Tabla16[IVA],Tabla16[NUM],Tabla1[[#This Row],[CODIGO]])</f>
        <v>347.59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2,172</v>
      </c>
      <c r="L577" t="str">
        <f>FIXED(Tabla1[[#This Row],[TASA 0%]],0)</f>
        <v>6,346</v>
      </c>
      <c r="M577" t="str">
        <f>FIXED(Tabla1[[#This Row],[TASA EXE.]],0)</f>
        <v>0</v>
      </c>
      <c r="N577" t="str">
        <f>FIXED(Tabla1[[#This Row],[IVA]],0)</f>
        <v>348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347.52</v>
      </c>
    </row>
    <row r="578" spans="2:20" x14ac:dyDescent="0.25">
      <c r="B578" t="str">
        <f>'[1]210 Y RFC'!A577</f>
        <v>CAA890203661</v>
      </c>
      <c r="C578" t="str">
        <f>'[1]210 Y RFC'!B577</f>
        <v>210-0575</v>
      </c>
      <c r="D578" t="str">
        <f>'[1]210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'[1]210 Y RFC'!A578</f>
        <v>CMO990329RZ6</v>
      </c>
      <c r="C579" t="str">
        <f>'[1]210 Y RFC'!B578</f>
        <v>210-0576</v>
      </c>
      <c r="D579" t="str">
        <f>'[1]210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0</v>
      </c>
      <c r="T579" s="74"/>
    </row>
    <row r="580" spans="2:20" x14ac:dyDescent="0.25">
      <c r="B580" t="str">
        <f>'[1]210 Y RFC'!A579</f>
        <v>ECO150615NI8</v>
      </c>
      <c r="C580" t="str">
        <f>'[1]210 Y RFC'!B579</f>
        <v>210-0577</v>
      </c>
      <c r="D580" t="str">
        <f>'[1]210 Y RFC'!C579</f>
        <v>ECOWIPES SA DE CV</v>
      </c>
      <c r="E580" s="28">
        <f>SUMIFS(Tabla16[TASA 16],Tabla16[NUM],Tabla1[[#This Row],[CODIGO]])</f>
        <v>83425.4375</v>
      </c>
      <c r="F580" s="28">
        <f>SUMIFS(Tabla16[TASA 0%],Tabla16[NUM],Tabla1[[#This Row],[CODIGO]])</f>
        <v>2.5000000023283064E-3</v>
      </c>
      <c r="G580" s="28">
        <f>SUMIFS(Tabla16[[EXENTO ]],Tabla16[NUM],Tabla1[[#This Row],[CODIGO]])</f>
        <v>0</v>
      </c>
      <c r="H580" s="28">
        <f>SUMIFS(Tabla16[IVA],Tabla16[NUM],Tabla1[[#This Row],[CODIGO]])</f>
        <v>13348.07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83,425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13,348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13348</v>
      </c>
    </row>
    <row r="581" spans="2:20" x14ac:dyDescent="0.25">
      <c r="B581" t="str">
        <f>'[1]210 Y RFC'!A580</f>
        <v>URB1305023V4</v>
      </c>
      <c r="C581" t="str">
        <f>'[1]210 Y RFC'!B580</f>
        <v>210-0578</v>
      </c>
      <c r="D581" t="str">
        <f>'[1]210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'[1]210 Y RFC'!A581</f>
        <v>DEM8801152E9</v>
      </c>
      <c r="C582" t="str">
        <f>'[1]210 Y RFC'!B581</f>
        <v>210-0579</v>
      </c>
      <c r="D582" t="str">
        <f>'[1]210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'[1]210 Y RFC'!A582</f>
        <v>IAHR720626556</v>
      </c>
      <c r="C583" t="str">
        <f>'[1]210 Y RFC'!B582</f>
        <v>210-0580</v>
      </c>
      <c r="D583" t="str">
        <f>'[1]210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'[1]210 Y RFC'!A583</f>
        <v>LGR9712159U4</v>
      </c>
      <c r="C584" t="str">
        <f>'[1]210 Y RFC'!B583</f>
        <v>210-0581</v>
      </c>
      <c r="D584" t="str">
        <f>'[1]210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'[1]210 Y RFC'!A584</f>
        <v>NAFL5610028E3</v>
      </c>
      <c r="C585" t="str">
        <f>'[1]210 Y RFC'!B584</f>
        <v>210-0582</v>
      </c>
      <c r="D585" t="str">
        <f>'[1]210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'[1]210 Y RFC'!A585</f>
        <v>PDI000731582</v>
      </c>
      <c r="C586" t="str">
        <f>'[1]210 Y RFC'!B585</f>
        <v>210-0583</v>
      </c>
      <c r="D586" t="str">
        <f>'[1]210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'[1]210 Y RFC'!A586</f>
        <v>GUOT800912AFA</v>
      </c>
      <c r="C587" t="str">
        <f>'[1]210 Y RFC'!B586</f>
        <v>210-0584</v>
      </c>
      <c r="D587" t="str">
        <f>'[1]210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'[1]210 Y RFC'!A587</f>
        <v>PEDJ6011304A4</v>
      </c>
      <c r="C588" t="str">
        <f>'[1]210 Y RFC'!B587</f>
        <v>210-0585</v>
      </c>
      <c r="D588" t="str">
        <f>'[1]210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0</v>
      </c>
    </row>
    <row r="589" spans="2:20" x14ac:dyDescent="0.25">
      <c r="B589" t="str">
        <f>'[1]210 Y RFC'!A588</f>
        <v>EAGG7312142Z4</v>
      </c>
      <c r="C589" t="str">
        <f>'[1]210 Y RFC'!B588</f>
        <v>210-0586</v>
      </c>
      <c r="D589" t="str">
        <f>'[1]210 Y RFC'!C588</f>
        <v>ESTRADA GONZALEZ GUILLERMO</v>
      </c>
      <c r="E589" s="28">
        <f>SUMIFS(Tabla16[TASA 16],Tabla16[NUM],Tabla1[[#This Row],[CODIGO]])</f>
        <v>3310.3749999999995</v>
      </c>
      <c r="F589" s="28">
        <f>SUMIFS(Tabla16[TASA 0%],Tabla16[NUM],Tabla1[[#This Row],[CODIGO]])</f>
        <v>23318.965</v>
      </c>
      <c r="G589" s="28">
        <f>SUMIFS(Tabla16[[EXENTO ]],Tabla16[NUM],Tabla1[[#This Row],[CODIGO]])</f>
        <v>0</v>
      </c>
      <c r="H589" s="28">
        <f>SUMIFS(Tabla16[IVA],Tabla16[NUM],Tabla1[[#This Row],[CODIGO]])</f>
        <v>529.66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3,310</v>
      </c>
      <c r="L589" t="str">
        <f>FIXED(Tabla1[[#This Row],[TASA 0%]],0)</f>
        <v>23,319</v>
      </c>
      <c r="M589" t="str">
        <f>FIXED(Tabla1[[#This Row],[TASA EXE.]],0)</f>
        <v>0</v>
      </c>
      <c r="N589" t="str">
        <f>FIXED(Tabla1[[#This Row],[IVA]],0)</f>
        <v>530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529.6</v>
      </c>
    </row>
    <row r="590" spans="2:20" x14ac:dyDescent="0.25">
      <c r="B590" t="str">
        <f>'[1]210 Y RFC'!A589</f>
        <v>CDP930114FJ0</v>
      </c>
      <c r="C590" t="str">
        <f>'[1]210 Y RFC'!B589</f>
        <v>210-0587</v>
      </c>
      <c r="D590" t="str">
        <f>'[1]210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'[1]210 Y RFC'!A590</f>
        <v>BMN930209927</v>
      </c>
      <c r="C591" t="str">
        <f>'[1]210 Y RFC'!B590</f>
        <v>210-0588</v>
      </c>
      <c r="D591" t="str">
        <f>'[1]210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'[1]210 Y RFC'!A591</f>
        <v>VIMA610918677</v>
      </c>
      <c r="C592" t="str">
        <f>'[1]210 Y RFC'!B591</f>
        <v>210-0589</v>
      </c>
      <c r="D592" t="str">
        <f>'[1]210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8400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8,400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'[1]210 Y RFC'!A592</f>
        <v>DFM150424SK6</v>
      </c>
      <c r="C593" t="str">
        <f>'[1]210 Y RFC'!B592</f>
        <v>210-0590</v>
      </c>
      <c r="D593" t="str">
        <f>'[1]210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0</v>
      </c>
      <c r="T593" s="74"/>
    </row>
    <row r="594" spans="2:20" x14ac:dyDescent="0.25">
      <c r="B594" t="str">
        <f>'[1]210 Y RFC'!A593</f>
        <v>TEL980626TQ9</v>
      </c>
      <c r="C594" t="str">
        <f>'[1]210 Y RFC'!B593</f>
        <v>210-0591</v>
      </c>
      <c r="D594" t="str">
        <f>'[1]210 Y RFC'!C593</f>
        <v>TELYCOM SA DE CV</v>
      </c>
      <c r="E594" s="28">
        <f>SUMIFS(Tabla16[TASA 16],Tabla16[NUM],Tabla1[[#This Row],[CODIGO]])</f>
        <v>900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144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900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144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144</v>
      </c>
    </row>
    <row r="595" spans="2:20" x14ac:dyDescent="0.25">
      <c r="B595" t="str">
        <f>'[1]210 Y RFC'!A594</f>
        <v>GUIG630221IB4</v>
      </c>
      <c r="C595" t="str">
        <f>'[1]210 Y RFC'!B594</f>
        <v>210-0592</v>
      </c>
      <c r="D595" t="str">
        <f>'[1]210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'[1]210 Y RFC'!A595</f>
        <v>CAFA891221EA1</v>
      </c>
      <c r="C596" t="str">
        <f>'[1]210 Y RFC'!B595</f>
        <v>210-0593</v>
      </c>
      <c r="D596" t="str">
        <f>'[1]210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'[1]210 Y RFC'!A596</f>
        <v>RPP850118C67</v>
      </c>
      <c r="C597" t="str">
        <f>'[1]210 Y RFC'!B596</f>
        <v>210-0594</v>
      </c>
      <c r="D597" t="str">
        <f>'[1]210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'[1]210 Y RFC'!A597</f>
        <v>MER551201D48</v>
      </c>
      <c r="C598" t="str">
        <f>'[1]210 Y RFC'!B597</f>
        <v>210-0595</v>
      </c>
      <c r="D598" t="str">
        <f>'[1]210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'[1]210 Y RFC'!A598</f>
        <v>EFE8908015L3</v>
      </c>
      <c r="C599" t="str">
        <f>'[1]210 Y RFC'!B598</f>
        <v>210-0596</v>
      </c>
      <c r="D599" t="str">
        <f>'[1]210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'[1]210 Y RFC'!A599</f>
        <v>TOHR570704KU3</v>
      </c>
      <c r="C600" t="str">
        <f>'[1]210 Y RFC'!B599</f>
        <v>210-0597</v>
      </c>
      <c r="D600" t="str">
        <f>'[1]210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'[1]210 Y RFC'!A600</f>
        <v>GCA9702207F7</v>
      </c>
      <c r="C601" t="str">
        <f>'[1]210 Y RFC'!B600</f>
        <v>210-0598</v>
      </c>
      <c r="D601" t="str">
        <f>'[1]210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 t="str">
        <f>'[1]210 Y RFC'!A601</f>
        <v>TCT860516HQ5</v>
      </c>
      <c r="C602" t="str">
        <f>'[1]210 Y RFC'!B601</f>
        <v>210-0599</v>
      </c>
      <c r="D602" t="str">
        <f>'[1]210 Y RFC'!C601</f>
        <v>TELEVISION POR CABLE TEPA SA DE CV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x14ac:dyDescent="0.25">
      <c r="B603">
        <f>'[1]210 Y RFC'!A602</f>
        <v>0</v>
      </c>
      <c r="C603" t="str">
        <f>'[1]210 Y RFC'!B602</f>
        <v>210-0600</v>
      </c>
      <c r="D603" t="str">
        <f>'[1]210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'[1]210 Y RFC'!A603</f>
        <v>LOSJ921130L65</v>
      </c>
      <c r="C604" t="str">
        <f>'[1]210 Y RFC'!B603</f>
        <v>210-0601</v>
      </c>
      <c r="D604" t="str">
        <f>'[1]210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0</v>
      </c>
      <c r="T604" s="74"/>
    </row>
    <row r="605" spans="2:20" x14ac:dyDescent="0.25">
      <c r="B605" t="str">
        <f>'[1]210 Y RFC'!A604</f>
        <v>SALJ951023GB6</v>
      </c>
      <c r="C605" t="str">
        <f>'[1]210 Y RFC'!B604</f>
        <v>210-0602</v>
      </c>
      <c r="D605" t="str">
        <f>'[1]210 Y RFC'!C604</f>
        <v>SALAZAR LOPEZ JOSHUA ISRAEL</v>
      </c>
      <c r="E605" s="28">
        <f>SUMIFS(Tabla16[TASA 16],Tabla16[NUM],Tabla1[[#This Row],[CODIGO]])</f>
        <v>212327.56250000003</v>
      </c>
      <c r="F605" s="28">
        <f>SUMIFS(Tabla16[TASA 0%],Tabla16[NUM],Tabla1[[#This Row],[CODIGO]])</f>
        <v>177493.26749999999</v>
      </c>
      <c r="G605" s="28">
        <f>SUMIFS(Tabla16[[EXENTO ]],Tabla16[NUM],Tabla1[[#This Row],[CODIGO]])</f>
        <v>1481.85</v>
      </c>
      <c r="H605" s="28">
        <f>SUMIFS(Tabla16[IVA],Tabla16[NUM],Tabla1[[#This Row],[CODIGO]])</f>
        <v>33972.410000000003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212,328</v>
      </c>
      <c r="L605" t="str">
        <f>FIXED(Tabla1[[#This Row],[TASA 0%]],0)</f>
        <v>177,493</v>
      </c>
      <c r="M605" t="str">
        <f>FIXED(Tabla1[[#This Row],[TASA EXE.]],0)</f>
        <v>1,482</v>
      </c>
      <c r="N605" t="str">
        <f>FIXED(Tabla1[[#This Row],[IVA]],0)</f>
        <v>33,972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33972.480000000003</v>
      </c>
      <c r="T605" s="74"/>
    </row>
    <row r="606" spans="2:20" x14ac:dyDescent="0.25">
      <c r="B606" t="str">
        <f>'[1]210 Y RFC'!A605</f>
        <v>CADA6504106Q1</v>
      </c>
      <c r="C606" t="str">
        <f>'[1]210 Y RFC'!B605</f>
        <v>210-0603</v>
      </c>
      <c r="D606" t="str">
        <f>'[1]210 Y RFC'!C605</f>
        <v>CARDENAS DAVALOS ALBERTO</v>
      </c>
      <c r="E606" s="28">
        <f>SUMIFS(Tabla16[TASA 16],Tabla16[NUM],Tabla1[[#This Row],[CODIGO]])</f>
        <v>114362.8125</v>
      </c>
      <c r="F606" s="28">
        <f>SUMIFS(Tabla16[TASA 0%],Tabla16[NUM],Tabla1[[#This Row],[CODIGO]])</f>
        <v>0.21750000000247383</v>
      </c>
      <c r="G606" s="28">
        <f>SUMIFS(Tabla16[[EXENTO ]],Tabla16[NUM],Tabla1[[#This Row],[CODIGO]])</f>
        <v>0</v>
      </c>
      <c r="H606" s="28">
        <f>SUMIFS(Tabla16[IVA],Tabla16[NUM],Tabla1[[#This Row],[CODIGO]])</f>
        <v>18298.05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114,363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18,298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18298.080000000002</v>
      </c>
    </row>
    <row r="607" spans="2:20" x14ac:dyDescent="0.25">
      <c r="B607" t="str">
        <f>'[1]210 Y RFC'!A606</f>
        <v>CARG701123GD8</v>
      </c>
      <c r="C607" t="str">
        <f>'[1]210 Y RFC'!B606</f>
        <v>210-0604</v>
      </c>
      <c r="D607" t="str">
        <f>'[1]210 Y RFC'!C606</f>
        <v>CABRERA RODRIGUEZ JOSE GUADALUPE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'[1]210 Y RFC'!A607</f>
        <v>COGP58122087A</v>
      </c>
      <c r="C608" t="str">
        <f>'[1]210 Y RFC'!B607</f>
        <v>210-0605</v>
      </c>
      <c r="D608" t="str">
        <f>'[1]210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'[1]210 Y RFC'!A608</f>
        <v>GOGI610205HI0</v>
      </c>
      <c r="C609" t="str">
        <f>'[1]210 Y RFC'!B608</f>
        <v>210-0606</v>
      </c>
      <c r="D609" t="str">
        <f>'[1]210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20308.34</v>
      </c>
      <c r="G609" s="28">
        <f>SUMIFS(Tabla16[[EXENTO ]],Tabla16[NUM],Tabla1[[#This Row],[CODIGO]])</f>
        <v>1624.6599999999999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20,308</v>
      </c>
      <c r="M609" t="str">
        <f>FIXED(Tabla1[[#This Row],[TASA EXE.]],0)</f>
        <v>1,625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'[1]210 Y RFC'!A609</f>
        <v>VEMA710806BU2</v>
      </c>
      <c r="C610" t="str">
        <f>'[1]210 Y RFC'!B609</f>
        <v>210-0607</v>
      </c>
      <c r="D610" t="str">
        <f>'[1]210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'[1]210 Y RFC'!A610</f>
        <v>PEM011026935</v>
      </c>
      <c r="C611" t="str">
        <f>'[1]210 Y RFC'!B610</f>
        <v>210-0608</v>
      </c>
      <c r="D611" t="str">
        <f>'[1]210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'[1]210 Y RFC'!A611</f>
        <v>DPH1503237A9</v>
      </c>
      <c r="C612" t="str">
        <f>'[1]210 Y RFC'!B611</f>
        <v>210-0609</v>
      </c>
      <c r="D612" t="str">
        <f>'[1]210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'[1]210 Y RFC'!A612</f>
        <v>VASR9807183C5</v>
      </c>
      <c r="C613" t="str">
        <f>'[1]210 Y RFC'!B612</f>
        <v>210-0610</v>
      </c>
      <c r="D613" t="str">
        <f>'[1]210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51754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51,754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'[1]210 Y RFC'!A613</f>
        <v>SRT9305283W5</v>
      </c>
      <c r="C614" t="str">
        <f>'[1]210 Y RFC'!B613</f>
        <v>210-0611</v>
      </c>
      <c r="D614" t="str">
        <f>'[1]210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'[1]210 Y RFC'!A614</f>
        <v>RUOS540218NG1</v>
      </c>
      <c r="C615" t="str">
        <f>'[1]210 Y RFC'!B614</f>
        <v>210-0612</v>
      </c>
      <c r="D615" t="str">
        <f>'[1]210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'[1]210 Y RFC'!A615</f>
        <v>SST8508184P7</v>
      </c>
      <c r="C616" t="str">
        <f>'[1]210 Y RFC'!B615</f>
        <v>210-0613</v>
      </c>
      <c r="D616" t="str">
        <f>'[1]210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'[1]210 Y RFC'!A616</f>
        <v>BNO670315CD0</v>
      </c>
      <c r="C617" t="str">
        <f>'[1]210 Y RFC'!B616</f>
        <v>210-0614</v>
      </c>
      <c r="D617" t="str">
        <f>'[1]210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'[1]210 Y RFC'!A617</f>
        <v>RLS0205156T9</v>
      </c>
      <c r="C618" t="str">
        <f>'[1]210 Y RFC'!B617</f>
        <v>210-0615</v>
      </c>
      <c r="D618" t="str">
        <f>'[1]210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'[1]210 Y RFC'!A618</f>
        <v>LUB040827AF2</v>
      </c>
      <c r="C619" t="str">
        <f>'[1]210 Y RFC'!B618</f>
        <v>210-0616</v>
      </c>
      <c r="D619" t="str">
        <f>'[1]210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'[1]210 Y RFC'!A619</f>
        <v>TPJ8101242I3</v>
      </c>
      <c r="C620" t="str">
        <f>'[1]210 Y RFC'!B619</f>
        <v>210-0617</v>
      </c>
      <c r="D620" t="str">
        <f>'[1]210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'[1]210 Y RFC'!A620</f>
        <v>AET020506HS9</v>
      </c>
      <c r="C621" t="str">
        <f>'[1]210 Y RFC'!B620</f>
        <v>210-0618</v>
      </c>
      <c r="D621" t="str">
        <f>'[1]210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'[1]210 Y RFC'!A621</f>
        <v>MUCB230520652</v>
      </c>
      <c r="C622" t="str">
        <f>'[1]210 Y RFC'!B621</f>
        <v>210-0619</v>
      </c>
      <c r="D622" t="str">
        <f>'[1]210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'[1]210 Y RFC'!A622</f>
        <v>BRE010220HQ3</v>
      </c>
      <c r="C623" t="str">
        <f>'[1]210 Y RFC'!B622</f>
        <v>210-0620</v>
      </c>
      <c r="D623" t="str">
        <f>'[1]210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0</v>
      </c>
      <c r="T623" s="74"/>
    </row>
    <row r="624" spans="2:20" x14ac:dyDescent="0.25">
      <c r="B624" t="str">
        <f>'[1]210 Y RFC'!A623</f>
        <v>GAPS870322Q81</v>
      </c>
      <c r="C624" t="str">
        <f>'[1]210 Y RFC'!B623</f>
        <v>210-0621</v>
      </c>
      <c r="D624" t="str">
        <f>'[1]210 Y RFC'!C623</f>
        <v>GARCIA PEREZ SANDRA SUSANA</v>
      </c>
      <c r="E624" s="28">
        <f>SUMIFS(Tabla16[TASA 16],Tabla16[NUM],Tabla1[[#This Row],[CODIGO]])</f>
        <v>507263.875</v>
      </c>
      <c r="F624" s="28">
        <f>SUMIFS(Tabla16[TASA 0%],Tabla16[NUM],Tabla1[[#This Row],[CODIGO]])</f>
        <v>34966.465000000026</v>
      </c>
      <c r="G624" s="28">
        <f>SUMIFS(Tabla16[[EXENTO ]],Tabla16[NUM],Tabla1[[#This Row],[CODIGO]])</f>
        <v>373.34</v>
      </c>
      <c r="H624" s="28">
        <f>SUMIFS(Tabla16[IVA],Tabla16[NUM],Tabla1[[#This Row],[CODIGO]])</f>
        <v>81162.22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507,264</v>
      </c>
      <c r="L624" t="str">
        <f>FIXED(Tabla1[[#This Row],[TASA 0%]],0)</f>
        <v>34,966</v>
      </c>
      <c r="M624" t="str">
        <f>FIXED(Tabla1[[#This Row],[TASA EXE.]],0)</f>
        <v>373</v>
      </c>
      <c r="N624" t="str">
        <f>FIXED(Tabla1[[#This Row],[IVA]],0)</f>
        <v>81,162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81162.240000000005</v>
      </c>
    </row>
    <row r="625" spans="2:20" x14ac:dyDescent="0.25">
      <c r="B625" t="str">
        <f>'[1]210 Y RFC'!A624</f>
        <v>PGM881128QIA</v>
      </c>
      <c r="C625" t="str">
        <f>'[1]210 Y RFC'!B624</f>
        <v>210-0622</v>
      </c>
      <c r="D625" t="str">
        <f>'[1]210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'[1]210 Y RFC'!A625</f>
        <v>SES950922LC9</v>
      </c>
      <c r="C626" t="str">
        <f>'[1]210 Y RFC'!B625</f>
        <v>210-0623</v>
      </c>
      <c r="D626" t="str">
        <f>'[1]210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4"/>
    </row>
    <row r="627" spans="2:20" x14ac:dyDescent="0.25">
      <c r="B627" t="str">
        <f>'[1]210 Y RFC'!A626</f>
        <v>PME120706MC8</v>
      </c>
      <c r="C627" t="str">
        <f>'[1]210 Y RFC'!B626</f>
        <v>210-0624</v>
      </c>
      <c r="D627" t="str">
        <f>'[1]210 Y RFC'!C626</f>
        <v>PRISEM MEXICO SA DE CV</v>
      </c>
      <c r="E627" s="28">
        <f>SUMIFS(Tabla16[TASA 16],Tabla16[NUM],Tabla1[[#This Row],[CODIGO]])</f>
        <v>0</v>
      </c>
      <c r="F627" s="28">
        <f>SUMIFS(Tabla16[TASA 0%],Tabla16[NUM],Tabla1[[#This Row],[CODIGO]])</f>
        <v>0</v>
      </c>
      <c r="G627" s="28">
        <f>SUMIFS(Tabla16[[EXENTO ]],Tabla16[NUM],Tabla1[[#This Row],[CODIGO]])</f>
        <v>0</v>
      </c>
      <c r="H627" s="28">
        <f>SUMIFS(Tabla16[IVA],Tabla16[NUM],Tabla1[[#This Row],[CODIGO]])</f>
        <v>0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0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0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0</v>
      </c>
    </row>
    <row r="628" spans="2:20" x14ac:dyDescent="0.25">
      <c r="B628" t="str">
        <f>'[1]210 Y RFC'!A627</f>
        <v>OIAF820217FF3</v>
      </c>
      <c r="C628" t="str">
        <f>'[1]210 Y RFC'!B627</f>
        <v>210-0625</v>
      </c>
      <c r="D628" t="str">
        <f>'[1]210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62988.82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62,989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'[1]210 Y RFC'!A628</f>
        <v>GAJF490601Q91</v>
      </c>
      <c r="C629" t="str">
        <f>'[1]210 Y RFC'!B628</f>
        <v>210-0626</v>
      </c>
      <c r="D629" t="str">
        <f>'[1]210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'[1]210 Y RFC'!A629</f>
        <v>CDI890826TD8</v>
      </c>
      <c r="C630" t="str">
        <f>'[1]210 Y RFC'!B629</f>
        <v>210-0627</v>
      </c>
      <c r="D630" t="str">
        <f>'[1]210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21140.95</v>
      </c>
      <c r="G630" s="28">
        <f>SUMIFS(Tabla16[[EXENTO ]],Tabla16[NUM],Tabla1[[#This Row],[CODIGO]])</f>
        <v>1040.28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21,141</v>
      </c>
      <c r="M630" t="str">
        <f>FIXED(Tabla1[[#This Row],[TASA EXE.]],0)</f>
        <v>1,040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'[1]210 Y RFC'!A630</f>
        <v>ORG100204TF2</v>
      </c>
      <c r="C631" t="str">
        <f>'[1]210 Y RFC'!B630</f>
        <v>210-0628</v>
      </c>
      <c r="D631" t="str">
        <f>'[1]210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'[1]210 Y RFC'!A631</f>
        <v>AUVA750223FN6</v>
      </c>
      <c r="C632" t="str">
        <f>'[1]210 Y RFC'!B631</f>
        <v>210-0629</v>
      </c>
      <c r="D632" t="str">
        <f>'[1]210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'[1]210 Y RFC'!A632</f>
        <v>TOGA711105ER9</v>
      </c>
      <c r="C633" t="str">
        <f>'[1]210 Y RFC'!B632</f>
        <v>210-0630</v>
      </c>
      <c r="D633" t="str">
        <f>'[1]210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'[1]210 Y RFC'!A633</f>
        <v>PCM9307212B8</v>
      </c>
      <c r="C634" t="str">
        <f>'[1]210 Y RFC'!B633</f>
        <v>210-0631</v>
      </c>
      <c r="D634" t="str">
        <f>'[1]210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'[1]210 Y RFC'!A634</f>
        <v>DBR101013N47</v>
      </c>
      <c r="C635" t="str">
        <f>'[1]210 Y RFC'!B634</f>
        <v>210-0632</v>
      </c>
      <c r="D635" t="str">
        <f>'[1]210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'[1]210 Y RFC'!A635</f>
        <v>ANF0709218A5</v>
      </c>
      <c r="C636" t="str">
        <f>'[1]210 Y RFC'!B635</f>
        <v>210-0633</v>
      </c>
      <c r="D636" t="str">
        <f>'[1]210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'[1]210 Y RFC'!A636</f>
        <v>QGU0912049C3</v>
      </c>
      <c r="C637" t="str">
        <f>'[1]210 Y RFC'!B636</f>
        <v>210-0634</v>
      </c>
      <c r="D637" t="str">
        <f>'[1]210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'[1]210 Y RFC'!A637</f>
        <v>SRN000519Q69</v>
      </c>
      <c r="C638" t="str">
        <f>'[1]210 Y RFC'!B637</f>
        <v>210-0635</v>
      </c>
      <c r="D638" t="str">
        <f>'[1]210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464623.57000000007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464,624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'[1]210 Y RFC'!A638</f>
        <v>LFA160317TC1</v>
      </c>
      <c r="C639" t="str">
        <f>'[1]210 Y RFC'!B638</f>
        <v>210-0636</v>
      </c>
      <c r="D639" t="str">
        <f>'[1]210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'[1]210 Y RFC'!A639</f>
        <v>VISO920523S39</v>
      </c>
      <c r="C640" t="str">
        <f>'[1]210 Y RFC'!B639</f>
        <v>210-0637</v>
      </c>
      <c r="D640" t="str">
        <f>'[1]210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0</v>
      </c>
    </row>
    <row r="641" spans="2:18" x14ac:dyDescent="0.25">
      <c r="B641" t="str">
        <f>'[1]210 Y RFC'!A640</f>
        <v>GUME280202SG5</v>
      </c>
      <c r="C641" t="str">
        <f>'[1]210 Y RFC'!B640</f>
        <v>210-0638</v>
      </c>
      <c r="D641" t="str">
        <f>'[1]210 Y RFC'!C640</f>
        <v>GUTIERREZ MARTIN EZEQUIEL</v>
      </c>
      <c r="E641" s="28">
        <f>SUMIFS(Tabla16[TASA 16],Tabla16[NUM],Tabla1[[#This Row],[CODIGO]])</f>
        <v>856.3125</v>
      </c>
      <c r="F641" s="28">
        <f>SUMIFS(Tabla16[TASA 0%],Tabla16[NUM],Tabla1[[#This Row],[CODIGO]])</f>
        <v>7.500000000009166E-3</v>
      </c>
      <c r="G641" s="28">
        <f>SUMIFS(Tabla16[[EXENTO ]],Tabla16[NUM],Tabla1[[#This Row],[CODIGO]])</f>
        <v>23.450000000000003</v>
      </c>
      <c r="H641" s="28">
        <f>SUMIFS(Tabla16[IVA],Tabla16[NUM],Tabla1[[#This Row],[CODIGO]])</f>
        <v>137.01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856</v>
      </c>
      <c r="L641" t="str">
        <f>FIXED(Tabla1[[#This Row],[TASA 0%]],0)</f>
        <v>0</v>
      </c>
      <c r="M641" t="str">
        <f>FIXED(Tabla1[[#This Row],[TASA EXE.]],0)</f>
        <v>23</v>
      </c>
      <c r="N641" t="str">
        <f>FIXED(Tabla1[[#This Row],[IVA]],0)</f>
        <v>137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136.96</v>
      </c>
    </row>
    <row r="642" spans="2:18" x14ac:dyDescent="0.25">
      <c r="B642" t="str">
        <f>'[1]210 Y RFC'!A641</f>
        <v>CPF6307036N8</v>
      </c>
      <c r="C642" t="str">
        <f>'[1]210 Y RFC'!B641</f>
        <v>210-0639</v>
      </c>
      <c r="D642" t="str">
        <f>'[1]210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'[1]210 Y RFC'!A642</f>
        <v>LOHR780505F46</v>
      </c>
      <c r="C643" t="str">
        <f>'[1]210 Y RFC'!B642</f>
        <v>210-0640</v>
      </c>
      <c r="D643" t="str">
        <f>'[1]210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'[1]210 Y RFC'!A643</f>
        <v>ATC570304J94</v>
      </c>
      <c r="C644" t="str">
        <f>'[1]210 Y RFC'!B643</f>
        <v>210-0641</v>
      </c>
      <c r="D644" t="str">
        <f>'[1]210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'[1]210 Y RFC'!A644</f>
        <v>GOPE6801251GA</v>
      </c>
      <c r="C645" t="str">
        <f>'[1]210 Y RFC'!B644</f>
        <v>210-0642</v>
      </c>
      <c r="D645" t="str">
        <f>'[1]210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'[1]210 Y RFC'!A645</f>
        <v>LCO021217UT6</v>
      </c>
      <c r="C646" t="str">
        <f>'[1]210 Y RFC'!B645</f>
        <v>210-0643</v>
      </c>
      <c r="D646" t="str">
        <f>'[1]210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'[1]210 Y RFC'!A646</f>
        <v>SPA0212183J8</v>
      </c>
      <c r="C647" t="str">
        <f>'[1]210 Y RFC'!B646</f>
        <v>210-0644</v>
      </c>
      <c r="D647" t="str">
        <f>'[1]210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47674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47,674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'[1]210 Y RFC'!A647</f>
        <v>GOGA730917LR1</v>
      </c>
      <c r="C648" t="str">
        <f>'[1]210 Y RFC'!B647</f>
        <v>210-0645</v>
      </c>
      <c r="D648" t="str">
        <f>'[1]210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4626.3399999999992</v>
      </c>
      <c r="G648" s="28">
        <f>SUMIFS(Tabla16[[EXENTO ]],Tabla16[NUM],Tabla1[[#This Row],[CODIGO]])</f>
        <v>370.1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4,626</v>
      </c>
      <c r="M648" t="str">
        <f>FIXED(Tabla1[[#This Row],[TASA EXE.]],0)</f>
        <v>370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'[1]210 Y RFC'!A648</f>
        <v>GAF1603149Q1</v>
      </c>
      <c r="C649" t="str">
        <f>'[1]210 Y RFC'!B648</f>
        <v>210-0646</v>
      </c>
      <c r="D649" t="str">
        <f>'[1]210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'[1]210 Y RFC'!A649</f>
        <v>ROGN660711KC2</v>
      </c>
      <c r="C650" t="str">
        <f>'[1]210 Y RFC'!B649</f>
        <v>210-0647</v>
      </c>
      <c r="D650" t="str">
        <f>'[1]210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'[1]210 Y RFC'!A650</f>
        <v>UAG7806127I8</v>
      </c>
      <c r="C651" t="str">
        <f>'[1]210 Y RFC'!B650</f>
        <v>210-0648</v>
      </c>
      <c r="D651" t="str">
        <f>'[1]210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'[1]210 Y RFC'!A651</f>
        <v>BAGJ5210013T0</v>
      </c>
      <c r="C652" t="str">
        <f>'[1]210 Y RFC'!B651</f>
        <v>210-0649</v>
      </c>
      <c r="D652" t="str">
        <f>'[1]210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'[1]210 Y RFC'!A652</f>
        <v>TIB740711BW3</v>
      </c>
      <c r="C653" t="str">
        <f>'[1]210 Y RFC'!B652</f>
        <v>210-0650</v>
      </c>
      <c r="D653" t="str">
        <f>'[1]210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'[1]210 Y RFC'!A653</f>
        <v>VIVC711007L62</v>
      </c>
      <c r="C654" t="str">
        <f>'[1]210 Y RFC'!B653</f>
        <v>210-0651</v>
      </c>
      <c r="D654" t="str">
        <f>'[1]210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'[1]210 Y RFC'!A654</f>
        <v>ICS161005QN1</v>
      </c>
      <c r="C655" t="str">
        <f>'[1]210 Y RFC'!B654</f>
        <v>210-0652</v>
      </c>
      <c r="D655" t="str">
        <f>'[1]210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 t="str">
        <f>'[1]210 Y RFC'!A655</f>
        <v>DEM160205EZ7</v>
      </c>
      <c r="C656" t="str">
        <f>'[1]210 Y RFC'!B655</f>
        <v>210-0653</v>
      </c>
      <c r="D656" t="str">
        <f>'[1]210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>
        <f>'[1]210 Y RFC'!A656</f>
        <v>0</v>
      </c>
      <c r="C657" t="str">
        <f>'[1]210 Y RFC'!B656</f>
        <v>210-0654</v>
      </c>
      <c r="D657">
        <f>'[1]210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'[1]210 Y RFC'!A657</f>
        <v>BAGM6403077IA</v>
      </c>
      <c r="C658" t="str">
        <f>'[1]210 Y RFC'!B657</f>
        <v>210-0655</v>
      </c>
      <c r="D658" t="str">
        <f>'[1]210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'[1]210 Y RFC'!A658</f>
        <v>MJM0212199X8</v>
      </c>
      <c r="C659" t="str">
        <f>'[1]210 Y RFC'!B658</f>
        <v>210-0656</v>
      </c>
      <c r="D659" t="str">
        <f>'[1]210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'[1]210 Y RFC'!A659</f>
        <v>BNM840515VB1</v>
      </c>
      <c r="C660" t="str">
        <f>'[1]210 Y RFC'!B659</f>
        <v>210-0657</v>
      </c>
      <c r="D660" t="str">
        <f>'[1]210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'[1]210 Y RFC'!A660</f>
        <v>FAGA7208017EA</v>
      </c>
      <c r="C661" t="str">
        <f>'[1]210 Y RFC'!B660</f>
        <v>210-0658</v>
      </c>
      <c r="D661" t="str">
        <f>'[1]210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'[1]210 Y RFC'!A661</f>
        <v>AAL850219JS2</v>
      </c>
      <c r="C662" t="str">
        <f>'[1]210 Y RFC'!B661</f>
        <v>210-0659</v>
      </c>
      <c r="D662" t="str">
        <f>'[1]210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x14ac:dyDescent="0.25">
      <c r="B663" t="str">
        <f>'[1]210 Y RFC'!A662</f>
        <v>AASD890104UK3</v>
      </c>
      <c r="C663" t="str">
        <f>'[1]210 Y RFC'!B662</f>
        <v>210-0660</v>
      </c>
      <c r="D663" t="str">
        <f>'[1]210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4"/>
    </row>
    <row r="664" spans="2:20" x14ac:dyDescent="0.25">
      <c r="B664" t="str">
        <f>'[1]210 Y RFC'!A663</f>
        <v>COR861205HE1</v>
      </c>
      <c r="C664" t="str">
        <f>'[1]210 Y RFC'!B663</f>
        <v>210-0661</v>
      </c>
      <c r="D664" t="str">
        <f>'[1]210 Y RFC'!C663</f>
        <v>CORPORACION OPERADORA DE REPRESENTACIONES Y NEGOCIOS SA DE CV</v>
      </c>
      <c r="E664" s="28">
        <f>SUMIFS(Tabla16[TASA 16],Tabla16[NUM],Tabla1[[#This Row],[CODIGO]])</f>
        <v>44545</v>
      </c>
      <c r="F664" s="28">
        <f>SUMIFS(Tabla16[TASA 0%],Tabla16[NUM],Tabla1[[#This Row],[CODIGO]])</f>
        <v>5000</v>
      </c>
      <c r="G664" s="28">
        <f>SUMIFS(Tabla16[[EXENTO ]],Tabla16[NUM],Tabla1[[#This Row],[CODIGO]])</f>
        <v>0</v>
      </c>
      <c r="H664" s="28">
        <f>SUMIFS(Tabla16[IVA],Tabla16[NUM],Tabla1[[#This Row],[CODIGO]])</f>
        <v>7127.2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44,545</v>
      </c>
      <c r="L664" t="str">
        <f>FIXED(Tabla1[[#This Row],[TASA 0%]],0)</f>
        <v>5,000</v>
      </c>
      <c r="M664" t="str">
        <f>FIXED(Tabla1[[#This Row],[TASA EXE.]],0)</f>
        <v>0</v>
      </c>
      <c r="N664" t="str">
        <f>FIXED(Tabla1[[#This Row],[IVA]],0)</f>
        <v>7,127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7127.2</v>
      </c>
    </row>
    <row r="665" spans="2:20" x14ac:dyDescent="0.25">
      <c r="B665" t="str">
        <f>'[1]210 Y RFC'!A664</f>
        <v>ICM920901MH7</v>
      </c>
      <c r="C665" t="str">
        <f>'[1]210 Y RFC'!B664</f>
        <v>210-0662</v>
      </c>
      <c r="D665" t="str">
        <f>'[1]210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'[1]210 Y RFC'!A665</f>
        <v>AIN990901410</v>
      </c>
      <c r="C666" t="str">
        <f>'[1]210 Y RFC'!B665</f>
        <v>210-0663</v>
      </c>
      <c r="D666" t="str">
        <f>'[1]210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'[1]210 Y RFC'!A666</f>
        <v>ROSO830620MW0</v>
      </c>
      <c r="C667" t="str">
        <f>'[1]210 Y RFC'!B666</f>
        <v>210-0664</v>
      </c>
      <c r="D667" t="str">
        <f>'[1]210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'[1]210 Y RFC'!A667</f>
        <v>MAC921223GEA</v>
      </c>
      <c r="C668" t="str">
        <f>'[1]210 Y RFC'!B667</f>
        <v>210-0665</v>
      </c>
      <c r="D668" t="str">
        <f>'[1]210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0</v>
      </c>
      <c r="T668" s="74"/>
    </row>
    <row r="669" spans="2:20" x14ac:dyDescent="0.25">
      <c r="B669" t="str">
        <f>'[1]210 Y RFC'!A668</f>
        <v>FLA960401RE4</v>
      </c>
      <c r="C669" t="str">
        <f>'[1]210 Y RFC'!B668</f>
        <v>210-0666</v>
      </c>
      <c r="D669" t="str">
        <f>'[1]210 Y RFC'!C668</f>
        <v>FIERRO Y LAMINA DE LOS ALTOS SA DE CV</v>
      </c>
      <c r="E669" s="28">
        <f>SUMIFS(Tabla16[TASA 16],Tabla16[NUM],Tabla1[[#This Row],[CODIGO]])</f>
        <v>651813.0625</v>
      </c>
      <c r="F669" s="28">
        <f>SUMIFS(Tabla16[TASA 0%],Tabla16[NUM],Tabla1[[#This Row],[CODIGO]])</f>
        <v>7.7500000006693881E-2</v>
      </c>
      <c r="G669" s="28">
        <f>SUMIFS(Tabla16[[EXENTO ]],Tabla16[NUM],Tabla1[[#This Row],[CODIGO]])</f>
        <v>0</v>
      </c>
      <c r="H669" s="28">
        <f>SUMIFS(Tabla16[IVA],Tabla16[NUM],Tabla1[[#This Row],[CODIGO]])</f>
        <v>104290.09000000001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651,813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104,290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104290.08</v>
      </c>
    </row>
    <row r="670" spans="2:20" x14ac:dyDescent="0.25">
      <c r="B670" t="str">
        <f>'[1]210 Y RFC'!A669</f>
        <v>MAMM931205M51</v>
      </c>
      <c r="C670" t="str">
        <f>'[1]210 Y RFC'!B669</f>
        <v>210-0667</v>
      </c>
      <c r="D670" t="str">
        <f>'[1]210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'[1]210 Y RFC'!A670</f>
        <v>PIHJ601020Q9A</v>
      </c>
      <c r="C671" t="str">
        <f>'[1]210 Y RFC'!B670</f>
        <v>210-0668</v>
      </c>
      <c r="D671" t="str">
        <f>'[1]210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'[1]210 Y RFC'!A671</f>
        <v>ROSS590401LF7</v>
      </c>
      <c r="C672" t="str">
        <f>'[1]210 Y RFC'!B671</f>
        <v>210-0669</v>
      </c>
      <c r="D672" t="str">
        <f>'[1]210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'[1]210 Y RFC'!A672</f>
        <v>PSJ120420SZ9</v>
      </c>
      <c r="C673" t="str">
        <f>'[1]210 Y RFC'!B672</f>
        <v>210-0670</v>
      </c>
      <c r="D673" t="str">
        <f>'[1]210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4"/>
    </row>
    <row r="674" spans="2:20" x14ac:dyDescent="0.25">
      <c r="B674" t="str">
        <f>'[1]210 Y RFC'!A673</f>
        <v>CISI800608D49</v>
      </c>
      <c r="C674" t="str">
        <f>'[1]210 Y RFC'!B673</f>
        <v>210-0671</v>
      </c>
      <c r="D674" t="str">
        <f>'[1]210 Y RFC'!C673</f>
        <v>CID SANCHEZ IVAN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x14ac:dyDescent="0.25">
      <c r="B675" t="str">
        <f>'[1]210 Y RFC'!A674</f>
        <v>EUN101018FIA</v>
      </c>
      <c r="C675" t="str">
        <f>'[1]210 Y RFC'!B674</f>
        <v>210-0672</v>
      </c>
      <c r="D675" t="str">
        <f>'[1]210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'[1]210 Y RFC'!A675</f>
        <v>CACL730410ID0</v>
      </c>
      <c r="C676" t="str">
        <f>'[1]210 Y RFC'!B675</f>
        <v>210-0673</v>
      </c>
      <c r="D676" t="str">
        <f>'[1]210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'[1]210 Y RFC'!A676</f>
        <v>IMM170824DM5</v>
      </c>
      <c r="C677" t="str">
        <f>'[1]210 Y RFC'!B676</f>
        <v>210-0674</v>
      </c>
      <c r="D677" t="str">
        <f>'[1]210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'[1]210 Y RFC'!A677</f>
        <v>PMA830628QK0</v>
      </c>
      <c r="C678" t="str">
        <f>'[1]210 Y RFC'!B677</f>
        <v>210-0675</v>
      </c>
      <c r="D678" t="str">
        <f>'[1]210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'[1]210 Y RFC'!A678</f>
        <v>GORE6707201CA</v>
      </c>
      <c r="C679" t="str">
        <f>'[1]210 Y RFC'!B678</f>
        <v>210-0676</v>
      </c>
      <c r="D679" t="str">
        <f>'[1]210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'[1]210 Y RFC'!A679</f>
        <v>GHA160113DF2</v>
      </c>
      <c r="C680" t="str">
        <f>'[1]210 Y RFC'!B679</f>
        <v>210-0677</v>
      </c>
      <c r="D680" t="str">
        <f>'[1]210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'[1]210 Y RFC'!A680</f>
        <v>MOT870907C23</v>
      </c>
      <c r="C681" t="str">
        <f>'[1]210 Y RFC'!B680</f>
        <v>210-0678</v>
      </c>
      <c r="D681" t="str">
        <f>'[1]210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'[1]210 Y RFC'!A681</f>
        <v>PAVC630820AL6</v>
      </c>
      <c r="C682" t="str">
        <f>'[1]210 Y RFC'!B681</f>
        <v>210-0679</v>
      </c>
      <c r="D682" t="str">
        <f>'[1]210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'[1]210 Y RFC'!A682</f>
        <v>RUMG7205064S1</v>
      </c>
      <c r="C683" t="str">
        <f>'[1]210 Y RFC'!B682</f>
        <v>210-0680</v>
      </c>
      <c r="D683" t="str">
        <f>'[1]210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'[1]210 Y RFC'!A683</f>
        <v>CSJ0806055W7</v>
      </c>
      <c r="C684" t="str">
        <f>'[1]210 Y RFC'!B683</f>
        <v>210-0681</v>
      </c>
      <c r="D684" t="str">
        <f>'[1]210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'[1]210 Y RFC'!A684</f>
        <v>EME880309SK5</v>
      </c>
      <c r="C685" t="str">
        <f>'[1]210 Y RFC'!B684</f>
        <v>210-0682</v>
      </c>
      <c r="D685" t="str">
        <f>'[1]210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'[1]210 Y RFC'!A685</f>
        <v>TEN931019Q71</v>
      </c>
      <c r="C686" t="str">
        <f>'[1]210 Y RFC'!B685</f>
        <v>210-0683</v>
      </c>
      <c r="D686" t="str">
        <f>'[1]210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'[1]210 Y RFC'!A686</f>
        <v>GGC1202144F9</v>
      </c>
      <c r="C687" t="str">
        <f>'[1]210 Y RFC'!B686</f>
        <v>210-0684</v>
      </c>
      <c r="D687" t="str">
        <f>'[1]210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'[1]210 Y RFC'!A687</f>
        <v>CAGM900211LH9</v>
      </c>
      <c r="C688" t="str">
        <f>'[1]210 Y RFC'!B687</f>
        <v>210-0685</v>
      </c>
      <c r="D688" t="str">
        <f>'[1]210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'[1]210 Y RFC'!A688</f>
        <v>HEM811217IU2</v>
      </c>
      <c r="C689" t="str">
        <f>'[1]210 Y RFC'!B688</f>
        <v>210-0686</v>
      </c>
      <c r="D689" t="str">
        <f>'[1]210 Y RFC'!C688</f>
        <v>T MAQUINARIA SA DE CV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0</v>
      </c>
    </row>
    <row r="690" spans="2:20" x14ac:dyDescent="0.25">
      <c r="B690" t="str">
        <f>'[1]210 Y RFC'!A689</f>
        <v>NANF6509032Z7</v>
      </c>
      <c r="C690" t="str">
        <f>'[1]210 Y RFC'!B689</f>
        <v>210-0687</v>
      </c>
      <c r="D690" t="str">
        <f>'[1]210 Y RFC'!C689</f>
        <v>NAVARRO NERI FRANCISCO</v>
      </c>
      <c r="E690" s="28">
        <f>SUMIFS(Tabla16[TASA 16],Tabla16[NUM],Tabla1[[#This Row],[CODIGO]])</f>
        <v>310.3125</v>
      </c>
      <c r="F690" s="28">
        <f>SUMIFS(Tabla16[TASA 0%],Tabla16[NUM],Tabla1[[#This Row],[CODIGO]])</f>
        <v>3.7500000000022737E-2</v>
      </c>
      <c r="G690" s="28">
        <f>SUMIFS(Tabla16[[EXENTO ]],Tabla16[NUM],Tabla1[[#This Row],[CODIGO]])</f>
        <v>0</v>
      </c>
      <c r="H690" s="28">
        <f>SUMIFS(Tabla16[IVA],Tabla16[NUM],Tabla1[[#This Row],[CODIGO]])</f>
        <v>49.65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310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50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49.6</v>
      </c>
    </row>
    <row r="691" spans="2:20" x14ac:dyDescent="0.25">
      <c r="B691" t="str">
        <f>'[1]210 Y RFC'!A690</f>
        <v>BUT150427LT8</v>
      </c>
      <c r="C691" t="str">
        <f>'[1]210 Y RFC'!B690</f>
        <v>210-0688</v>
      </c>
      <c r="D691" t="str">
        <f>'[1]210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'[1]210 Y RFC'!A691</f>
        <v>LBI031001H96</v>
      </c>
      <c r="C692" t="str">
        <f>'[1]210 Y RFC'!B691</f>
        <v>210-0689</v>
      </c>
      <c r="D692" t="str">
        <f>'[1]210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x14ac:dyDescent="0.25">
      <c r="B693" t="str">
        <f>'[1]210 Y RFC'!A692</f>
        <v>CLM140508S85</v>
      </c>
      <c r="C693" t="str">
        <f>'[1]210 Y RFC'!B692</f>
        <v>210-0690</v>
      </c>
      <c r="D693" t="str">
        <f>'[1]210 Y RFC'!C692</f>
        <v>COMERCIALIZADORA LLANTERA MAPA SA DE CV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x14ac:dyDescent="0.25">
      <c r="B694" t="str">
        <f>'[1]210 Y RFC'!A693</f>
        <v>GOMD6406236M3</v>
      </c>
      <c r="C694" t="str">
        <f>'[1]210 Y RFC'!B693</f>
        <v>210-0691</v>
      </c>
      <c r="D694" t="str">
        <f>'[1]210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'[1]210 Y RFC'!A694</f>
        <v>GUCJ540125MQ9</v>
      </c>
      <c r="C695" t="str">
        <f>'[1]210 Y RFC'!B694</f>
        <v>210-0692</v>
      </c>
      <c r="D695" t="str">
        <f>'[1]210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'[1]210 Y RFC'!A695</f>
        <v>LORE820927T66</v>
      </c>
      <c r="C696" t="str">
        <f>'[1]210 Y RFC'!B695</f>
        <v>210-0693</v>
      </c>
      <c r="D696" t="str">
        <f>'[1]210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4"/>
    </row>
    <row r="697" spans="2:20" x14ac:dyDescent="0.25">
      <c r="B697" t="str">
        <f>'[1]210 Y RFC'!A696</f>
        <v>BSC1201062K2</v>
      </c>
      <c r="C697" t="str">
        <f>'[1]210 Y RFC'!B696</f>
        <v>210-0694</v>
      </c>
      <c r="D697" t="str">
        <f>'[1]210 Y RFC'!C696</f>
        <v>BEL SAN COSMETICA NATURAL SC DE RL</v>
      </c>
      <c r="E697" s="28">
        <f>SUMIFS(Tabla16[TASA 16],Tabla16[NUM],Tabla1[[#This Row],[CODIGO]])</f>
        <v>0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0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0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0</v>
      </c>
    </row>
    <row r="698" spans="2:20" x14ac:dyDescent="0.25">
      <c r="B698" t="str">
        <f>'[1]210 Y RFC'!A697</f>
        <v>CAHA640405PT5</v>
      </c>
      <c r="C698" t="str">
        <f>'[1]210 Y RFC'!B697</f>
        <v>210-0695</v>
      </c>
      <c r="D698" t="str">
        <f>'[1]210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'[1]210 Y RFC'!A698</f>
        <v>VLT150429IX2</v>
      </c>
      <c r="C699" t="str">
        <f>'[1]210 Y RFC'!B698</f>
        <v>210-0696</v>
      </c>
      <c r="D699" t="str">
        <f>'[1]210 Y RFC'!C698</f>
        <v>VINOS Y LICORES 3 HERMANOS SA DE CV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x14ac:dyDescent="0.25">
      <c r="B700" t="str">
        <f>'[1]210 Y RFC'!A699</f>
        <v>GOGB6810166J8</v>
      </c>
      <c r="C700" t="str">
        <f>'[1]210 Y RFC'!B699</f>
        <v>210-0697</v>
      </c>
      <c r="D700" t="str">
        <f>'[1]210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'[1]210 Y RFC'!A700</f>
        <v>MUL900704TH3</v>
      </c>
      <c r="C701" t="str">
        <f>'[1]210 Y RFC'!B700</f>
        <v>210-0698</v>
      </c>
      <c r="D701" t="str">
        <f>'[1]210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'[1]210 Y RFC'!A701</f>
        <v>OIAE8501256Z5</v>
      </c>
      <c r="C702" t="str">
        <f>'[1]210 Y RFC'!B701</f>
        <v>210-0699</v>
      </c>
      <c r="D702" t="str">
        <f>'[1]210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'[1]210 Y RFC'!A702</f>
        <v>BAMR980202589</v>
      </c>
      <c r="C703" t="str">
        <f>'[1]210 Y RFC'!B702</f>
        <v>210-0700</v>
      </c>
      <c r="D703" t="str">
        <f>'[1]210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'[1]210 Y RFC'!A703</f>
        <v>JIOR6703102F1</v>
      </c>
      <c r="C704" t="str">
        <f>'[1]210 Y RFC'!B703</f>
        <v>210-0701</v>
      </c>
      <c r="D704" t="str">
        <f>'[1]210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13757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13,757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'[1]210 Y RFC'!A704</f>
        <v>HAC830617GG6</v>
      </c>
      <c r="C705" t="str">
        <f>'[1]210 Y RFC'!B704</f>
        <v>210-0702</v>
      </c>
      <c r="D705" t="str">
        <f>'[1]210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'[1]210 Y RFC'!A705</f>
        <v>GCL1401216X4</v>
      </c>
      <c r="C706" t="str">
        <f>'[1]210 Y RFC'!B705</f>
        <v>210-0703</v>
      </c>
      <c r="D706" t="str">
        <f>'[1]210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'[1]210 Y RFC'!A706</f>
        <v>HAVA6303309D0</v>
      </c>
      <c r="C707" t="str">
        <f>'[1]210 Y RFC'!B706</f>
        <v>210-0704</v>
      </c>
      <c r="D707" t="str">
        <f>'[1]210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'[1]210 Y RFC'!A707</f>
        <v>MAAE6101104PA</v>
      </c>
      <c r="C708" t="str">
        <f>'[1]210 Y RFC'!B707</f>
        <v>210-0705</v>
      </c>
      <c r="D708" t="str">
        <f>'[1]210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'[1]210 Y RFC'!A708</f>
        <v>CAS030328JD7</v>
      </c>
      <c r="C709" t="str">
        <f>'[1]210 Y RFC'!B708</f>
        <v>210-0706</v>
      </c>
      <c r="D709" t="str">
        <f>'[1]210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'[1]210 Y RFC'!A709</f>
        <v>NACL480818FH9</v>
      </c>
      <c r="C710" t="str">
        <f>'[1]210 Y RFC'!B709</f>
        <v>210-0707</v>
      </c>
      <c r="D710" t="str">
        <f>'[1]210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'[1]210 Y RFC'!A710</f>
        <v>AFA1612124R0</v>
      </c>
      <c r="C711" t="str">
        <f>'[1]210 Y RFC'!B710</f>
        <v>210-0708</v>
      </c>
      <c r="D711" t="str">
        <f>'[1]210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'[1]210 Y RFC'!A711</f>
        <v>GRU140512L46</v>
      </c>
      <c r="C712" t="str">
        <f>'[1]210 Y RFC'!B711</f>
        <v>210-0709</v>
      </c>
      <c r="D712" t="str">
        <f>'[1]210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'[1]210 Y RFC'!A712</f>
        <v>CUGB921015EK9</v>
      </c>
      <c r="C713" t="str">
        <f>'[1]210 Y RFC'!B712</f>
        <v>210-0710</v>
      </c>
      <c r="D713" t="str">
        <f>'[1]210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x14ac:dyDescent="0.25">
      <c r="B714" t="str">
        <f>'[1]210 Y RFC'!A713</f>
        <v>GIN020909IL6</v>
      </c>
      <c r="C714" t="str">
        <f>'[1]210 Y RFC'!B713</f>
        <v>210-0711</v>
      </c>
      <c r="D714" t="str">
        <f>'[1]210 Y RFC'!C713</f>
        <v>GIFAN INTERNACIONAL S DE RL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x14ac:dyDescent="0.25">
      <c r="B715" t="str">
        <f>'[1]210 Y RFC'!A714</f>
        <v>LMQ011226313</v>
      </c>
      <c r="C715" t="str">
        <f>'[1]210 Y RFC'!B714</f>
        <v>210-0712</v>
      </c>
      <c r="D715" t="str">
        <f>'[1]210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0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0</v>
      </c>
      <c r="T715" s="74"/>
    </row>
    <row r="716" spans="2:20" x14ac:dyDescent="0.25">
      <c r="B716" t="str">
        <f>'[1]210 Y RFC'!A715</f>
        <v>CCM010710UU1</v>
      </c>
      <c r="C716" t="str">
        <f>'[1]210 Y RFC'!B715</f>
        <v>210-0713</v>
      </c>
      <c r="D716" t="str">
        <f>'[1]210 Y RFC'!C715</f>
        <v>CERVEZAS CUAUHTEMOC MOCTEZUMA SA DE CV</v>
      </c>
      <c r="E716" s="28">
        <f>SUMIFS(Tabla16[TASA 16],Tabla16[NUM],Tabla1[[#This Row],[CODIGO]])</f>
        <v>70959.5</v>
      </c>
      <c r="F716" s="28">
        <f>SUMIFS(Tabla16[TASA 0%],Tabla16[NUM],Tabla1[[#This Row],[CODIGO]])</f>
        <v>0.10000000000309228</v>
      </c>
      <c r="G716" s="28">
        <f>SUMIFS(Tabla16[[EXENTO ]],Tabla16[NUM],Tabla1[[#This Row],[CODIGO]])</f>
        <v>0</v>
      </c>
      <c r="H716" s="28">
        <f>SUMIFS(Tabla16[IVA],Tabla16[NUM],Tabla1[[#This Row],[CODIGO]])</f>
        <v>11353.52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70,960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11,354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11353.6</v>
      </c>
    </row>
    <row r="717" spans="2:20" x14ac:dyDescent="0.25">
      <c r="B717" t="str">
        <f>'[1]210 Y RFC'!A716</f>
        <v>AGU960531E10</v>
      </c>
      <c r="C717" t="str">
        <f>'[1]210 Y RFC'!B716</f>
        <v>210-0714</v>
      </c>
      <c r="D717" t="str">
        <f>'[1]210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'[1]210 Y RFC'!A717</f>
        <v>HIP120828RC9</v>
      </c>
      <c r="C718" t="str">
        <f>'[1]210 Y RFC'!B717</f>
        <v>210-0715</v>
      </c>
      <c r="D718" t="str">
        <f>'[1]210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'[1]210 Y RFC'!A718</f>
        <v>LONB830801TK7</v>
      </c>
      <c r="C719" t="str">
        <f>'[1]210 Y RFC'!B718</f>
        <v>210-0716</v>
      </c>
      <c r="D719" t="str">
        <f>'[1]210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'[1]210 Y RFC'!A719</f>
        <v>CUPL6007224D1</v>
      </c>
      <c r="C720" t="str">
        <f>'[1]210 Y RFC'!B719</f>
        <v>210-0717</v>
      </c>
      <c r="D720" t="str">
        <f>'[1]210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'[1]210 Y RFC'!A720</f>
        <v>MUL990201R7A</v>
      </c>
      <c r="C721" t="str">
        <f>'[1]210 Y RFC'!B720</f>
        <v>210-0718</v>
      </c>
      <c r="D721" t="str">
        <f>'[1]210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'[1]210 Y RFC'!A721</f>
        <v>RAGM620929HR9</v>
      </c>
      <c r="C722" t="str">
        <f>'[1]210 Y RFC'!B721</f>
        <v>210-0719</v>
      </c>
      <c r="D722" t="str">
        <f>'[1]210 Y RFC'!C721</f>
        <v>RAMIREZ GARCIA MIGUEL ANGEL</v>
      </c>
      <c r="E722" s="28">
        <f>SUMIFS(Tabla16[TASA 16],Tabla16[NUM],Tabla1[[#This Row],[CODIGO]])</f>
        <v>15161.1875</v>
      </c>
      <c r="F722" s="28">
        <f>SUMIFS(Tabla16[TASA 0%],Tabla16[NUM],Tabla1[[#This Row],[CODIGO]])</f>
        <v>-8.7500000001455192E-2</v>
      </c>
      <c r="G722" s="28">
        <f>SUMIFS(Tabla16[[EXENTO ]],Tabla16[NUM],Tabla1[[#This Row],[CODIGO]])</f>
        <v>0</v>
      </c>
      <c r="H722" s="28">
        <f>SUMIFS(Tabla16[IVA],Tabla16[NUM],Tabla1[[#This Row],[CODIGO]])</f>
        <v>2425.79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15,161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2,426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2425.7600000000002</v>
      </c>
      <c r="T722" s="74"/>
    </row>
    <row r="723" spans="2:20" x14ac:dyDescent="0.25">
      <c r="B723" t="str">
        <f>'[1]210 Y RFC'!A722</f>
        <v>DEG9807015H8</v>
      </c>
      <c r="C723" t="str">
        <f>'[1]210 Y RFC'!B722</f>
        <v>210-0720</v>
      </c>
      <c r="D723" t="str">
        <f>'[1]210 Y RFC'!C722</f>
        <v>DEGASA SA DE CV</v>
      </c>
      <c r="E723" s="28">
        <f>SUMIFS(Tabla16[TASA 16],Tabla16[NUM],Tabla1[[#This Row],[CODIGO]])</f>
        <v>18489.5</v>
      </c>
      <c r="F723" s="28">
        <f>SUMIFS(Tabla16[TASA 0%],Tabla16[NUM],Tabla1[[#This Row],[CODIGO]])</f>
        <v>-2.0000000000436557E-2</v>
      </c>
      <c r="G723" s="28">
        <f>SUMIFS(Tabla16[[EXENTO ]],Tabla16[NUM],Tabla1[[#This Row],[CODIGO]])</f>
        <v>0</v>
      </c>
      <c r="H723" s="28">
        <f>SUMIFS(Tabla16[IVA],Tabla16[NUM],Tabla1[[#This Row],[CODIGO]])</f>
        <v>2958.32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18,490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2,958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2958.4</v>
      </c>
      <c r="T723" s="74"/>
    </row>
    <row r="724" spans="2:20" x14ac:dyDescent="0.25">
      <c r="B724" t="str">
        <f>'[1]210 Y RFC'!A723</f>
        <v>DIGI870317TF5</v>
      </c>
      <c r="C724" t="str">
        <f>'[1]210 Y RFC'!B723</f>
        <v>210-0721</v>
      </c>
      <c r="D724" t="str">
        <f>'[1]210 Y RFC'!C723</f>
        <v>DIAZ GONZALEZ ISRAEL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0</v>
      </c>
    </row>
    <row r="725" spans="2:20" x14ac:dyDescent="0.25">
      <c r="B725">
        <f>'[1]210 Y RFC'!A724</f>
        <v>0</v>
      </c>
      <c r="C725" t="str">
        <f>'[1]210 Y RFC'!B724</f>
        <v>210-0722</v>
      </c>
      <c r="D725" t="str">
        <f>'[1]210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'[1]210 Y RFC'!A725</f>
        <v>CAGF810729FG0</v>
      </c>
      <c r="C726" t="str">
        <f>'[1]210 Y RFC'!B725</f>
        <v>210-0723</v>
      </c>
      <c r="D726" t="str">
        <f>'[1]210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'[1]210 Y RFC'!A726</f>
        <v>MAVL660628I75</v>
      </c>
      <c r="C727" t="str">
        <f>'[1]210 Y RFC'!B726</f>
        <v>210-0724</v>
      </c>
      <c r="D727" t="str">
        <f>'[1]210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4"/>
    </row>
    <row r="728" spans="2:20" x14ac:dyDescent="0.25">
      <c r="B728" t="str">
        <f>'[1]210 Y RFC'!A727</f>
        <v>MIC900425KFA</v>
      </c>
      <c r="C728" t="str">
        <f>'[1]210 Y RFC'!B727</f>
        <v>210-0725</v>
      </c>
      <c r="D728" t="str">
        <f>'[1]210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'[1]210 Y RFC'!A728</f>
        <v>SUM160826KM6</v>
      </c>
      <c r="C729" t="str">
        <f>'[1]210 Y RFC'!B728</f>
        <v>210-0726</v>
      </c>
      <c r="D729" t="str">
        <f>'[1]210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'[1]210 Y RFC'!A729</f>
        <v>NOPS850812IH5</v>
      </c>
      <c r="C730" t="str">
        <f>'[1]210 Y RFC'!B729</f>
        <v>210-0727</v>
      </c>
      <c r="D730" t="str">
        <f>'[1]210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'[1]210 Y RFC'!A730</f>
        <v>EAME770601BB4</v>
      </c>
      <c r="C731" t="str">
        <f>'[1]210 Y RFC'!B730</f>
        <v>210-0728</v>
      </c>
      <c r="D731" t="str">
        <f>'[1]210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5884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5,884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'[1]210 Y RFC'!A731</f>
        <v>RUGL810731C18</v>
      </c>
      <c r="C732" t="str">
        <f>'[1]210 Y RFC'!B731</f>
        <v>210-0729</v>
      </c>
      <c r="D732" t="str">
        <f>'[1]210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'[1]210 Y RFC'!A732</f>
        <v>AECG7201165U0</v>
      </c>
      <c r="C733" t="str">
        <f>'[1]210 Y RFC'!B732</f>
        <v>210-0730</v>
      </c>
      <c r="D733" t="str">
        <f>'[1]210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'[1]210 Y RFC'!A733</f>
        <v>AOB110328QS8</v>
      </c>
      <c r="C734" t="str">
        <f>'[1]210 Y RFC'!B733</f>
        <v>210-0731</v>
      </c>
      <c r="D734" t="str">
        <f>'[1]210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'[1]210 Y RFC'!A734</f>
        <v>IUS890616RH6</v>
      </c>
      <c r="C735" t="str">
        <f>'[1]210 Y RFC'!B734</f>
        <v>210-0732</v>
      </c>
      <c r="D735" t="str">
        <f>'[1]210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'[1]210 Y RFC'!A735</f>
        <v>CCO990928NX4</v>
      </c>
      <c r="C736" t="str">
        <f>'[1]210 Y RFC'!B735</f>
        <v>210-0733</v>
      </c>
      <c r="D736" t="str">
        <f>'[1]210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'[1]210 Y RFC'!A736</f>
        <v>PEFL811014MD8</v>
      </c>
      <c r="C737" t="str">
        <f>'[1]210 Y RFC'!B736</f>
        <v>210-0734</v>
      </c>
      <c r="D737" t="str">
        <f>'[1]210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'[1]210 Y RFC'!A737</f>
        <v>GAMR640914CQA</v>
      </c>
      <c r="C738" t="str">
        <f>'[1]210 Y RFC'!B737</f>
        <v>210-0735</v>
      </c>
      <c r="D738" t="str">
        <f>'[1]210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'[1]210 Y RFC'!A738</f>
        <v>GOC0702124X3</v>
      </c>
      <c r="C739" t="str">
        <f>'[1]210 Y RFC'!B738</f>
        <v>210-0736</v>
      </c>
      <c r="D739" t="str">
        <f>'[1]210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38">
        <f>Tabla1[[#This Row],[TASA 16]]*16%</f>
        <v>0</v>
      </c>
      <c r="T739" s="74"/>
    </row>
    <row r="740" spans="2:20" x14ac:dyDescent="0.25">
      <c r="B740" t="str">
        <f>'[1]210 Y RFC'!A739</f>
        <v>MAGC8811177M8</v>
      </c>
      <c r="C740" t="str">
        <f>'[1]210 Y RFC'!B739</f>
        <v>210-0737</v>
      </c>
      <c r="D740" t="str">
        <f>'[1]210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4"/>
    </row>
    <row r="741" spans="2:20" x14ac:dyDescent="0.25">
      <c r="B741" t="str">
        <f>'[1]210 Y RFC'!A740</f>
        <v>MAGE891025HE8</v>
      </c>
      <c r="C741" t="str">
        <f>'[1]210 Y RFC'!B740</f>
        <v>210-0738</v>
      </c>
      <c r="D741" t="str">
        <f>'[1]210 Y RFC'!C740</f>
        <v>MARTIN GONZALEZ EMMANUEL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4"/>
    </row>
    <row r="742" spans="2:20" x14ac:dyDescent="0.25">
      <c r="B742" t="str">
        <f>'[1]210 Y RFC'!A741</f>
        <v>MAGE911006FD0</v>
      </c>
      <c r="C742" t="str">
        <f>'[1]210 Y RFC'!B741</f>
        <v>210-0739</v>
      </c>
      <c r="D742" t="str">
        <f>'[1]210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38">
        <f>Tabla1[[#This Row],[TASA 16]]*16%</f>
        <v>16400</v>
      </c>
    </row>
    <row r="743" spans="2:20" x14ac:dyDescent="0.25">
      <c r="B743" t="str">
        <f>'[1]210 Y RFC'!A742</f>
        <v>RAGO741112GI7</v>
      </c>
      <c r="C743" t="str">
        <f>'[1]210 Y RFC'!B742</f>
        <v>210-0740</v>
      </c>
      <c r="D743" t="str">
        <f>'[1]210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'[1]210 Y RFC'!A743</f>
        <v>SIE130503TC8</v>
      </c>
      <c r="C744" t="str">
        <f>'[1]210 Y RFC'!B743</f>
        <v>210-0741</v>
      </c>
      <c r="D744" t="str">
        <f>'[1]210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'[1]210 Y RFC'!A744</f>
        <v>BOGL6208118D6</v>
      </c>
      <c r="C745" t="str">
        <f>'[1]210 Y RFC'!B744</f>
        <v>210-0742</v>
      </c>
      <c r="D745" t="str">
        <f>'[1]210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'[1]210 Y RFC'!A745</f>
        <v>CAMJ8301156F8</v>
      </c>
      <c r="C746" t="str">
        <f>'[1]210 Y RFC'!B745</f>
        <v>210-0743</v>
      </c>
      <c r="D746" t="str">
        <f>'[1]210 Y RFC'!C745</f>
        <v>CASTRO MENDOZA JESUS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x14ac:dyDescent="0.25">
      <c r="B747" t="str">
        <f>'[1]210 Y RFC'!A746</f>
        <v>VEGJ910120222</v>
      </c>
      <c r="C747" t="str">
        <f>'[1]210 Y RFC'!B746</f>
        <v>210-0744</v>
      </c>
      <c r="D747" t="str">
        <f>'[1]210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'[1]210 Y RFC'!A747</f>
        <v>MAJJ760722S63</v>
      </c>
      <c r="C748" t="str">
        <f>'[1]210 Y RFC'!B747</f>
        <v>210-0745</v>
      </c>
      <c r="D748" t="str">
        <f>'[1]210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'[1]210 Y RFC'!A748</f>
        <v>CHD1710244X2</v>
      </c>
      <c r="C749" t="str">
        <f>'[1]210 Y RFC'!B748</f>
        <v>210-0746</v>
      </c>
      <c r="D749" t="str">
        <f>'[1]210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x14ac:dyDescent="0.25">
      <c r="B750" t="str">
        <f>'[1]210 Y RFC'!A749</f>
        <v>CMS170704BA9</v>
      </c>
      <c r="C750" t="str">
        <f>'[1]210 Y RFC'!B749</f>
        <v>210-0747</v>
      </c>
      <c r="D750" t="str">
        <f>'[1]210 Y RFC'!C749</f>
        <v>COMERCIAL DE MERCANCIAS SELECTAS DE GUADALAJARA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0</v>
      </c>
    </row>
    <row r="751" spans="2:20" x14ac:dyDescent="0.25">
      <c r="B751" t="str">
        <f>'[1]210 Y RFC'!A750</f>
        <v>CCR981207PZ7</v>
      </c>
      <c r="C751" t="str">
        <f>'[1]210 Y RFC'!B750</f>
        <v>210-0748</v>
      </c>
      <c r="D751" t="str">
        <f>'[1]210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'[1]210 Y RFC'!A751</f>
        <v>MEPJ930821TT7</v>
      </c>
      <c r="C752" t="str">
        <f>'[1]210 Y RFC'!B751</f>
        <v>210-0749</v>
      </c>
      <c r="D752" t="str">
        <f>'[1]210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4"/>
    </row>
    <row r="753" spans="2:20" x14ac:dyDescent="0.25">
      <c r="B753" t="str">
        <f>'[1]210 Y RFC'!A752</f>
        <v>BSD091215F68</v>
      </c>
      <c r="C753" t="str">
        <f>'[1]210 Y RFC'!B752</f>
        <v>210-0750</v>
      </c>
      <c r="D753" t="str">
        <f>'[1]210 Y RFC'!C752</f>
        <v>BEBIDAS SELECTAS AL DETALLE SA DE CV</v>
      </c>
      <c r="E753" s="28">
        <f>SUMIFS(Tabla16[TASA 16],Tabla16[NUM],Tabla1[[#This Row],[CODIGO]])</f>
        <v>0</v>
      </c>
      <c r="F753" s="28">
        <f>SUMIFS(Tabla16[TASA 0%],Tabla16[NUM],Tabla1[[#This Row],[CODIGO]])</f>
        <v>0</v>
      </c>
      <c r="G753" s="28">
        <f>SUMIFS(Tabla16[[EXENTO ]],Tabla16[NUM],Tabla1[[#This Row],[CODIGO]])</f>
        <v>0</v>
      </c>
      <c r="H753" s="28">
        <f>SUMIFS(Tabla16[IVA],Tabla16[NUM],Tabla1[[#This Row],[CODIGO]])</f>
        <v>0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0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0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0</v>
      </c>
      <c r="T753" s="74"/>
    </row>
    <row r="754" spans="2:20" x14ac:dyDescent="0.25">
      <c r="B754" t="str">
        <f>'[1]210 Y RFC'!A753</f>
        <v>AGL131023M15</v>
      </c>
      <c r="C754" t="str">
        <f>'[1]210 Y RFC'!B753</f>
        <v>210-0751</v>
      </c>
      <c r="D754" t="str">
        <f>'[1]210 Y RFC'!C753</f>
        <v>ABARROTERA GLOVIGU SA DE CV</v>
      </c>
      <c r="E754" s="28">
        <f>SUMIFS(Tabla16[TASA 16],Tabla16[NUM],Tabla1[[#This Row],[CODIGO]])</f>
        <v>412621.0625</v>
      </c>
      <c r="F754" s="28">
        <f>SUMIFS(Tabla16[TASA 0%],Tabla16[NUM],Tabla1[[#This Row],[CODIGO]])</f>
        <v>76410.117500000022</v>
      </c>
      <c r="G754" s="28">
        <f>SUMIFS(Tabla16[[EXENTO ]],Tabla16[NUM],Tabla1[[#This Row],[CODIGO]])</f>
        <v>2172.1999999999998</v>
      </c>
      <c r="H754" s="28">
        <f>SUMIFS(Tabla16[IVA],Tabla16[NUM],Tabla1[[#This Row],[CODIGO]])</f>
        <v>66019.37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412,621</v>
      </c>
      <c r="L754" t="str">
        <f>FIXED(Tabla1[[#This Row],[TASA 0%]],0)</f>
        <v>76,410</v>
      </c>
      <c r="M754" t="str">
        <f>FIXED(Tabla1[[#This Row],[TASA EXE.]],0)</f>
        <v>2,172</v>
      </c>
      <c r="N754" t="str">
        <f>FIXED(Tabla1[[#This Row],[IVA]],0)</f>
        <v>66,019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66019.360000000001</v>
      </c>
      <c r="T754" s="74"/>
    </row>
    <row r="755" spans="2:20" x14ac:dyDescent="0.25">
      <c r="B755" t="str">
        <f>'[1]210 Y RFC'!A754</f>
        <v>GOGE8706039W7</v>
      </c>
      <c r="C755" t="str">
        <f>'[1]210 Y RFC'!B754</f>
        <v>210-0752</v>
      </c>
      <c r="D755" t="str">
        <f>'[1]210 Y RFC'!C754</f>
        <v>GONZALEZ GARCIA EDUARDO ALBERTO</v>
      </c>
      <c r="E755" s="28">
        <f>SUMIFS(Tabla16[TASA 16],Tabla16[NUM],Tabla1[[#This Row],[CODIGO]])</f>
        <v>12960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2073.6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12,960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2,074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2073.6</v>
      </c>
      <c r="T755" s="74"/>
    </row>
    <row r="756" spans="2:20" x14ac:dyDescent="0.25">
      <c r="B756" t="str">
        <f>'[1]210 Y RFC'!A755</f>
        <v>BAHR591108F33</v>
      </c>
      <c r="C756" t="str">
        <f>'[1]210 Y RFC'!B755</f>
        <v>210-0753</v>
      </c>
      <c r="D756" t="str">
        <f>'[1]210 Y RFC'!C755</f>
        <v>BARBA HERNANDEZ RUBEN</v>
      </c>
      <c r="E756" s="28">
        <f>SUMIFS(Tabla16[TASA 16],Tabla16[NUM],Tabla1[[#This Row],[CODIGO]])</f>
        <v>0</v>
      </c>
      <c r="F756" s="28">
        <f>SUMIFS(Tabla16[TASA 0%],Tabla16[NUM],Tabla1[[#This Row],[CODIGO]])</f>
        <v>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x14ac:dyDescent="0.25">
      <c r="B757" t="str">
        <f>'[1]210 Y RFC'!A756</f>
        <v>RIRO7502052Q9</v>
      </c>
      <c r="C757" t="str">
        <f>'[1]210 Y RFC'!B756</f>
        <v>210-0754</v>
      </c>
      <c r="D757" t="str">
        <f>'[1]210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14000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14,000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0</v>
      </c>
    </row>
    <row r="758" spans="2:20" x14ac:dyDescent="0.25">
      <c r="B758" t="str">
        <f>'[1]210 Y RFC'!A757</f>
        <v>TMM720509PYA</v>
      </c>
      <c r="C758" t="str">
        <f>'[1]210 Y RFC'!B757</f>
        <v>210-0755</v>
      </c>
      <c r="D758" t="str">
        <f>'[1]210 Y RFC'!C757</f>
        <v>3M MEXICO SA DE CV</v>
      </c>
      <c r="E758" s="28">
        <f>SUMIFS(Tabla16[TASA 16],Tabla16[NUM],Tabla1[[#This Row],[CODIGO]])</f>
        <v>88204.25</v>
      </c>
      <c r="F758" s="28">
        <f>SUMIFS(Tabla16[TASA 0%],Tabla16[NUM],Tabla1[[#This Row],[CODIGO]])</f>
        <v>4.0000000008149073E-2</v>
      </c>
      <c r="G758" s="28">
        <f>SUMIFS(Tabla16[[EXENTO ]],Tabla16[NUM],Tabla1[[#This Row],[CODIGO]])</f>
        <v>0</v>
      </c>
      <c r="H758" s="28">
        <f>SUMIFS(Tabla16[IVA],Tabla16[NUM],Tabla1[[#This Row],[CODIGO]])</f>
        <v>14112.68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88,204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14,113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14112.64</v>
      </c>
    </row>
    <row r="759" spans="2:20" x14ac:dyDescent="0.25">
      <c r="B759" t="str">
        <f>'[1]210 Y RFC'!A758</f>
        <v>AACE340217RP8</v>
      </c>
      <c r="C759" t="str">
        <f>'[1]210 Y RFC'!B758</f>
        <v>210-0756</v>
      </c>
      <c r="D759" t="str">
        <f>'[1]210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'[1]210 Y RFC'!A759</f>
        <v>AIGF920705382</v>
      </c>
      <c r="C760" t="str">
        <f>'[1]210 Y RFC'!B759</f>
        <v>210-0757</v>
      </c>
      <c r="D760" t="str">
        <f>'[1]210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'[1]210 Y RFC'!A760</f>
        <v>DNO1011232QA</v>
      </c>
      <c r="C761" t="str">
        <f>'[1]210 Y RFC'!B760</f>
        <v>210-0758</v>
      </c>
      <c r="D761" t="str">
        <f>'[1]210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'[1]210 Y RFC'!A761</f>
        <v>VEHR940827KS7</v>
      </c>
      <c r="C762" t="str">
        <f>'[1]210 Y RFC'!B761</f>
        <v>210-0759</v>
      </c>
      <c r="D762" t="str">
        <f>'[1]210 Y RFC'!C761</f>
        <v>VERA HERNANDEZ RAMON</v>
      </c>
      <c r="E762" s="28">
        <f>SUMIFS(Tabla16[TASA 16],Tabla16[NUM],Tabla1[[#This Row],[CODIGO]])</f>
        <v>2000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320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2,000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320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320</v>
      </c>
    </row>
    <row r="763" spans="2:20" x14ac:dyDescent="0.25">
      <c r="B763" t="str">
        <f>'[1]210 Y RFC'!A762</f>
        <v>GAGS581103R78</v>
      </c>
      <c r="C763" t="str">
        <f>'[1]210 Y RFC'!B762</f>
        <v>210-0760</v>
      </c>
      <c r="D763" t="str">
        <f>'[1]210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'[1]210 Y RFC'!A763</f>
        <v>GRA1308302F8</v>
      </c>
      <c r="C764" t="str">
        <f>'[1]210 Y RFC'!B763</f>
        <v>210-0761</v>
      </c>
      <c r="D764" t="str">
        <f>'[1]210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'[1]210 Y RFC'!A764</f>
        <v>TORK8506162Y1</v>
      </c>
      <c r="C765" t="str">
        <f>'[1]210 Y RFC'!B764</f>
        <v>210-0762</v>
      </c>
      <c r="D765" t="str">
        <f>'[1]210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'[1]210 Y RFC'!A765</f>
        <v>MOC051020MT8</v>
      </c>
      <c r="C766" t="str">
        <f>'[1]210 Y RFC'!B765</f>
        <v>210-0763</v>
      </c>
      <c r="D766" t="str">
        <f>'[1]210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'[1]210 Y RFC'!A766</f>
        <v>LUTM9403126N5</v>
      </c>
      <c r="C767" t="str">
        <f>'[1]210 Y RFC'!B766</f>
        <v>210-0764</v>
      </c>
      <c r="D767" t="str">
        <f>'[1]210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'[1]210 Y RFC'!A767</f>
        <v>AAGL460818PT3</v>
      </c>
      <c r="C768" t="str">
        <f>'[1]210 Y RFC'!B767</f>
        <v>210-0765</v>
      </c>
      <c r="D768" t="str">
        <f>'[1]210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'[1]210 Y RFC'!A768</f>
        <v>CPT131204VC9</v>
      </c>
      <c r="C769" t="str">
        <f>'[1]210 Y RFC'!B768</f>
        <v>210-0766</v>
      </c>
      <c r="D769" t="str">
        <f>'[1]210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'[1]210 Y RFC'!A769</f>
        <v>CLU160205E28</v>
      </c>
      <c r="C770" t="str">
        <f>'[1]210 Y RFC'!B769</f>
        <v>210-0767</v>
      </c>
      <c r="D770" t="str">
        <f>'[1]210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'[1]210 Y RFC'!A770</f>
        <v>COVG790910GP3</v>
      </c>
      <c r="C771" t="str">
        <f>'[1]210 Y RFC'!B770</f>
        <v>210-0768</v>
      </c>
      <c r="D771" t="str">
        <f>'[1]210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x14ac:dyDescent="0.25">
      <c r="B772" t="str">
        <f>'[1]210 Y RFC'!A771</f>
        <v>AELL690812B17</v>
      </c>
      <c r="C772" t="str">
        <f>'[1]210 Y RFC'!B771</f>
        <v>210-0769</v>
      </c>
      <c r="D772" t="str">
        <f>'[1]210 Y RFC'!C771</f>
        <v>ASCENCIO LOPEZ MARIA LORENA</v>
      </c>
      <c r="E772" s="28">
        <f>SUMIFS(Tabla16[TASA 16],Tabla16[NUM],Tabla1[[#This Row],[CODIGO]])</f>
        <v>10560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1689.6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10,560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1,690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1689.6000000000001</v>
      </c>
    </row>
    <row r="773" spans="2:20" x14ac:dyDescent="0.25">
      <c r="B773" t="str">
        <f>'[1]210 Y RFC'!A772</f>
        <v>NACL651224GQA</v>
      </c>
      <c r="C773" t="str">
        <f>'[1]210 Y RFC'!B772</f>
        <v>210-0770</v>
      </c>
      <c r="D773" t="str">
        <f>'[1]210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'[1]210 Y RFC'!A773</f>
        <v>EINV561129TN6</v>
      </c>
      <c r="C774" t="str">
        <f>'[1]210 Y RFC'!B773</f>
        <v>210-0771</v>
      </c>
      <c r="D774" t="str">
        <f>'[1]210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4"/>
    </row>
    <row r="775" spans="2:20" x14ac:dyDescent="0.25">
      <c r="B775" t="str">
        <f>'[1]210 Y RFC'!A774</f>
        <v>CAAA880115N39</v>
      </c>
      <c r="C775" t="str">
        <f>'[1]210 Y RFC'!B774</f>
        <v>210-0772</v>
      </c>
      <c r="D775" t="str">
        <f>'[1]210 Y RFC'!C774</f>
        <v>CARRILLO ACEVES ALBERTO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'[1]210 Y RFC'!A775</f>
        <v>MAVM851111QB6</v>
      </c>
      <c r="C776" t="str">
        <f>'[1]210 Y RFC'!B775</f>
        <v>210-0773</v>
      </c>
      <c r="D776" t="str">
        <f>'[1]210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'[1]210 Y RFC'!A776</f>
        <v>CAPJ4302081K3</v>
      </c>
      <c r="C777" t="str">
        <f>'[1]210 Y RFC'!B776</f>
        <v>210-0774</v>
      </c>
      <c r="D777" t="str">
        <f>'[1]210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'[1]210 Y RFC'!A777</f>
        <v>PAL090403N75</v>
      </c>
      <c r="C778" t="str">
        <f>'[1]210 Y RFC'!B777</f>
        <v>210-0775</v>
      </c>
      <c r="D778" t="str">
        <f>'[1]210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'[1]210 Y RFC'!A778</f>
        <v>DCO99072237A</v>
      </c>
      <c r="C779" t="str">
        <f>'[1]210 Y RFC'!B778</f>
        <v>210-0776</v>
      </c>
      <c r="D779" t="str">
        <f>'[1]210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'[1]210 Y RFC'!A779</f>
        <v>MAFA710212V22</v>
      </c>
      <c r="C780" t="str">
        <f>'[1]210 Y RFC'!B779</f>
        <v>210-0777</v>
      </c>
      <c r="D780" t="str">
        <f>'[1]210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'[1]210 Y RFC'!A780</f>
        <v>PGA9801154S5</v>
      </c>
      <c r="C781" t="str">
        <f>'[1]210 Y RFC'!B780</f>
        <v>210-0778</v>
      </c>
      <c r="D781" t="str">
        <f>'[1]210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'[1]210 Y RFC'!A781</f>
        <v>GOAA901224976</v>
      </c>
      <c r="C782" t="str">
        <f>'[1]210 Y RFC'!B781</f>
        <v>210-0779</v>
      </c>
      <c r="D782" t="str">
        <f>'[1]210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'[1]210 Y RFC'!A782</f>
        <v>IAHA641025N70</v>
      </c>
      <c r="C783" t="str">
        <f>'[1]210 Y RFC'!B782</f>
        <v>210-0780</v>
      </c>
      <c r="D783" t="str">
        <f>'[1]210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'[1]210 Y RFC'!A783</f>
        <v>IIGJ341223GS1</v>
      </c>
      <c r="C784" t="str">
        <f>'[1]210 Y RFC'!B783</f>
        <v>210-0781</v>
      </c>
      <c r="D784" t="str">
        <f>'[1]210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'[1]210 Y RFC'!A784</f>
        <v>NARJ920615M89</v>
      </c>
      <c r="C785" t="str">
        <f>'[1]210 Y RFC'!B784</f>
        <v>210-0782</v>
      </c>
      <c r="D785" t="str">
        <f>'[1]210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0</v>
      </c>
      <c r="T785" s="74"/>
    </row>
    <row r="786" spans="2:20" x14ac:dyDescent="0.25">
      <c r="B786" t="str">
        <f>'[1]210 Y RFC'!A785</f>
        <v>DNU170811H88</v>
      </c>
      <c r="C786" t="str">
        <f>'[1]210 Y RFC'!B785</f>
        <v>210-0783</v>
      </c>
      <c r="D786" t="str">
        <f>'[1]210 Y RFC'!C785</f>
        <v>DISTRIBUCIONES NUTRICIONALES S DE RL DE CV</v>
      </c>
      <c r="E786" s="28">
        <f>SUMIFS(Tabla16[TASA 16],Tabla16[NUM],Tabla1[[#This Row],[CODIGO]])</f>
        <v>380276</v>
      </c>
      <c r="F786" s="28">
        <f>SUMIFS(Tabla16[TASA 0%],Tabla16[NUM],Tabla1[[#This Row],[CODIGO]])</f>
        <v>88755.800000000032</v>
      </c>
      <c r="G786" s="28">
        <f>SUMIFS(Tabla16[[EXENTO ]],Tabla16[NUM],Tabla1[[#This Row],[CODIGO]])</f>
        <v>0</v>
      </c>
      <c r="H786" s="28">
        <f>SUMIFS(Tabla16[IVA],Tabla16[NUM],Tabla1[[#This Row],[CODIGO]])</f>
        <v>60844.160000000003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380,276</v>
      </c>
      <c r="L786" t="str">
        <f>FIXED(Tabla1[[#This Row],[TASA 0%]],0)</f>
        <v>88,756</v>
      </c>
      <c r="M786" t="str">
        <f>FIXED(Tabla1[[#This Row],[TASA EXE.]],0)</f>
        <v>0</v>
      </c>
      <c r="N786" t="str">
        <f>FIXED(Tabla1[[#This Row],[IVA]],0)</f>
        <v>60,844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60844.160000000003</v>
      </c>
      <c r="T786" s="74"/>
    </row>
    <row r="787" spans="2:20" x14ac:dyDescent="0.25">
      <c r="B787" t="str">
        <f>'[1]210 Y RFC'!A786</f>
        <v>GBU7109148V4</v>
      </c>
      <c r="C787" t="str">
        <f>'[1]210 Y RFC'!B786</f>
        <v>210-0784</v>
      </c>
      <c r="D787" t="str">
        <f>'[1]210 Y RFC'!C786</f>
        <v>GAS BUTEP SA DE CV</v>
      </c>
      <c r="E787" s="28">
        <f>SUMIFS(Tabla16[TASA 16],Tabla16[NUM],Tabla1[[#This Row],[CODIGO]])</f>
        <v>17777.5</v>
      </c>
      <c r="F787" s="28">
        <f>SUMIFS(Tabla16[TASA 0%],Tabla16[NUM],Tabla1[[#This Row],[CODIGO]])</f>
        <v>0.14000000000123691</v>
      </c>
      <c r="G787" s="28">
        <f>SUMIFS(Tabla16[[EXENTO ]],Tabla16[NUM],Tabla1[[#This Row],[CODIGO]])</f>
        <v>0</v>
      </c>
      <c r="H787" s="28">
        <f>SUMIFS(Tabla16[IVA],Tabla16[NUM],Tabla1[[#This Row],[CODIGO]])</f>
        <v>2844.3999999999996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17,778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2,844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2844.48</v>
      </c>
    </row>
    <row r="788" spans="2:20" x14ac:dyDescent="0.25">
      <c r="B788" t="str">
        <f>'[1]210 Y RFC'!A787</f>
        <v>CEN990413732</v>
      </c>
      <c r="C788" t="str">
        <f>'[1]210 Y RFC'!B787</f>
        <v>210-0785</v>
      </c>
      <c r="D788" t="str">
        <f>'[1]210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0</v>
      </c>
      <c r="T788" s="74"/>
    </row>
    <row r="789" spans="2:20" x14ac:dyDescent="0.25">
      <c r="B789" t="str">
        <f>'[1]210 Y RFC'!A788</f>
        <v>PET170821TX8</v>
      </c>
      <c r="C789" t="str">
        <f>'[1]210 Y RFC'!B788</f>
        <v>210-0786</v>
      </c>
      <c r="D789" t="str">
        <f>'[1]210 Y RFC'!C788</f>
        <v>PETROTEP SA DE CV</v>
      </c>
      <c r="E789" s="28">
        <f>SUMIFS(Tabla16[TASA 16],Tabla16[NUM],Tabla1[[#This Row],[CODIGO]])</f>
        <v>57824.6875</v>
      </c>
      <c r="F789" s="28">
        <f>SUMIFS(Tabla16[TASA 0%],Tabla16[NUM],Tabla1[[#This Row],[CODIGO]])</f>
        <v>-7.4999999995384314E-3</v>
      </c>
      <c r="G789" s="28">
        <f>SUMIFS(Tabla16[[EXENTO ]],Tabla16[NUM],Tabla1[[#This Row],[CODIGO]])</f>
        <v>1580.9199999999998</v>
      </c>
      <c r="H789" s="28">
        <f>SUMIFS(Tabla16[IVA],Tabla16[NUM],Tabla1[[#This Row],[CODIGO]])</f>
        <v>9251.9499999999989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57,825</v>
      </c>
      <c r="L789" t="str">
        <f>FIXED(Tabla1[[#This Row],[TASA 0%]],0)</f>
        <v>0</v>
      </c>
      <c r="M789" t="str">
        <f>FIXED(Tabla1[[#This Row],[TASA EXE.]],0)</f>
        <v>1,581</v>
      </c>
      <c r="N789" t="str">
        <f>FIXED(Tabla1[[#This Row],[IVA]],0)</f>
        <v>9,252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9252</v>
      </c>
      <c r="T789" s="74"/>
    </row>
    <row r="790" spans="2:20" x14ac:dyDescent="0.25">
      <c r="B790" t="str">
        <f>'[1]210 Y RFC'!A789</f>
        <v>GAMR620330C36</v>
      </c>
      <c r="C790" t="str">
        <f>'[1]210 Y RFC'!B789</f>
        <v>210-0787</v>
      </c>
      <c r="D790" t="str">
        <f>'[1]210 Y RFC'!C789</f>
        <v>GALVAN MARTINEZ REGINALDO</v>
      </c>
      <c r="E790" s="28">
        <f>SUMIFS(Tabla16[TASA 16],Tabla16[NUM],Tabla1[[#This Row],[CODIGO]])</f>
        <v>14000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2240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14,000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2,240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2240</v>
      </c>
    </row>
    <row r="791" spans="2:20" x14ac:dyDescent="0.25">
      <c r="B791" t="str">
        <f>'[1]210 Y RFC'!A790</f>
        <v>HOR140116UZ4</v>
      </c>
      <c r="C791" t="str">
        <f>'[1]210 Y RFC'!B790</f>
        <v>210-0788</v>
      </c>
      <c r="D791" t="str">
        <f>'[1]210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'[1]210 Y RFC'!A791</f>
        <v>RALR611231RL0</v>
      </c>
      <c r="C792" t="str">
        <f>'[1]210 Y RFC'!B791</f>
        <v>210-0789</v>
      </c>
      <c r="D792" t="str">
        <f>'[1]210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'[1]210 Y RFC'!A792</f>
        <v>OCA160924455</v>
      </c>
      <c r="C793" t="str">
        <f>'[1]210 Y RFC'!B792</f>
        <v>210-0790</v>
      </c>
      <c r="D793" t="str">
        <f>'[1]210 Y RFC'!C792</f>
        <v>OPERADORA COMERCIAL ANJOMA S DE RL DE CV</v>
      </c>
      <c r="E793" s="28">
        <f>SUMIFS(Tabla16[TASA 16],Tabla16[NUM],Tabla1[[#This Row],[CODIGO]])</f>
        <v>149450.25</v>
      </c>
      <c r="F793" s="28">
        <f>SUMIFS(Tabla16[TASA 0%],Tabla16[NUM],Tabla1[[#This Row],[CODIGO]])</f>
        <v>4.9999999988358468E-2</v>
      </c>
      <c r="G793" s="28">
        <f>SUMIFS(Tabla16[[EXENTO ]],Tabla16[NUM],Tabla1[[#This Row],[CODIGO]])</f>
        <v>0</v>
      </c>
      <c r="H793" s="28">
        <f>SUMIFS(Tabla16[IVA],Tabla16[NUM],Tabla1[[#This Row],[CODIGO]])</f>
        <v>23912.04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149,450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23,912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23912</v>
      </c>
    </row>
    <row r="794" spans="2:20" x14ac:dyDescent="0.25">
      <c r="B794" t="str">
        <f>'[1]210 Y RFC'!A793</f>
        <v>OCO980903D14</v>
      </c>
      <c r="C794" t="str">
        <f>'[1]210 Y RFC'!B793</f>
        <v>210-0791</v>
      </c>
      <c r="D794" t="str">
        <f>'[1]210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'[1]210 Y RFC'!A794</f>
        <v>VAPJ6001269D7</v>
      </c>
      <c r="C795" t="str">
        <f>'[1]210 Y RFC'!B794</f>
        <v>210-0792</v>
      </c>
      <c r="D795" t="str">
        <f>'[1]210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'[1]210 Y RFC'!A795</f>
        <v>CCH130128LC5</v>
      </c>
      <c r="C796" t="str">
        <f>'[1]210 Y RFC'!B795</f>
        <v>210-0793</v>
      </c>
      <c r="D796" t="str">
        <f>'[1]210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'[1]210 Y RFC'!A796</f>
        <v>JIJA6712272T7</v>
      </c>
      <c r="C797" t="str">
        <f>'[1]210 Y RFC'!B796</f>
        <v>210-0794</v>
      </c>
      <c r="D797" t="str">
        <f>'[1]210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68512.56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68,513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'[1]210 Y RFC'!A797</f>
        <v>RME090324EY3</v>
      </c>
      <c r="C798" t="str">
        <f>'[1]210 Y RFC'!B797</f>
        <v>210-0795</v>
      </c>
      <c r="D798" t="str">
        <f>'[1]210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'[1]210 Y RFC'!A798</f>
        <v>ACO830915237</v>
      </c>
      <c r="C799" t="str">
        <f>'[1]210 Y RFC'!B798</f>
        <v>210-0796</v>
      </c>
      <c r="D799" t="str">
        <f>'[1]210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'[1]210 Y RFC'!A799</f>
        <v>RAMJ691206314</v>
      </c>
      <c r="C800" t="str">
        <f>'[1]210 Y RFC'!B799</f>
        <v>210-0797</v>
      </c>
      <c r="D800" t="str">
        <f>'[1]210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'[1]210 Y RFC'!A800</f>
        <v>RMA1403196A1</v>
      </c>
      <c r="C801" t="str">
        <f>'[1]210 Y RFC'!B800</f>
        <v>210-0798</v>
      </c>
      <c r="D801" t="str">
        <f>'[1]210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'[1]210 Y RFC'!A801</f>
        <v>MAMM680726FY0</v>
      </c>
      <c r="C802" t="str">
        <f>'[1]210 Y RFC'!B801</f>
        <v>210-0799</v>
      </c>
      <c r="D802" t="str">
        <f>'[1]210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'[1]210 Y RFC'!A802</f>
        <v>CAVF720611FMA</v>
      </c>
      <c r="C803" t="str">
        <f>'[1]210 Y RFC'!B802</f>
        <v>210-0800</v>
      </c>
      <c r="D803" t="str">
        <f>'[1]210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'[1]210 Y RFC'!A803</f>
        <v>LIGJ841129GS9</v>
      </c>
      <c r="C804" t="str">
        <f>'[1]210 Y RFC'!B803</f>
        <v>210-0801</v>
      </c>
      <c r="D804" t="str">
        <f>'[1]210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0</v>
      </c>
      <c r="T804" s="74"/>
    </row>
    <row r="805" spans="2:20" x14ac:dyDescent="0.25">
      <c r="B805" t="str">
        <f>'[1]210 Y RFC'!A804</f>
        <v>NBI171208CS8</v>
      </c>
      <c r="C805" t="str">
        <f>'[1]210 Y RFC'!B804</f>
        <v>210-0802</v>
      </c>
      <c r="D805" t="str">
        <f>'[1]210 Y RFC'!C804</f>
        <v>NATURAL BIOFICO SA DE CV</v>
      </c>
      <c r="E805" s="28">
        <f>SUMIFS(Tabla16[TASA 16],Tabla16[NUM],Tabla1[[#This Row],[CODIGO]])</f>
        <v>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0</v>
      </c>
    </row>
    <row r="806" spans="2:20" x14ac:dyDescent="0.25">
      <c r="B806" t="str">
        <f>'[1]210 Y RFC'!A805</f>
        <v>TOHY8810222G4</v>
      </c>
      <c r="C806" t="str">
        <f>'[1]210 Y RFC'!B805</f>
        <v>210-0803</v>
      </c>
      <c r="D806" t="str">
        <f>'[1]210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720</v>
      </c>
    </row>
    <row r="807" spans="2:20" x14ac:dyDescent="0.25">
      <c r="B807" t="str">
        <f>'[1]210 Y RFC'!A806</f>
        <v>CABF880603J98</v>
      </c>
      <c r="C807" t="str">
        <f>'[1]210 Y RFC'!B806</f>
        <v>210-0804</v>
      </c>
      <c r="D807" t="str">
        <f>'[1]210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'[1]210 Y RFC'!A807</f>
        <v>AUGE780407PF6</v>
      </c>
      <c r="C808" t="str">
        <f>'[1]210 Y RFC'!B807</f>
        <v>210-0805</v>
      </c>
      <c r="D808" t="str">
        <f>'[1]210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'[1]210 Y RFC'!A808</f>
        <v>CPH1803017W2</v>
      </c>
      <c r="C809" t="str">
        <f>'[1]210 Y RFC'!B808</f>
        <v>210-0806</v>
      </c>
      <c r="D809" t="str">
        <f>'[1]210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'[1]210 Y RFC'!A809</f>
        <v>PARI681002RS0</v>
      </c>
      <c r="C810" t="str">
        <f>'[1]210 Y RFC'!B809</f>
        <v>210-0807</v>
      </c>
      <c r="D810" t="str">
        <f>'[1]210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25934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25,934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'[1]210 Y RFC'!A810</f>
        <v>EGL160502SC2</v>
      </c>
      <c r="C811" t="str">
        <f>'[1]210 Y RFC'!B810</f>
        <v>210-0808</v>
      </c>
      <c r="D811" t="str">
        <f>'[1]210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'[1]210 Y RFC'!A811</f>
        <v>LORG851117ADA</v>
      </c>
      <c r="C812" t="str">
        <f>'[1]210 Y RFC'!B811</f>
        <v>210-0809</v>
      </c>
      <c r="D812" t="str">
        <f>'[1]210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'[1]210 Y RFC'!A812</f>
        <v>GAGE7209102U8</v>
      </c>
      <c r="C813" t="str">
        <f>'[1]210 Y RFC'!B812</f>
        <v>210-0810</v>
      </c>
      <c r="D813" t="str">
        <f>'[1]210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'[1]210 Y RFC'!A813</f>
        <v>MAL9705199Y5</v>
      </c>
      <c r="C814" t="str">
        <f>'[1]210 Y RFC'!B813</f>
        <v>210-0811</v>
      </c>
      <c r="D814" t="str">
        <f>'[1]210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x14ac:dyDescent="0.25">
      <c r="B815" t="str">
        <f>'[1]210 Y RFC'!A814</f>
        <v>PAM781201CW0</v>
      </c>
      <c r="C815" t="str">
        <f>'[1]210 Y RFC'!B814</f>
        <v>210-0812</v>
      </c>
      <c r="D815" t="str">
        <f>'[1]210 Y RFC'!C814</f>
        <v>PRODUCTOS ALIMENTICIOS LA MODERNA SA DE CV</v>
      </c>
      <c r="E815" s="28">
        <f>SUMIFS(Tabla16[TASA 16],Tabla16[NUM],Tabla1[[#This Row],[CODIGO]])</f>
        <v>0</v>
      </c>
      <c r="F815" s="28">
        <f>SUMIFS(Tabla16[TASA 0%],Tabla16[NUM],Tabla1[[#This Row],[CODIGO]])</f>
        <v>909819.6</v>
      </c>
      <c r="G815" s="28">
        <f>SUMIFS(Tabla16[[EXENTO ]],Tabla16[NUM],Tabla1[[#This Row],[CODIGO]])</f>
        <v>25709.920000000002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909,820</v>
      </c>
      <c r="M815" t="str">
        <f>FIXED(Tabla1[[#This Row],[TASA EXE.]],0)</f>
        <v>25,710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x14ac:dyDescent="0.25">
      <c r="B816" t="str">
        <f>'[1]210 Y RFC'!A815</f>
        <v>BSM970519APA</v>
      </c>
      <c r="C816" t="str">
        <f>'[1]210 Y RFC'!B815</f>
        <v>210-0813</v>
      </c>
      <c r="D816" t="str">
        <f>'[1]210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'[1]210 Y RFC'!A816</f>
        <v>DRC160708A9A</v>
      </c>
      <c r="C817" t="str">
        <f>'[1]210 Y RFC'!B816</f>
        <v>210-0814</v>
      </c>
      <c r="D817" t="str">
        <f>'[1]210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x14ac:dyDescent="0.25">
      <c r="B818" t="str">
        <f>'[1]210 Y RFC'!A817</f>
        <v>POMJ900419T89</v>
      </c>
      <c r="C818" t="str">
        <f>'[1]210 Y RFC'!B817</f>
        <v>210-0815</v>
      </c>
      <c r="D818" t="str">
        <f>'[1]210 Y RFC'!C817</f>
        <v>POZOS MELANO JOSE DE JESUS</v>
      </c>
      <c r="E818" s="28">
        <f>SUMIFS(Tabla16[TASA 16],Tabla16[NUM],Tabla1[[#This Row],[CODIGO]])</f>
        <v>0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'[1]210 Y RFC'!A818</f>
        <v>SAC991222G1A</v>
      </c>
      <c r="C819" t="str">
        <f>'[1]210 Y RFC'!B818</f>
        <v>210-0816</v>
      </c>
      <c r="D819" t="str">
        <f>'[1]210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1069855.3500000001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1,069,855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'[1]210 Y RFC'!A819</f>
        <v>CAM1403277N3</v>
      </c>
      <c r="C820" t="str">
        <f>'[1]210 Y RFC'!B819</f>
        <v>210-0817</v>
      </c>
      <c r="D820" t="str">
        <f>'[1]210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'[1]210 Y RFC'!A820</f>
        <v>CCA030306LA6</v>
      </c>
      <c r="C821" t="str">
        <f>'[1]210 Y RFC'!B820</f>
        <v>210-0818</v>
      </c>
      <c r="D821" t="str">
        <f>'[1]210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x14ac:dyDescent="0.25">
      <c r="B822" t="str">
        <f>'[1]210 Y RFC'!A821</f>
        <v>ROVG670107HZ9</v>
      </c>
      <c r="C822" t="str">
        <f>'[1]210 Y RFC'!B821</f>
        <v>210-0819</v>
      </c>
      <c r="D822" t="str">
        <f>'[1]210 Y RFC'!C821</f>
        <v>RODRIGUEZ VILLALVAZO GUILLERMO</v>
      </c>
      <c r="E822" s="28">
        <f>SUMIFS(Tabla16[TASA 16],Tabla16[NUM],Tabla1[[#This Row],[CODIGO]])</f>
        <v>63500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10160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63,500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10,160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10160</v>
      </c>
    </row>
    <row r="823" spans="2:20" x14ac:dyDescent="0.25">
      <c r="B823" t="str">
        <f>'[1]210 Y RFC'!A822</f>
        <v>AME750531UL6</v>
      </c>
      <c r="C823" t="str">
        <f>'[1]210 Y RFC'!B822</f>
        <v>210-0820</v>
      </c>
      <c r="D823" t="str">
        <f>'[1]210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'[1]210 Y RFC'!A823</f>
        <v>BAMR6602202A0</v>
      </c>
      <c r="C824" t="str">
        <f>'[1]210 Y RFC'!B823</f>
        <v>210-0821</v>
      </c>
      <c r="D824" t="str">
        <f>'[1]210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'[1]210 Y RFC'!A824</f>
        <v>BEGR8209181Q9</v>
      </c>
      <c r="C825" t="str">
        <f>'[1]210 Y RFC'!B824</f>
        <v>210-0822</v>
      </c>
      <c r="D825" t="str">
        <f>'[1]210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'[1]210 Y RFC'!A825</f>
        <v>MAL970403E66</v>
      </c>
      <c r="C826" t="str">
        <f>'[1]210 Y RFC'!B825</f>
        <v>210-0823</v>
      </c>
      <c r="D826" t="str">
        <f>'[1]210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'[1]210 Y RFC'!A826</f>
        <v>GOCJ410220NL5</v>
      </c>
      <c r="C827" t="str">
        <f>'[1]210 Y RFC'!B826</f>
        <v>210-0824</v>
      </c>
      <c r="D827" t="str">
        <f>'[1]210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'[1]210 Y RFC'!A827</f>
        <v>OOHD910630295</v>
      </c>
      <c r="C828" t="str">
        <f>'[1]210 Y RFC'!B827</f>
        <v>210-0825</v>
      </c>
      <c r="D828" t="str">
        <f>'[1]210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0</v>
      </c>
      <c r="T828" s="74"/>
    </row>
    <row r="829" spans="2:20" x14ac:dyDescent="0.25">
      <c r="B829" t="str">
        <f>'[1]210 Y RFC'!A828</f>
        <v>OOSP950629K58</v>
      </c>
      <c r="C829" t="str">
        <f>'[1]210 Y RFC'!B828</f>
        <v>210-0826</v>
      </c>
      <c r="D829" t="str">
        <f>'[1]210 Y RFC'!C828</f>
        <v>OROZCO SANCHEZ PAOLA</v>
      </c>
      <c r="E829" s="28">
        <f>SUMIFS(Tabla16[TASA 16],Tabla16[NUM],Tabla1[[#This Row],[CODIGO]])</f>
        <v>12352.6875</v>
      </c>
      <c r="F829" s="28">
        <f>SUMIFS(Tabla16[TASA 0%],Tabla16[NUM],Tabla1[[#This Row],[CODIGO]])</f>
        <v>73963.882500000007</v>
      </c>
      <c r="G829" s="28">
        <f>SUMIFS(Tabla16[[EXENTO ]],Tabla16[NUM],Tabla1[[#This Row],[CODIGO]])</f>
        <v>0</v>
      </c>
      <c r="H829" s="28">
        <f>SUMIFS(Tabla16[IVA],Tabla16[NUM],Tabla1[[#This Row],[CODIGO]])</f>
        <v>1976.43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12,353</v>
      </c>
      <c r="L829" t="str">
        <f>FIXED(Tabla1[[#This Row],[TASA 0%]],0)</f>
        <v>73,964</v>
      </c>
      <c r="M829" t="str">
        <f>FIXED(Tabla1[[#This Row],[TASA EXE.]],0)</f>
        <v>0</v>
      </c>
      <c r="N829" t="str">
        <f>FIXED(Tabla1[[#This Row],[IVA]],0)</f>
        <v>1,976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1976.48</v>
      </c>
    </row>
    <row r="830" spans="2:20" x14ac:dyDescent="0.25">
      <c r="B830" t="str">
        <f>'[1]210 Y RFC'!A829</f>
        <v>GOMM720302R15</v>
      </c>
      <c r="C830" t="str">
        <f>'[1]210 Y RFC'!B829</f>
        <v>210-0827</v>
      </c>
      <c r="D830" t="str">
        <f>'[1]210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'[1]210 Y RFC'!A830</f>
        <v>RICR750110NY9</v>
      </c>
      <c r="C831" t="str">
        <f>'[1]210 Y RFC'!B830</f>
        <v>210-0828</v>
      </c>
      <c r="D831" t="str">
        <f>'[1]210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'[1]210 Y RFC'!A831</f>
        <v>DIMG801212P26</v>
      </c>
      <c r="C832" t="str">
        <f>'[1]210 Y RFC'!B831</f>
        <v>210-0829</v>
      </c>
      <c r="D832" t="str">
        <f>'[1]210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22859.85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22,860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'[1]210 Y RFC'!A832</f>
        <v>ZESM841010AG0</v>
      </c>
      <c r="C833" t="str">
        <f>'[1]210 Y RFC'!B832</f>
        <v>210-0830</v>
      </c>
      <c r="D833" t="str">
        <f>'[1]210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'[1]210 Y RFC'!A833</f>
        <v>IEL131030QM2</v>
      </c>
      <c r="C834" t="str">
        <f>'[1]210 Y RFC'!B833</f>
        <v>210-0831</v>
      </c>
      <c r="D834" t="str">
        <f>'[1]210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'[1]210 Y RFC'!A834</f>
        <v>ROLJ841222CU7</v>
      </c>
      <c r="C835" t="str">
        <f>'[1]210 Y RFC'!B834</f>
        <v>210-0832</v>
      </c>
      <c r="D835" t="str">
        <f>'[1]210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'[1]210 Y RFC'!A835</f>
        <v>MET950522BH6</v>
      </c>
      <c r="C836" t="str">
        <f>'[1]210 Y RFC'!B835</f>
        <v>210-0833</v>
      </c>
      <c r="D836" t="str">
        <f>'[1]210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45187.41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45,187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'[1]210 Y RFC'!A836</f>
        <v>TRA160420K40</v>
      </c>
      <c r="C837" t="str">
        <f>'[1]210 Y RFC'!B836</f>
        <v>210-0834</v>
      </c>
      <c r="D837" t="str">
        <f>'[1]210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'[1]210 Y RFC'!A837</f>
        <v>BSO110930T30</v>
      </c>
      <c r="C838" t="str">
        <f>'[1]210 Y RFC'!B837</f>
        <v>210-0835</v>
      </c>
      <c r="D838" t="str">
        <f>'[1]210 Y RFC'!C837</f>
        <v>BILDDEN SOLUCIONES S DE RL DE CV</v>
      </c>
      <c r="E838" s="28">
        <f>SUMIFS(Tabla16[TASA 16],Tabla16[NUM],Tabla1[[#This Row],[CODIGO]])</f>
        <v>0</v>
      </c>
      <c r="F838" s="28">
        <f>SUMIFS(Tabla16[TASA 0%],Tabla16[NUM],Tabla1[[#This Row],[CODIGO]])</f>
        <v>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'[1]210 Y RFC'!A838</f>
        <v>OELM631106865</v>
      </c>
      <c r="C839" t="str">
        <f>'[1]210 Y RFC'!B838</f>
        <v>210-0836</v>
      </c>
      <c r="D839" t="str">
        <f>'[1]210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750180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750,180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'[1]210 Y RFC'!A839</f>
        <v>GNP9211244P0</v>
      </c>
      <c r="C840" t="str">
        <f>'[1]210 Y RFC'!B839</f>
        <v>210-0837</v>
      </c>
      <c r="D840" t="str">
        <f>'[1]210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'[1]210 Y RFC'!A840</f>
        <v>VLE060918B86</v>
      </c>
      <c r="C841" t="str">
        <f>'[1]210 Y RFC'!B840</f>
        <v>210-0838</v>
      </c>
      <c r="D841" t="str">
        <f>'[1]210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'[1]210 Y RFC'!A841</f>
        <v>CARL841010K68</v>
      </c>
      <c r="C842" t="str">
        <f>'[1]210 Y RFC'!B841</f>
        <v>210-0839</v>
      </c>
      <c r="D842" t="str">
        <f>'[1]210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'[1]210 Y RFC'!A842</f>
        <v>GSM180424KH1</v>
      </c>
      <c r="C843" t="str">
        <f>'[1]210 Y RFC'!B842</f>
        <v>210-0840</v>
      </c>
      <c r="D843" t="str">
        <f>'[1]210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'[1]210 Y RFC'!A843</f>
        <v>ROOD660415265</v>
      </c>
      <c r="C844" t="str">
        <f>'[1]210 Y RFC'!B843</f>
        <v>210-0841</v>
      </c>
      <c r="D844" t="str">
        <f>'[1]210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'[1]210 Y RFC'!A844</f>
        <v>DAR990312CM7</v>
      </c>
      <c r="C845" t="str">
        <f>'[1]210 Y RFC'!B844</f>
        <v>210-0842</v>
      </c>
      <c r="D845" t="str">
        <f>'[1]210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0</v>
      </c>
      <c r="T845" s="74"/>
    </row>
    <row r="846" spans="2:20" x14ac:dyDescent="0.25">
      <c r="B846" t="str">
        <f>'[1]210 Y RFC'!A845</f>
        <v>BIOR650309L24</v>
      </c>
      <c r="C846" t="str">
        <f>'[1]210 Y RFC'!B845</f>
        <v>210-0843</v>
      </c>
      <c r="D846" t="str">
        <f>'[1]210 Y RFC'!C845</f>
        <v>BRITO OCAMPO RAMIRO</v>
      </c>
      <c r="E846" s="28">
        <f>SUMIFS(Tabla16[TASA 16],Tabla16[NUM],Tabla1[[#This Row],[CODIGO]])</f>
        <v>2840.5</v>
      </c>
      <c r="F846" s="28">
        <f>SUMIFS(Tabla16[TASA 0%],Tabla16[NUM],Tabla1[[#This Row],[CODIGO]])</f>
        <v>2.0000000000095497E-2</v>
      </c>
      <c r="G846" s="28">
        <f>SUMIFS(Tabla16[[EXENTO ]],Tabla16[NUM],Tabla1[[#This Row],[CODIGO]])</f>
        <v>0</v>
      </c>
      <c r="H846" s="28">
        <f>SUMIFS(Tabla16[IVA],Tabla16[NUM],Tabla1[[#This Row],[CODIGO]])</f>
        <v>454.48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2,841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454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454.56</v>
      </c>
    </row>
    <row r="847" spans="2:20" x14ac:dyDescent="0.25">
      <c r="B847" t="str">
        <f>'[1]210 Y RFC'!A846</f>
        <v>GGJ180706QQ7</v>
      </c>
      <c r="C847" t="str">
        <f>'[1]210 Y RFC'!B846</f>
        <v>210-0844</v>
      </c>
      <c r="D847" t="str">
        <f>'[1]210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'[1]210 Y RFC'!A847</f>
        <v>BAGH7212091P5</v>
      </c>
      <c r="C848" t="str">
        <f>'[1]210 Y RFC'!B847</f>
        <v>210-0845</v>
      </c>
      <c r="D848" t="str">
        <f>'[1]210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'[1]210 Y RFC'!A848</f>
        <v>FDE750605377</v>
      </c>
      <c r="C849" t="str">
        <f>'[1]210 Y RFC'!B848</f>
        <v>210-0846</v>
      </c>
      <c r="D849" t="str">
        <f>'[1]210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'[1]210 Y RFC'!A849</f>
        <v>JIP120330MI4</v>
      </c>
      <c r="C850" t="str">
        <f>'[1]210 Y RFC'!B849</f>
        <v>210-0847</v>
      </c>
      <c r="D850" t="str">
        <f>'[1]210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'[1]210 Y RFC'!A850</f>
        <v>ACO941018225</v>
      </c>
      <c r="C851" t="str">
        <f>'[1]210 Y RFC'!B850</f>
        <v>210-0848</v>
      </c>
      <c r="D851" t="str">
        <f>'[1]210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'[1]210 Y RFC'!A851</f>
        <v>PSA1010271I4</v>
      </c>
      <c r="C852" t="str">
        <f>'[1]210 Y RFC'!B851</f>
        <v>210-0849</v>
      </c>
      <c r="D852" t="str">
        <f>'[1]210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4"/>
    </row>
    <row r="853" spans="2:20" x14ac:dyDescent="0.25">
      <c r="B853" t="str">
        <f>'[1]210 Y RFC'!A852</f>
        <v>PAC180423U91</v>
      </c>
      <c r="C853" t="str">
        <f>'[1]210 Y RFC'!B852</f>
        <v>210-0850</v>
      </c>
      <c r="D853" t="str">
        <f>'[1]210 Y RFC'!C852</f>
        <v>PACILAT SAPI DE CV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'[1]210 Y RFC'!A853</f>
        <v>FATH691124DH3</v>
      </c>
      <c r="C854" t="str">
        <f>'[1]210 Y RFC'!B853</f>
        <v>210-0851</v>
      </c>
      <c r="D854" t="str">
        <f>'[1]210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'[1]210 Y RFC'!A854</f>
        <v>MSC1610217X2</v>
      </c>
      <c r="C855" t="str">
        <f>'[1]210 Y RFC'!B854</f>
        <v>210-0852</v>
      </c>
      <c r="D855" t="str">
        <f>'[1]210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'[1]210 Y RFC'!A855</f>
        <v>PAM050603HK7</v>
      </c>
      <c r="C856" t="str">
        <f>'[1]210 Y RFC'!B855</f>
        <v>210-0853</v>
      </c>
      <c r="D856" t="str">
        <f>'[1]210 Y RFC'!C855</f>
        <v>PHARMA AMIGO SA DE CV</v>
      </c>
      <c r="E856" s="28">
        <f>SUMIFS(Tabla16[TASA 16],Tabla16[NUM],Tabla1[[#This Row],[CODIGO]])</f>
        <v>4109.375</v>
      </c>
      <c r="F856" s="28">
        <f>SUMIFS(Tabla16[TASA 0%],Tabla16[NUM],Tabla1[[#This Row],[CODIGO]])</f>
        <v>1054986.595</v>
      </c>
      <c r="G856" s="28">
        <f>SUMIFS(Tabla16[[EXENTO ]],Tabla16[NUM],Tabla1[[#This Row],[CODIGO]])</f>
        <v>0</v>
      </c>
      <c r="H856" s="28">
        <f>SUMIFS(Tabla16[IVA],Tabla16[NUM],Tabla1[[#This Row],[CODIGO]])</f>
        <v>657.50000000000011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4,109</v>
      </c>
      <c r="L856" t="str">
        <f>FIXED(Tabla1[[#This Row],[TASA 0%]],0)</f>
        <v>1,054,987</v>
      </c>
      <c r="M856" t="str">
        <f>FIXED(Tabla1[[#This Row],[TASA EXE.]],0)</f>
        <v>0</v>
      </c>
      <c r="N856" t="str">
        <f>FIXED(Tabla1[[#This Row],[IVA]],0)</f>
        <v>658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657.44</v>
      </c>
    </row>
    <row r="857" spans="2:20" x14ac:dyDescent="0.25">
      <c r="B857" t="str">
        <f>'[1]210 Y RFC'!A856</f>
        <v>HENM780224AE4</v>
      </c>
      <c r="C857" t="str">
        <f>'[1]210 Y RFC'!B856</f>
        <v>210-0854</v>
      </c>
      <c r="D857" t="str">
        <f>'[1]210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'[1]210 Y RFC'!A857</f>
        <v>HMO140324AS3</v>
      </c>
      <c r="C858" t="str">
        <f>'[1]210 Y RFC'!B857</f>
        <v>210-0855</v>
      </c>
      <c r="D858" t="str">
        <f>'[1]210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'[1]210 Y RFC'!A858</f>
        <v>RARJ640123519</v>
      </c>
      <c r="C859" t="str">
        <f>'[1]210 Y RFC'!B858</f>
        <v>210-0856</v>
      </c>
      <c r="D859" t="str">
        <f>'[1]210 Y RFC'!C858</f>
        <v>RAMOS RIVAS J. SANTOS</v>
      </c>
      <c r="E859" s="28">
        <f>SUMIFS(Tabla16[TASA 16],Tabla16[NUM],Tabla1[[#This Row],[CODIGO]])</f>
        <v>0</v>
      </c>
      <c r="F859" s="28">
        <f>SUMIFS(Tabla16[TASA 0%],Tabla16[NUM],Tabla1[[#This Row],[CODIGO]])</f>
        <v>10598.4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10,598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'[1]210 Y RFC'!A859</f>
        <v>DAL960529DA0</v>
      </c>
      <c r="C860" t="str">
        <f>'[1]210 Y RFC'!B859</f>
        <v>210-0857</v>
      </c>
      <c r="D860" t="str">
        <f>'[1]210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'[1]210 Y RFC'!A860</f>
        <v>RAFT861001C9A</v>
      </c>
      <c r="C861" t="str">
        <f>'[1]210 Y RFC'!B860</f>
        <v>210-0858</v>
      </c>
      <c r="D861" t="str">
        <f>'[1]210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'[1]210 Y RFC'!A861</f>
        <v>RCO180131EZ8</v>
      </c>
      <c r="C862" t="str">
        <f>'[1]210 Y RFC'!B861</f>
        <v>210-0859</v>
      </c>
      <c r="D862" t="str">
        <f>'[1]210 Y RFC'!C861</f>
        <v>RT COSMETICOS SA DE CV</v>
      </c>
      <c r="E862" s="28">
        <f>SUMIFS(Tabla16[TASA 16],Tabla16[NUM],Tabla1[[#This Row],[CODIGO]])</f>
        <v>2907.375</v>
      </c>
      <c r="F862" s="28">
        <f>SUMIFS(Tabla16[TASA 0%],Tabla16[NUM],Tabla1[[#This Row],[CODIGO]])</f>
        <v>-2.4999999999636202E-2</v>
      </c>
      <c r="G862" s="28">
        <f>SUMIFS(Tabla16[[EXENTO ]],Tabla16[NUM],Tabla1[[#This Row],[CODIGO]])</f>
        <v>0</v>
      </c>
      <c r="H862" s="28">
        <f>SUMIFS(Tabla16[IVA],Tabla16[NUM],Tabla1[[#This Row],[CODIGO]])</f>
        <v>465.18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2,907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465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465.12</v>
      </c>
    </row>
    <row r="863" spans="2:20" x14ac:dyDescent="0.25">
      <c r="B863" t="str">
        <f>'[1]210 Y RFC'!A862</f>
        <v>BECJ450506M31</v>
      </c>
      <c r="C863" t="str">
        <f>'[1]210 Y RFC'!B862</f>
        <v>210-0860</v>
      </c>
      <c r="D863" t="str">
        <f>'[1]210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0</v>
      </c>
      <c r="T863" s="74"/>
    </row>
    <row r="864" spans="2:20" x14ac:dyDescent="0.25">
      <c r="B864" t="str">
        <f>'[1]210 Y RFC'!A863</f>
        <v>PDE141106LN2</v>
      </c>
      <c r="C864" t="str">
        <f>'[1]210 Y RFC'!B863</f>
        <v>210-0861</v>
      </c>
      <c r="D864" t="str">
        <f>'[1]210 Y RFC'!C863</f>
        <v>PLASTICOS DENYS SA DE CV</v>
      </c>
      <c r="E864" s="28">
        <f>SUMIFS(Tabla16[TASA 16],Tabla16[NUM],Tabla1[[#This Row],[CODIGO]])</f>
        <v>53998.375</v>
      </c>
      <c r="F864" s="28">
        <f>SUMIFS(Tabla16[TASA 0%],Tabla16[NUM],Tabla1[[#This Row],[CODIGO]])</f>
        <v>-0.11499999999796273</v>
      </c>
      <c r="G864" s="28">
        <f>SUMIFS(Tabla16[[EXENTO ]],Tabla16[NUM],Tabla1[[#This Row],[CODIGO]])</f>
        <v>0</v>
      </c>
      <c r="H864" s="28">
        <f>SUMIFS(Tabla16[IVA],Tabla16[NUM],Tabla1[[#This Row],[CODIGO]])</f>
        <v>8639.74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53,998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8,640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8639.68</v>
      </c>
    </row>
    <row r="865" spans="2:20" x14ac:dyDescent="0.25">
      <c r="B865" t="str">
        <f>'[1]210 Y RFC'!A864</f>
        <v>TOSA910508242</v>
      </c>
      <c r="C865" t="str">
        <f>'[1]210 Y RFC'!B864</f>
        <v>210-0862</v>
      </c>
      <c r="D865" t="str">
        <f>'[1]210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'[1]210 Y RFC'!A865</f>
        <v>DGR05031773A</v>
      </c>
      <c r="C866" t="str">
        <f>'[1]210 Y RFC'!B865</f>
        <v>210-0863</v>
      </c>
      <c r="D866" t="str">
        <f>'[1]210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'[1]210 Y RFC'!A866</f>
        <v>ILM861201R86</v>
      </c>
      <c r="C867" t="str">
        <f>'[1]210 Y RFC'!B866</f>
        <v>210-0864</v>
      </c>
      <c r="D867" t="str">
        <f>'[1]210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'[1]210 Y RFC'!A867</f>
        <v>GEG850101FQ2</v>
      </c>
      <c r="C868" t="str">
        <f>'[1]210 Y RFC'!B867</f>
        <v>210-0865</v>
      </c>
      <c r="D868" t="str">
        <f>'[1]210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4"/>
    </row>
    <row r="869" spans="2:20" x14ac:dyDescent="0.25">
      <c r="B869" t="str">
        <f>'[1]210 Y RFC'!A868</f>
        <v>MAPA711118FMA</v>
      </c>
      <c r="C869" t="str">
        <f>'[1]210 Y RFC'!B868</f>
        <v>210-0866</v>
      </c>
      <c r="D869" t="str">
        <f>'[1]210 Y RFC'!C868</f>
        <v>MARTIN PAREDES ADRIANA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x14ac:dyDescent="0.25">
      <c r="B870" t="str">
        <f>'[1]210 Y RFC'!A869</f>
        <v>ABM000406T33</v>
      </c>
      <c r="C870" t="str">
        <f>'[1]210 Y RFC'!B869</f>
        <v>210-0867</v>
      </c>
      <c r="D870" t="str">
        <f>'[1]210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4"/>
    </row>
    <row r="871" spans="2:20" x14ac:dyDescent="0.25">
      <c r="B871" t="str">
        <f>'[1]210 Y RFC'!A870</f>
        <v>PRO8204139J6</v>
      </c>
      <c r="C871" t="str">
        <f>'[1]210 Y RFC'!B870</f>
        <v>210-0868</v>
      </c>
      <c r="D871" t="str">
        <f>'[1]210 Y RFC'!C870</f>
        <v>PROFINA SA DE CV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x14ac:dyDescent="0.25">
      <c r="B872" t="str">
        <f>'[1]210 Y RFC'!A871</f>
        <v>NAGF861014149</v>
      </c>
      <c r="C872" t="str">
        <f>'[1]210 Y RFC'!B871</f>
        <v>210-0869</v>
      </c>
      <c r="D872" t="str">
        <f>'[1]210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'[1]210 Y RFC'!A872</f>
        <v>EACA550908AR1</v>
      </c>
      <c r="C873" t="str">
        <f>'[1]210 Y RFC'!B872</f>
        <v>210-0870</v>
      </c>
      <c r="D873" t="str">
        <f>'[1]210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'[1]210 Y RFC'!A873</f>
        <v>MELS780711RX4</v>
      </c>
      <c r="C874" t="str">
        <f>'[1]210 Y RFC'!B873</f>
        <v>210-0871</v>
      </c>
      <c r="D874" t="str">
        <f>'[1]210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'[1]210 Y RFC'!A874</f>
        <v>MTM901210D10</v>
      </c>
      <c r="C875" t="str">
        <f>'[1]210 Y RFC'!B874</f>
        <v>210-0872</v>
      </c>
      <c r="D875" t="str">
        <f>'[1]210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0</v>
      </c>
    </row>
    <row r="876" spans="2:20" x14ac:dyDescent="0.25">
      <c r="B876" t="str">
        <f>'[1]210 Y RFC'!A875</f>
        <v>DIC101130CW6</v>
      </c>
      <c r="C876" t="str">
        <f>'[1]210 Y RFC'!B875</f>
        <v>210-0873</v>
      </c>
      <c r="D876" t="str">
        <f>'[1]210 Y RFC'!C875</f>
        <v>DICOMEDIC SA DE CV</v>
      </c>
      <c r="E876" s="28">
        <f>SUMIFS(Tabla16[TASA 16],Tabla16[NUM],Tabla1[[#This Row],[CODIGO]])</f>
        <v>0</v>
      </c>
      <c r="F876" s="28">
        <f>SUMIFS(Tabla16[TASA 0%],Tabla16[NUM],Tabla1[[#This Row],[CODIGO]])</f>
        <v>61305.1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61,305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x14ac:dyDescent="0.25">
      <c r="B877" t="str">
        <f>'[1]210 Y RFC'!A876</f>
        <v>RULJ461020DCA</v>
      </c>
      <c r="C877" t="str">
        <f>'[1]210 Y RFC'!B876</f>
        <v>210-0874</v>
      </c>
      <c r="D877" t="str">
        <f>'[1]210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'[1]210 Y RFC'!A877</f>
        <v>ROAM480917252</v>
      </c>
      <c r="C878" t="str">
        <f>'[1]210 Y RFC'!B877</f>
        <v>210-0875</v>
      </c>
      <c r="D878" t="str">
        <f>'[1]210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'[1]210 Y RFC'!A878</f>
        <v>LOLA730212FQ7</v>
      </c>
      <c r="C879" t="str">
        <f>'[1]210 Y RFC'!B878</f>
        <v>210-0876</v>
      </c>
      <c r="D879" t="str">
        <f>'[1]210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'[1]210 Y RFC'!A879</f>
        <v>BEVP8404074K2</v>
      </c>
      <c r="C880" t="str">
        <f>'[1]210 Y RFC'!B879</f>
        <v>210-0877</v>
      </c>
      <c r="D880" t="str">
        <f>'[1]210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165901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165,901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'[1]210 Y RFC'!A880</f>
        <v>MALO621122M29</v>
      </c>
      <c r="C881" t="str">
        <f>'[1]210 Y RFC'!B880</f>
        <v>210-0878</v>
      </c>
      <c r="D881" t="str">
        <f>'[1]210 Y RFC'!C880</f>
        <v>MARTIN DEL CAMPO LOZA OLIVIA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'[1]210 Y RFC'!A881</f>
        <v>CIC791214JX0</v>
      </c>
      <c r="C882" t="str">
        <f>'[1]210 Y RFC'!B881</f>
        <v>210-0879</v>
      </c>
      <c r="D882" t="str">
        <f>'[1]210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'[1]210 Y RFC'!A882</f>
        <v>OOSG580822LA2</v>
      </c>
      <c r="C883" t="str">
        <f>'[1]210 Y RFC'!B882</f>
        <v>210-0880</v>
      </c>
      <c r="D883" t="str">
        <f>'[1]210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'[1]210 Y RFC'!A883</f>
        <v>GAPJ721031NT7</v>
      </c>
      <c r="C884" t="str">
        <f>'[1]210 Y RFC'!B883</f>
        <v>210-0881</v>
      </c>
      <c r="D884" t="str">
        <f>'[1]210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'[1]210 Y RFC'!A884</f>
        <v>MOHI470519DV2</v>
      </c>
      <c r="C885" t="str">
        <f>'[1]210 Y RFC'!B884</f>
        <v>210-0882</v>
      </c>
      <c r="D885" t="str">
        <f>'[1]210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'[1]210 Y RFC'!A885</f>
        <v>GOGG660312A99</v>
      </c>
      <c r="C886" t="str">
        <f>'[1]210 Y RFC'!B885</f>
        <v>210-0883</v>
      </c>
      <c r="D886" t="str">
        <f>'[1]210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'[1]210 Y RFC'!A886</f>
        <v>BWI180604PU9</v>
      </c>
      <c r="C887" t="str">
        <f>'[1]210 Y RFC'!B886</f>
        <v>210-0884</v>
      </c>
      <c r="D887" t="str">
        <f>'[1]210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'[1]210 Y RFC'!A887</f>
        <v>MAR9308174P1</v>
      </c>
      <c r="C888" t="str">
        <f>'[1]210 Y RFC'!B887</f>
        <v>210-0885</v>
      </c>
      <c r="D888" t="str">
        <f>'[1]210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0</v>
      </c>
    </row>
    <row r="889" spans="2:20" x14ac:dyDescent="0.25">
      <c r="B889" t="str">
        <f>'[1]210 Y RFC'!A888</f>
        <v>GASV520116PN1</v>
      </c>
      <c r="C889" t="str">
        <f>'[1]210 Y RFC'!B888</f>
        <v>210-0886</v>
      </c>
      <c r="D889" t="str">
        <f>'[1]210 Y RFC'!C888</f>
        <v>GARCIA SANCHEZ VIDAL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0</v>
      </c>
      <c r="T889" s="74"/>
    </row>
    <row r="890" spans="2:20" x14ac:dyDescent="0.25">
      <c r="B890" t="str">
        <f>'[1]210 Y RFC'!A889</f>
        <v>FAFR680408S88</v>
      </c>
      <c r="C890" t="str">
        <f>'[1]210 Y RFC'!B889</f>
        <v>210-0887</v>
      </c>
      <c r="D890" t="str">
        <f>'[1]210 Y RFC'!C889</f>
        <v>FRANCO FRANCO RAFAEL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x14ac:dyDescent="0.25">
      <c r="B891" t="str">
        <f>'[1]210 Y RFC'!A890</f>
        <v>AEB611030SN7</v>
      </c>
      <c r="C891" t="str">
        <f>'[1]210 Y RFC'!B890</f>
        <v>210-0888</v>
      </c>
      <c r="D891" t="str">
        <f>'[1]210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'[1]210 Y RFC'!A891</f>
        <v>ROSM560521E55</v>
      </c>
      <c r="C892" t="str">
        <f>'[1]210 Y RFC'!B891</f>
        <v>210-0889</v>
      </c>
      <c r="D892" t="str">
        <f>'[1]210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0</v>
      </c>
      <c r="T892" s="74"/>
    </row>
    <row r="893" spans="2:20" x14ac:dyDescent="0.25">
      <c r="B893" t="str">
        <f>'[1]210 Y RFC'!A892</f>
        <v>DCM100224AV3</v>
      </c>
      <c r="C893" t="str">
        <f>'[1]210 Y RFC'!B892</f>
        <v>210-0890</v>
      </c>
      <c r="D893" t="str">
        <f>'[1]210 Y RFC'!C892</f>
        <v>DISTRIBUIDORA DE CONSUMIBLES MEDICOS CR SA DE CV</v>
      </c>
      <c r="E893" s="28">
        <f>SUMIFS(Tabla16[TASA 16],Tabla16[NUM],Tabla1[[#This Row],[CODIGO]])</f>
        <v>43560.5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6969.68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43,561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6,970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6969.76</v>
      </c>
    </row>
    <row r="894" spans="2:20" x14ac:dyDescent="0.25">
      <c r="B894" t="str">
        <f>'[1]210 Y RFC'!A893</f>
        <v>GCR091105HR1</v>
      </c>
      <c r="C894" t="str">
        <f>'[1]210 Y RFC'!B893</f>
        <v>210-0891</v>
      </c>
      <c r="D894" t="str">
        <f>'[1]210 Y RFC'!C893</f>
        <v>GRUPO CRENEG SA DE CV</v>
      </c>
      <c r="E894" s="28">
        <f>SUMIFS(Tabla16[TASA 16],Tabla16[NUM],Tabla1[[#This Row],[CODIGO]])</f>
        <v>11121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1779.36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11,121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1,779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1779.3600000000001</v>
      </c>
    </row>
    <row r="895" spans="2:20" x14ac:dyDescent="0.25">
      <c r="B895" t="str">
        <f>'[1]210 Y RFC'!A894</f>
        <v>DAO140331E21</v>
      </c>
      <c r="C895" t="str">
        <f>'[1]210 Y RFC'!B894</f>
        <v>210-0892</v>
      </c>
      <c r="D895" t="str">
        <f>'[1]210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4"/>
    </row>
    <row r="896" spans="2:20" x14ac:dyDescent="0.25">
      <c r="B896" t="str">
        <f>'[1]210 Y RFC'!A895</f>
        <v>PUV851124LZ9</v>
      </c>
      <c r="C896" t="str">
        <f>'[1]210 Y RFC'!B895</f>
        <v>210-0893</v>
      </c>
      <c r="D896" t="str">
        <f>'[1]210 Y RFC'!C895</f>
        <v>PRODUCTOS UVAVIÑA SA DE CV</v>
      </c>
      <c r="E896" s="28">
        <f>SUMIFS(Tabla16[TASA 16],Tabla16[NUM],Tabla1[[#This Row],[CODIGO]])</f>
        <v>6536.7500000000009</v>
      </c>
      <c r="F896" s="28">
        <f>SUMIFS(Tabla16[TASA 0%],Tabla16[NUM],Tabla1[[#This Row],[CODIGO]])</f>
        <v>5281.1500000000005</v>
      </c>
      <c r="G896" s="28">
        <f>SUMIFS(Tabla16[[EXENTO ]],Tabla16[NUM],Tabla1[[#This Row],[CODIGO]])</f>
        <v>0</v>
      </c>
      <c r="H896" s="28">
        <f>SUMIFS(Tabla16[IVA],Tabla16[NUM],Tabla1[[#This Row],[CODIGO]])</f>
        <v>1045.8800000000001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6,537</v>
      </c>
      <c r="L896" t="str">
        <f>FIXED(Tabla1[[#This Row],[TASA 0%]],0)</f>
        <v>5,281</v>
      </c>
      <c r="M896" t="str">
        <f>FIXED(Tabla1[[#This Row],[TASA EXE.]],0)</f>
        <v>0</v>
      </c>
      <c r="N896" t="str">
        <f>FIXED(Tabla1[[#This Row],[IVA]],0)</f>
        <v>1,046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1045.92</v>
      </c>
    </row>
    <row r="897" spans="2:20" x14ac:dyDescent="0.25">
      <c r="B897" t="str">
        <f>'[1]210 Y RFC'!A896</f>
        <v>EHN050823C84</v>
      </c>
      <c r="C897" t="str">
        <f>'[1]210 Y RFC'!B896</f>
        <v>210-0894</v>
      </c>
      <c r="D897" t="str">
        <f>'[1]210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'[1]210 Y RFC'!A897</f>
        <v>DPB1402055A3</v>
      </c>
      <c r="C898" t="str">
        <f>'[1]210 Y RFC'!B897</f>
        <v>210-0895</v>
      </c>
      <c r="D898" t="str">
        <f>'[1]210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'[1]210 Y RFC'!A898</f>
        <v>RUIE600327UA1</v>
      </c>
      <c r="C899" t="str">
        <f>'[1]210 Y RFC'!B898</f>
        <v>210-0896</v>
      </c>
      <c r="D899" t="str">
        <f>'[1]210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'[1]210 Y RFC'!A899</f>
        <v>MNO010613V38</v>
      </c>
      <c r="C900" t="str">
        <f>'[1]210 Y RFC'!B899</f>
        <v>210-0897</v>
      </c>
      <c r="D900" t="str">
        <f>'[1]210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4"/>
    </row>
    <row r="901" spans="2:20" x14ac:dyDescent="0.25">
      <c r="B901" t="str">
        <f>'[1]210 Y RFC'!A900</f>
        <v>DJI171012SE6</v>
      </c>
      <c r="C901" t="str">
        <f>'[1]210 Y RFC'!B900</f>
        <v>210-0898</v>
      </c>
      <c r="D901" t="str">
        <f>'[1]210 Y RFC'!C900</f>
        <v>JUEGA IMAGINA Y APRENDE SA DE CV</v>
      </c>
      <c r="E901" s="28">
        <f>SUMIFS(Tabla16[TASA 16],Tabla16[NUM],Tabla1[[#This Row],[CODIGO]])</f>
        <v>0</v>
      </c>
      <c r="F901" s="28">
        <f>SUMIFS(Tabla16[TASA 0%],Tabla16[NUM],Tabla1[[#This Row],[CODIGO]])</f>
        <v>0</v>
      </c>
      <c r="G901" s="28">
        <f>SUMIFS(Tabla16[[EXENTO ]],Tabla16[NUM],Tabla1[[#This Row],[CODIGO]])</f>
        <v>0</v>
      </c>
      <c r="H901" s="28">
        <f>SUMIFS(Tabla16[IVA],Tabla16[NUM],Tabla1[[#This Row],[CODIGO]])</f>
        <v>0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0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0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0</v>
      </c>
    </row>
    <row r="902" spans="2:20" x14ac:dyDescent="0.25">
      <c r="B902" t="str">
        <f>'[1]210 Y RFC'!A901</f>
        <v>CAGD970709CS0</v>
      </c>
      <c r="C902" t="str">
        <f>'[1]210 Y RFC'!B901</f>
        <v>210-0899</v>
      </c>
      <c r="D902" t="str">
        <f>'[1]210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'[1]210 Y RFC'!A902</f>
        <v>EALR711129GF2</v>
      </c>
      <c r="C903" t="str">
        <f>'[1]210 Y RFC'!B902</f>
        <v>210-0900</v>
      </c>
      <c r="D903" t="str">
        <f>'[1]210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0</v>
      </c>
    </row>
    <row r="904" spans="2:20" x14ac:dyDescent="0.25">
      <c r="B904" t="str">
        <f>'[1]210 Y RFC'!A903</f>
        <v>GOCG880531K86</v>
      </c>
      <c r="C904" t="str">
        <f>'[1]210 Y RFC'!B903</f>
        <v>210-0901</v>
      </c>
      <c r="D904" t="str">
        <f>'[1]210 Y RFC'!C903</f>
        <v>GONZALEZ CASTELLANOS MARIA GUADALUPE</v>
      </c>
      <c r="E904" s="28">
        <f>SUMIFS(Tabla16[TASA 16],Tabla16[NUM],Tabla1[[#This Row],[CODIGO]])</f>
        <v>48922.4375</v>
      </c>
      <c r="F904" s="28">
        <f>SUMIFS(Tabla16[TASA 0%],Tabla16[NUM],Tabla1[[#This Row],[CODIGO]])</f>
        <v>-2.749999999650754E-2</v>
      </c>
      <c r="G904" s="28">
        <f>SUMIFS(Tabla16[[EXENTO ]],Tabla16[NUM],Tabla1[[#This Row],[CODIGO]])</f>
        <v>0</v>
      </c>
      <c r="H904" s="28">
        <f>SUMIFS(Tabla16[IVA],Tabla16[NUM],Tabla1[[#This Row],[CODIGO]])</f>
        <v>7827.59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48,922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7,828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7827.52</v>
      </c>
    </row>
    <row r="905" spans="2:20" x14ac:dyDescent="0.25">
      <c r="B905" t="str">
        <f>'[1]210 Y RFC'!A904</f>
        <v>NFP000531S45</v>
      </c>
      <c r="C905" t="str">
        <f>'[1]210 Y RFC'!B904</f>
        <v>210-0902</v>
      </c>
      <c r="D905" t="str">
        <f>'[1]210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'[1]210 Y RFC'!A905</f>
        <v>CAK170710IE4</v>
      </c>
      <c r="C906" t="str">
        <f>'[1]210 Y RFC'!B905</f>
        <v>210-0903</v>
      </c>
      <c r="D906" t="str">
        <f>'[1]210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0</v>
      </c>
      <c r="T906" s="74"/>
    </row>
    <row r="907" spans="2:20" x14ac:dyDescent="0.25">
      <c r="B907" t="str">
        <f>'[1]210 Y RFC'!A906</f>
        <v>FASM7708052B9</v>
      </c>
      <c r="C907" t="str">
        <f>'[1]210 Y RFC'!B906</f>
        <v>210-0904</v>
      </c>
      <c r="D907" t="str">
        <f>'[1]210 Y RFC'!C906</f>
        <v>FRAUSTO SALCEDO MONICA</v>
      </c>
      <c r="E907" s="28">
        <f>SUMIFS(Tabla16[TASA 16],Tabla16[NUM],Tabla1[[#This Row],[CODIGO]])</f>
        <v>58520.6875</v>
      </c>
      <c r="F907" s="28">
        <f>SUMIFS(Tabla16[TASA 0%],Tabla16[NUM],Tabla1[[#This Row],[CODIGO]])</f>
        <v>-0.21750000000110958</v>
      </c>
      <c r="G907" s="28">
        <f>SUMIFS(Tabla16[[EXENTO ]],Tabla16[NUM],Tabla1[[#This Row],[CODIGO]])</f>
        <v>0</v>
      </c>
      <c r="H907" s="28">
        <f>SUMIFS(Tabla16[IVA],Tabla16[NUM],Tabla1[[#This Row],[CODIGO]])</f>
        <v>9363.31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58,521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9,363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9363.36</v>
      </c>
    </row>
    <row r="908" spans="2:20" x14ac:dyDescent="0.25">
      <c r="B908" t="str">
        <f>'[1]210 Y RFC'!A907</f>
        <v>JAU000120468</v>
      </c>
      <c r="C908" t="str">
        <f>'[1]210 Y RFC'!B907</f>
        <v>210-0905</v>
      </c>
      <c r="D908" t="str">
        <f>'[1]210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'[1]210 Y RFC'!A908</f>
        <v>BMA1804231Y8</v>
      </c>
      <c r="C909" t="str">
        <f>'[1]210 Y RFC'!B908</f>
        <v>210-0906</v>
      </c>
      <c r="D909" t="str">
        <f>'[1]210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'[1]210 Y RFC'!A909</f>
        <v>ADP140917PV2</v>
      </c>
      <c r="C910" t="str">
        <f>'[1]210 Y RFC'!B909</f>
        <v>210-0907</v>
      </c>
      <c r="D910" t="str">
        <f>'[1]210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'[1]210 Y RFC'!A910</f>
        <v>CORR770222NV5</v>
      </c>
      <c r="C911" t="str">
        <f>'[1]210 Y RFC'!B910</f>
        <v>210-0908</v>
      </c>
      <c r="D911" t="str">
        <f>'[1]210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'[1]210 Y RFC'!A911</f>
        <v>GUGR920225CD6</v>
      </c>
      <c r="C912" t="str">
        <f>'[1]210 Y RFC'!B911</f>
        <v>210-0909</v>
      </c>
      <c r="D912" t="str">
        <f>'[1]210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'[1]210 Y RFC'!A912</f>
        <v>EIL160125DP2</v>
      </c>
      <c r="C913" t="str">
        <f>'[1]210 Y RFC'!B912</f>
        <v>210-0910</v>
      </c>
      <c r="D913" t="str">
        <f>'[1]210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x14ac:dyDescent="0.25">
      <c r="B914" t="str">
        <f>'[1]210 Y RFC'!A913</f>
        <v>HEGG9902221R1</v>
      </c>
      <c r="C914" t="str">
        <f>'[1]210 Y RFC'!B913</f>
        <v>210-0911</v>
      </c>
      <c r="D914" t="str">
        <f>'[1]210 Y RFC'!C913</f>
        <v>HERNANDEZ GUTIERREZ GABRIELA JOSELINE</v>
      </c>
      <c r="E914" s="28">
        <f>SUMIFS(Tabla16[TASA 16],Tabla16[NUM],Tabla1[[#This Row],[CODIGO]])</f>
        <v>38879.125</v>
      </c>
      <c r="F914" s="28">
        <f>SUMIFS(Tabla16[TASA 0%],Tabla16[NUM],Tabla1[[#This Row],[CODIGO]])</f>
        <v>2.4999999994179234E-2</v>
      </c>
      <c r="G914" s="28">
        <f>SUMIFS(Tabla16[[EXENTO ]],Tabla16[NUM],Tabla1[[#This Row],[CODIGO]])</f>
        <v>0</v>
      </c>
      <c r="H914" s="28">
        <f>SUMIFS(Tabla16[IVA],Tabla16[NUM],Tabla1[[#This Row],[CODIGO]])</f>
        <v>6220.66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38,879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6,221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6220.64</v>
      </c>
    </row>
    <row r="915" spans="2:18" x14ac:dyDescent="0.25">
      <c r="B915" t="str">
        <f>'[1]210 Y RFC'!A914</f>
        <v>DTN180615RE9</v>
      </c>
      <c r="C915" t="str">
        <f>'[1]210 Y RFC'!B914</f>
        <v>210-0912</v>
      </c>
      <c r="D915" t="str">
        <f>'[1]210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'[1]210 Y RFC'!A915</f>
        <v>CSA980102UV4</v>
      </c>
      <c r="C916" t="str">
        <f>'[1]210 Y RFC'!B915</f>
        <v>210-0913</v>
      </c>
      <c r="D916" t="str">
        <f>'[1]210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'[1]210 Y RFC'!A916</f>
        <v>DFA190220HW0</v>
      </c>
      <c r="C917" t="str">
        <f>'[1]210 Y RFC'!B916</f>
        <v>210-0914</v>
      </c>
      <c r="D917" t="str">
        <f>'[1]210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862806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862,806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'[1]210 Y RFC'!A917</f>
        <v>CARM630111BN3</v>
      </c>
      <c r="C918" t="str">
        <f>'[1]210 Y RFC'!B917</f>
        <v>210-0915</v>
      </c>
      <c r="D918" t="str">
        <f>'[1]210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'[1]210 Y RFC'!A918</f>
        <v>CNC7510024C3</v>
      </c>
      <c r="C919" t="str">
        <f>'[1]210 Y RFC'!B918</f>
        <v>210-0916</v>
      </c>
      <c r="D919" t="str">
        <f>'[1]210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'[1]210 Y RFC'!A919</f>
        <v>MIIR880415E89</v>
      </c>
      <c r="C920" t="str">
        <f>'[1]210 Y RFC'!B919</f>
        <v>210-0917</v>
      </c>
      <c r="D920" t="str">
        <f>'[1]210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'[1]210 Y RFC'!A920</f>
        <v>TOGR4807016E4</v>
      </c>
      <c r="C921" t="str">
        <f>'[1]210 Y RFC'!B920</f>
        <v>210-0918</v>
      </c>
      <c r="D921" t="str">
        <f>'[1]210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'[1]210 Y RFC'!A921</f>
        <v>VAMC8211062P8</v>
      </c>
      <c r="C922" t="str">
        <f>'[1]210 Y RFC'!B921</f>
        <v>210-0919</v>
      </c>
      <c r="D922" t="str">
        <f>'[1]210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x14ac:dyDescent="0.25">
      <c r="B923" t="str">
        <f>'[1]210 Y RFC'!A922</f>
        <v>JMO821210U96</v>
      </c>
      <c r="C923" t="str">
        <f>'[1]210 Y RFC'!B922</f>
        <v>210-0920</v>
      </c>
      <c r="D923" t="str">
        <f>'[1]210 Y RFC'!C922</f>
        <v>JALISCO MOTORS SA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x14ac:dyDescent="0.25">
      <c r="B924" t="str">
        <f>'[1]210 Y RFC'!A923</f>
        <v>GUAF831021RTA</v>
      </c>
      <c r="C924" t="str">
        <f>'[1]210 Y RFC'!B923</f>
        <v>210-0921</v>
      </c>
      <c r="D924" t="str">
        <f>'[1]210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'[1]210 Y RFC'!A924</f>
        <v>HEJJ9109105W6</v>
      </c>
      <c r="C925" t="str">
        <f>'[1]210 Y RFC'!B924</f>
        <v>210-0922</v>
      </c>
      <c r="D925" t="str">
        <f>'[1]210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'[1]210 Y RFC'!A925</f>
        <v>AMU8305034M6</v>
      </c>
      <c r="C926" t="str">
        <f>'[1]210 Y RFC'!B925</f>
        <v>210-0923</v>
      </c>
      <c r="D926" t="str">
        <f>'[1]210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'[1]210 Y RFC'!A926</f>
        <v>GUCM600514GL6</v>
      </c>
      <c r="C927" t="str">
        <f>'[1]210 Y RFC'!B926</f>
        <v>210-0924</v>
      </c>
      <c r="D927" t="str">
        <f>'[1]210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'[1]210 Y RFC'!A927</f>
        <v>HMA980720GC2</v>
      </c>
      <c r="C928" t="str">
        <f>'[1]210 Y RFC'!B927</f>
        <v>210-0925</v>
      </c>
      <c r="D928" t="str">
        <f>'[1]210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'[1]210 Y RFC'!A928</f>
        <v>OGL000117497</v>
      </c>
      <c r="C929" t="str">
        <f>'[1]210 Y RFC'!B928</f>
        <v>210-0926</v>
      </c>
      <c r="D929" t="str">
        <f>'[1]210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'[1]210 Y RFC'!A929</f>
        <v>LOV930708AB3</v>
      </c>
      <c r="C930" t="str">
        <f>'[1]210 Y RFC'!B929</f>
        <v>210-0927</v>
      </c>
      <c r="D930" t="str">
        <f>'[1]210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'[1]210 Y RFC'!A930</f>
        <v>NUVJ800624CW3</v>
      </c>
      <c r="C931" t="str">
        <f>'[1]210 Y RFC'!B930</f>
        <v>210-0928</v>
      </c>
      <c r="D931" t="str">
        <f>'[1]210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0</v>
      </c>
      <c r="T931" s="74"/>
    </row>
    <row r="932" spans="2:20" x14ac:dyDescent="0.25">
      <c r="B932" t="str">
        <f>'[1]210 Y RFC'!A931</f>
        <v>PVT830418JR1</v>
      </c>
      <c r="C932" t="str">
        <f>'[1]210 Y RFC'!B931</f>
        <v>210-0929</v>
      </c>
      <c r="D932" t="str">
        <f>'[1]210 Y RFC'!C931</f>
        <v>PREMEZCLAS Y VITAMINAS TEPA SA DE CV</v>
      </c>
      <c r="E932" s="28">
        <f>SUMIFS(Tabla16[TASA 16],Tabla16[NUM],Tabla1[[#This Row],[CODIGO]])</f>
        <v>16595</v>
      </c>
      <c r="F932" s="28">
        <f>SUMIFS(Tabla16[TASA 0%],Tabla16[NUM],Tabla1[[#This Row],[CODIGO]])</f>
        <v>-6.9999999999708962E-2</v>
      </c>
      <c r="G932" s="28">
        <f>SUMIFS(Tabla16[[EXENTO ]],Tabla16[NUM],Tabla1[[#This Row],[CODIGO]])</f>
        <v>0</v>
      </c>
      <c r="H932" s="28">
        <f>SUMIFS(Tabla16[IVA],Tabla16[NUM],Tabla1[[#This Row],[CODIGO]])</f>
        <v>2655.2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16,595</v>
      </c>
      <c r="L932" t="str">
        <f>FIXED(Tabla1[[#This Row],[TASA 0%]],0)</f>
        <v>0</v>
      </c>
      <c r="M932" t="str">
        <f>FIXED(Tabla1[[#This Row],[TASA EXE.]],0)</f>
        <v>0</v>
      </c>
      <c r="N932" t="str">
        <f>FIXED(Tabla1[[#This Row],[IVA]],0)</f>
        <v>2,655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2655.2000000000003</v>
      </c>
    </row>
    <row r="933" spans="2:20" x14ac:dyDescent="0.25">
      <c r="B933" t="str">
        <f>'[1]210 Y RFC'!A932</f>
        <v>SCG9107054W3</v>
      </c>
      <c r="C933" t="str">
        <f>'[1]210 Y RFC'!B932</f>
        <v>210-0930</v>
      </c>
      <c r="D933" t="str">
        <f>'[1]210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'[1]210 Y RFC'!A933</f>
        <v>CCC160729826</v>
      </c>
      <c r="C934" t="str">
        <f>'[1]210 Y RFC'!B933</f>
        <v>210-0931</v>
      </c>
      <c r="D934" t="str">
        <f>'[1]210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'[1]210 Y RFC'!A934</f>
        <v>BEVC510225PY8</v>
      </c>
      <c r="C935" t="str">
        <f>'[1]210 Y RFC'!B934</f>
        <v>210-0932</v>
      </c>
      <c r="D935" t="str">
        <f>'[1]210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'[1]210 Y RFC'!A935</f>
        <v>IITG6512134J2</v>
      </c>
      <c r="C936" t="str">
        <f>'[1]210 Y RFC'!B935</f>
        <v>210-0933</v>
      </c>
      <c r="D936" t="str">
        <f>'[1]210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'[1]210 Y RFC'!A936</f>
        <v>CONJ610627B93</v>
      </c>
      <c r="C937" t="str">
        <f>'[1]210 Y RFC'!B936</f>
        <v>210-0934</v>
      </c>
      <c r="D937" t="str">
        <f>'[1]210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'[1]210 Y RFC'!A937</f>
        <v>GUGE701112BK9</v>
      </c>
      <c r="C938" t="str">
        <f>'[1]210 Y RFC'!B937</f>
        <v>210-0935</v>
      </c>
      <c r="D938" t="str">
        <f>'[1]210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'[1]210 Y RFC'!A938</f>
        <v>VAGF820913LT0</v>
      </c>
      <c r="C939" t="str">
        <f>'[1]210 Y RFC'!B938</f>
        <v>210-0936</v>
      </c>
      <c r="D939" t="str">
        <f>'[1]210 Y RFC'!C938</f>
        <v>VAZQUEZ GONZALEZ FRANCISCO JAVIER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x14ac:dyDescent="0.25">
      <c r="B940" t="str">
        <f>'[1]210 Y RFC'!A939</f>
        <v>EURI720530QY3</v>
      </c>
      <c r="C940" t="str">
        <f>'[1]210 Y RFC'!B939</f>
        <v>210-0937</v>
      </c>
      <c r="D940" t="str">
        <f>'[1]210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'[1]210 Y RFC'!A940</f>
        <v>GBA001004DI9</v>
      </c>
      <c r="C941" t="str">
        <f>'[1]210 Y RFC'!B940</f>
        <v>210-0938</v>
      </c>
      <c r="D941" t="str">
        <f>'[1]210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54589.22</v>
      </c>
      <c r="G941" s="28">
        <f>SUMIFS(Tabla16[[EXENTO ]],Tabla16[NUM],Tabla1[[#This Row],[CODIGO]])</f>
        <v>4367.12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54,589</v>
      </c>
      <c r="M941" t="str">
        <f>FIXED(Tabla1[[#This Row],[TASA EXE.]],0)</f>
        <v>4,367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'[1]210 Y RFC'!A941</f>
        <v>DAE100108HL7</v>
      </c>
      <c r="C942" t="str">
        <f>'[1]210 Y RFC'!B941</f>
        <v>210-0939</v>
      </c>
      <c r="D942" t="str">
        <f>'[1]210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'[1]210 Y RFC'!A942</f>
        <v>LONG481226GJ7</v>
      </c>
      <c r="C943" t="str">
        <f>'[1]210 Y RFC'!B942</f>
        <v>210-0940</v>
      </c>
      <c r="D943" t="str">
        <f>'[1]210 Y RFC'!C942</f>
        <v>LOPEZ NAVARRO GILBERTO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x14ac:dyDescent="0.25">
      <c r="B944" t="str">
        <f>'[1]210 Y RFC'!A943</f>
        <v>MYJ850101L61</v>
      </c>
      <c r="C944" t="str">
        <f>'[1]210 Y RFC'!B943</f>
        <v>210-0941</v>
      </c>
      <c r="D944" t="str">
        <f>'[1]210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'[1]210 Y RFC'!A944</f>
        <v>RERM940715P45</v>
      </c>
      <c r="C945" t="str">
        <f>'[1]210 Y RFC'!B944</f>
        <v>210-0942</v>
      </c>
      <c r="D945" t="str">
        <f>'[1]210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'[1]210 Y RFC'!A945</f>
        <v>MAJO911002HE8</v>
      </c>
      <c r="C946" t="str">
        <f>'[1]210 Y RFC'!B945</f>
        <v>210-0943</v>
      </c>
      <c r="D946" t="str">
        <f>'[1]210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'[1]210 Y RFC'!A946</f>
        <v>DIE180409526</v>
      </c>
      <c r="C947" t="str">
        <f>'[1]210 Y RFC'!B946</f>
        <v>210-0944</v>
      </c>
      <c r="D947" t="str">
        <f>'[1]210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'[1]210 Y RFC'!A947</f>
        <v>CLE0808121C7</v>
      </c>
      <c r="C948" t="str">
        <f>'[1]210 Y RFC'!B947</f>
        <v>210-0945</v>
      </c>
      <c r="D948" t="str">
        <f>'[1]210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'[1]210 Y RFC'!A948</f>
        <v>RUAC820610323</v>
      </c>
      <c r="C949" t="str">
        <f>'[1]210 Y RFC'!B948</f>
        <v>210-0946</v>
      </c>
      <c r="D949" t="str">
        <f>'[1]210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'[1]210 Y RFC'!A949</f>
        <v>GORS620603D88</v>
      </c>
      <c r="C950" t="str">
        <f>'[1]210 Y RFC'!B949</f>
        <v>210-0947</v>
      </c>
      <c r="D950" t="str">
        <f>'[1]210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'[1]210 Y RFC'!A950</f>
        <v>GTS0605293R3</v>
      </c>
      <c r="C951" t="str">
        <f>'[1]210 Y RFC'!B950</f>
        <v>210-0948</v>
      </c>
      <c r="D951" t="str">
        <f>'[1]210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4"/>
    </row>
    <row r="952" spans="2:20" x14ac:dyDescent="0.25">
      <c r="B952" t="str">
        <f>'[1]210 Y RFC'!A951</f>
        <v>FLE000810PB3</v>
      </c>
      <c r="C952" t="str">
        <f>'[1]210 Y RFC'!B951</f>
        <v>210-0949</v>
      </c>
      <c r="D952" t="str">
        <f>'[1]210 Y RFC'!C951</f>
        <v>FLECHAPRINT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x14ac:dyDescent="0.25">
      <c r="B953" t="str">
        <f>'[1]210 Y RFC'!A952</f>
        <v>SCJ690102LE4</v>
      </c>
      <c r="C953" t="str">
        <f>'[1]210 Y RFC'!B952</f>
        <v>210-0950</v>
      </c>
      <c r="D953" t="str">
        <f>'[1]210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'[1]210 Y RFC'!A953</f>
        <v>ZAPA6610136M4</v>
      </c>
      <c r="C954" t="str">
        <f>'[1]210 Y RFC'!B953</f>
        <v>210-0951</v>
      </c>
      <c r="D954" t="str">
        <f>'[1]210 Y RFC'!C953</f>
        <v>ZAMORA PINEDA JOSE ALEJANDRO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0</v>
      </c>
    </row>
    <row r="955" spans="2:20" x14ac:dyDescent="0.25">
      <c r="B955" t="str">
        <f>'[1]210 Y RFC'!A954</f>
        <v>CLC030701NX5</v>
      </c>
      <c r="C955" t="str">
        <f>'[1]210 Y RFC'!B954</f>
        <v>210-0952</v>
      </c>
      <c r="D955" t="str">
        <f>'[1]210 Y RFC'!C954</f>
        <v>CONCRETOS LANZADOS CONSTRUCCIONES SA DE CV</v>
      </c>
      <c r="E955" s="28">
        <f>SUMIFS(Tabla16[TASA 16],Tabla16[NUM],Tabla1[[#This Row],[CODIGO]])</f>
        <v>50800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8128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50,800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8,128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8128</v>
      </c>
    </row>
    <row r="956" spans="2:20" x14ac:dyDescent="0.25">
      <c r="B956" t="str">
        <f>'[1]210 Y RFC'!A955</f>
        <v>SSO1503035D0</v>
      </c>
      <c r="C956" t="str">
        <f>'[1]210 Y RFC'!B955</f>
        <v>210-0953</v>
      </c>
      <c r="D956" t="str">
        <f>'[1]210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>
        <f>'[1]210 Y RFC'!A956</f>
        <v>0</v>
      </c>
      <c r="C957" t="str">
        <f>'[1]210 Y RFC'!B956</f>
        <v>210-0954</v>
      </c>
      <c r="D957" t="str">
        <f>'[1]210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'[1]210 Y RFC'!A957</f>
        <v>FCO1708158L7</v>
      </c>
      <c r="C958" t="str">
        <f>'[1]210 Y RFC'!B957</f>
        <v>210-0955</v>
      </c>
      <c r="D958" t="str">
        <f>'[1]210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'[1]210 Y RFC'!A958</f>
        <v>BAMJ880803MK4</v>
      </c>
      <c r="C959" t="str">
        <f>'[1]210 Y RFC'!B958</f>
        <v>210-0956</v>
      </c>
      <c r="D959" t="str">
        <f>'[1]210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'[1]210 Y RFC'!A959</f>
        <v>ICA981126SX0</v>
      </c>
      <c r="C960" t="str">
        <f>'[1]210 Y RFC'!B959</f>
        <v>210-0957</v>
      </c>
      <c r="D960" t="str">
        <f>'[1]210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'[1]210 Y RFC'!A960</f>
        <v>CCO7409189M1</v>
      </c>
      <c r="C961" t="str">
        <f>'[1]210 Y RFC'!B960</f>
        <v>210-0958</v>
      </c>
      <c r="D961" t="str">
        <f>'[1]210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'[1]210 Y RFC'!A961</f>
        <v>OCA170201HZ4</v>
      </c>
      <c r="C962" t="str">
        <f>'[1]210 Y RFC'!B961</f>
        <v>210-0959</v>
      </c>
      <c r="D962" t="str">
        <f>'[1]210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'[1]210 Y RFC'!A962</f>
        <v>CAS040226AI8</v>
      </c>
      <c r="C963" t="str">
        <f>'[1]210 Y RFC'!B962</f>
        <v>210-0960</v>
      </c>
      <c r="D963" t="str">
        <f>'[1]210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'[1]210 Y RFC'!A963</f>
        <v>FASF480109DYA</v>
      </c>
      <c r="C964" t="str">
        <f>'[1]210 Y RFC'!B963</f>
        <v>210-0961</v>
      </c>
      <c r="D964" t="str">
        <f>'[1]210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'[1]210 Y RFC'!A964</f>
        <v>AIC170922L97</v>
      </c>
      <c r="C965" t="str">
        <f>'[1]210 Y RFC'!B964</f>
        <v>210-0962</v>
      </c>
      <c r="D965" t="str">
        <f>'[1]210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'[1]210 Y RFC'!A965</f>
        <v>MAIF840205SM2</v>
      </c>
      <c r="C966" t="str">
        <f>'[1]210 Y RFC'!B965</f>
        <v>210-0963</v>
      </c>
      <c r="D966" t="str">
        <f>'[1]210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38">
        <f>Tabla1[[#This Row],[TASA 16]]*16%</f>
        <v>0</v>
      </c>
      <c r="T966" s="74"/>
    </row>
    <row r="967" spans="2:20" x14ac:dyDescent="0.25">
      <c r="B967" t="str">
        <f>'[1]210 Y RFC'!A966</f>
        <v>HOCJ780508G84</v>
      </c>
      <c r="C967" t="str">
        <f>'[1]210 Y RFC'!B966</f>
        <v>210-0964</v>
      </c>
      <c r="D967" t="str">
        <f>'[1]210 Y RFC'!C966</f>
        <v>HORVATH CALDERON JUAN CARLOS</v>
      </c>
      <c r="E967" s="28">
        <f>SUMIFS(Tabla16[TASA 16],Tabla16[NUM],Tabla1[[#This Row],[CODIGO]])</f>
        <v>125720</v>
      </c>
      <c r="F967" s="28">
        <f>SUMIFS(Tabla16[TASA 0%],Tabla16[NUM],Tabla1[[#This Row],[CODIGO]])</f>
        <v>1.4551915228366852E-11</v>
      </c>
      <c r="G967" s="28">
        <f>SUMIFS(Tabla16[[EXENTO ]],Tabla16[NUM],Tabla1[[#This Row],[CODIGO]])</f>
        <v>0</v>
      </c>
      <c r="H967" s="28">
        <f>SUMIFS(Tabla16[IVA],Tabla16[NUM],Tabla1[[#This Row],[CODIGO]])</f>
        <v>20115.2</v>
      </c>
      <c r="I967" s="28">
        <f>SUMIFS(Tabla16[ISR RET.],Tabla16[NUM],Tabla1[[#This Row],[CODIGO]])</f>
        <v>-1571.5</v>
      </c>
      <c r="J967" s="28">
        <f>SUMIFS(Tabla16[IVA RET.],Tabla16[NUM],Tabla1[[#This Row],[CODIGO]])</f>
        <v>0</v>
      </c>
      <c r="K967" t="str">
        <f>FIXED(Tabla1[[#This Row],[TASA 16%]],0)</f>
        <v>125,720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20,115</v>
      </c>
      <c r="O967" t="str">
        <f>FIXED(Tabla1[[#This Row],[ISR RET]],0)</f>
        <v>-1,572</v>
      </c>
      <c r="P967" t="str">
        <f>FIXED(Tabla1[[#This Row],[IVA RET]],0)</f>
        <v>0</v>
      </c>
      <c r="R967" s="38">
        <f>Tabla1[[#This Row],[TASA 16]]*16%</f>
        <v>20115.2</v>
      </c>
    </row>
    <row r="968" spans="2:20" x14ac:dyDescent="0.25">
      <c r="B968" t="str">
        <f>'[1]210 Y RFC'!A967</f>
        <v>OME561118AA8</v>
      </c>
      <c r="C968" t="str">
        <f>'[1]210 Y RFC'!B967</f>
        <v>210-0965</v>
      </c>
      <c r="D968" t="str">
        <f>'[1]210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4"/>
    </row>
    <row r="969" spans="2:20" x14ac:dyDescent="0.25">
      <c r="B969" t="str">
        <f>'[1]210 Y RFC'!A968</f>
        <v>PEGH470726T44</v>
      </c>
      <c r="C969" t="str">
        <f>'[1]210 Y RFC'!B968</f>
        <v>210-0966</v>
      </c>
      <c r="D969" t="str">
        <f>'[1]210 Y RFC'!C968</f>
        <v>DE LA PEÑA GARIBALDI HECTOR ROBERTO</v>
      </c>
      <c r="E969" s="28">
        <f>SUMIFS(Tabla16[TASA 16],Tabla16[NUM],Tabla1[[#This Row],[CODIGO]])</f>
        <v>28610.5</v>
      </c>
      <c r="F969" s="28">
        <f>SUMIFS(Tabla16[TASA 0%],Tabla16[NUM],Tabla1[[#This Row],[CODIGO]])</f>
        <v>-1.0000000002037268E-2</v>
      </c>
      <c r="G969" s="28">
        <f>SUMIFS(Tabla16[[EXENTO ]],Tabla16[NUM],Tabla1[[#This Row],[CODIGO]])</f>
        <v>0</v>
      </c>
      <c r="H969" s="28">
        <f>SUMIFS(Tabla16[IVA],Tabla16[NUM],Tabla1[[#This Row],[CODIGO]])</f>
        <v>4577.68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28,611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4,578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4577.76</v>
      </c>
    </row>
    <row r="970" spans="2:20" x14ac:dyDescent="0.25">
      <c r="B970" t="str">
        <f>'[1]210 Y RFC'!A969</f>
        <v>VAVF900530QR8</v>
      </c>
      <c r="C970" t="str">
        <f>'[1]210 Y RFC'!B969</f>
        <v>210-0967</v>
      </c>
      <c r="D970" t="str">
        <f>'[1]210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'[1]210 Y RFC'!A970</f>
        <v>GUMM810212HD8</v>
      </c>
      <c r="C971" t="str">
        <f>'[1]210 Y RFC'!B970</f>
        <v>210-0968</v>
      </c>
      <c r="D971" t="str">
        <f>'[1]210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'[1]210 Y RFC'!A971</f>
        <v>EST130214C64</v>
      </c>
      <c r="C972" t="str">
        <f>'[1]210 Y RFC'!B971</f>
        <v>210-0969</v>
      </c>
      <c r="D972" t="str">
        <f>'[1]210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'[1]210 Y RFC'!A972</f>
        <v>MSI0701019X3</v>
      </c>
      <c r="C973" t="str">
        <f>'[1]210 Y RFC'!B972</f>
        <v>210-0970</v>
      </c>
      <c r="D973" t="str">
        <f>'[1]210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'[1]210 Y RFC'!A973</f>
        <v>CFA920214T87</v>
      </c>
      <c r="C974" t="str">
        <f>'[1]210 Y RFC'!B973</f>
        <v>210-0971</v>
      </c>
      <c r="D974" t="str">
        <f>'[1]210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'[1]210 Y RFC'!A974</f>
        <v>DKG150723UA0</v>
      </c>
      <c r="C975" t="str">
        <f>'[1]210 Y RFC'!B974</f>
        <v>210-0972</v>
      </c>
      <c r="D975" t="str">
        <f>'[1]210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'[1]210 Y RFC'!A975</f>
        <v>RONG681118N73</v>
      </c>
      <c r="C976" t="str">
        <f>'[1]210 Y RFC'!B975</f>
        <v>210-0973</v>
      </c>
      <c r="D976" t="str">
        <f>'[1]210 Y RFC'!C975</f>
        <v>ROMERO NAVARRO GUSTAVO ALBERTO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'[1]210 Y RFC'!A976</f>
        <v>CBR970415DL5</v>
      </c>
      <c r="C977" t="str">
        <f>'[1]210 Y RFC'!B976</f>
        <v>210-0974</v>
      </c>
      <c r="D977" t="str">
        <f>'[1]210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0</v>
      </c>
      <c r="T977" s="74"/>
    </row>
    <row r="978" spans="2:20" x14ac:dyDescent="0.25">
      <c r="B978" t="str">
        <f>'[1]210 Y RFC'!A977</f>
        <v>RDI841003QJ4</v>
      </c>
      <c r="C978" t="str">
        <f>'[1]210 Y RFC'!B977</f>
        <v>210-0975</v>
      </c>
      <c r="D978" t="str">
        <f>'[1]210 Y RFC'!C977</f>
        <v>RADIOMOVIL DIPSA SA DE CV</v>
      </c>
      <c r="E978" s="28">
        <f>SUMIFS(Tabla16[TASA 16],Tabla16[NUM],Tabla1[[#This Row],[CODIGO]])</f>
        <v>17185.875</v>
      </c>
      <c r="F978" s="28">
        <f>SUMIFS(Tabla16[TASA 0%],Tabla16[NUM],Tabla1[[#This Row],[CODIGO]])</f>
        <v>32.67500000000291</v>
      </c>
      <c r="G978" s="28">
        <f>SUMIFS(Tabla16[[EXENTO ]],Tabla16[NUM],Tabla1[[#This Row],[CODIGO]])</f>
        <v>0</v>
      </c>
      <c r="H978" s="28">
        <f>SUMIFS(Tabla16[IVA],Tabla16[NUM],Tabla1[[#This Row],[CODIGO]])</f>
        <v>2749.74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17,186</v>
      </c>
      <c r="L978" t="str">
        <f>FIXED(Tabla1[[#This Row],[TASA 0%]],0)</f>
        <v>33</v>
      </c>
      <c r="M978" t="str">
        <f>FIXED(Tabla1[[#This Row],[TASA EXE.]],0)</f>
        <v>0</v>
      </c>
      <c r="N978" t="str">
        <f>FIXED(Tabla1[[#This Row],[IVA]],0)</f>
        <v>2,750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2749.76</v>
      </c>
    </row>
    <row r="979" spans="2:20" x14ac:dyDescent="0.25">
      <c r="B979" t="str">
        <f>'[1]210 Y RFC'!A978</f>
        <v>CPS98051955A</v>
      </c>
      <c r="C979" t="str">
        <f>'[1]210 Y RFC'!B978</f>
        <v>210-0976</v>
      </c>
      <c r="D979" t="str">
        <f>'[1]210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0</v>
      </c>
    </row>
    <row r="980" spans="2:20" x14ac:dyDescent="0.25">
      <c r="B980" t="str">
        <f>'[1]210 Y RFC'!A979</f>
        <v>TOCC730718AA8</v>
      </c>
      <c r="C980" t="str">
        <f>'[1]210 Y RFC'!B979</f>
        <v>210-0977</v>
      </c>
      <c r="D980" t="str">
        <f>'[1]210 Y RFC'!C979</f>
        <v>TORRES CARRANZA CARLOS</v>
      </c>
      <c r="E980" s="28">
        <f>SUMIFS(Tabla16[TASA 16],Tabla16[NUM],Tabla1[[#This Row],[CODIGO]])</f>
        <v>3271</v>
      </c>
      <c r="F980" s="28">
        <f>SUMIFS(Tabla16[TASA 0%],Tabla16[NUM],Tabla1[[#This Row],[CODIGO]])</f>
        <v>2.2737367544323206E-13</v>
      </c>
      <c r="G980" s="28">
        <f>SUMIFS(Tabla16[[EXENTO ]],Tabla16[NUM],Tabla1[[#This Row],[CODIGO]])</f>
        <v>0</v>
      </c>
      <c r="H980" s="28">
        <f>SUMIFS(Tabla16[IVA],Tabla16[NUM],Tabla1[[#This Row],[CODIGO]])</f>
        <v>523.36</v>
      </c>
      <c r="I980" s="28">
        <f>SUMIFS(Tabla16[ISR RET.],Tabla16[NUM],Tabla1[[#This Row],[CODIGO]])</f>
        <v>-40.89</v>
      </c>
      <c r="J980" s="28">
        <f>SUMIFS(Tabla16[IVA RET.],Tabla16[NUM],Tabla1[[#This Row],[CODIGO]])</f>
        <v>0</v>
      </c>
      <c r="K980" t="str">
        <f>FIXED(Tabla1[[#This Row],[TASA 16%]],0)</f>
        <v>3,271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523</v>
      </c>
      <c r="O980" t="str">
        <f>FIXED(Tabla1[[#This Row],[ISR RET]],0)</f>
        <v>-41</v>
      </c>
      <c r="P980" t="str">
        <f>FIXED(Tabla1[[#This Row],[IVA RET]],0)</f>
        <v>0</v>
      </c>
      <c r="R980" s="38">
        <f>Tabla1[[#This Row],[TASA 16]]*16%</f>
        <v>523.36</v>
      </c>
    </row>
    <row r="981" spans="2:20" x14ac:dyDescent="0.25">
      <c r="B981" t="str">
        <f>'[1]210 Y RFC'!A980</f>
        <v>CIN180222DTA</v>
      </c>
      <c r="C981" t="str">
        <f>'[1]210 Y RFC'!B980</f>
        <v>210-0978</v>
      </c>
      <c r="D981" t="str">
        <f>'[1]210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'[1]210 Y RFC'!A981</f>
        <v>AAPE7310132C8</v>
      </c>
      <c r="C982" t="str">
        <f>'[1]210 Y RFC'!B981</f>
        <v>210-0979</v>
      </c>
      <c r="D982" t="str">
        <f>'[1]210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'[1]210 Y RFC'!A982</f>
        <v>DCO170503FZ0</v>
      </c>
      <c r="C983" t="str">
        <f>'[1]210 Y RFC'!B982</f>
        <v>210-0980</v>
      </c>
      <c r="D983" t="str">
        <f>'[1]210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'[1]210 Y RFC'!A983</f>
        <v>PSA000630GI6</v>
      </c>
      <c r="C984" t="str">
        <f>'[1]210 Y RFC'!B983</f>
        <v>210-0981</v>
      </c>
      <c r="D984" t="str">
        <f>'[1]210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'[1]210 Y RFC'!A984</f>
        <v>VAMC6504082Z7</v>
      </c>
      <c r="C985" t="str">
        <f>'[1]210 Y RFC'!B984</f>
        <v>210-0982</v>
      </c>
      <c r="D985" t="str">
        <f>'[1]210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'[1]210 Y RFC'!A985</f>
        <v>DIS9009266I5</v>
      </c>
      <c r="C986" t="str">
        <f>'[1]210 Y RFC'!B985</f>
        <v>210-0983</v>
      </c>
      <c r="D986" t="str">
        <f>'[1]210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'[1]210 Y RFC'!A986</f>
        <v>PMP92080841A</v>
      </c>
      <c r="C987" t="str">
        <f>'[1]210 Y RFC'!B986</f>
        <v>210-0984</v>
      </c>
      <c r="D987" t="str">
        <f>'[1]210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'[1]210 Y RFC'!A987</f>
        <v>ROBE8708038PA</v>
      </c>
      <c r="C988" t="str">
        <f>'[1]210 Y RFC'!B987</f>
        <v>210-0985</v>
      </c>
      <c r="D988" t="str">
        <f>'[1]210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0</v>
      </c>
      <c r="T988" s="74"/>
    </row>
    <row r="989" spans="2:20" x14ac:dyDescent="0.25">
      <c r="B989" t="str">
        <f>'[1]210 Y RFC'!A988</f>
        <v>ORE870528HRA</v>
      </c>
      <c r="C989" t="str">
        <f>'[1]210 Y RFC'!B988</f>
        <v>210-0986</v>
      </c>
      <c r="D989" t="str">
        <f>'[1]210 Y RFC'!C988</f>
        <v>ORGANIZACIÓN REYNERA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0</v>
      </c>
    </row>
    <row r="990" spans="2:20" x14ac:dyDescent="0.25">
      <c r="B990" t="str">
        <f>'[1]210 Y RFC'!A989</f>
        <v>GIM020402UN9</v>
      </c>
      <c r="C990" t="str">
        <f>'[1]210 Y RFC'!B989</f>
        <v>210-0987</v>
      </c>
      <c r="D990" t="str">
        <f>'[1]210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'[1]210 Y RFC'!A990</f>
        <v>SMQ7706218D2</v>
      </c>
      <c r="C991" t="str">
        <f>'[1]210 Y RFC'!B990</f>
        <v>210-0988</v>
      </c>
      <c r="D991" t="str">
        <f>'[1]210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'[1]210 Y RFC'!A991</f>
        <v>GUCE600125GX9</v>
      </c>
      <c r="C992" t="str">
        <f>'[1]210 Y RFC'!B991</f>
        <v>210-0989</v>
      </c>
      <c r="D992" t="str">
        <f>'[1]210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4"/>
    </row>
    <row r="993" spans="2:20" x14ac:dyDescent="0.25">
      <c r="B993" t="str">
        <f>'[1]210 Y RFC'!A992</f>
        <v>AUAJ800503S33</v>
      </c>
      <c r="C993" t="str">
        <f>'[1]210 Y RFC'!B992</f>
        <v>210-0990</v>
      </c>
      <c r="D993" t="str">
        <f>'[1]210 Y RFC'!C992</f>
        <v>ABURTO ACOSTA JORGE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'[1]210 Y RFC'!A993</f>
        <v>DBO160913V86</v>
      </c>
      <c r="C994" t="str">
        <f>'[1]210 Y RFC'!B993</f>
        <v>210-0991</v>
      </c>
      <c r="D994" t="str">
        <f>'[1]210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'[1]210 Y RFC'!A994</f>
        <v>MOC830511893</v>
      </c>
      <c r="C995" t="str">
        <f>'[1]210 Y RFC'!B994</f>
        <v>210-0992</v>
      </c>
      <c r="D995" t="str">
        <f>'[1]210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38">
        <f>Tabla1[[#This Row],[TASA 16]]*16%</f>
        <v>0</v>
      </c>
      <c r="T995" s="74"/>
    </row>
    <row r="996" spans="2:20" x14ac:dyDescent="0.25">
      <c r="B996" t="str">
        <f>'[1]210 Y RFC'!A995</f>
        <v>MAGK950119QN1</v>
      </c>
      <c r="C996" t="str">
        <f>'[1]210 Y RFC'!B995</f>
        <v>210-0993</v>
      </c>
      <c r="D996" t="str">
        <f>'[1]210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'[1]210 Y RFC'!A996</f>
        <v>PIN960219LE2</v>
      </c>
      <c r="C997" t="str">
        <f>'[1]210 Y RFC'!B996</f>
        <v>210-0994</v>
      </c>
      <c r="D997" t="str">
        <f>'[1]210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0</v>
      </c>
      <c r="T997" s="74"/>
    </row>
    <row r="998" spans="2:20" x14ac:dyDescent="0.25">
      <c r="B998" t="str">
        <f>'[1]210 Y RFC'!A997</f>
        <v>FNA951220DA9</v>
      </c>
      <c r="C998" t="str">
        <f>'[1]210 Y RFC'!B997</f>
        <v>210-0995</v>
      </c>
      <c r="D998" t="str">
        <f>'[1]210 Y RFC'!C997</f>
        <v>FARMACOS NACIONALES SA DE CV</v>
      </c>
      <c r="E998" s="28">
        <f>SUMIFS(Tabla16[TASA 16],Tabla16[NUM],Tabla1[[#This Row],[CODIGO]])</f>
        <v>776207.5</v>
      </c>
      <c r="F998" s="28">
        <f>SUMIFS(Tabla16[TASA 0%],Tabla16[NUM],Tabla1[[#This Row],[CODIGO]])</f>
        <v>7389873.7999999998</v>
      </c>
      <c r="G998" s="28">
        <f>SUMIFS(Tabla16[[EXENTO ]],Tabla16[NUM],Tabla1[[#This Row],[CODIGO]])</f>
        <v>75.36</v>
      </c>
      <c r="H998" s="28">
        <f>SUMIFS(Tabla16[IVA],Tabla16[NUM],Tabla1[[#This Row],[CODIGO]])</f>
        <v>124193.2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776,208</v>
      </c>
      <c r="L998" t="str">
        <f>FIXED(Tabla1[[#This Row],[TASA 0%]],0)</f>
        <v>7,389,874</v>
      </c>
      <c r="M998" t="str">
        <f>FIXED(Tabla1[[#This Row],[TASA EXE.]],0)</f>
        <v>75</v>
      </c>
      <c r="N998" t="str">
        <f>FIXED(Tabla1[[#This Row],[IVA]],0)</f>
        <v>124,193</v>
      </c>
      <c r="O998" t="str">
        <f>FIXED(Tabla1[[#This Row],[ISR RET]],0)</f>
        <v>0</v>
      </c>
      <c r="P998" t="str">
        <f>FIXED(Tabla1[[#This Row],[IVA RET]],0)</f>
        <v>0</v>
      </c>
      <c r="R998" s="38">
        <f>Tabla1[[#This Row],[TASA 16]]*16%</f>
        <v>124193.28</v>
      </c>
      <c r="T998" s="74"/>
    </row>
    <row r="999" spans="2:20" x14ac:dyDescent="0.25">
      <c r="B999" t="str">
        <f>'[1]210 Y RFC'!A998</f>
        <v>MAGC981011P80</v>
      </c>
      <c r="C999" t="str">
        <f>'[1]210 Y RFC'!B998</f>
        <v>210-0996</v>
      </c>
      <c r="D999" t="str">
        <f>'[1]210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38">
        <f>Tabla1[[#This Row],[TASA 16]]*16%</f>
        <v>16400</v>
      </c>
    </row>
    <row r="1000" spans="2:20" x14ac:dyDescent="0.25">
      <c r="B1000" t="str">
        <f>'[1]210 Y RFC'!A999</f>
        <v>GUGD9407185Z1</v>
      </c>
      <c r="C1000" t="str">
        <f>'[1]210 Y RFC'!B999</f>
        <v>210-0997</v>
      </c>
      <c r="D1000" t="str">
        <f>'[1]210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'[1]210 Y RFC'!A1000</f>
        <v>RORA761125D19</v>
      </c>
      <c r="C1001" t="str">
        <f>'[1]210 Y RFC'!B1000</f>
        <v>210-0998</v>
      </c>
      <c r="D1001" t="str">
        <f>'[1]210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 t="str">
        <f>'[1]210 Y RFC'!A1001</f>
        <v>RUSC770502LN0</v>
      </c>
      <c r="C1002" t="str">
        <f>'[1]210 Y RFC'!B1001</f>
        <v>210-0999</v>
      </c>
      <c r="D1002" t="str">
        <f>'[1]210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7272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7,272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>
        <f>'[1]210 Y RFC'!A1002</f>
        <v>0</v>
      </c>
      <c r="C1003" t="str">
        <f>'[1]210 Y RFC'!B1002</f>
        <v>210-1000</v>
      </c>
      <c r="D1003" t="str">
        <f>'[1]210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'[1]210 Y RFC'!A1003</f>
        <v>SCI900920737</v>
      </c>
      <c r="C1004" t="str">
        <f>'[1]210 Y RFC'!B1003</f>
        <v>210-1001</v>
      </c>
      <c r="D1004" t="str">
        <f>'[1]210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'[1]210 Y RFC'!A1004</f>
        <v>GOJU920509H61</v>
      </c>
      <c r="C1005" t="str">
        <f>'[1]210 Y RFC'!B1004</f>
        <v>210-1002</v>
      </c>
      <c r="D1005" t="str">
        <f>'[1]210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'[1]210 Y RFC'!A1005</f>
        <v>DIM010319S79</v>
      </c>
      <c r="C1006" t="str">
        <f>'[1]210 Y RFC'!B1005</f>
        <v>210-1003</v>
      </c>
      <c r="D1006" t="str">
        <f>'[1]210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'[1]210 Y RFC'!A1006</f>
        <v>MGE890407IB9</v>
      </c>
      <c r="C1007" t="str">
        <f>'[1]210 Y RFC'!B1006</f>
        <v>210-1004</v>
      </c>
      <c r="D1007" t="str">
        <f>'[1]210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'[1]210 Y RFC'!A1007</f>
        <v>IFM960319ML8</v>
      </c>
      <c r="C1008" t="str">
        <f>'[1]210 Y RFC'!B1007</f>
        <v>210-1005</v>
      </c>
      <c r="D1008" t="str">
        <f>'[1]210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x14ac:dyDescent="0.25">
      <c r="B1009" t="str">
        <f>'[1]210 Y RFC'!A1008</f>
        <v>VANC8502148T6</v>
      </c>
      <c r="C1009" t="str">
        <f>'[1]210 Y RFC'!B1008</f>
        <v>210-1006</v>
      </c>
      <c r="D1009" t="str">
        <f>'[1]210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'[1]210 Y RFC'!A1009</f>
        <v>SACH700827UN2</v>
      </c>
      <c r="C1010" t="str">
        <f>'[1]210 Y RFC'!B1009</f>
        <v>210-1007</v>
      </c>
      <c r="D1010" t="str">
        <f>'[1]210 Y RFC'!C1009</f>
        <v>SALAZAR CERVANTES HECTOR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'[1]210 Y RFC'!A1010</f>
        <v>GOAD7010084Q8</v>
      </c>
      <c r="C1011" t="str">
        <f>'[1]210 Y RFC'!B1010</f>
        <v>210-1008</v>
      </c>
      <c r="D1011" t="str">
        <f>'[1]210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'[1]210 Y RFC'!A1011</f>
        <v>DAR920515246</v>
      </c>
      <c r="C1012" t="str">
        <f>'[1]210 Y RFC'!B1011</f>
        <v>210-1009</v>
      </c>
      <c r="D1012" t="str">
        <f>'[1]210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'[1]210 Y RFC'!A1012</f>
        <v>AFO180502L25</v>
      </c>
      <c r="C1013" t="str">
        <f>'[1]210 Y RFC'!B1012</f>
        <v>210-1010</v>
      </c>
      <c r="D1013" t="str">
        <f>'[1]210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'[1]210 Y RFC'!A1013</f>
        <v>LOGA6806206I0</v>
      </c>
      <c r="C1014" t="str">
        <f>'[1]210 Y RFC'!B1013</f>
        <v>210-1011</v>
      </c>
      <c r="D1014" t="str">
        <f>'[1]210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'[1]210 Y RFC'!A1014</f>
        <v>AGC990409G75</v>
      </c>
      <c r="C1015" t="str">
        <f>'[1]210 Y RFC'!B1014</f>
        <v>210-1012</v>
      </c>
      <c r="D1015" t="str">
        <f>'[1]210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'[1]210 Y RFC'!A1015</f>
        <v>DAL000605B69</v>
      </c>
      <c r="C1016" t="str">
        <f>'[1]210 Y RFC'!B1015</f>
        <v>210-1013</v>
      </c>
      <c r="D1016" t="str">
        <f>'[1]210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'[1]210 Y RFC'!A1016</f>
        <v>POCA010313RR3</v>
      </c>
      <c r="C1017" t="str">
        <f>'[1]210 Y RFC'!B1016</f>
        <v>210-1014</v>
      </c>
      <c r="D1017" t="str">
        <f>'[1]210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'[1]210 Y RFC'!A1017</f>
        <v>PEX001222SF0</v>
      </c>
      <c r="C1018" t="str">
        <f>'[1]210 Y RFC'!B1017</f>
        <v>210-1015</v>
      </c>
      <c r="D1018" t="str">
        <f>'[1]210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'[1]210 Y RFC'!A1018</f>
        <v>BMS060221IL5</v>
      </c>
      <c r="C1019" t="str">
        <f>'[1]210 Y RFC'!B1018</f>
        <v>210-1016</v>
      </c>
      <c r="D1019" t="str">
        <f>'[1]210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'[1]210 Y RFC'!A1019</f>
        <v>TOB140709KH2</v>
      </c>
      <c r="C1020" t="str">
        <f>'[1]210 Y RFC'!B1019</f>
        <v>210-1017</v>
      </c>
      <c r="D1020" t="str">
        <f>'[1]210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'[1]210 Y RFC'!A1020</f>
        <v>GMF140805RB7</v>
      </c>
      <c r="C1021" t="str">
        <f>'[1]210 Y RFC'!B1020</f>
        <v>210-1018</v>
      </c>
      <c r="D1021" t="str">
        <f>'[1]210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0</v>
      </c>
      <c r="T1021" s="74"/>
    </row>
    <row r="1022" spans="2:20" x14ac:dyDescent="0.25">
      <c r="B1022" t="str">
        <f>'[1]210 Y RFC'!A1021</f>
        <v>IHV851216NG9</v>
      </c>
      <c r="C1022" t="str">
        <f>'[1]210 Y RFC'!B1021</f>
        <v>210-1019</v>
      </c>
      <c r="D1022" t="str">
        <f>'[1]210 Y RFC'!C1021</f>
        <v>INDUSTRIAS H24 SA DE CV</v>
      </c>
      <c r="E1022" s="28">
        <f>SUMIFS(Tabla16[TASA 16],Tabla16[NUM],Tabla1[[#This Row],[CODIGO]])</f>
        <v>142819.9375</v>
      </c>
      <c r="F1022" s="28">
        <f>SUMIFS(Tabla16[TASA 0%],Tabla16[NUM],Tabla1[[#This Row],[CODIGO]])</f>
        <v>0.39249999998719431</v>
      </c>
      <c r="G1022" s="28">
        <f>SUMIFS(Tabla16[[EXENTO ]],Tabla16[NUM],Tabla1[[#This Row],[CODIGO]])</f>
        <v>0</v>
      </c>
      <c r="H1022" s="28">
        <f>SUMIFS(Tabla16[IVA],Tabla16[NUM],Tabla1[[#This Row],[CODIGO]])</f>
        <v>22851.19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142,820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22,851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22851.200000000001</v>
      </c>
    </row>
    <row r="1023" spans="2:20" x14ac:dyDescent="0.25">
      <c r="B1023" t="str">
        <f>'[1]210 Y RFC'!A1022</f>
        <v>REI031008GZ8</v>
      </c>
      <c r="C1023" t="str">
        <f>'[1]210 Y RFC'!B1022</f>
        <v>210-1020</v>
      </c>
      <c r="D1023" t="str">
        <f>'[1]210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x14ac:dyDescent="0.25">
      <c r="B1024" t="str">
        <f>'[1]210 Y RFC'!A1023</f>
        <v>MAGG7306089L2</v>
      </c>
      <c r="C1024" t="str">
        <f>'[1]210 Y RFC'!B1023</f>
        <v>210-1021</v>
      </c>
      <c r="D1024" t="str">
        <f>'[1]210 Y RFC'!C1023</f>
        <v>MARTINEZ GOMEZ GUILLERMO</v>
      </c>
      <c r="E1024" s="28">
        <f>SUMIFS(Tabla16[TASA 16],Tabla16[NUM],Tabla1[[#This Row],[CODIGO]])</f>
        <v>2520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403.2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2,520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403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403.2</v>
      </c>
    </row>
    <row r="1025" spans="2:20" x14ac:dyDescent="0.25">
      <c r="B1025" t="str">
        <f>'[1]210 Y RFC'!A1024</f>
        <v>NAMP820618A77</v>
      </c>
      <c r="C1025" t="str">
        <f>'[1]210 Y RFC'!B1024</f>
        <v>210-1022</v>
      </c>
      <c r="D1025" t="str">
        <f>'[1]210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'[1]210 Y RFC'!A1025</f>
        <v>CCN0712208TA</v>
      </c>
      <c r="C1026" t="str">
        <f>'[1]210 Y RFC'!B1025</f>
        <v>210-1023</v>
      </c>
      <c r="D1026" t="str">
        <f>'[1]210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'[1]210 Y RFC'!A1026</f>
        <v>CFA170228QF2</v>
      </c>
      <c r="C1027" t="str">
        <f>'[1]210 Y RFC'!B1026</f>
        <v>210-1024</v>
      </c>
      <c r="D1027" t="str">
        <f>'[1]210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10961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10,961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'[1]210 Y RFC'!A1027</f>
        <v>DBA970224MJ7</v>
      </c>
      <c r="C1028" t="str">
        <f>'[1]210 Y RFC'!B1027</f>
        <v>210-1025</v>
      </c>
      <c r="D1028" t="str">
        <f>'[1]210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'[1]210 Y RFC'!A1028</f>
        <v>ETH8612315I6</v>
      </c>
      <c r="C1029" t="str">
        <f>'[1]210 Y RFC'!B1028</f>
        <v>210-1026</v>
      </c>
      <c r="D1029" t="str">
        <f>'[1]210 Y RFC'!C1028</f>
        <v>EMPACADORA THERBAL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12035.99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12,036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x14ac:dyDescent="0.25">
      <c r="B1030" t="str">
        <f>'[1]210 Y RFC'!A1029</f>
        <v>ICM101021FB9</v>
      </c>
      <c r="C1030" t="str">
        <f>'[1]210 Y RFC'!B1029</f>
        <v>210-1027</v>
      </c>
      <c r="D1030" t="str">
        <f>'[1]210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'[1]210 Y RFC'!A1030</f>
        <v>AEPR741128DH2</v>
      </c>
      <c r="C1031" t="str">
        <f>'[1]210 Y RFC'!B1030</f>
        <v>210-1028</v>
      </c>
      <c r="D1031" t="str">
        <f>'[1]210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'[1]210 Y RFC'!A1031</f>
        <v>KFM920615PS8</v>
      </c>
      <c r="C1032" t="str">
        <f>'[1]210 Y RFC'!B1031</f>
        <v>210-1029</v>
      </c>
      <c r="D1032" t="str">
        <f>'[1]210 Y RFC'!C1031</f>
        <v>MONDELEZ MEXICO S DE RL DE CV</v>
      </c>
      <c r="E1032" s="28">
        <f>SUMIFS(Tabla16[TASA 16],Tabla16[NUM],Tabla1[[#This Row],[CODIGO]])</f>
        <v>0</v>
      </c>
      <c r="F1032" s="28">
        <f>SUMIFS(Tabla16[TASA 0%],Tabla16[NUM],Tabla1[[#This Row],[CODIGO]])</f>
        <v>110586.7</v>
      </c>
      <c r="G1032" s="28">
        <f>SUMIFS(Tabla16[[EXENTO ]],Tabla16[NUM],Tabla1[[#This Row],[CODIGO]])</f>
        <v>8133.21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110,587</v>
      </c>
      <c r="M1032" t="str">
        <f>FIXED(Tabla1[[#This Row],[TASA EXE.]],0)</f>
        <v>8,133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x14ac:dyDescent="0.25">
      <c r="B1033" t="str">
        <f>'[1]210 Y RFC'!A1032</f>
        <v>NOC811223AX4</v>
      </c>
      <c r="C1033" t="str">
        <f>'[1]210 Y RFC'!B1032</f>
        <v>210-1030</v>
      </c>
      <c r="D1033" t="str">
        <f>'[1]210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'[1]210 Y RFC'!A1033</f>
        <v>AEIS690627E30</v>
      </c>
      <c r="C1034" t="str">
        <f>'[1]210 Y RFC'!B1033</f>
        <v>210-1031</v>
      </c>
      <c r="D1034" t="str">
        <f>'[1]210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283129.53000000003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283,130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'[1]210 Y RFC'!A1034</f>
        <v>DIG010801H99</v>
      </c>
      <c r="C1035" t="str">
        <f>'[1]210 Y RFC'!B1034</f>
        <v>210-1032</v>
      </c>
      <c r="D1035" t="str">
        <f>'[1]210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0</v>
      </c>
      <c r="T1035" s="74"/>
    </row>
    <row r="1036" spans="2:20" x14ac:dyDescent="0.25">
      <c r="B1036" t="str">
        <f>'[1]210 Y RFC'!A1035</f>
        <v>CAVE760528S82</v>
      </c>
      <c r="C1036" t="str">
        <f>'[1]210 Y RFC'!B1035</f>
        <v>210-1033</v>
      </c>
      <c r="D1036" t="str">
        <f>'[1]210 Y RFC'!C1035</f>
        <v>CHAVEZ VEGA EDUARDO</v>
      </c>
      <c r="E1036" s="28">
        <f>SUMIFS(Tabla16[TASA 16],Tabla16[NUM],Tabla1[[#This Row],[CODIGO]])</f>
        <v>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0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0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0</v>
      </c>
    </row>
    <row r="1037" spans="2:20" x14ac:dyDescent="0.25">
      <c r="B1037" t="str">
        <f>'[1]210 Y RFC'!A1036</f>
        <v>JJM920909BM6</v>
      </c>
      <c r="C1037" t="str">
        <f>'[1]210 Y RFC'!B1036</f>
        <v>210-1034</v>
      </c>
      <c r="D1037" t="str">
        <f>'[1]210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'[1]210 Y RFC'!A1037</f>
        <v>AELA870305EI7</v>
      </c>
      <c r="C1038" t="str">
        <f>'[1]210 Y RFC'!B1037</f>
        <v>210-1035</v>
      </c>
      <c r="D1038" t="str">
        <f>'[1]210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'[1]210 Y RFC'!A1038</f>
        <v>LDD990210TE4</v>
      </c>
      <c r="C1039" t="str">
        <f>'[1]210 Y RFC'!B1038</f>
        <v>210-1036</v>
      </c>
      <c r="D1039" t="str">
        <f>'[1]210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 t="str">
        <f>'[1]210 Y RFC'!A1039</f>
        <v>PTY070409JH3</v>
      </c>
      <c r="C1040" t="str">
        <f>'[1]210 Y RFC'!B1039</f>
        <v>210-1037</v>
      </c>
      <c r="D1040" t="str">
        <f>'[1]210 Y RFC'!C1039</f>
        <v>PC TYRES SA DE CV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x14ac:dyDescent="0.25">
      <c r="B1041">
        <f>'[1]210 Y RFC'!A1040</f>
        <v>0</v>
      </c>
      <c r="C1041" t="str">
        <f>'[1]210 Y RFC'!B1040</f>
        <v>210-1038</v>
      </c>
      <c r="D1041" t="str">
        <f>'[1]210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'[1]210 Y RFC'!A1041</f>
        <v>EAL000619U13</v>
      </c>
      <c r="C1042" t="str">
        <f>'[1]210 Y RFC'!B1041</f>
        <v>210-1039</v>
      </c>
      <c r="D1042" t="str">
        <f>'[1]210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'[1]210 Y RFC'!A1042</f>
        <v>COTC791206RB9</v>
      </c>
      <c r="C1043" t="str">
        <f>'[1]210 Y RFC'!B1042</f>
        <v>210-1040</v>
      </c>
      <c r="D1043" t="str">
        <f>'[1]210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'[1]210 Y RFC'!A1043</f>
        <v>LILA790718ADA</v>
      </c>
      <c r="C1044" t="str">
        <f>'[1]210 Y RFC'!B1043</f>
        <v>210-1041</v>
      </c>
      <c r="D1044" t="str">
        <f>'[1]210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'[1]210 Y RFC'!A1044</f>
        <v>RAGT700120693</v>
      </c>
      <c r="C1045" t="str">
        <f>'[1]210 Y RFC'!B1044</f>
        <v>210-1042</v>
      </c>
      <c r="D1045" t="str">
        <f>'[1]210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12547</v>
      </c>
      <c r="G1045" s="28">
        <f>SUMIFS(Tabla16[[EXENTO ]],Tabla16[NUM],Tabla1[[#This Row],[CODIGO]])</f>
        <v>438.08000000000004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12,547</v>
      </c>
      <c r="M1045" t="str">
        <f>FIXED(Tabla1[[#This Row],[TASA EXE.]],0)</f>
        <v>438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'[1]210 Y RFC'!A1045</f>
        <v>AAPE4409286N9</v>
      </c>
      <c r="C1046" t="str">
        <f>'[1]210 Y RFC'!B1045</f>
        <v>210-1043</v>
      </c>
      <c r="D1046" t="str">
        <f>'[1]210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'[1]210 Y RFC'!A1046</f>
        <v>VIAJ930817Q86</v>
      </c>
      <c r="C1047" t="str">
        <f>'[1]210 Y RFC'!B1046</f>
        <v>210-1044</v>
      </c>
      <c r="D1047" t="str">
        <f>'[1]210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29953.77</v>
      </c>
      <c r="G1047" s="28">
        <f>SUMIFS(Tabla16[[EXENTO ]],Tabla16[NUM],Tabla1[[#This Row],[CODIGO]])</f>
        <v>1758.8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29,954</v>
      </c>
      <c r="M1047" t="str">
        <f>FIXED(Tabla1[[#This Row],[TASA EXE.]],0)</f>
        <v>1,759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 t="str">
        <f>'[1]210 Y RFC'!A1047</f>
        <v>MAGR7809137R7</v>
      </c>
      <c r="C1048" t="str">
        <f>'[1]210 Y RFC'!B1047</f>
        <v>210-1045</v>
      </c>
      <c r="D1048" t="str">
        <f>'[1]210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>
        <f>'[1]210 Y RFC'!A1048</f>
        <v>0</v>
      </c>
      <c r="C1049" t="str">
        <f>'[1]210 Y RFC'!B1048</f>
        <v>210-1046</v>
      </c>
      <c r="D1049" t="str">
        <f>'[1]210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'[1]210 Y RFC'!A1049</f>
        <v>DAS181210RN1</v>
      </c>
      <c r="C1050" t="str">
        <f>'[1]210 Y RFC'!B1049</f>
        <v>210-1047</v>
      </c>
      <c r="D1050" t="str">
        <f>'[1]210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'[1]210 Y RFC'!A1050</f>
        <v>CASG450804JI2</v>
      </c>
      <c r="C1051" t="str">
        <f>'[1]210 Y RFC'!B1050</f>
        <v>210-1048</v>
      </c>
      <c r="D1051" t="str">
        <f>'[1]210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'[1]210 Y RFC'!A1051</f>
        <v>API6609273E0</v>
      </c>
      <c r="C1052" t="str">
        <f>'[1]210 Y RFC'!B1051</f>
        <v>210-1049</v>
      </c>
      <c r="D1052" t="str">
        <f>'[1]210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'[1]210 Y RFC'!A1052</f>
        <v>HCP150827297</v>
      </c>
      <c r="C1053" t="str">
        <f>'[1]210 Y RFC'!B1052</f>
        <v>210-1050</v>
      </c>
      <c r="D1053" t="str">
        <f>'[1]210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'[1]210 Y RFC'!A1053</f>
        <v>BPI140630V25</v>
      </c>
      <c r="C1054" t="str">
        <f>'[1]210 Y RFC'!B1053</f>
        <v>210-1051</v>
      </c>
      <c r="D1054" t="str">
        <f>'[1]210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'[1]210 Y RFC'!A1054</f>
        <v>CPA170127QJ4</v>
      </c>
      <c r="C1055" t="str">
        <f>'[1]210 Y RFC'!B1054</f>
        <v>210-1052</v>
      </c>
      <c r="D1055" t="str">
        <f>'[1]210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'[1]210 Y RFC'!A1055</f>
        <v>FACR810524G45</v>
      </c>
      <c r="C1056" t="str">
        <f>'[1]210 Y RFC'!B1055</f>
        <v>210-1053</v>
      </c>
      <c r="D1056" t="str">
        <f>'[1]210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'[1]210 Y RFC'!A1056</f>
        <v>GME970702SP5</v>
      </c>
      <c r="C1057" t="str">
        <f>'[1]210 Y RFC'!B1056</f>
        <v>210-1054</v>
      </c>
      <c r="D1057" t="str">
        <f>'[1]210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'[1]210 Y RFC'!A1057</f>
        <v>HCF090210FK3</v>
      </c>
      <c r="C1058" t="str">
        <f>'[1]210 Y RFC'!B1057</f>
        <v>210-1055</v>
      </c>
      <c r="D1058" t="str">
        <f>'[1]210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'[1]210 Y RFC'!A1058</f>
        <v>SAG9707113K6</v>
      </c>
      <c r="C1059" t="str">
        <f>'[1]210 Y RFC'!B1058</f>
        <v>210-1056</v>
      </c>
      <c r="D1059" t="str">
        <f>'[1]210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'[1]210 Y RFC'!A1059</f>
        <v>HEAJ690125C39</v>
      </c>
      <c r="C1060" t="str">
        <f>'[1]210 Y RFC'!B1059</f>
        <v>210-1057</v>
      </c>
      <c r="D1060" t="str">
        <f>'[1]210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'[1]210 Y RFC'!A1060</f>
        <v>LARC880607KM8</v>
      </c>
      <c r="C1061" t="str">
        <f>'[1]210 Y RFC'!B1060</f>
        <v>210-1058</v>
      </c>
      <c r="D1061" t="str">
        <f>'[1]210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'[1]210 Y RFC'!A1061</f>
        <v>ODM950324V2A</v>
      </c>
      <c r="C1062" t="str">
        <f>'[1]210 Y RFC'!B1061</f>
        <v>210-1059</v>
      </c>
      <c r="D1062" t="str">
        <f>'[1]210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'[1]210 Y RFC'!A1062</f>
        <v>EDE190207TM1</v>
      </c>
      <c r="C1063" t="str">
        <f>'[1]210 Y RFC'!B1062</f>
        <v>210-1060</v>
      </c>
      <c r="D1063" t="str">
        <f>'[1]210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'[1]210 Y RFC'!A1063</f>
        <v>ACR910629RR7</v>
      </c>
      <c r="C1064" t="str">
        <f>'[1]210 Y RFC'!B1063</f>
        <v>210-1061</v>
      </c>
      <c r="D1064" t="str">
        <f>'[1]210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'[1]210 Y RFC'!A1064</f>
        <v>FPS800522DA3</v>
      </c>
      <c r="C1065" t="str">
        <f>'[1]210 Y RFC'!B1064</f>
        <v>210-1062</v>
      </c>
      <c r="D1065" t="str">
        <f>'[1]210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4"/>
    </row>
    <row r="1066" spans="2:20" x14ac:dyDescent="0.25">
      <c r="B1066" t="str">
        <f>'[1]210 Y RFC'!A1065</f>
        <v>GIN9505234J7</v>
      </c>
      <c r="C1066" t="str">
        <f>'[1]210 Y RFC'!B1065</f>
        <v>210-1063</v>
      </c>
      <c r="D1066" t="str">
        <f>'[1]210 Y RFC'!C1065</f>
        <v>GALINDO INTERCERAMIC SA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x14ac:dyDescent="0.25">
      <c r="B1067" t="str">
        <f>'[1]210 Y RFC'!A1066</f>
        <v>QAO680613E91</v>
      </c>
      <c r="C1067" t="str">
        <f>'[1]210 Y RFC'!B1066</f>
        <v>210-1064</v>
      </c>
      <c r="D1067" t="str">
        <f>'[1]210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'[1]210 Y RFC'!A1067</f>
        <v>BAG011002QX1</v>
      </c>
      <c r="C1068" t="str">
        <f>'[1]210 Y RFC'!B1067</f>
        <v>210-1065</v>
      </c>
      <c r="D1068" t="str">
        <f>'[1]210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'[1]210 Y RFC'!A1068</f>
        <v>PSI020610446</v>
      </c>
      <c r="C1069" t="str">
        <f>'[1]210 Y RFC'!B1068</f>
        <v>210-1066</v>
      </c>
      <c r="D1069" t="str">
        <f>'[1]210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0</v>
      </c>
      <c r="T1069" s="74"/>
    </row>
    <row r="1070" spans="2:20" x14ac:dyDescent="0.25">
      <c r="B1070" t="str">
        <f>'[1]210 Y RFC'!A1069</f>
        <v>CAD150511SX3</v>
      </c>
      <c r="C1070" t="str">
        <f>'[1]210 Y RFC'!B1069</f>
        <v>210-1067</v>
      </c>
      <c r="D1070" t="str">
        <f>'[1]210 Y RFC'!C1069</f>
        <v>COMERCIALIZADORA DE ADORNOS SA DE CV</v>
      </c>
      <c r="E1070" s="28">
        <f>SUMIFS(Tabla16[TASA 16],Tabla16[NUM],Tabla1[[#This Row],[CODIGO]])</f>
        <v>479895.5625</v>
      </c>
      <c r="F1070" s="28">
        <f>SUMIFS(Tabla16[TASA 0%],Tabla16[NUM],Tabla1[[#This Row],[CODIGO]])</f>
        <v>7.5000000069849193E-3</v>
      </c>
      <c r="G1070" s="28">
        <f>SUMIFS(Tabla16[[EXENTO ]],Tabla16[NUM],Tabla1[[#This Row],[CODIGO]])</f>
        <v>0</v>
      </c>
      <c r="H1070" s="28">
        <f>SUMIFS(Tabla16[IVA],Tabla16[NUM],Tabla1[[#This Row],[CODIGO]])</f>
        <v>76783.289999999994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479,896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76,783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76783.360000000001</v>
      </c>
    </row>
    <row r="1071" spans="2:20" x14ac:dyDescent="0.25">
      <c r="B1071" t="str">
        <f>'[1]210 Y RFC'!A1070</f>
        <v>TIN090211JC9</v>
      </c>
      <c r="C1071" t="str">
        <f>'[1]210 Y RFC'!B1070</f>
        <v>210-1068</v>
      </c>
      <c r="D1071" t="str">
        <f>'[1]210 Y RFC'!C1070</f>
        <v>TOKA INTERNACIONAL SAPI DE CV</v>
      </c>
      <c r="E1071" s="28">
        <f>SUMIFS(Tabla16[TASA 16],Tabla16[NUM],Tabla1[[#This Row],[CODIGO]])</f>
        <v>7377.75</v>
      </c>
      <c r="F1071" s="28">
        <f>SUMIFS(Tabla16[TASA 0%],Tabla16[NUM],Tabla1[[#This Row],[CODIGO]])</f>
        <v>2.9999999998835847E-2</v>
      </c>
      <c r="G1071" s="28">
        <f>SUMIFS(Tabla16[[EXENTO ]],Tabla16[NUM],Tabla1[[#This Row],[CODIGO]])</f>
        <v>0</v>
      </c>
      <c r="H1071" s="28">
        <f>SUMIFS(Tabla16[IVA],Tabla16[NUM],Tabla1[[#This Row],[CODIGO]])</f>
        <v>1180.44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7,378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1,180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1180.48</v>
      </c>
    </row>
    <row r="1072" spans="2:20" x14ac:dyDescent="0.25">
      <c r="B1072" t="str">
        <f>'[1]210 Y RFC'!A1071</f>
        <v>CAT991217JM1</v>
      </c>
      <c r="C1072" t="str">
        <f>'[1]210 Y RFC'!B1071</f>
        <v>210-1069</v>
      </c>
      <c r="D1072" t="str">
        <f>'[1]210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0</v>
      </c>
      <c r="T1072" s="74"/>
    </row>
    <row r="1073" spans="2:20" x14ac:dyDescent="0.25">
      <c r="B1073" t="str">
        <f>'[1]210 Y RFC'!A1072</f>
        <v>MFA171204SC0</v>
      </c>
      <c r="C1073" t="str">
        <f>'[1]210 Y RFC'!B1072</f>
        <v>210-1070</v>
      </c>
      <c r="D1073" t="str">
        <f>'[1]210 Y RFC'!C1072</f>
        <v>MEDITEC FARMA SA DE CV</v>
      </c>
      <c r="E1073" s="28">
        <f>SUMIFS(Tabla16[TASA 16],Tabla16[NUM],Tabla1[[#This Row],[CODIGO]])</f>
        <v>5733.875</v>
      </c>
      <c r="F1073" s="28">
        <f>SUMIFS(Tabla16[TASA 0%],Tabla16[NUM],Tabla1[[#This Row],[CODIGO]])</f>
        <v>203437.02499999999</v>
      </c>
      <c r="G1073" s="28">
        <f>SUMIFS(Tabla16[[EXENTO ]],Tabla16[NUM],Tabla1[[#This Row],[CODIGO]])</f>
        <v>0</v>
      </c>
      <c r="H1073" s="28">
        <f>SUMIFS(Tabla16[IVA],Tabla16[NUM],Tabla1[[#This Row],[CODIGO]])</f>
        <v>917.42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5,734</v>
      </c>
      <c r="L1073" t="str">
        <f>FIXED(Tabla1[[#This Row],[TASA 0%]],0)</f>
        <v>203,437</v>
      </c>
      <c r="M1073" t="str">
        <f>FIXED(Tabla1[[#This Row],[TASA EXE.]],0)</f>
        <v>0</v>
      </c>
      <c r="N1073" t="str">
        <f>FIXED(Tabla1[[#This Row],[IVA]],0)</f>
        <v>917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917.44</v>
      </c>
    </row>
    <row r="1074" spans="2:20" x14ac:dyDescent="0.25">
      <c r="B1074" t="str">
        <f>'[1]210 Y RFC'!A1073</f>
        <v>PAG840101GL9</v>
      </c>
      <c r="C1074" t="str">
        <f>'[1]210 Y RFC'!B1073</f>
        <v>210-1071</v>
      </c>
      <c r="D1074" t="str">
        <f>'[1]210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153441.58000000002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153,442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'[1]210 Y RFC'!A1074</f>
        <v>SEAG620228F9A</v>
      </c>
      <c r="C1075" t="str">
        <f>'[1]210 Y RFC'!B1074</f>
        <v>210-1072</v>
      </c>
      <c r="D1075" t="str">
        <f>'[1]210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'[1]210 Y RFC'!A1075</f>
        <v>OMA151223FL9</v>
      </c>
      <c r="C1076" t="str">
        <f>'[1]210 Y RFC'!B1075</f>
        <v>210-1073</v>
      </c>
      <c r="D1076" t="str">
        <f>'[1]210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'[1]210 Y RFC'!A1076</f>
        <v>LTO060320QN2</v>
      </c>
      <c r="C1077" t="str">
        <f>'[1]210 Y RFC'!B1076</f>
        <v>210-1074</v>
      </c>
      <c r="D1077" t="str">
        <f>'[1]210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0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0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'[1]210 Y RFC'!A1077</f>
        <v>GURA9207197H9</v>
      </c>
      <c r="C1078" t="str">
        <f>'[1]210 Y RFC'!B1077</f>
        <v>210-1075</v>
      </c>
      <c r="D1078" t="str">
        <f>'[1]210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7742.2</v>
      </c>
      <c r="G1078" s="28">
        <f>SUMIFS(Tabla16[[EXENTO ]],Tabla16[NUM],Tabla1[[#This Row],[CODIGO]])</f>
        <v>619.38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7,742</v>
      </c>
      <c r="M1078" t="str">
        <f>FIXED(Tabla1[[#This Row],[TASA EXE.]],0)</f>
        <v>619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'[1]210 Y RFC'!A1078</f>
        <v>MANM690116226</v>
      </c>
      <c r="C1079" t="str">
        <f>'[1]210 Y RFC'!B1078</f>
        <v>210-1076</v>
      </c>
      <c r="D1079" t="str">
        <f>'[1]210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'[1]210 Y RFC'!A1079</f>
        <v>PFO0104061M9</v>
      </c>
      <c r="C1080" t="str">
        <f>'[1]210 Y RFC'!B1079</f>
        <v>210-1077</v>
      </c>
      <c r="D1080" t="str">
        <f>'[1]210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'[1]210 Y RFC'!A1080</f>
        <v>JBM911203J3A</v>
      </c>
      <c r="C1081" t="str">
        <f>'[1]210 Y RFC'!B1080</f>
        <v>210-1078</v>
      </c>
      <c r="D1081" t="str">
        <f>'[1]210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'[1]210 Y RFC'!A1081</f>
        <v>CAD121205K52</v>
      </c>
      <c r="C1082" t="str">
        <f>'[1]210 Y RFC'!B1081</f>
        <v>210-1079</v>
      </c>
      <c r="D1082" t="str">
        <f>'[1]210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'[1]210 Y RFC'!A1082</f>
        <v>EUCA631109B19</v>
      </c>
      <c r="C1083" t="str">
        <f>'[1]210 Y RFC'!B1082</f>
        <v>210-1080</v>
      </c>
      <c r="D1083" t="str">
        <f>'[1]210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x14ac:dyDescent="0.25">
      <c r="B1084" t="str">
        <f>'[1]210 Y RFC'!A1083</f>
        <v>GAMM950403EQ2</v>
      </c>
      <c r="C1084" t="str">
        <f>'[1]210 Y RFC'!B1083</f>
        <v>210-1081</v>
      </c>
      <c r="D1084" t="str">
        <f>'[1]210 Y RFC'!C1083</f>
        <v>GARCIA MOLINA JOSE MANUEL</v>
      </c>
      <c r="E1084" s="28">
        <f>SUMIFS(Tabla16[TASA 16],Tabla16[NUM],Tabla1[[#This Row],[CODIGO]])</f>
        <v>0</v>
      </c>
      <c r="F1084" s="28">
        <f>SUMIFS(Tabla16[TASA 0%],Tabla16[NUM],Tabla1[[#This Row],[CODIGO]])</f>
        <v>2988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2,988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x14ac:dyDescent="0.25">
      <c r="B1085" t="str">
        <f>'[1]210 Y RFC'!A1084</f>
        <v>OOFH870301IU6</v>
      </c>
      <c r="C1085" t="str">
        <f>'[1]210 Y RFC'!B1084</f>
        <v>210-1082</v>
      </c>
      <c r="D1085" t="str">
        <f>'[1]210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'[1]210 Y RFC'!A1085</f>
        <v>PACF680705KN8</v>
      </c>
      <c r="C1086" t="str">
        <f>'[1]210 Y RFC'!B1085</f>
        <v>210-1083</v>
      </c>
      <c r="D1086" t="str">
        <f>'[1]210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4"/>
    </row>
    <row r="1087" spans="2:20" x14ac:dyDescent="0.25">
      <c r="B1087" t="str">
        <f>'[1]210 Y RFC'!A1086</f>
        <v>VAMH6001167X7</v>
      </c>
      <c r="C1087" t="str">
        <f>'[1]210 Y RFC'!B1086</f>
        <v>210-1084</v>
      </c>
      <c r="D1087" t="str">
        <f>'[1]210 Y RFC'!C1086</f>
        <v>VALDIVIA MARTIN HECTOR ALEJANDRO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'[1]210 Y RFC'!A1087</f>
        <v>CAGG790209245</v>
      </c>
      <c r="C1088" t="str">
        <f>'[1]210 Y RFC'!B1087</f>
        <v>210-1085</v>
      </c>
      <c r="D1088" t="str">
        <f>'[1]210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4"/>
    </row>
    <row r="1089" spans="2:20" x14ac:dyDescent="0.25">
      <c r="B1089" t="str">
        <f>'[1]210 Y RFC'!A1088</f>
        <v>CSA0806034GA</v>
      </c>
      <c r="C1089" t="str">
        <f>'[1]210 Y RFC'!B1088</f>
        <v>210-1086</v>
      </c>
      <c r="D1089" t="str">
        <f>'[1]210 Y RFC'!C1088</f>
        <v>COMERCIALIZADORA SARAMEL SA DE CV</v>
      </c>
      <c r="E1089" s="28">
        <f>SUMIFS(Tabla16[TASA 16],Tabla16[NUM],Tabla1[[#This Row],[CODIGO]])</f>
        <v>12690</v>
      </c>
      <c r="F1089" s="28">
        <f>SUMIFS(Tabla16[TASA 0%],Tabla16[NUM],Tabla1[[#This Row],[CODIGO]])</f>
        <v>15027.599999999999</v>
      </c>
      <c r="G1089" s="28">
        <f>SUMIFS(Tabla16[[EXENTO ]],Tabla16[NUM],Tabla1[[#This Row],[CODIGO]])</f>
        <v>0</v>
      </c>
      <c r="H1089" s="28">
        <f>SUMIFS(Tabla16[IVA],Tabla16[NUM],Tabla1[[#This Row],[CODIGO]])</f>
        <v>2030.4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12,690</v>
      </c>
      <c r="L1089" t="str">
        <f>FIXED(Tabla1[[#This Row],[TASA 0%]],0)</f>
        <v>15,028</v>
      </c>
      <c r="M1089" t="str">
        <f>FIXED(Tabla1[[#This Row],[TASA EXE.]],0)</f>
        <v>0</v>
      </c>
      <c r="N1089" t="str">
        <f>FIXED(Tabla1[[#This Row],[IVA]],0)</f>
        <v>2,030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2030.4</v>
      </c>
    </row>
    <row r="1090" spans="2:20" x14ac:dyDescent="0.25">
      <c r="B1090" t="str">
        <f>'[1]210 Y RFC'!A1089</f>
        <v>TOBL860323BH6</v>
      </c>
      <c r="C1090" t="str">
        <f>'[1]210 Y RFC'!B1089</f>
        <v>210-1087</v>
      </c>
      <c r="D1090" t="str">
        <f>'[1]210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'[1]210 Y RFC'!A1090</f>
        <v>SIO961106VA3</v>
      </c>
      <c r="C1091" t="str">
        <f>'[1]210 Y RFC'!B1090</f>
        <v>210-1088</v>
      </c>
      <c r="D1091" t="str">
        <f>'[1]210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x14ac:dyDescent="0.25">
      <c r="B1092" t="str">
        <f>'[1]210 Y RFC'!A1091</f>
        <v>KCO170316NYA</v>
      </c>
      <c r="C1092" t="str">
        <f>'[1]210 Y RFC'!B1091</f>
        <v>210-1089</v>
      </c>
      <c r="D1092" t="str">
        <f>'[1]210 Y RFC'!C1091</f>
        <v>KPS COMERCIALIZADORA SA DE CV</v>
      </c>
      <c r="E1092" s="28">
        <f>SUMIFS(Tabla16[TASA 16],Tabla16[NUM],Tabla1[[#This Row],[CODIGO]])</f>
        <v>56000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8960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56,000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8,960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8960</v>
      </c>
    </row>
    <row r="1093" spans="2:20" x14ac:dyDescent="0.25">
      <c r="B1093" t="str">
        <f>'[1]210 Y RFC'!A1092</f>
        <v>FTE9704039P3</v>
      </c>
      <c r="C1093" t="str">
        <f>'[1]210 Y RFC'!B1092</f>
        <v>210-1090</v>
      </c>
      <c r="D1093" t="str">
        <f>'[1]210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'[1]210 Y RFC'!A1093</f>
        <v>DDO140630FG0</v>
      </c>
      <c r="C1094" t="str">
        <f>'[1]210 Y RFC'!B1093</f>
        <v>210-1091</v>
      </c>
      <c r="D1094" t="str">
        <f>'[1]210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'[1]210 Y RFC'!A1094</f>
        <v>MECG7109152K4</v>
      </c>
      <c r="C1095" t="str">
        <f>'[1]210 Y RFC'!B1094</f>
        <v>210-1092</v>
      </c>
      <c r="D1095" t="str">
        <f>'[1]210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'[1]210 Y RFC'!A1095</f>
        <v>TME0106194L2</v>
      </c>
      <c r="C1096" t="str">
        <f>'[1]210 Y RFC'!B1095</f>
        <v>210-1093</v>
      </c>
      <c r="D1096" t="str">
        <f>'[1]210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'[1]210 Y RFC'!A1096</f>
        <v>QUGD000201B76</v>
      </c>
      <c r="C1097" t="str">
        <f>'[1]210 Y RFC'!B1096</f>
        <v>210-1094</v>
      </c>
      <c r="D1097" t="str">
        <f>'[1]210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0</v>
      </c>
      <c r="T1097" s="74"/>
    </row>
    <row r="1098" spans="2:20" x14ac:dyDescent="0.25">
      <c r="B1098" t="str">
        <f>'[1]210 Y RFC'!A1097</f>
        <v>OCO020222FE5</v>
      </c>
      <c r="C1098" t="str">
        <f>'[1]210 Y RFC'!B1097</f>
        <v>210-1095</v>
      </c>
      <c r="D1098" t="str">
        <f>'[1]210 Y RFC'!C1097</f>
        <v>OCAMI COMERCIALIZACION SA DE CV</v>
      </c>
      <c r="E1098" s="28">
        <f>SUMIFS(Tabla16[TASA 16],Tabla16[NUM],Tabla1[[#This Row],[CODIGO]])</f>
        <v>360496.625</v>
      </c>
      <c r="F1098" s="28">
        <f>SUMIFS(Tabla16[TASA 0%],Tabla16[NUM],Tabla1[[#This Row],[CODIGO]])</f>
        <v>-5.0000000046566129E-3</v>
      </c>
      <c r="G1098" s="28">
        <f>SUMIFS(Tabla16[[EXENTO ]],Tabla16[NUM],Tabla1[[#This Row],[CODIGO]])</f>
        <v>0</v>
      </c>
      <c r="H1098" s="28">
        <f>SUMIFS(Tabla16[IVA],Tabla16[NUM],Tabla1[[#This Row],[CODIGO]])</f>
        <v>57679.46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360,497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57,679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57679.520000000004</v>
      </c>
      <c r="T1098" s="74"/>
    </row>
    <row r="1099" spans="2:20" x14ac:dyDescent="0.25">
      <c r="B1099" t="str">
        <f>'[1]210 Y RFC'!A1098</f>
        <v>PHA010406JQ7</v>
      </c>
      <c r="C1099" t="str">
        <f>'[1]210 Y RFC'!B1098</f>
        <v>210-1096</v>
      </c>
      <c r="D1099" t="str">
        <f>'[1]210 Y RFC'!C1098</f>
        <v>PHARMADAN S DE RL DE CV</v>
      </c>
      <c r="E1099" s="28">
        <f>SUMIFS(Tabla16[TASA 16],Tabla16[NUM],Tabla1[[#This Row],[CODIGO]])</f>
        <v>28312.4375</v>
      </c>
      <c r="F1099" s="28">
        <f>SUMIFS(Tabla16[TASA 0%],Tabla16[NUM],Tabla1[[#This Row],[CODIGO]])</f>
        <v>-7.5000000015279511E-3</v>
      </c>
      <c r="G1099" s="28">
        <f>SUMIFS(Tabla16[[EXENTO ]],Tabla16[NUM],Tabla1[[#This Row],[CODIGO]])</f>
        <v>0</v>
      </c>
      <c r="H1099" s="28">
        <f>SUMIFS(Tabla16[IVA],Tabla16[NUM],Tabla1[[#This Row],[CODIGO]])</f>
        <v>4529.99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28,312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4,530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4529.92</v>
      </c>
    </row>
    <row r="1100" spans="2:20" x14ac:dyDescent="0.25">
      <c r="B1100" t="str">
        <f>'[1]210 Y RFC'!A1099</f>
        <v>MUGA5103092S6</v>
      </c>
      <c r="C1100" t="str">
        <f>'[1]210 Y RFC'!B1099</f>
        <v>210-1097</v>
      </c>
      <c r="D1100" t="str">
        <f>'[1]210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'[1]210 Y RFC'!A1100</f>
        <v>GOZA910101JKA</v>
      </c>
      <c r="C1101" t="str">
        <f>'[1]210 Y RFC'!B1100</f>
        <v>210-1098</v>
      </c>
      <c r="D1101" t="str">
        <f>'[1]210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'[1]210 Y RFC'!A1101</f>
        <v>FAL971030PX1</v>
      </c>
      <c r="C1102" t="str">
        <f>'[1]210 Y RFC'!B1101</f>
        <v>210-1099</v>
      </c>
      <c r="D1102" t="str">
        <f>'[1]210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'[1]210 Y RFC'!A1102</f>
        <v>JIRJ850218442</v>
      </c>
      <c r="C1103" t="str">
        <f>'[1]210 Y RFC'!B1102</f>
        <v>210-1100</v>
      </c>
      <c r="D1103" t="str">
        <f>'[1]210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x14ac:dyDescent="0.25">
      <c r="B1104" t="str">
        <f>'[1]210 Y RFC'!A1103</f>
        <v>MPH1810172S8</v>
      </c>
      <c r="C1104" t="str">
        <f>'[1]210 Y RFC'!B1103</f>
        <v>210-1101</v>
      </c>
      <c r="D1104" t="str">
        <f>'[1]210 Y RFC'!C1103</f>
        <v>MERAKI PHARMA SA DE CV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x14ac:dyDescent="0.25">
      <c r="B1105" t="str">
        <f>'[1]210 Y RFC'!A1104</f>
        <v>HURL730211D23</v>
      </c>
      <c r="C1105" t="str">
        <f>'[1]210 Y RFC'!B1104</f>
        <v>210-1102</v>
      </c>
      <c r="D1105" t="str">
        <f>'[1]210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'[1]210 Y RFC'!A1105</f>
        <v>UGU250907MH5</v>
      </c>
      <c r="C1106" t="str">
        <f>'[1]210 Y RFC'!B1105</f>
        <v>210-1103</v>
      </c>
      <c r="D1106" t="str">
        <f>'[1]210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'[1]210 Y RFC'!A1106</f>
        <v>CIRA8904179C2</v>
      </c>
      <c r="C1107" t="str">
        <f>'[1]210 Y RFC'!B1106</f>
        <v>210-1104</v>
      </c>
      <c r="D1107" t="str">
        <f>'[1]210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'[1]210 Y RFC'!A1107</f>
        <v>MEGO480520JK5</v>
      </c>
      <c r="C1108" t="str">
        <f>'[1]210 Y RFC'!B1107</f>
        <v>210-1105</v>
      </c>
      <c r="D1108" t="str">
        <f>'[1]210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'[1]210 Y RFC'!A1108</f>
        <v>PME8202242N0</v>
      </c>
      <c r="C1109" t="str">
        <f>'[1]210 Y RFC'!B1108</f>
        <v>210-1106</v>
      </c>
      <c r="D1109" t="str">
        <f>'[1]210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'[1]210 Y RFC'!A1109</f>
        <v>GMA970130UA1</v>
      </c>
      <c r="C1110" t="str">
        <f>'[1]210 Y RFC'!B1109</f>
        <v>210-1107</v>
      </c>
      <c r="D1110" t="str">
        <f>'[1]210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'[1]210 Y RFC'!A1110</f>
        <v>NASH8108088U1</v>
      </c>
      <c r="C1111" t="str">
        <f>'[1]210 Y RFC'!B1110</f>
        <v>210-1108</v>
      </c>
      <c r="D1111" t="str">
        <f>'[1]210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'[1]210 Y RFC'!A1111</f>
        <v>PCO8211161W1</v>
      </c>
      <c r="C1112" t="str">
        <f>'[1]210 Y RFC'!B1111</f>
        <v>210-1109</v>
      </c>
      <c r="D1112" t="str">
        <f>'[1]210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'[1]210 Y RFC'!A1112</f>
        <v>BAD9612203M3</v>
      </c>
      <c r="C1113" t="str">
        <f>'[1]210 Y RFC'!B1112</f>
        <v>210-1110</v>
      </c>
      <c r="D1113" t="str">
        <f>'[1]210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'[1]210 Y RFC'!A1113</f>
        <v>PRI190815SU0</v>
      </c>
      <c r="C1114" t="str">
        <f>'[1]210 Y RFC'!B1113</f>
        <v>210-1111</v>
      </c>
      <c r="D1114" t="str">
        <f>'[1]210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77455.040000000008</v>
      </c>
      <c r="G1114" s="28">
        <f>SUMIFS(Tabla16[[EXENTO ]],Tabla16[NUM],Tabla1[[#This Row],[CODIGO]])</f>
        <v>6196.38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77,455</v>
      </c>
      <c r="M1114" t="str">
        <f>FIXED(Tabla1[[#This Row],[TASA EXE.]],0)</f>
        <v>6,196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0</v>
      </c>
      <c r="T1114" s="74"/>
    </row>
    <row r="1115" spans="2:20" x14ac:dyDescent="0.25">
      <c r="B1115" t="str">
        <f>'[1]210 Y RFC'!A1114</f>
        <v>RDI0205141K4</v>
      </c>
      <c r="C1115" t="str">
        <f>'[1]210 Y RFC'!B1114</f>
        <v>210-1112</v>
      </c>
      <c r="D1115" t="str">
        <f>'[1]210 Y RFC'!C1114</f>
        <v>RODRIGUEZ DISTRIBUCIONES SA DE CV</v>
      </c>
      <c r="E1115" s="28">
        <f>SUMIFS(Tabla16[TASA 16],Tabla16[NUM],Tabla1[[#This Row],[CODIGO]])</f>
        <v>13090.1875</v>
      </c>
      <c r="F1115" s="28">
        <f>SUMIFS(Tabla16[TASA 0%],Tabla16[NUM],Tabla1[[#This Row],[CODIGO]])</f>
        <v>73267.982499999998</v>
      </c>
      <c r="G1115" s="28">
        <f>SUMIFS(Tabla16[[EXENTO ]],Tabla16[NUM],Tabla1[[#This Row],[CODIGO]])</f>
        <v>0</v>
      </c>
      <c r="H1115" s="28">
        <f>SUMIFS(Tabla16[IVA],Tabla16[NUM],Tabla1[[#This Row],[CODIGO]])</f>
        <v>2094.4300000000003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13,090</v>
      </c>
      <c r="L1115" t="str">
        <f>FIXED(Tabla1[[#This Row],[TASA 0%]],0)</f>
        <v>73,268</v>
      </c>
      <c r="M1115" t="str">
        <f>FIXED(Tabla1[[#This Row],[TASA EXE.]],0)</f>
        <v>0</v>
      </c>
      <c r="N1115" t="str">
        <f>FIXED(Tabla1[[#This Row],[IVA]],0)</f>
        <v>2,094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2094.4</v>
      </c>
    </row>
    <row r="1116" spans="2:20" x14ac:dyDescent="0.25">
      <c r="B1116" t="str">
        <f>'[1]210 Y RFC'!A1115</f>
        <v>TEGT530331C79</v>
      </c>
      <c r="C1116" t="str">
        <f>'[1]210 Y RFC'!B1115</f>
        <v>210-1113</v>
      </c>
      <c r="D1116" t="str">
        <f>'[1]210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'[1]210 Y RFC'!A1116</f>
        <v>HIZJ941205C69</v>
      </c>
      <c r="C1117" t="str">
        <f>'[1]210 Y RFC'!B1116</f>
        <v>210-1114</v>
      </c>
      <c r="D1117" t="str">
        <f>'[1]210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'[1]210 Y RFC'!A1117</f>
        <v>PGA151030I56</v>
      </c>
      <c r="C1118" t="str">
        <f>'[1]210 Y RFC'!B1117</f>
        <v>210-1115</v>
      </c>
      <c r="D1118" t="str">
        <f>'[1]210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0</v>
      </c>
      <c r="T1118" s="74"/>
    </row>
    <row r="1119" spans="2:20" x14ac:dyDescent="0.25">
      <c r="B1119" t="str">
        <f>'[1]210 Y RFC'!A1118</f>
        <v>SPE11071516A</v>
      </c>
      <c r="C1119" t="str">
        <f>'[1]210 Y RFC'!B1118</f>
        <v>210-1116</v>
      </c>
      <c r="D1119" t="str">
        <f>'[1]210 Y RFC'!C1118</f>
        <v>SISTEMA DE PREPAGO ELECTRONICO S DE RL DE CV</v>
      </c>
      <c r="E1119" s="28">
        <f>SUMIFS(Tabla16[TASA 16],Tabla16[NUM],Tabla1[[#This Row],[CODIGO]])</f>
        <v>258620.625</v>
      </c>
      <c r="F1119" s="28">
        <f>SUMIFS(Tabla16[TASA 0%],Tabla16[NUM],Tabla1[[#This Row],[CODIGO]])</f>
        <v>7.4999999982537702E-2</v>
      </c>
      <c r="G1119" s="28">
        <f>SUMIFS(Tabla16[[EXENTO ]],Tabla16[NUM],Tabla1[[#This Row],[CODIGO]])</f>
        <v>0</v>
      </c>
      <c r="H1119" s="28">
        <f>SUMIFS(Tabla16[IVA],Tabla16[NUM],Tabla1[[#This Row],[CODIGO]])</f>
        <v>41379.300000000003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258,621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41,379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41379.360000000001</v>
      </c>
    </row>
    <row r="1120" spans="2:20" x14ac:dyDescent="0.25">
      <c r="B1120" t="str">
        <f>'[1]210 Y RFC'!A1119</f>
        <v>CUMG8204013CA</v>
      </c>
      <c r="C1120" t="str">
        <f>'[1]210 Y RFC'!B1119</f>
        <v>210-1117</v>
      </c>
      <c r="D1120" t="str">
        <f>'[1]210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'[1]210 Y RFC'!A1120</f>
        <v>BIS170523D75</v>
      </c>
      <c r="C1121" t="str">
        <f>'[1]210 Y RFC'!B1120</f>
        <v>210-1118</v>
      </c>
      <c r="D1121" t="str">
        <f>'[1]210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'[1]210 Y RFC'!A1121</f>
        <v>TI&amp;130226EM8</v>
      </c>
      <c r="C1122" t="str">
        <f>'[1]210 Y RFC'!B1121</f>
        <v>210-1119</v>
      </c>
      <c r="D1122" t="str">
        <f>'[1]210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'[1]210 Y RFC'!A1122</f>
        <v>SARE570501S50</v>
      </c>
      <c r="C1123" t="str">
        <f>'[1]210 Y RFC'!B1122</f>
        <v>210-1120</v>
      </c>
      <c r="D1123" t="str">
        <f>'[1]210 Y RFC'!C1122</f>
        <v>SANCHEZ ROBLEDO MARIA ELENA</v>
      </c>
      <c r="E1123" s="28">
        <f>SUMIFS(Tabla16[TASA 16],Tabla16[NUM],Tabla1[[#This Row],[CODIGO]])</f>
        <v>0</v>
      </c>
      <c r="F1123" s="28">
        <f>SUMIFS(Tabla16[TASA 0%],Tabla16[NUM],Tabla1[[#This Row],[CODIGO]])</f>
        <v>0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x14ac:dyDescent="0.25">
      <c r="B1124" t="str">
        <f>'[1]210 Y RFC'!A1123</f>
        <v>AECW610227F15</v>
      </c>
      <c r="C1124" t="str">
        <f>'[1]210 Y RFC'!B1123</f>
        <v>210-1121</v>
      </c>
      <c r="D1124" t="str">
        <f>'[1]210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729753.47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729,753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'[1]210 Y RFC'!A1124</f>
        <v>AAER590218D7A</v>
      </c>
      <c r="C1125" t="str">
        <f>'[1]210 Y RFC'!B1124</f>
        <v>210-1122</v>
      </c>
      <c r="D1125" t="str">
        <f>'[1]210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'[1]210 Y RFC'!A1125</f>
        <v>CAMS700514QI6</v>
      </c>
      <c r="C1126" t="str">
        <f>'[1]210 Y RFC'!B1125</f>
        <v>210-1123</v>
      </c>
      <c r="D1126" t="str">
        <f>'[1]210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'[1]210 Y RFC'!A1126</f>
        <v>BAAJ850516DF0</v>
      </c>
      <c r="C1127" t="str">
        <f>'[1]210 Y RFC'!B1126</f>
        <v>210-1124</v>
      </c>
      <c r="D1127" t="str">
        <f>'[1]210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'[1]210 Y RFC'!A1127</f>
        <v>PCA8402024P8</v>
      </c>
      <c r="C1128" t="str">
        <f>'[1]210 Y RFC'!B1127</f>
        <v>210-1125</v>
      </c>
      <c r="D1128" t="str">
        <f>'[1]210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'[1]210 Y RFC'!A1128</f>
        <v>ZARM960812EK9</v>
      </c>
      <c r="C1129" t="str">
        <f>'[1]210 Y RFC'!B1128</f>
        <v>210-1126</v>
      </c>
      <c r="D1129" t="str">
        <f>'[1]210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'[1]210 Y RFC'!A1129</f>
        <v>CAGH640525P28</v>
      </c>
      <c r="C1130" t="str">
        <f>'[1]210 Y RFC'!B1129</f>
        <v>210-1127</v>
      </c>
      <c r="D1130" t="str">
        <f>'[1]210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'[1]210 Y RFC'!A1130</f>
        <v>PAB840622AU2</v>
      </c>
      <c r="C1131" t="str">
        <f>'[1]210 Y RFC'!B1130</f>
        <v>210-1128</v>
      </c>
      <c r="D1131" t="str">
        <f>'[1]210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'[1]210 Y RFC'!A1131</f>
        <v>NPL8503148Y9</v>
      </c>
      <c r="C1132" t="str">
        <f>'[1]210 Y RFC'!B1131</f>
        <v>210-1129</v>
      </c>
      <c r="D1132" t="str">
        <f>'[1]210 Y RFC'!C1131</f>
        <v>NAVI PLASTIC SA DE CV</v>
      </c>
      <c r="E1132" s="28">
        <f>SUMIFS(Tabla16[TASA 16],Tabla16[NUM],Tabla1[[#This Row],[CODIGO]])</f>
        <v>141929.875</v>
      </c>
      <c r="F1132" s="28">
        <f>SUMIFS(Tabla16[TASA 0%],Tabla16[NUM],Tabla1[[#This Row],[CODIGO]])</f>
        <v>-0.34500000001164155</v>
      </c>
      <c r="G1132" s="28">
        <f>SUMIFS(Tabla16[[EXENTO ]],Tabla16[NUM],Tabla1[[#This Row],[CODIGO]])</f>
        <v>0.02</v>
      </c>
      <c r="H1132" s="28">
        <f>SUMIFS(Tabla16[IVA],Tabla16[NUM],Tabla1[[#This Row],[CODIGO]])</f>
        <v>22708.78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141,930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22,709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22708.799999999999</v>
      </c>
    </row>
    <row r="1133" spans="2:18" x14ac:dyDescent="0.25">
      <c r="B1133" t="str">
        <f>'[1]210 Y RFC'!A1132</f>
        <v>BAT010430CD1</v>
      </c>
      <c r="C1133" t="str">
        <f>'[1]210 Y RFC'!B1132</f>
        <v>210-1130</v>
      </c>
      <c r="D1133" t="str">
        <f>'[1]210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'[1]210 Y RFC'!A1133</f>
        <v>HFI1907307H9</v>
      </c>
      <c r="C1134" t="str">
        <f>'[1]210 Y RFC'!B1133</f>
        <v>210-1131</v>
      </c>
      <c r="D1134" t="str">
        <f>'[1]210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'[1]210 Y RFC'!A1134</f>
        <v>ROVM650520US8</v>
      </c>
      <c r="C1135" t="str">
        <f>'[1]210 Y RFC'!B1134</f>
        <v>210-1132</v>
      </c>
      <c r="D1135" t="str">
        <f>'[1]210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'[1]210 Y RFC'!A1135</f>
        <v>NATM6402083S0</v>
      </c>
      <c r="C1136" t="str">
        <f>'[1]210 Y RFC'!B1135</f>
        <v>210-1133</v>
      </c>
      <c r="D1136" t="str">
        <f>'[1]210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'[1]210 Y RFC'!A1136</f>
        <v>MUAN650701510</v>
      </c>
      <c r="C1137" t="str">
        <f>'[1]210 Y RFC'!B1136</f>
        <v>210-1134</v>
      </c>
      <c r="D1137" t="str">
        <f>'[1]210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x14ac:dyDescent="0.25">
      <c r="B1138" t="str">
        <f>'[1]210 Y RFC'!A1137</f>
        <v>BIC180301MY4</v>
      </c>
      <c r="C1138" t="str">
        <f>'[1]210 Y RFC'!B1137</f>
        <v>210-1135</v>
      </c>
      <c r="D1138" t="str">
        <f>'[1]210 Y RFC'!C1137</f>
        <v>BLACK ICE SAS DE CV</v>
      </c>
      <c r="E1138" s="28">
        <f>SUMIFS(Tabla16[TASA 16],Tabla16[NUM],Tabla1[[#This Row],[CODIGO]])</f>
        <v>413.75</v>
      </c>
      <c r="F1138" s="28">
        <f>SUMIFS(Tabla16[TASA 0%],Tabla16[NUM],Tabla1[[#This Row],[CODIGO]])</f>
        <v>14493.05</v>
      </c>
      <c r="G1138" s="28">
        <f>SUMIFS(Tabla16[[EXENTO ]],Tabla16[NUM],Tabla1[[#This Row],[CODIGO]])</f>
        <v>0</v>
      </c>
      <c r="H1138" s="28">
        <f>SUMIFS(Tabla16[IVA],Tabla16[NUM],Tabla1[[#This Row],[CODIGO]])</f>
        <v>66.2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414</v>
      </c>
      <c r="L1138" t="str">
        <f>FIXED(Tabla1[[#This Row],[TASA 0%]],0)</f>
        <v>14,493</v>
      </c>
      <c r="M1138" t="str">
        <f>FIXED(Tabla1[[#This Row],[TASA EXE.]],0)</f>
        <v>0</v>
      </c>
      <c r="N1138" t="str">
        <f>FIXED(Tabla1[[#This Row],[IVA]],0)</f>
        <v>66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66.239999999999995</v>
      </c>
    </row>
    <row r="1139" spans="2:20" x14ac:dyDescent="0.25">
      <c r="B1139" t="str">
        <f>'[1]210 Y RFC'!A1138</f>
        <v>EEI111227484</v>
      </c>
      <c r="C1139" t="str">
        <f>'[1]210 Y RFC'!B1138</f>
        <v>210-1136</v>
      </c>
      <c r="D1139" t="str">
        <f>'[1]210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'[1]210 Y RFC'!A1139</f>
        <v>LGU811119M86</v>
      </c>
      <c r="C1140" t="str">
        <f>'[1]210 Y RFC'!B1139</f>
        <v>210-1137</v>
      </c>
      <c r="D1140" t="str">
        <f>'[1]210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0</v>
      </c>
    </row>
    <row r="1141" spans="2:20" x14ac:dyDescent="0.25">
      <c r="B1141" t="str">
        <f>'[1]210 Y RFC'!A1140</f>
        <v>CPT011130MQ8</v>
      </c>
      <c r="C1141" t="str">
        <f>'[1]210 Y RFC'!B1140</f>
        <v>210-1138</v>
      </c>
      <c r="D1141" t="str">
        <f>'[1]210 Y RFC'!C1140</f>
        <v>CENTRAL DE PISOS TEPA SA DE CV</v>
      </c>
      <c r="E1141" s="28">
        <f>SUMIFS(Tabla16[TASA 16],Tabla16[NUM],Tabla1[[#This Row],[CODIGO]])</f>
        <v>111288.875</v>
      </c>
      <c r="F1141" s="28">
        <f>SUMIFS(Tabla16[TASA 0%],Tabla16[NUM],Tabla1[[#This Row],[CODIGO]])</f>
        <v>3.5000000008949428E-2</v>
      </c>
      <c r="G1141" s="28">
        <f>SUMIFS(Tabla16[[EXENTO ]],Tabla16[NUM],Tabla1[[#This Row],[CODIGO]])</f>
        <v>0</v>
      </c>
      <c r="H1141" s="28">
        <f>SUMIFS(Tabla16[IVA],Tabla16[NUM],Tabla1[[#This Row],[CODIGO]])</f>
        <v>17806.22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111,289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17,806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17806.240000000002</v>
      </c>
      <c r="T1141" s="74"/>
    </row>
    <row r="1142" spans="2:20" x14ac:dyDescent="0.25">
      <c r="B1142" t="str">
        <f>'[1]210 Y RFC'!A1141</f>
        <v>GAGL800505C67</v>
      </c>
      <c r="C1142" t="str">
        <f>'[1]210 Y RFC'!B1141</f>
        <v>210-1139</v>
      </c>
      <c r="D1142" t="str">
        <f>'[1]210 Y RFC'!C1141</f>
        <v>GAMEZ GIRON LUIS EDUARDO</v>
      </c>
      <c r="E1142" s="28">
        <f>SUMIFS(Tabla16[TASA 16],Tabla16[NUM],Tabla1[[#This Row],[CODIGO]])</f>
        <v>102695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16431.2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102,695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16,431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16431.2</v>
      </c>
    </row>
    <row r="1143" spans="2:20" x14ac:dyDescent="0.25">
      <c r="B1143" t="str">
        <f>'[1]210 Y RFC'!A1142</f>
        <v>VAL190905EY0</v>
      </c>
      <c r="C1143" t="str">
        <f>'[1]210 Y RFC'!B1142</f>
        <v>210-1140</v>
      </c>
      <c r="D1143" t="str">
        <f>'[1]210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'[1]210 Y RFC'!A1143</f>
        <v>AEMR620328FY2</v>
      </c>
      <c r="C1144" t="str">
        <f>'[1]210 Y RFC'!B1143</f>
        <v>210-1141</v>
      </c>
      <c r="D1144" t="str">
        <f>'[1]210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'[1]210 Y RFC'!A1144</f>
        <v>MEOV501121K82</v>
      </c>
      <c r="C1145" t="str">
        <f>'[1]210 Y RFC'!B1144</f>
        <v>210-1142</v>
      </c>
      <c r="D1145" t="str">
        <f>'[1]210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'[1]210 Y RFC'!A1145</f>
        <v>ABR920918LU5</v>
      </c>
      <c r="C1146" t="str">
        <f>'[1]210 Y RFC'!B1145</f>
        <v>210-1143</v>
      </c>
      <c r="D1146" t="str">
        <f>'[1]210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'[1]210 Y RFC'!A1146</f>
        <v>GOJG940419JX8</v>
      </c>
      <c r="C1147" t="str">
        <f>'[1]210 Y RFC'!B1146</f>
        <v>210-1144</v>
      </c>
      <c r="D1147" t="str">
        <f>'[1]210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'[1]210 Y RFC'!A1147</f>
        <v>BIME810211JZ8</v>
      </c>
      <c r="C1148" t="str">
        <f>'[1]210 Y RFC'!B1147</f>
        <v>210-1145</v>
      </c>
      <c r="D1148" t="str">
        <f>'[1]210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'[1]210 Y RFC'!A1148</f>
        <v>BIC150304KE9</v>
      </c>
      <c r="C1149" t="str">
        <f>'[1]210 Y RFC'!B1148</f>
        <v>210-1146</v>
      </c>
      <c r="D1149" t="str">
        <f>'[1]210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'[1]210 Y RFC'!A1149</f>
        <v>FAGJ4508055J2</v>
      </c>
      <c r="C1150" t="str">
        <f>'[1]210 Y RFC'!B1149</f>
        <v>210-1147</v>
      </c>
      <c r="D1150" t="str">
        <f>'[1]210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'[1]210 Y RFC'!A1150</f>
        <v>GAPJ730926M78</v>
      </c>
      <c r="C1151" t="str">
        <f>'[1]210 Y RFC'!B1150</f>
        <v>210-1148</v>
      </c>
      <c r="D1151" t="str">
        <f>'[1]210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'[1]210 Y RFC'!A1151</f>
        <v>NUVI791125FL6</v>
      </c>
      <c r="C1152" t="str">
        <f>'[1]210 Y RFC'!B1151</f>
        <v>210-1149</v>
      </c>
      <c r="D1152" t="str">
        <f>'[1]210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'[1]210 Y RFC'!A1152</f>
        <v>MMO171009PI4</v>
      </c>
      <c r="C1153" t="str">
        <f>'[1]210 Y RFC'!B1152</f>
        <v>210-1150</v>
      </c>
      <c r="D1153" t="str">
        <f>'[1]210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'[1]210 Y RFC'!A1153</f>
        <v>CARG390510E12</v>
      </c>
      <c r="C1154" t="str">
        <f>'[1]210 Y RFC'!B1153</f>
        <v>210-1151</v>
      </c>
      <c r="D1154" t="str">
        <f>'[1]210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x14ac:dyDescent="0.25">
      <c r="B1155" t="str">
        <f>'[1]210 Y RFC'!A1154</f>
        <v>GONJ450221PX0</v>
      </c>
      <c r="C1155" t="str">
        <f>'[1]210 Y RFC'!B1154</f>
        <v>210-1152</v>
      </c>
      <c r="D1155" t="str">
        <f>'[1]210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0</v>
      </c>
    </row>
    <row r="1156" spans="2:20" x14ac:dyDescent="0.25">
      <c r="B1156" t="str">
        <f>'[1]210 Y RFC'!A1155</f>
        <v>GOOT411006ES7</v>
      </c>
      <c r="C1156" t="str">
        <f>'[1]210 Y RFC'!B1155</f>
        <v>210-1153</v>
      </c>
      <c r="D1156" t="str">
        <f>'[1]210 Y RFC'!C1155</f>
        <v>GONZALEZ OROZCO TOMAS</v>
      </c>
      <c r="E1156" s="28">
        <f>SUMIFS(Tabla16[TASA 16],Tabla16[NUM],Tabla1[[#This Row],[CODIGO]])</f>
        <v>1991.375</v>
      </c>
      <c r="F1156" s="28">
        <f>SUMIFS(Tabla16[TASA 0%],Tabla16[NUM],Tabla1[[#This Row],[CODIGO]])</f>
        <v>-5.0000000001091394E-3</v>
      </c>
      <c r="G1156" s="28">
        <f>SUMIFS(Tabla16[[EXENTO ]],Tabla16[NUM],Tabla1[[#This Row],[CODIGO]])</f>
        <v>0</v>
      </c>
      <c r="H1156" s="28">
        <f>SUMIFS(Tabla16[IVA],Tabla16[NUM],Tabla1[[#This Row],[CODIGO]])</f>
        <v>318.62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1,991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319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318.56</v>
      </c>
    </row>
    <row r="1157" spans="2:20" x14ac:dyDescent="0.25">
      <c r="B1157" t="str">
        <f>'[1]210 Y RFC'!A1156</f>
        <v>REEO730415IE1</v>
      </c>
      <c r="C1157" t="str">
        <f>'[1]210 Y RFC'!B1156</f>
        <v>210-1154</v>
      </c>
      <c r="D1157" t="str">
        <f>'[1]210 Y RFC'!C1156</f>
        <v>REYES ESPINOZA OLIVIA</v>
      </c>
      <c r="E1157" s="28">
        <f>SUMIFS(Tabla16[TASA 16],Tabla16[NUM],Tabla1[[#This Row],[CODIGO]])</f>
        <v>2130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340.8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2,130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341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340.8</v>
      </c>
    </row>
    <row r="1158" spans="2:20" x14ac:dyDescent="0.25">
      <c r="B1158" t="str">
        <f>'[1]210 Y RFC'!A1157</f>
        <v>FES840823HH0</v>
      </c>
      <c r="C1158" t="str">
        <f>'[1]210 Y RFC'!B1157</f>
        <v>210-1155</v>
      </c>
      <c r="D1158" t="str">
        <f>'[1]210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'[1]210 Y RFC'!A1158</f>
        <v>MAGR600718T8A</v>
      </c>
      <c r="C1159" t="str">
        <f>'[1]210 Y RFC'!B1158</f>
        <v>210-1156</v>
      </c>
      <c r="D1159" t="str">
        <f>'[1]210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'[1]210 Y RFC'!A1159</f>
        <v>MTM830101HJ6</v>
      </c>
      <c r="C1160" t="str">
        <f>'[1]210 Y RFC'!B1159</f>
        <v>210-1157</v>
      </c>
      <c r="D1160" t="str">
        <f>'[1]210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'[1]210 Y RFC'!A1160</f>
        <v>CEK190226587</v>
      </c>
      <c r="C1161" t="str">
        <f>'[1]210 Y RFC'!B1160</f>
        <v>210-1158</v>
      </c>
      <c r="D1161" t="str">
        <f>'[1]210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4"/>
    </row>
    <row r="1162" spans="2:20" x14ac:dyDescent="0.25">
      <c r="B1162" t="str">
        <f>'[1]210 Y RFC'!A1161</f>
        <v>OYG1402271P2</v>
      </c>
      <c r="C1162" t="str">
        <f>'[1]210 Y RFC'!B1161</f>
        <v>210-1159</v>
      </c>
      <c r="D1162" t="str">
        <f>'[1]210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'[1]210 Y RFC'!A1162</f>
        <v>PVE000819KY3</v>
      </c>
      <c r="C1163" t="str">
        <f>'[1]210 Y RFC'!B1162</f>
        <v>210-1160</v>
      </c>
      <c r="D1163" t="str">
        <f>'[1]210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'[1]210 Y RFC'!A1163</f>
        <v>IAJC980914FU2</v>
      </c>
      <c r="C1164" t="str">
        <f>'[1]210 Y RFC'!B1163</f>
        <v>210-1161</v>
      </c>
      <c r="D1164" t="str">
        <f>'[1]210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'[1]210 Y RFC'!A1164</f>
        <v>LOBJ911124TQA</v>
      </c>
      <c r="C1165" t="str">
        <f>'[1]210 Y RFC'!B1164</f>
        <v>210-1162</v>
      </c>
      <c r="D1165" t="str">
        <f>'[1]210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'[1]210 Y RFC'!A1165</f>
        <v>LOPJ880311NT1</v>
      </c>
      <c r="C1166" t="str">
        <f>'[1]210 Y RFC'!B1165</f>
        <v>210-1163</v>
      </c>
      <c r="D1166" t="str">
        <f>'[1]210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'[1]210 Y RFC'!A1166</f>
        <v>GOAR630617QK0</v>
      </c>
      <c r="C1167" t="str">
        <f>'[1]210 Y RFC'!B1166</f>
        <v>210-1164</v>
      </c>
      <c r="D1167" t="str">
        <f>'[1]210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'[1]210 Y RFC'!A1167</f>
        <v>DCO1004133A2</v>
      </c>
      <c r="C1168" t="str">
        <f>'[1]210 Y RFC'!B1167</f>
        <v>210-1165</v>
      </c>
      <c r="D1168" t="str">
        <f>'[1]210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'[1]210 Y RFC'!A1168</f>
        <v>MEAM790519PU3</v>
      </c>
      <c r="C1169" t="str">
        <f>'[1]210 Y RFC'!B1168</f>
        <v>210-1166</v>
      </c>
      <c r="D1169" t="str">
        <f>'[1]210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4"/>
    </row>
    <row r="1170" spans="2:20" x14ac:dyDescent="0.25">
      <c r="B1170" t="str">
        <f>'[1]210 Y RFC'!A1169</f>
        <v>HIOC630322BRA</v>
      </c>
      <c r="C1170" t="str">
        <f>'[1]210 Y RFC'!B1169</f>
        <v>210-1167</v>
      </c>
      <c r="D1170" t="str">
        <f>'[1]210 Y RFC'!C1169</f>
        <v>HIDALGO ORNELAS CATALINA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'[1]210 Y RFC'!A1170</f>
        <v>RUVJ780717G44</v>
      </c>
      <c r="C1171" t="str">
        <f>'[1]210 Y RFC'!B1170</f>
        <v>210-1168</v>
      </c>
      <c r="D1171" t="str">
        <f>'[1]210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'[1]210 Y RFC'!A1171</f>
        <v>DFA120912EU2</v>
      </c>
      <c r="C1172" t="str">
        <f>'[1]210 Y RFC'!B1171</f>
        <v>210-1169</v>
      </c>
      <c r="D1172" t="str">
        <f>'[1]210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0</v>
      </c>
      <c r="T1172" s="74"/>
    </row>
    <row r="1173" spans="2:20" x14ac:dyDescent="0.25">
      <c r="B1173" t="str">
        <f>'[1]210 Y RFC'!A1172</f>
        <v>SORA610218N94</v>
      </c>
      <c r="C1173" t="str">
        <f>'[1]210 Y RFC'!B1172</f>
        <v>210-1170</v>
      </c>
      <c r="D1173" t="str">
        <f>'[1]210 Y RFC'!C1172</f>
        <v>SOLORZANO RODRIGUEZ ANA MARIA</v>
      </c>
      <c r="E1173" s="28">
        <f>SUMIFS(Tabla16[TASA 16],Tabla16[NUM],Tabla1[[#This Row],[CODIGO]])</f>
        <v>73150.25</v>
      </c>
      <c r="F1173" s="28">
        <f>SUMIFS(Tabla16[TASA 0%],Tabla16[NUM],Tabla1[[#This Row],[CODIGO]])</f>
        <v>-3.0000000002473826E-2</v>
      </c>
      <c r="G1173" s="28">
        <f>SUMIFS(Tabla16[[EXENTO ]],Tabla16[NUM],Tabla1[[#This Row],[CODIGO]])</f>
        <v>0</v>
      </c>
      <c r="H1173" s="28">
        <f>SUMIFS(Tabla16[IVA],Tabla16[NUM],Tabla1[[#This Row],[CODIGO]])</f>
        <v>11704.04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73,150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11,704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11704</v>
      </c>
    </row>
    <row r="1174" spans="2:20" x14ac:dyDescent="0.25">
      <c r="B1174" t="str">
        <f>'[1]210 Y RFC'!A1173</f>
        <v>GDF020222EQ3</v>
      </c>
      <c r="C1174" t="str">
        <f>'[1]210 Y RFC'!B1173</f>
        <v>210-1171</v>
      </c>
      <c r="D1174" t="str">
        <f>'[1]210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>
        <f>'[1]210 Y RFC'!A1174</f>
        <v>0</v>
      </c>
      <c r="C1175" t="str">
        <f>'[1]210 Y RFC'!B1174</f>
        <v>210-1172</v>
      </c>
      <c r="D1175" t="str">
        <f>'[1]210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'[1]210 Y RFC'!A1175</f>
        <v>RARR811217AT4</v>
      </c>
      <c r="C1176" t="str">
        <f>'[1]210 Y RFC'!B1175</f>
        <v>210-1173</v>
      </c>
      <c r="D1176" t="str">
        <f>'[1]210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'[1]210 Y RFC'!A1176</f>
        <v>CII150303H51</v>
      </c>
      <c r="C1177" t="str">
        <f>'[1]210 Y RFC'!B1176</f>
        <v>210-1174</v>
      </c>
      <c r="D1177" t="str">
        <f>'[1]210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'[1]210 Y RFC'!A1177</f>
        <v>JIJE8912089T6</v>
      </c>
      <c r="C1178" t="str">
        <f>'[1]210 Y RFC'!B1177</f>
        <v>210-1175</v>
      </c>
      <c r="D1178" t="str">
        <f>'[1]210 Y RFC'!C1177</f>
        <v>JIMENEZ JESSICA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x14ac:dyDescent="0.25">
      <c r="B1179" t="str">
        <f>'[1]210 Y RFC'!A1178</f>
        <v>SIVS7408303H5</v>
      </c>
      <c r="C1179" t="str">
        <f>'[1]210 Y RFC'!B1178</f>
        <v>210-1176</v>
      </c>
      <c r="D1179" t="str">
        <f>'[1]210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x14ac:dyDescent="0.25">
      <c r="B1180" t="str">
        <f>'[1]210 Y RFC'!A1179</f>
        <v>DTR140425NQ9</v>
      </c>
      <c r="C1180" t="str">
        <f>'[1]210 Y RFC'!B1179</f>
        <v>210-1177</v>
      </c>
      <c r="D1180" t="str">
        <f>'[1]210 Y RFC'!C1179</f>
        <v>18 TRUCKING SA DE CV</v>
      </c>
      <c r="E1180" s="28">
        <f>SUMIFS(Tabla16[TASA 16],Tabla16[NUM],Tabla1[[#This Row],[CODIGO]])</f>
        <v>28800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4608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28,800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4,608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4608</v>
      </c>
    </row>
    <row r="1181" spans="2:20" x14ac:dyDescent="0.25">
      <c r="B1181" t="str">
        <f>'[1]210 Y RFC'!A1180</f>
        <v>CEN111027589</v>
      </c>
      <c r="C1181" t="str">
        <f>'[1]210 Y RFC'!B1180</f>
        <v>210-1178</v>
      </c>
      <c r="D1181" t="str">
        <f>'[1]210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24645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24,645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'[1]210 Y RFC'!A1181</f>
        <v>MUN190211L8A</v>
      </c>
      <c r="C1182" t="str">
        <f>'[1]210 Y RFC'!B1181</f>
        <v>210-1179</v>
      </c>
      <c r="D1182" t="str">
        <f>'[1]210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'[1]210 Y RFC'!A1182</f>
        <v>SABR870831JR4</v>
      </c>
      <c r="C1183" t="str">
        <f>'[1]210 Y RFC'!B1182</f>
        <v>210-1180</v>
      </c>
      <c r="D1183" t="str">
        <f>'[1]210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x14ac:dyDescent="0.25">
      <c r="B1184" t="str">
        <f>'[1]210 Y RFC'!A1183</f>
        <v>OONS3602038Q8</v>
      </c>
      <c r="C1184" t="str">
        <f>'[1]210 Y RFC'!B1183</f>
        <v>210-1181</v>
      </c>
      <c r="D1184" t="str">
        <f>'[1]210 Y RFC'!C1183</f>
        <v>OROZCO NAVARRO MA SOLEDAD</v>
      </c>
      <c r="E1184" s="28">
        <f>SUMIFS(Tabla16[TASA 16],Tabla16[NUM],Tabla1[[#This Row],[CODIGO]])</f>
        <v>0</v>
      </c>
      <c r="F1184" s="28">
        <f>SUMIFS(Tabla16[TASA 0%],Tabla16[NUM],Tabla1[[#This Row],[CODIGO]])</f>
        <v>0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x14ac:dyDescent="0.25">
      <c r="B1185" t="str">
        <f>'[1]210 Y RFC'!A1184</f>
        <v>ADK1904029Q6</v>
      </c>
      <c r="C1185" t="str">
        <f>'[1]210 Y RFC'!B1184</f>
        <v>210-1182</v>
      </c>
      <c r="D1185" t="str">
        <f>'[1]210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128502.31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128,502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'[1]210 Y RFC'!A1185</f>
        <v>DPF0012198T4</v>
      </c>
      <c r="C1186" t="str">
        <f>'[1]210 Y RFC'!B1185</f>
        <v>210-1183</v>
      </c>
      <c r="D1186" t="str">
        <f>'[1]210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'[1]210 Y RFC'!A1186</f>
        <v>ABO950601EQ3</v>
      </c>
      <c r="C1187" t="str">
        <f>'[1]210 Y RFC'!B1186</f>
        <v>210-1184</v>
      </c>
      <c r="D1187" t="str">
        <f>'[1]210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13155.779999999999</v>
      </c>
      <c r="G1187" s="28">
        <f>SUMIFS(Tabla16[[EXENTO ]],Tabla16[NUM],Tabla1[[#This Row],[CODIGO]])</f>
        <v>277.02999999999997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13,156</v>
      </c>
      <c r="M1187" t="str">
        <f>FIXED(Tabla1[[#This Row],[TASA EXE.]],0)</f>
        <v>277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'[1]210 Y RFC'!A1187</f>
        <v>AERG650618G68</v>
      </c>
      <c r="C1188" t="str">
        <f>'[1]210 Y RFC'!B1187</f>
        <v>210-1185</v>
      </c>
      <c r="D1188" t="str">
        <f>'[1]210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'[1]210 Y RFC'!A1188</f>
        <v>BAMR900815MFA</v>
      </c>
      <c r="C1189" t="str">
        <f>'[1]210 Y RFC'!B1188</f>
        <v>210-1186</v>
      </c>
      <c r="D1189" t="str">
        <f>'[1]210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25565</v>
      </c>
      <c r="G1189" s="28">
        <f>SUMIFS(Tabla16[[EXENTO ]],Tabla16[NUM],Tabla1[[#This Row],[CODIGO]])</f>
        <v>2045.2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25,565</v>
      </c>
      <c r="M1189" t="str">
        <f>FIXED(Tabla1[[#This Row],[TASA EXE.]],0)</f>
        <v>2,045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'[1]210 Y RFC'!A1189</f>
        <v>VTB160524E54</v>
      </c>
      <c r="C1190" t="str">
        <f>'[1]210 Y RFC'!B1189</f>
        <v>210-1187</v>
      </c>
      <c r="D1190" t="str">
        <f>'[1]210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'[1]210 Y RFC'!A1190</f>
        <v>AAJL670605TZ4</v>
      </c>
      <c r="C1191" t="str">
        <f>'[1]210 Y RFC'!B1190</f>
        <v>210-1188</v>
      </c>
      <c r="D1191" t="str">
        <f>'[1]210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'[1]210 Y RFC'!A1191</f>
        <v>IIN051116L65</v>
      </c>
      <c r="C1192" t="str">
        <f>'[1]210 Y RFC'!B1191</f>
        <v>210-1189</v>
      </c>
      <c r="D1192" t="str">
        <f>'[1]210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'[1]210 Y RFC'!A1192</f>
        <v>CFM600506V82</v>
      </c>
      <c r="C1193" t="str">
        <f>'[1]210 Y RFC'!B1192</f>
        <v>210-1190</v>
      </c>
      <c r="D1193" t="str">
        <f>'[1]210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'[1]210 Y RFC'!A1193</f>
        <v>ZIP160629TE0</v>
      </c>
      <c r="C1194" t="str">
        <f>'[1]210 Y RFC'!B1193</f>
        <v>210-1191</v>
      </c>
      <c r="D1194" t="str">
        <f>'[1]210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0</v>
      </c>
    </row>
    <row r="1195" spans="2:18" x14ac:dyDescent="0.25">
      <c r="B1195" t="str">
        <f>'[1]210 Y RFC'!A1194</f>
        <v>SIRE920317DP7</v>
      </c>
      <c r="C1195" t="str">
        <f>'[1]210 Y RFC'!B1194</f>
        <v>210-1192</v>
      </c>
      <c r="D1195" t="str">
        <f>'[1]210 Y RFC'!C1194</f>
        <v>SILVA RIVERA EFREN</v>
      </c>
      <c r="E1195" s="28">
        <f>SUMIFS(Tabla16[TASA 16],Tabla16[NUM],Tabla1[[#This Row],[CODIGO]])</f>
        <v>4689.5625</v>
      </c>
      <c r="F1195" s="28">
        <f>SUMIFS(Tabla16[TASA 0%],Tabla16[NUM],Tabla1[[#This Row],[CODIGO]])</f>
        <v>5100.0774999999994</v>
      </c>
      <c r="G1195" s="28">
        <f>SUMIFS(Tabla16[[EXENTO ]],Tabla16[NUM],Tabla1[[#This Row],[CODIGO]])</f>
        <v>0</v>
      </c>
      <c r="H1195" s="28">
        <f>SUMIFS(Tabla16[IVA],Tabla16[NUM],Tabla1[[#This Row],[CODIGO]])</f>
        <v>750.33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4,690</v>
      </c>
      <c r="L1195" t="str">
        <f>FIXED(Tabla1[[#This Row],[TASA 0%]],0)</f>
        <v>5,100</v>
      </c>
      <c r="M1195" t="str">
        <f>FIXED(Tabla1[[#This Row],[TASA EXE.]],0)</f>
        <v>0</v>
      </c>
      <c r="N1195" t="str">
        <f>FIXED(Tabla1[[#This Row],[IVA]],0)</f>
        <v>750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750.4</v>
      </c>
    </row>
    <row r="1196" spans="2:18" x14ac:dyDescent="0.25">
      <c r="B1196" t="str">
        <f>'[1]210 Y RFC'!A1195</f>
        <v>CEAG8112093G0</v>
      </c>
      <c r="C1196" t="str">
        <f>'[1]210 Y RFC'!B1195</f>
        <v>210-1193</v>
      </c>
      <c r="D1196" t="str">
        <f>'[1]210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'[1]210 Y RFC'!A1196</f>
        <v>AUSM621015LY0</v>
      </c>
      <c r="C1197" t="str">
        <f>'[1]210 Y RFC'!B1196</f>
        <v>210-1194</v>
      </c>
      <c r="D1197" t="str">
        <f>'[1]210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'[1]210 Y RFC'!A1197</f>
        <v>CGS9910049K8</v>
      </c>
      <c r="C1198" t="str">
        <f>'[1]210 Y RFC'!B1197</f>
        <v>210-1195</v>
      </c>
      <c r="D1198" t="str">
        <f>'[1]210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'[1]210 Y RFC'!A1198</f>
        <v>CMF001204BF7</v>
      </c>
      <c r="C1199" t="str">
        <f>'[1]210 Y RFC'!B1198</f>
        <v>210-1196</v>
      </c>
      <c r="D1199" t="str">
        <f>'[1]210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'[1]210 Y RFC'!A1199</f>
        <v>GAGG721111KJ6</v>
      </c>
      <c r="C1200" t="str">
        <f>'[1]210 Y RFC'!B1199</f>
        <v>210-1197</v>
      </c>
      <c r="D1200" t="str">
        <f>'[1]210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'[1]210 Y RFC'!A1200</f>
        <v>LMY020220GI5</v>
      </c>
      <c r="C1201" t="str">
        <f>'[1]210 Y RFC'!B1200</f>
        <v>210-1198</v>
      </c>
      <c r="D1201" t="str">
        <f>'[1]210 Y RFC'!C1200</f>
        <v>LABORATORIO MYRYAM SA DE CV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x14ac:dyDescent="0.25">
      <c r="B1202" t="str">
        <f>'[1]210 Y RFC'!A1201</f>
        <v>MAVK700616KV0</v>
      </c>
      <c r="C1202" t="str">
        <f>'[1]210 Y RFC'!B1201</f>
        <v>210-1199</v>
      </c>
      <c r="D1202" t="str">
        <f>'[1]210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'[1]210 Y RFC'!A1202</f>
        <v>EGO8510093Y0</v>
      </c>
      <c r="C1203" t="str">
        <f>'[1]210 Y RFC'!B1202</f>
        <v>210-1200</v>
      </c>
      <c r="D1203" t="str">
        <f>'[1]210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0</v>
      </c>
      <c r="T1203" s="74"/>
    </row>
    <row r="1204" spans="2:20" x14ac:dyDescent="0.25">
      <c r="B1204" t="str">
        <f>'[1]210 Y RFC'!A1203</f>
        <v>GUHE7708093K7</v>
      </c>
      <c r="C1204" t="str">
        <f>'[1]210 Y RFC'!B1203</f>
        <v>210-1201</v>
      </c>
      <c r="D1204" t="str">
        <f>'[1]210 Y RFC'!C1203</f>
        <v>GUTIERREZ HERNANDEZ ELEONORA</v>
      </c>
      <c r="E1204" s="28">
        <f>SUMIFS(Tabla16[TASA 16],Tabla16[NUM],Tabla1[[#This Row],[CODIGO]])</f>
        <v>21076.625</v>
      </c>
      <c r="F1204" s="28">
        <f>SUMIFS(Tabla16[TASA 0%],Tabla16[NUM],Tabla1[[#This Row],[CODIGO]])</f>
        <v>13175.605000000001</v>
      </c>
      <c r="G1204" s="28">
        <f>SUMIFS(Tabla16[[EXENTO ]],Tabla16[NUM],Tabla1[[#This Row],[CODIGO]])</f>
        <v>592.57000000000005</v>
      </c>
      <c r="H1204" s="28">
        <f>SUMIFS(Tabla16[IVA],Tabla16[NUM],Tabla1[[#This Row],[CODIGO]])</f>
        <v>3372.26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21,077</v>
      </c>
      <c r="L1204" t="str">
        <f>FIXED(Tabla1[[#This Row],[TASA 0%]],0)</f>
        <v>13,176</v>
      </c>
      <c r="M1204" t="str">
        <f>FIXED(Tabla1[[#This Row],[TASA EXE.]],0)</f>
        <v>593</v>
      </c>
      <c r="N1204" t="str">
        <f>FIXED(Tabla1[[#This Row],[IVA]],0)</f>
        <v>3,372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3372.32</v>
      </c>
    </row>
    <row r="1205" spans="2:20" x14ac:dyDescent="0.25">
      <c r="B1205" t="str">
        <f>'[1]210 Y RFC'!A1204</f>
        <v>GOAL640622E61</v>
      </c>
      <c r="C1205" t="str">
        <f>'[1]210 Y RFC'!B1204</f>
        <v>210-1202</v>
      </c>
      <c r="D1205" t="str">
        <f>'[1]210 Y RFC'!C1204</f>
        <v>GOMEZ ARIAS JOSE LUIS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x14ac:dyDescent="0.25">
      <c r="B1206" t="str">
        <f>'[1]210 Y RFC'!A1205</f>
        <v>CCJ181128119</v>
      </c>
      <c r="C1206" t="str">
        <f>'[1]210 Y RFC'!B1205</f>
        <v>210-1203</v>
      </c>
      <c r="D1206" t="str">
        <f>'[1]210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'[1]210 Y RFC'!A1206</f>
        <v>MIB971009QE0</v>
      </c>
      <c r="C1207" t="str">
        <f>'[1]210 Y RFC'!B1206</f>
        <v>210-1204</v>
      </c>
      <c r="D1207" t="str">
        <f>'[1]210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'[1]210 Y RFC'!A1207</f>
        <v>POM870528LZ5</v>
      </c>
      <c r="C1208" t="str">
        <f>'[1]210 Y RFC'!B1207</f>
        <v>210-1205</v>
      </c>
      <c r="D1208" t="str">
        <f>'[1]210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'[1]210 Y RFC'!A1208</f>
        <v>PTA021220C64</v>
      </c>
      <c r="C1209" t="str">
        <f>'[1]210 Y RFC'!B1208</f>
        <v>210-1206</v>
      </c>
      <c r="D1209" t="str">
        <f>'[1]210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'[1]210 Y RFC'!A1209</f>
        <v>DMA170421L85</v>
      </c>
      <c r="C1210" t="str">
        <f>'[1]210 Y RFC'!B1209</f>
        <v>210-1207</v>
      </c>
      <c r="D1210" t="str">
        <f>'[1]210 Y RFC'!C1209</f>
        <v>DISTRIBUIDORA EL MANTE SA DE CV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x14ac:dyDescent="0.25">
      <c r="B1211" t="str">
        <f>'[1]210 Y RFC'!A1210</f>
        <v>CARS760405LB8</v>
      </c>
      <c r="C1211" t="str">
        <f>'[1]210 Y RFC'!B1210</f>
        <v>210-1208</v>
      </c>
      <c r="D1211" t="str">
        <f>'[1]210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'[1]210 Y RFC'!A1211</f>
        <v>HEL181106NN2</v>
      </c>
      <c r="C1212" t="str">
        <f>'[1]210 Y RFC'!B1211</f>
        <v>210-1209</v>
      </c>
      <c r="D1212" t="str">
        <f>'[1]210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0</v>
      </c>
    </row>
    <row r="1213" spans="2:20" x14ac:dyDescent="0.25">
      <c r="B1213" t="str">
        <f>'[1]210 Y RFC'!A1212</f>
        <v>MLO770224BC1</v>
      </c>
      <c r="C1213" t="str">
        <f>'[1]210 Y RFC'!B1212</f>
        <v>210-1210</v>
      </c>
      <c r="D1213" t="str">
        <f>'[1]210 Y RFC'!C1212</f>
        <v>MEDI LAB DE OCCIDENTE SA DE CV</v>
      </c>
      <c r="E1213" s="28">
        <f>SUMIFS(Tabla16[TASA 16],Tabla16[NUM],Tabla1[[#This Row],[CODIGO]])</f>
        <v>0</v>
      </c>
      <c r="F1213" s="28">
        <f>SUMIFS(Tabla16[TASA 0%],Tabla16[NUM],Tabla1[[#This Row],[CODIGO]])</f>
        <v>0</v>
      </c>
      <c r="G1213" s="28">
        <f>SUMIFS(Tabla16[[EXENTO ]],Tabla16[NUM],Tabla1[[#This Row],[CODIGO]])</f>
        <v>0</v>
      </c>
      <c r="H1213" s="28">
        <f>SUMIFS(Tabla16[IVA],Tabla16[NUM],Tabla1[[#This Row],[CODIGO]])</f>
        <v>0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0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0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0</v>
      </c>
    </row>
    <row r="1214" spans="2:20" x14ac:dyDescent="0.25">
      <c r="B1214" t="str">
        <f>'[1]210 Y RFC'!A1213</f>
        <v>CUVF521004D88</v>
      </c>
      <c r="C1214" t="str">
        <f>'[1]210 Y RFC'!B1213</f>
        <v>210-1211</v>
      </c>
      <c r="D1214" t="str">
        <f>'[1]210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0</v>
      </c>
    </row>
    <row r="1215" spans="2:20" x14ac:dyDescent="0.25">
      <c r="B1215" t="str">
        <f>'[1]210 Y RFC'!A1214</f>
        <v>BIO0403017T3</v>
      </c>
      <c r="C1215" t="str">
        <f>'[1]210 Y RFC'!B1214</f>
        <v>210-1212</v>
      </c>
      <c r="D1215" t="str">
        <f>'[1]210 Y RFC'!C1214</f>
        <v>BIOFACTOR SA DE CV</v>
      </c>
      <c r="E1215" s="28">
        <f>SUMIFS(Tabla16[TASA 16],Tabla16[NUM],Tabla1[[#This Row],[CODIGO]])</f>
        <v>5580.4375</v>
      </c>
      <c r="F1215" s="28">
        <f>SUMIFS(Tabla16[TASA 0%],Tabla16[NUM],Tabla1[[#This Row],[CODIGO]])</f>
        <v>-8.7499999999636202E-2</v>
      </c>
      <c r="G1215" s="28">
        <f>SUMIFS(Tabla16[[EXENTO ]],Tabla16[NUM],Tabla1[[#This Row],[CODIGO]])</f>
        <v>0</v>
      </c>
      <c r="H1215" s="28">
        <f>SUMIFS(Tabla16[IVA],Tabla16[NUM],Tabla1[[#This Row],[CODIGO]])</f>
        <v>892.87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5,580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893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892.80000000000007</v>
      </c>
    </row>
    <row r="1216" spans="2:20" x14ac:dyDescent="0.25">
      <c r="B1216" t="str">
        <f>'[1]210 Y RFC'!A1215</f>
        <v>ICD0501227Q2</v>
      </c>
      <c r="C1216" t="str">
        <f>'[1]210 Y RFC'!B1215</f>
        <v>210-1213</v>
      </c>
      <c r="D1216" t="str">
        <f>'[1]210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'[1]210 Y RFC'!A1216</f>
        <v>JMR5208089P1</v>
      </c>
      <c r="C1217" t="str">
        <f>'[1]210 Y RFC'!B1216</f>
        <v>210-1214</v>
      </c>
      <c r="D1217" t="str">
        <f>'[1]210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'[1]210 Y RFC'!A1217</f>
        <v>GAL951216HD4</v>
      </c>
      <c r="C1218" t="str">
        <f>'[1]210 Y RFC'!B1217</f>
        <v>210-1215</v>
      </c>
      <c r="D1218" t="str">
        <f>'[1]210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'[1]210 Y RFC'!A1218</f>
        <v>CID160301UG9</v>
      </c>
      <c r="C1219" t="str">
        <f>'[1]210 Y RFC'!B1218</f>
        <v>210-1216</v>
      </c>
      <c r="D1219" t="str">
        <f>'[1]210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'[1]210 Y RFC'!A1219</f>
        <v>PAAL9411291L6</v>
      </c>
      <c r="C1220" t="str">
        <f>'[1]210 Y RFC'!B1219</f>
        <v>210-1217</v>
      </c>
      <c r="D1220" t="str">
        <f>'[1]210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'[1]210 Y RFC'!A1220</f>
        <v>TRN180620PW8</v>
      </c>
      <c r="C1221" t="str">
        <f>'[1]210 Y RFC'!B1220</f>
        <v>210-1218</v>
      </c>
      <c r="D1221" t="str">
        <f>'[1]210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'[1]210 Y RFC'!A1221</f>
        <v>DJS010322U38</v>
      </c>
      <c r="C1222" t="str">
        <f>'[1]210 Y RFC'!B1221</f>
        <v>210-1219</v>
      </c>
      <c r="D1222" t="str">
        <f>'[1]210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'[1]210 Y RFC'!A1222</f>
        <v>CED150205A54</v>
      </c>
      <c r="C1223" t="str">
        <f>'[1]210 Y RFC'!B1222</f>
        <v>210-1220</v>
      </c>
      <c r="D1223" t="str">
        <f>'[1]210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'[1]210 Y RFC'!A1223</f>
        <v>RORL840611TI6</v>
      </c>
      <c r="C1224" t="str">
        <f>'[1]210 Y RFC'!B1223</f>
        <v>210-1221</v>
      </c>
      <c r="D1224" t="str">
        <f>'[1]210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'[1]210 Y RFC'!A1224</f>
        <v>ARH1504175Q0</v>
      </c>
      <c r="C1225" t="str">
        <f>'[1]210 Y RFC'!B1224</f>
        <v>210-1222</v>
      </c>
      <c r="D1225" t="str">
        <f>'[1]210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'[1]210 Y RFC'!A1225</f>
        <v>PDM801223S83</v>
      </c>
      <c r="C1226" t="str">
        <f>'[1]210 Y RFC'!B1225</f>
        <v>210-1223</v>
      </c>
      <c r="D1226" t="str">
        <f>'[1]210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'[1]210 Y RFC'!A1226</f>
        <v>ROVO880729Q29</v>
      </c>
      <c r="C1227" t="str">
        <f>'[1]210 Y RFC'!B1226</f>
        <v>210-1224</v>
      </c>
      <c r="D1227" t="str">
        <f>'[1]210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'[1]210 Y RFC'!A1227</f>
        <v>AEPJ7601199L0</v>
      </c>
      <c r="C1228" t="str">
        <f>'[1]210 Y RFC'!B1227</f>
        <v>210-1225</v>
      </c>
      <c r="D1228" t="str">
        <f>'[1]210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'[1]210 Y RFC'!A1228</f>
        <v>MAFA870115774</v>
      </c>
      <c r="C1229" t="str">
        <f>'[1]210 Y RFC'!B1228</f>
        <v>210-1226</v>
      </c>
      <c r="D1229" t="str">
        <f>'[1]210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4"/>
    </row>
    <row r="1230" spans="2:20" x14ac:dyDescent="0.25">
      <c r="B1230" t="str">
        <f>'[1]210 Y RFC'!A1229</f>
        <v>PGI9008081H6</v>
      </c>
      <c r="C1230" t="str">
        <f>'[1]210 Y RFC'!B1229</f>
        <v>210-1227</v>
      </c>
      <c r="D1230" t="str">
        <f>'[1]210 Y RFC'!C1229</f>
        <v>PRODUCTOS GIZEH SA DE CV</v>
      </c>
      <c r="E1230" s="28">
        <f>SUMIFS(Tabla16[TASA 16],Tabla16[NUM],Tabla1[[#This Row],[CODIGO]])</f>
        <v>20910.3125</v>
      </c>
      <c r="F1230" s="28">
        <f>SUMIFS(Tabla16[TASA 0%],Tabla16[NUM],Tabla1[[#This Row],[CODIGO]])</f>
        <v>4.7499999996944098E-2</v>
      </c>
      <c r="G1230" s="28">
        <f>SUMIFS(Tabla16[[EXENTO ]],Tabla16[NUM],Tabla1[[#This Row],[CODIGO]])</f>
        <v>0</v>
      </c>
      <c r="H1230" s="28">
        <f>SUMIFS(Tabla16[IVA],Tabla16[NUM],Tabla1[[#This Row],[CODIGO]])</f>
        <v>3345.65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20,910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3,346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3345.6</v>
      </c>
    </row>
    <row r="1231" spans="2:20" x14ac:dyDescent="0.25">
      <c r="B1231" t="str">
        <f>'[1]210 Y RFC'!A1230</f>
        <v>RUSO841119KZ0</v>
      </c>
      <c r="C1231" t="str">
        <f>'[1]210 Y RFC'!B1230</f>
        <v>210-1228</v>
      </c>
      <c r="D1231" t="str">
        <f>'[1]210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'[1]210 Y RFC'!A1231</f>
        <v>MECR6708247I4</v>
      </c>
      <c r="C1232" t="str">
        <f>'[1]210 Y RFC'!B1231</f>
        <v>210-1229</v>
      </c>
      <c r="D1232" t="str">
        <f>'[1]210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'[1]210 Y RFC'!A1232</f>
        <v>GURJ820516KD9</v>
      </c>
      <c r="C1233" t="str">
        <f>'[1]210 Y RFC'!B1232</f>
        <v>210-1230</v>
      </c>
      <c r="D1233" t="str">
        <f>'[1]210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'[1]210 Y RFC'!A1233</f>
        <v>FOPM690121J53</v>
      </c>
      <c r="C1234" t="str">
        <f>'[1]210 Y RFC'!B1233</f>
        <v>210-1231</v>
      </c>
      <c r="D1234" t="str">
        <f>'[1]210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'[1]210 Y RFC'!A1234</f>
        <v>ENB010525KC2</v>
      </c>
      <c r="C1235" t="str">
        <f>'[1]210 Y RFC'!B1234</f>
        <v>210-1232</v>
      </c>
      <c r="D1235" t="str">
        <f>'[1]210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x14ac:dyDescent="0.25">
      <c r="B1236" t="str">
        <f>'[1]210 Y RFC'!A1235</f>
        <v>DMO150324840</v>
      </c>
      <c r="C1236" t="str">
        <f>'[1]210 Y RFC'!B1235</f>
        <v>210-1233</v>
      </c>
      <c r="D1236" t="str">
        <f>'[1]210 Y RFC'!C1235</f>
        <v>DMONICS S DE RL DE CV</v>
      </c>
      <c r="E1236" s="28">
        <f>SUMIFS(Tabla16[TASA 16],Tabla16[NUM],Tabla1[[#This Row],[CODIGO]])</f>
        <v>0</v>
      </c>
      <c r="F1236" s="28">
        <f>SUMIFS(Tabla16[TASA 0%],Tabla16[NUM],Tabla1[[#This Row],[CODIGO]])</f>
        <v>0</v>
      </c>
      <c r="G1236" s="28">
        <f>SUMIFS(Tabla16[[EXENTO ]],Tabla16[NUM],Tabla1[[#This Row],[CODIGO]])</f>
        <v>0</v>
      </c>
      <c r="H1236" s="28">
        <f>SUMIFS(Tabla16[IVA],Tabla16[NUM],Tabla1[[#This Row],[CODIGO]])</f>
        <v>0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0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0</v>
      </c>
    </row>
    <row r="1237" spans="2:18" x14ac:dyDescent="0.25">
      <c r="B1237" t="str">
        <f>'[1]210 Y RFC'!A1236</f>
        <v>MOCR8109149C0</v>
      </c>
      <c r="C1237" t="str">
        <f>'[1]210 Y RFC'!B1236</f>
        <v>210-1234</v>
      </c>
      <c r="D1237" t="str">
        <f>'[1]210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'[1]210 Y RFC'!A1237</f>
        <v>DIN9606282Z3</v>
      </c>
      <c r="C1238" t="str">
        <f>'[1]210 Y RFC'!B1237</f>
        <v>210-1235</v>
      </c>
      <c r="D1238" t="str">
        <f>'[1]210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'[1]210 Y RFC'!A1238</f>
        <v>RAVM600521SD9</v>
      </c>
      <c r="C1239" t="str">
        <f>'[1]210 Y RFC'!B1238</f>
        <v>210-1236</v>
      </c>
      <c r="D1239" t="str">
        <f>'[1]210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'[1]210 Y RFC'!A1239</f>
        <v>EPU1004244X2</v>
      </c>
      <c r="C1240" t="str">
        <f>'[1]210 Y RFC'!B1239</f>
        <v>210-1237</v>
      </c>
      <c r="D1240" t="str">
        <f>'[1]210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'[1]210 Y RFC'!A1240</f>
        <v>CFO190215U38</v>
      </c>
      <c r="C1241" t="str">
        <f>'[1]210 Y RFC'!B1240</f>
        <v>210-1238</v>
      </c>
      <c r="D1241" t="str">
        <f>'[1]210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'[1]210 Y RFC'!A1241</f>
        <v>REOM960415AJ3</v>
      </c>
      <c r="C1242" t="str">
        <f>'[1]210 Y RFC'!B1241</f>
        <v>210-1239</v>
      </c>
      <c r="D1242" t="str">
        <f>'[1]210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'[1]210 Y RFC'!A1242</f>
        <v>EMO950807NY8</v>
      </c>
      <c r="C1243" t="str">
        <f>'[1]210 Y RFC'!B1242</f>
        <v>210-1240</v>
      </c>
      <c r="D1243" t="str">
        <f>'[1]210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'[1]210 Y RFC'!A1243</f>
        <v>PPM7709209N7</v>
      </c>
      <c r="C1244" t="str">
        <f>'[1]210 Y RFC'!B1243</f>
        <v>210-1241</v>
      </c>
      <c r="D1244" t="str">
        <f>'[1]210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'[1]210 Y RFC'!A1244</f>
        <v>DPA100914K18</v>
      </c>
      <c r="C1245" t="str">
        <f>'[1]210 Y RFC'!B1244</f>
        <v>210-1242</v>
      </c>
      <c r="D1245" t="str">
        <f>'[1]210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'[1]210 Y RFC'!A1245</f>
        <v>DEGJ771005MD5</v>
      </c>
      <c r="C1246" t="str">
        <f>'[1]210 Y RFC'!B1245</f>
        <v>210-1243</v>
      </c>
      <c r="D1246" t="str">
        <f>'[1]210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'[1]210 Y RFC'!A1246</f>
        <v>MYG851216QH8</v>
      </c>
      <c r="C1247" t="str">
        <f>'[1]210 Y RFC'!B1246</f>
        <v>210-1244</v>
      </c>
      <c r="D1247" t="str">
        <f>'[1]210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'[1]210 Y RFC'!A1247</f>
        <v>BIO020411338</v>
      </c>
      <c r="C1248" t="str">
        <f>'[1]210 Y RFC'!B1247</f>
        <v>210-1245</v>
      </c>
      <c r="D1248" t="str">
        <f>'[1]210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'[1]210 Y RFC'!A1248</f>
        <v>RARC740411ALA</v>
      </c>
      <c r="C1249" t="str">
        <f>'[1]210 Y RFC'!B1248</f>
        <v>210-1246</v>
      </c>
      <c r="D1249" t="str">
        <f>'[1]210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'[1]210 Y RFC'!A1249</f>
        <v>BACM930509QF5</v>
      </c>
      <c r="C1250" t="str">
        <f>'[1]210 Y RFC'!B1249</f>
        <v>210-1247</v>
      </c>
      <c r="D1250" t="str">
        <f>'[1]210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'[1]210 Y RFC'!A1250</f>
        <v>DCP171026C30</v>
      </c>
      <c r="C1251" t="str">
        <f>'[1]210 Y RFC'!B1250</f>
        <v>210-1248</v>
      </c>
      <c r="D1251" t="str">
        <f>'[1]210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'[1]210 Y RFC'!A1251</f>
        <v>LUHJ6307013HA</v>
      </c>
      <c r="C1252" t="str">
        <f>'[1]210 Y RFC'!B1251</f>
        <v>210-1249</v>
      </c>
      <c r="D1252" t="str">
        <f>'[1]210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'[1]210 Y RFC'!A1252</f>
        <v>GOTA6709154N3</v>
      </c>
      <c r="C1253" t="str">
        <f>'[1]210 Y RFC'!B1252</f>
        <v>210-1250</v>
      </c>
      <c r="D1253" t="str">
        <f>'[1]210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'[1]210 Y RFC'!A1253</f>
        <v>IGS030604MM4</v>
      </c>
      <c r="C1254" t="str">
        <f>'[1]210 Y RFC'!B1253</f>
        <v>210-1251</v>
      </c>
      <c r="D1254" t="str">
        <f>'[1]210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'[1]210 Y RFC'!A1254</f>
        <v>CAMA610827V23</v>
      </c>
      <c r="C1255" t="str">
        <f>'[1]210 Y RFC'!B1254</f>
        <v>210-1252</v>
      </c>
      <c r="D1255" t="str">
        <f>'[1]210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'[1]210 Y RFC'!A1255</f>
        <v>GUBL880828EM9</v>
      </c>
      <c r="C1256" t="str">
        <f>'[1]210 Y RFC'!B1255</f>
        <v>210-1253</v>
      </c>
      <c r="D1256" t="str">
        <f>'[1]210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'[1]210 Y RFC'!A1256</f>
        <v>LOTJ9004092E8</v>
      </c>
      <c r="C1257" t="str">
        <f>'[1]210 Y RFC'!B1256</f>
        <v>210-1254</v>
      </c>
      <c r="D1257" t="str">
        <f>'[1]210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'[1]210 Y RFC'!A1257</f>
        <v>MAMR520105I76</v>
      </c>
      <c r="C1258" t="str">
        <f>'[1]210 Y RFC'!B1257</f>
        <v>210-1255</v>
      </c>
      <c r="D1258" t="str">
        <f>'[1]210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'[1]210 Y RFC'!A1258</f>
        <v>CSE080425HI9</v>
      </c>
      <c r="C1259" t="str">
        <f>'[1]210 Y RFC'!B1258</f>
        <v>210-1256</v>
      </c>
      <c r="D1259" t="str">
        <f>'[1]210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'[1]210 Y RFC'!A1259</f>
        <v>CAM9512088W4</v>
      </c>
      <c r="C1260" t="str">
        <f>'[1]210 Y RFC'!B1259</f>
        <v>210-1257</v>
      </c>
      <c r="D1260" t="str">
        <f>'[1]210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'[1]210 Y RFC'!A1260</f>
        <v>RERL711016B76</v>
      </c>
      <c r="C1261" t="str">
        <f>'[1]210 Y RFC'!B1260</f>
        <v>210-1258</v>
      </c>
      <c r="D1261" t="str">
        <f>'[1]210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'[1]210 Y RFC'!A1261</f>
        <v>FDP930715465</v>
      </c>
      <c r="C1262" t="str">
        <f>'[1]210 Y RFC'!B1261</f>
        <v>210-1259</v>
      </c>
      <c r="D1262" t="str">
        <f>'[1]210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22226.639999999999</v>
      </c>
      <c r="G1262" s="28">
        <f>SUMIFS(Tabla16[[EXENTO ]],Tabla16[NUM],Tabla1[[#This Row],[CODIGO]])</f>
        <v>1778.13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22,227</v>
      </c>
      <c r="M1262" t="str">
        <f>FIXED(Tabla1[[#This Row],[TASA EXE.]],0)</f>
        <v>1,778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'[1]210 Y RFC'!A1262</f>
        <v>PPA8607034P2</v>
      </c>
      <c r="C1263" t="str">
        <f>'[1]210 Y RFC'!B1262</f>
        <v>210-1260</v>
      </c>
      <c r="D1263" t="str">
        <f>'[1]210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'[1]210 Y RFC'!A1263</f>
        <v>GAL040504LJ5</v>
      </c>
      <c r="C1264" t="str">
        <f>'[1]210 Y RFC'!B1263</f>
        <v>210-1261</v>
      </c>
      <c r="D1264" t="str">
        <f>'[1]210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'[1]210 Y RFC'!A1264</f>
        <v>RIMF830703Q4A</v>
      </c>
      <c r="C1265" t="str">
        <f>'[1]210 Y RFC'!B1264</f>
        <v>210-1262</v>
      </c>
      <c r="D1265" t="str">
        <f>'[1]210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'[1]210 Y RFC'!A1265</f>
        <v>VALL850903175</v>
      </c>
      <c r="C1266" t="str">
        <f>'[1]210 Y RFC'!B1265</f>
        <v>210-1263</v>
      </c>
      <c r="D1266" t="str">
        <f>'[1]210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'[1]210 Y RFC'!A1266</f>
        <v>LORM7102092T1</v>
      </c>
      <c r="C1267" t="str">
        <f>'[1]210 Y RFC'!B1266</f>
        <v>210-1264</v>
      </c>
      <c r="D1267" t="str">
        <f>'[1]210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'[1]210 Y RFC'!A1267</f>
        <v>MIN0305139V7</v>
      </c>
      <c r="C1268" t="str">
        <f>'[1]210 Y RFC'!B1267</f>
        <v>210-1265</v>
      </c>
      <c r="D1268" t="str">
        <f>'[1]210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'[1]210 Y RFC'!A1268</f>
        <v>DES010531Q96</v>
      </c>
      <c r="C1269" t="str">
        <f>'[1]210 Y RFC'!B1268</f>
        <v>210-1266</v>
      </c>
      <c r="D1269" t="str">
        <f>'[1]210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'[1]210 Y RFC'!A1269</f>
        <v>CAA971112BI0</v>
      </c>
      <c r="C1270" t="str">
        <f>'[1]210 Y RFC'!B1269</f>
        <v>210-1267</v>
      </c>
      <c r="D1270" t="str">
        <f>'[1]210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0</v>
      </c>
      <c r="T1270" s="74"/>
    </row>
    <row r="1271" spans="2:20" x14ac:dyDescent="0.25">
      <c r="B1271" t="str">
        <f>'[1]210 Y RFC'!A1270</f>
        <v>MUMC710128RV0</v>
      </c>
      <c r="C1271" t="str">
        <f>'[1]210 Y RFC'!B1270</f>
        <v>210-1268</v>
      </c>
      <c r="D1271" t="str">
        <f>'[1]210 Y RFC'!C1270</f>
        <v>MUÑOZ MARTIN CARLOS ALBERTO</v>
      </c>
      <c r="E1271" s="28">
        <f>SUMIFS(Tabla16[TASA 16],Tabla16[NUM],Tabla1[[#This Row],[CODIGO]])</f>
        <v>121955</v>
      </c>
      <c r="F1271" s="28">
        <f>SUMIFS(Tabla16[TASA 0%],Tabla16[NUM],Tabla1[[#This Row],[CODIGO]])</f>
        <v>9.0949470177292824E-13</v>
      </c>
      <c r="G1271" s="28">
        <f>SUMIFS(Tabla16[[EXENTO ]],Tabla16[NUM],Tabla1[[#This Row],[CODIGO]])</f>
        <v>0</v>
      </c>
      <c r="H1271" s="28">
        <f>SUMIFS(Tabla16[IVA],Tabla16[NUM],Tabla1[[#This Row],[CODIGO]])</f>
        <v>19512.8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121,955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19,513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19512.8</v>
      </c>
    </row>
    <row r="1272" spans="2:20" x14ac:dyDescent="0.25">
      <c r="B1272" t="str">
        <f>'[1]210 Y RFC'!A1271</f>
        <v>GOGR5911292H8</v>
      </c>
      <c r="C1272" t="str">
        <f>'[1]210 Y RFC'!B1271</f>
        <v>210-1269</v>
      </c>
      <c r="D1272" t="str">
        <f>'[1]210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'[1]210 Y RFC'!A1272</f>
        <v>JASA610203QP7</v>
      </c>
      <c r="C1273" t="str">
        <f>'[1]210 Y RFC'!B1272</f>
        <v>210-1270</v>
      </c>
      <c r="D1273" t="str">
        <f>'[1]210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'[1]210 Y RFC'!A1273</f>
        <v>OIGM811231AI1</v>
      </c>
      <c r="C1274" t="str">
        <f>'[1]210 Y RFC'!B1273</f>
        <v>210-1271</v>
      </c>
      <c r="D1274" t="str">
        <f>'[1]210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'[1]210 Y RFC'!A1274</f>
        <v>CUVJ430523E75</v>
      </c>
      <c r="C1275" t="str">
        <f>'[1]210 Y RFC'!B1274</f>
        <v>210-1272</v>
      </c>
      <c r="D1275" t="str">
        <f>'[1]210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'[1]210 Y RFC'!A1275</f>
        <v>EAB8411125S6</v>
      </c>
      <c r="C1276" t="str">
        <f>'[1]210 Y RFC'!B1275</f>
        <v>210-1273</v>
      </c>
      <c r="D1276" t="str">
        <f>'[1]210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0</v>
      </c>
    </row>
    <row r="1277" spans="2:20" x14ac:dyDescent="0.25">
      <c r="B1277" t="str">
        <f>'[1]210 Y RFC'!A1276</f>
        <v>AEVD7901232VA</v>
      </c>
      <c r="C1277" t="str">
        <f>'[1]210 Y RFC'!B1276</f>
        <v>210-1274</v>
      </c>
      <c r="D1277" t="str">
        <f>'[1]210 Y RFC'!C1276</f>
        <v>ARELLANO VERA DAVID PAULINO</v>
      </c>
      <c r="E1277" s="28">
        <f>SUMIFS(Tabla16[TASA 16],Tabla16[NUM],Tabla1[[#This Row],[CODIGO]])</f>
        <v>3148.5625</v>
      </c>
      <c r="F1277" s="28">
        <f>SUMIFS(Tabla16[TASA 0%],Tabla16[NUM],Tabla1[[#This Row],[CODIGO]])</f>
        <v>-2.5000000000545697E-3</v>
      </c>
      <c r="G1277" s="28">
        <f>SUMIFS(Tabla16[[EXENTO ]],Tabla16[NUM],Tabla1[[#This Row],[CODIGO]])</f>
        <v>0</v>
      </c>
      <c r="H1277" s="28">
        <f>SUMIFS(Tabla16[IVA],Tabla16[NUM],Tabla1[[#This Row],[CODIGO]])</f>
        <v>503.77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3,149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504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503.84000000000003</v>
      </c>
    </row>
    <row r="1278" spans="2:20" x14ac:dyDescent="0.25">
      <c r="B1278" t="str">
        <f>'[1]210 Y RFC'!A1277</f>
        <v>GOGE670726M61</v>
      </c>
      <c r="C1278" t="str">
        <f>'[1]210 Y RFC'!B1277</f>
        <v>210-1275</v>
      </c>
      <c r="D1278" t="str">
        <f>'[1]210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'[1]210 Y RFC'!A1278</f>
        <v>CTC160711HK2</v>
      </c>
      <c r="C1279" t="str">
        <f>'[1]210 Y RFC'!B1278</f>
        <v>210-1276</v>
      </c>
      <c r="D1279" t="str">
        <f>'[1]210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'[1]210 Y RFC'!A1279</f>
        <v>IIRE930824PM0</v>
      </c>
      <c r="C1280" t="str">
        <f>'[1]210 Y RFC'!B1279</f>
        <v>210-1277</v>
      </c>
      <c r="D1280" t="str">
        <f>'[1]210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0</v>
      </c>
    </row>
    <row r="1281" spans="2:18" x14ac:dyDescent="0.25">
      <c r="B1281" t="str">
        <f>'[1]210 Y RFC'!A1280</f>
        <v>FABJ861126MI7</v>
      </c>
      <c r="C1281" t="str">
        <f>'[1]210 Y RFC'!B1280</f>
        <v>210-1278</v>
      </c>
      <c r="D1281" t="str">
        <f>'[1]210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'[1]210 Y RFC'!A1281</f>
        <v>NARJ451211SF6</v>
      </c>
      <c r="C1282" t="str">
        <f>'[1]210 Y RFC'!B1281</f>
        <v>210-1279</v>
      </c>
      <c r="D1282" t="str">
        <f>'[1]210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'[1]210 Y RFC'!A1282</f>
        <v>CJA061016ALA</v>
      </c>
      <c r="C1283" t="str">
        <f>'[1]210 Y RFC'!B1282</f>
        <v>210-1280</v>
      </c>
      <c r="D1283" t="str">
        <f>'[1]210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'[1]210 Y RFC'!A1283</f>
        <v>CGA1502184P4</v>
      </c>
      <c r="C1284" t="str">
        <f>'[1]210 Y RFC'!B1283</f>
        <v>210-1281</v>
      </c>
      <c r="D1284" t="str">
        <f>'[1]210 Y RFC'!C1283</f>
        <v>COMERCIALIZADORA GALFRA SPR DE RL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'[1]210 Y RFC'!A1284</f>
        <v>DEZ161003GCA</v>
      </c>
      <c r="C1285" t="str">
        <f>'[1]210 Y RFC'!B1284</f>
        <v>210-1282</v>
      </c>
      <c r="D1285" t="str">
        <f>'[1]210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11400.96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11,401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'[1]210 Y RFC'!A1285</f>
        <v>CARF770801LE5</v>
      </c>
      <c r="C1286" t="str">
        <f>'[1]210 Y RFC'!B1285</f>
        <v>210-1283</v>
      </c>
      <c r="D1286" t="str">
        <f>'[1]210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'[1]210 Y RFC'!A1286</f>
        <v>DMA991207SH9</v>
      </c>
      <c r="C1287" t="str">
        <f>'[1]210 Y RFC'!B1286</f>
        <v>210-1284</v>
      </c>
      <c r="D1287" t="str">
        <f>'[1]210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'[1]210 Y RFC'!A1287</f>
        <v>ONA150604TN4</v>
      </c>
      <c r="C1288" t="str">
        <f>'[1]210 Y RFC'!B1287</f>
        <v>210-1285</v>
      </c>
      <c r="D1288" t="str">
        <f>'[1]210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'[1]210 Y RFC'!A1288</f>
        <v>TOVR700914JXA</v>
      </c>
      <c r="C1289" t="str">
        <f>'[1]210 Y RFC'!B1288</f>
        <v>210-1286</v>
      </c>
      <c r="D1289" t="str">
        <f>'[1]210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'[1]210 Y RFC'!A1289</f>
        <v>EGO021114UC1</v>
      </c>
      <c r="C1290" t="str">
        <f>'[1]210 Y RFC'!B1289</f>
        <v>210-1287</v>
      </c>
      <c r="D1290" t="str">
        <f>'[1]210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'[1]210 Y RFC'!A1290</f>
        <v>IOTS9503203H7</v>
      </c>
      <c r="C1291" t="str">
        <f>'[1]210 Y RFC'!B1290</f>
        <v>210-1288</v>
      </c>
      <c r="D1291" t="str">
        <f>'[1]210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'[1]210 Y RFC'!A1291</f>
        <v>ACA020529G14</v>
      </c>
      <c r="C1292" t="str">
        <f>'[1]210 Y RFC'!B1291</f>
        <v>210-1289</v>
      </c>
      <c r="D1292" t="str">
        <f>'[1]210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'[1]210 Y RFC'!A1292</f>
        <v>MOC021121EU0</v>
      </c>
      <c r="C1293" t="str">
        <f>'[1]210 Y RFC'!B1292</f>
        <v>210-1290</v>
      </c>
      <c r="D1293" t="str">
        <f>'[1]210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'[1]210 Y RFC'!A1293</f>
        <v>CSI171221V96</v>
      </c>
      <c r="C1294" t="str">
        <f>'[1]210 Y RFC'!B1293</f>
        <v>210-1291</v>
      </c>
      <c r="D1294" t="str">
        <f>'[1]210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'[1]210 Y RFC'!A1294</f>
        <v>GMO0711291Q0</v>
      </c>
      <c r="C1295" t="str">
        <f>'[1]210 Y RFC'!B1294</f>
        <v>210-1292</v>
      </c>
      <c r="D1295" t="str">
        <f>'[1]210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'[1]210 Y RFC'!A1295</f>
        <v>ALC0011111Y9</v>
      </c>
      <c r="C1296" t="str">
        <f>'[1]210 Y RFC'!B1295</f>
        <v>210-1293</v>
      </c>
      <c r="D1296" t="str">
        <f>'[1]210 Y RFC'!C1295</f>
        <v>ALCEDA SA DE CV</v>
      </c>
      <c r="E1296" s="28">
        <f>SUMIFS(Tabla16[TASA 16],Tabla16[NUM],Tabla1[[#This Row],[CODIGO]])</f>
        <v>1257.5625</v>
      </c>
      <c r="F1296" s="28">
        <f>SUMIFS(Tabla16[TASA 0%],Tabla16[NUM],Tabla1[[#This Row],[CODIGO]])</f>
        <v>28334.397499999999</v>
      </c>
      <c r="G1296" s="28">
        <f>SUMIFS(Tabla16[[EXENTO ]],Tabla16[NUM],Tabla1[[#This Row],[CODIGO]])</f>
        <v>0</v>
      </c>
      <c r="H1296" s="28">
        <f>SUMIFS(Tabla16[IVA],Tabla16[NUM],Tabla1[[#This Row],[CODIGO]])</f>
        <v>201.21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1,258</v>
      </c>
      <c r="L1296" t="str">
        <f>FIXED(Tabla1[[#This Row],[TASA 0%]],0)</f>
        <v>28,334</v>
      </c>
      <c r="M1296" t="str">
        <f>FIXED(Tabla1[[#This Row],[TASA EXE.]],0)</f>
        <v>0</v>
      </c>
      <c r="N1296" t="str">
        <f>FIXED(Tabla1[[#This Row],[IVA]],0)</f>
        <v>201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201.28</v>
      </c>
    </row>
    <row r="1297" spans="2:20" x14ac:dyDescent="0.25">
      <c r="B1297" t="str">
        <f>'[1]210 Y RFC'!A1296</f>
        <v>CLI180314QX1</v>
      </c>
      <c r="C1297" t="str">
        <f>'[1]210 Y RFC'!B1296</f>
        <v>210-1294</v>
      </c>
      <c r="D1297" t="str">
        <f>'[1]210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'[1]210 Y RFC'!A1297</f>
        <v>FOMT620604AL1</v>
      </c>
      <c r="C1298" t="str">
        <f>'[1]210 Y RFC'!B1297</f>
        <v>210-1295</v>
      </c>
      <c r="D1298" t="str">
        <f>'[1]210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'[1]210 Y RFC'!A1298</f>
        <v>RORA7710067W0</v>
      </c>
      <c r="C1299" t="str">
        <f>'[1]210 Y RFC'!B1298</f>
        <v>210-1296</v>
      </c>
      <c r="D1299" t="str">
        <f>'[1]210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x14ac:dyDescent="0.25">
      <c r="B1300" t="str">
        <f>'[1]210 Y RFC'!A1299</f>
        <v>AANA8605248F3</v>
      </c>
      <c r="C1300" t="str">
        <f>'[1]210 Y RFC'!B1299</f>
        <v>210-1297</v>
      </c>
      <c r="D1300" t="str">
        <f>'[1]210 Y RFC'!C1299</f>
        <v>ALCANTAR NAVARRO ALVARO NOEL</v>
      </c>
      <c r="E1300" s="28">
        <f>SUMIFS(Tabla16[TASA 16],Tabla16[NUM],Tabla1[[#This Row],[CODIGO]])</f>
        <v>136367.5625</v>
      </c>
      <c r="F1300" s="28">
        <f>SUMIFS(Tabla16[TASA 0%],Tabla16[NUM],Tabla1[[#This Row],[CODIGO]])</f>
        <v>1.7499999983319865E-2</v>
      </c>
      <c r="G1300" s="28">
        <f>SUMIFS(Tabla16[[EXENTO ]],Tabla16[NUM],Tabla1[[#This Row],[CODIGO]])</f>
        <v>0.01</v>
      </c>
      <c r="H1300" s="28">
        <f>SUMIFS(Tabla16[IVA],Tabla16[NUM],Tabla1[[#This Row],[CODIGO]])</f>
        <v>21818.81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136,368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21,819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21818.880000000001</v>
      </c>
    </row>
    <row r="1301" spans="2:20" x14ac:dyDescent="0.25">
      <c r="B1301" t="str">
        <f>'[1]210 Y RFC'!A1300</f>
        <v>QUAL780225386</v>
      </c>
      <c r="C1301" t="str">
        <f>'[1]210 Y RFC'!B1300</f>
        <v>210-1298</v>
      </c>
      <c r="D1301" t="str">
        <f>'[1]210 Y RFC'!C1300</f>
        <v>QUINTANA ASTORGA LOURDES MARIA</v>
      </c>
      <c r="E1301" s="28">
        <f>SUMIFS(Tabla16[TASA 16],Tabla16[NUM],Tabla1[[#This Row],[CODIGO]])</f>
        <v>8296.625</v>
      </c>
      <c r="F1301" s="28">
        <f>SUMIFS(Tabla16[TASA 0%],Tabla16[NUM],Tabla1[[#This Row],[CODIGO]])</f>
        <v>-2.5000000001455192E-2</v>
      </c>
      <c r="G1301" s="28">
        <f>SUMIFS(Tabla16[[EXENTO ]],Tabla16[NUM],Tabla1[[#This Row],[CODIGO]])</f>
        <v>0</v>
      </c>
      <c r="H1301" s="28">
        <f>SUMIFS(Tabla16[IVA],Tabla16[NUM],Tabla1[[#This Row],[CODIGO]])</f>
        <v>1327.46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8,297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1,327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1327.52</v>
      </c>
      <c r="T1301" s="74"/>
    </row>
    <row r="1302" spans="2:20" x14ac:dyDescent="0.25">
      <c r="B1302" t="str">
        <f>'[1]210 Y RFC'!A1301</f>
        <v>GUBG830617TC4</v>
      </c>
      <c r="C1302" t="str">
        <f>'[1]210 Y RFC'!B1301</f>
        <v>210-1299</v>
      </c>
      <c r="D1302" t="str">
        <f>'[1]210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'[1]210 Y RFC'!A1302</f>
        <v>PARG630623LC6</v>
      </c>
      <c r="C1303" t="str">
        <f>'[1]210 Y RFC'!B1302</f>
        <v>210-1300</v>
      </c>
      <c r="D1303" t="str">
        <f>'[1]210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4"/>
    </row>
    <row r="1304" spans="2:20" x14ac:dyDescent="0.25">
      <c r="B1304" t="str">
        <f>'[1]210 Y RFC'!A1303</f>
        <v>QBS150408QL8</v>
      </c>
      <c r="C1304" t="str">
        <f>'[1]210 Y RFC'!B1303</f>
        <v>210-1301</v>
      </c>
      <c r="D1304" t="str">
        <f>'[1]210 Y RFC'!C1303</f>
        <v>QUANTUM BUSINESS SOLUTIONS SA DE CV</v>
      </c>
      <c r="E1304" s="28">
        <f>SUMIFS(Tabla16[TASA 16],Tabla16[NUM],Tabla1[[#This Row],[CODIGO]])</f>
        <v>0</v>
      </c>
      <c r="F1304" s="28">
        <f>SUMIFS(Tabla16[TASA 0%],Tabla16[NUM],Tabla1[[#This Row],[CODIGO]])</f>
        <v>0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0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x14ac:dyDescent="0.25">
      <c r="B1305" t="str">
        <f>'[1]210 Y RFC'!A1304</f>
        <v>METG7807045E5</v>
      </c>
      <c r="C1305" t="str">
        <f>'[1]210 Y RFC'!B1304</f>
        <v>210-1302</v>
      </c>
      <c r="D1305" t="str">
        <f>'[1]210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241887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241,887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'[1]210 Y RFC'!A1305</f>
        <v>GAZ010302BN9</v>
      </c>
      <c r="C1306" t="str">
        <f>'[1]210 Y RFC'!B1305</f>
        <v>210-1303</v>
      </c>
      <c r="D1306" t="str">
        <f>'[1]210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'[1]210 Y RFC'!A1306</f>
        <v>TOSJ730907F57</v>
      </c>
      <c r="C1307" t="str">
        <f>'[1]210 Y RFC'!B1306</f>
        <v>210-1304</v>
      </c>
      <c r="D1307" t="str">
        <f>'[1]210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'[1]210 Y RFC'!A1307</f>
        <v>OIGR810110LZ9</v>
      </c>
      <c r="C1308" t="str">
        <f>'[1]210 Y RFC'!B1307</f>
        <v>210-1305</v>
      </c>
      <c r="D1308" t="str">
        <f>'[1]210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'[1]210 Y RFC'!A1308</f>
        <v>GNA1009258I9</v>
      </c>
      <c r="C1309" t="str">
        <f>'[1]210 Y RFC'!B1308</f>
        <v>210-1306</v>
      </c>
      <c r="D1309" t="str">
        <f>'[1]210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'[1]210 Y RFC'!A1309</f>
        <v>VIGN5907084Q3</v>
      </c>
      <c r="C1310" t="str">
        <f>'[1]210 Y RFC'!B1309</f>
        <v>210-1307</v>
      </c>
      <c r="D1310" t="str">
        <f>'[1]210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'[1]210 Y RFC'!A1310</f>
        <v>LCO0203152Q9</v>
      </c>
      <c r="C1311" t="str">
        <f>'[1]210 Y RFC'!B1310</f>
        <v>210-1308</v>
      </c>
      <c r="D1311" t="str">
        <f>'[1]210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'[1]210 Y RFC'!A1311</f>
        <v>AUJR980101GY1</v>
      </c>
      <c r="C1312" t="str">
        <f>'[1]210 Y RFC'!B1311</f>
        <v>210-1309</v>
      </c>
      <c r="D1312" t="str">
        <f>'[1]210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'[1]210 Y RFC'!A1312</f>
        <v>NURM8105162U2</v>
      </c>
      <c r="C1313" t="str">
        <f>'[1]210 Y RFC'!B1312</f>
        <v>210-1310</v>
      </c>
      <c r="D1313" t="str">
        <f>'[1]210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'[1]210 Y RFC'!A1313</f>
        <v>MUPJ640513PH7</v>
      </c>
      <c r="C1314" t="str">
        <f>'[1]210 Y RFC'!B1313</f>
        <v>210-1311</v>
      </c>
      <c r="D1314" t="str">
        <f>'[1]210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'[1]210 Y RFC'!A1314</f>
        <v>LUMM690405131</v>
      </c>
      <c r="C1315" t="str">
        <f>'[1]210 Y RFC'!B1314</f>
        <v>210-1312</v>
      </c>
      <c r="D1315" t="str">
        <f>'[1]210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'[1]210 Y RFC'!A1315</f>
        <v>EOT631205877</v>
      </c>
      <c r="C1316" t="str">
        <f>'[1]210 Y RFC'!B1315</f>
        <v>210-1313</v>
      </c>
      <c r="D1316" t="str">
        <f>'[1]210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'[1]210 Y RFC'!A1316</f>
        <v>SMO9810064QA</v>
      </c>
      <c r="C1317" t="str">
        <f>'[1]210 Y RFC'!B1316</f>
        <v>210-1314</v>
      </c>
      <c r="D1317" t="str">
        <f>'[1]210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'[1]210 Y RFC'!A1317</f>
        <v>GPF030212970</v>
      </c>
      <c r="C1318" t="str">
        <f>'[1]210 Y RFC'!B1317</f>
        <v>210-1315</v>
      </c>
      <c r="D1318" t="str">
        <f>'[1]210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'[1]210 Y RFC'!A1318</f>
        <v>MGU130424FX3</v>
      </c>
      <c r="C1319" t="str">
        <f>'[1]210 Y RFC'!B1318</f>
        <v>210-1316</v>
      </c>
      <c r="D1319" t="str">
        <f>'[1]210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43200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43,200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'[1]210 Y RFC'!A1319</f>
        <v>STE120903HE5</v>
      </c>
      <c r="C1320" t="str">
        <f>'[1]210 Y RFC'!B1319</f>
        <v>210-1317</v>
      </c>
      <c r="D1320" t="str">
        <f>'[1]210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'[1]210 Y RFC'!A1320</f>
        <v>AMI141223987</v>
      </c>
      <c r="C1321" t="str">
        <f>'[1]210 Y RFC'!B1320</f>
        <v>210-1318</v>
      </c>
      <c r="D1321" t="str">
        <f>'[1]210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'[1]210 Y RFC'!A1321</f>
        <v>TEP991209FS7</v>
      </c>
      <c r="C1322" t="str">
        <f>'[1]210 Y RFC'!B1321</f>
        <v>210-1319</v>
      </c>
      <c r="D1322" t="str">
        <f>'[1]210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'[1]210 Y RFC'!A1322</f>
        <v>IAB010212CZ9</v>
      </c>
      <c r="C1323" t="str">
        <f>'[1]210 Y RFC'!B1322</f>
        <v>210-1320</v>
      </c>
      <c r="D1323" t="str">
        <f>'[1]210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'[1]210 Y RFC'!A1323</f>
        <v>ASG950531ID1</v>
      </c>
      <c r="C1324" t="str">
        <f>'[1]210 Y RFC'!B1323</f>
        <v>210-1321</v>
      </c>
      <c r="D1324" t="str">
        <f>'[1]210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'[1]210 Y RFC'!A1324</f>
        <v>BUSI630528TZ5</v>
      </c>
      <c r="C1325" t="str">
        <f>'[1]210 Y RFC'!B1324</f>
        <v>210-1322</v>
      </c>
      <c r="D1325" t="str">
        <f>'[1]210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'[1]210 Y RFC'!A1325</f>
        <v>STY1701237V7</v>
      </c>
      <c r="C1326" t="str">
        <f>'[1]210 Y RFC'!B1325</f>
        <v>210-1323</v>
      </c>
      <c r="D1326" t="str">
        <f>'[1]210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'[1]210 Y RFC'!A1326</f>
        <v>MZJ850101824</v>
      </c>
      <c r="C1327" t="str">
        <f>'[1]210 Y RFC'!B1326</f>
        <v>210-1324</v>
      </c>
      <c r="D1327" t="str">
        <f>'[1]210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450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450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'[1]210 Y RFC'!A1327</f>
        <v>SIM030218PD6</v>
      </c>
      <c r="C1328" t="str">
        <f>'[1]210 Y RFC'!B1327</f>
        <v>210-1325</v>
      </c>
      <c r="D1328" t="str">
        <f>'[1]210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0</v>
      </c>
    </row>
    <row r="1329" spans="2:20" x14ac:dyDescent="0.25">
      <c r="B1329" t="str">
        <f>'[1]210 Y RFC'!A1328</f>
        <v>GOBK990107120</v>
      </c>
      <c r="C1329" t="str">
        <f>'[1]210 Y RFC'!B1328</f>
        <v>210-1326</v>
      </c>
      <c r="D1329" t="str">
        <f>'[1]210 Y RFC'!C1328</f>
        <v>GONZALEZ BARBA KATIA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x14ac:dyDescent="0.25">
      <c r="B1330" t="str">
        <f>'[1]210 Y RFC'!A1329</f>
        <v>LOGN620322TE7</v>
      </c>
      <c r="C1330" t="str">
        <f>'[1]210 Y RFC'!B1329</f>
        <v>210-1327</v>
      </c>
      <c r="D1330" t="str">
        <f>'[1]210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'[1]210 Y RFC'!A1330</f>
        <v>TNI920507GB8</v>
      </c>
      <c r="C1331" t="str">
        <f>'[1]210 Y RFC'!B1330</f>
        <v>210-1328</v>
      </c>
      <c r="D1331" t="str">
        <f>'[1]210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'[1]210 Y RFC'!A1331</f>
        <v>OLQ020725P63</v>
      </c>
      <c r="C1332" t="str">
        <f>'[1]210 Y RFC'!B1331</f>
        <v>210-1329</v>
      </c>
      <c r="D1332" t="str">
        <f>'[1]210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'[1]210 Y RFC'!A1332</f>
        <v>FACI680618JG6</v>
      </c>
      <c r="C1333" t="str">
        <f>'[1]210 Y RFC'!B1332</f>
        <v>210-1330</v>
      </c>
      <c r="D1333" t="str">
        <f>'[1]210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'[1]210 Y RFC'!A1333</f>
        <v>AILI7805152NA</v>
      </c>
      <c r="C1334" t="str">
        <f>'[1]210 Y RFC'!B1333</f>
        <v>210-1331</v>
      </c>
      <c r="D1334" t="str">
        <f>'[1]210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'[1]210 Y RFC'!A1334</f>
        <v>COS031104GG8</v>
      </c>
      <c r="C1335" t="str">
        <f>'[1]210 Y RFC'!B1334</f>
        <v>210-1332</v>
      </c>
      <c r="D1335" t="str">
        <f>'[1]210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'[1]210 Y RFC'!A1335</f>
        <v>DME920701N87</v>
      </c>
      <c r="C1336" t="str">
        <f>'[1]210 Y RFC'!B1335</f>
        <v>210-1333</v>
      </c>
      <c r="D1336" t="str">
        <f>'[1]210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'[1]210 Y RFC'!A1336</f>
        <v>PCH0111086L2</v>
      </c>
      <c r="C1337" t="str">
        <f>'[1]210 Y RFC'!B1336</f>
        <v>210-1334</v>
      </c>
      <c r="D1337" t="str">
        <f>'[1]210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'[1]210 Y RFC'!A1337</f>
        <v>CAGL710626KB6</v>
      </c>
      <c r="C1338" t="str">
        <f>'[1]210 Y RFC'!B1337</f>
        <v>210-1335</v>
      </c>
      <c r="D1338" t="str">
        <f>'[1]210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'[1]210 Y RFC'!A1338</f>
        <v>SOSA5907161V2</v>
      </c>
      <c r="C1339" t="str">
        <f>'[1]210 Y RFC'!B1338</f>
        <v>210-1336</v>
      </c>
      <c r="D1339" t="str">
        <f>'[1]210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'[1]210 Y RFC'!A1339</f>
        <v>NAAG730720J65</v>
      </c>
      <c r="C1340" t="str">
        <f>'[1]210 Y RFC'!B1339</f>
        <v>210-1337</v>
      </c>
      <c r="D1340" t="str">
        <f>'[1]210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4"/>
    </row>
    <row r="1341" spans="2:20" x14ac:dyDescent="0.25">
      <c r="B1341" t="str">
        <f>'[1]210 Y RFC'!A1340</f>
        <v>TOCG921014JT8</v>
      </c>
      <c r="C1341" t="str">
        <f>'[1]210 Y RFC'!B1340</f>
        <v>210-1338</v>
      </c>
      <c r="D1341" t="str">
        <f>'[1]210 Y RFC'!C1340</f>
        <v>DE LA TORRE CARRANZA GUSTAVO</v>
      </c>
      <c r="E1341" s="28">
        <f>SUMIFS(Tabla16[TASA 16],Tabla16[NUM],Tabla1[[#This Row],[CODIGO]])</f>
        <v>34748.25</v>
      </c>
      <c r="F1341" s="28">
        <f>SUMIFS(Tabla16[TASA 0%],Tabla16[NUM],Tabla1[[#This Row],[CODIGO]])</f>
        <v>2.9999999997926352E-2</v>
      </c>
      <c r="G1341" s="28">
        <f>SUMIFS(Tabla16[[EXENTO ]],Tabla16[NUM],Tabla1[[#This Row],[CODIGO]])</f>
        <v>0</v>
      </c>
      <c r="H1341" s="28">
        <f>SUMIFS(Tabla16[IVA],Tabla16[NUM],Tabla1[[#This Row],[CODIGO]])</f>
        <v>5559.72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34,748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5,560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5559.68</v>
      </c>
    </row>
    <row r="1342" spans="2:20" x14ac:dyDescent="0.25">
      <c r="B1342" t="str">
        <f>'[1]210 Y RFC'!A1341</f>
        <v>NADL770706SM1</v>
      </c>
      <c r="C1342" t="str">
        <f>'[1]210 Y RFC'!B1341</f>
        <v>210-1339</v>
      </c>
      <c r="D1342" t="str">
        <f>'[1]210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 t="str">
        <f>'[1]210 Y RFC'!A1342</f>
        <v>IAGG840328PDA</v>
      </c>
      <c r="C1343" t="str">
        <f>'[1]210 Y RFC'!B1342</f>
        <v>210-1340</v>
      </c>
      <c r="D1343" t="str">
        <f>'[1]210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>
        <f>'[1]210 Y RFC'!A1343</f>
        <v>0</v>
      </c>
      <c r="C1344" t="str">
        <f>'[1]210 Y RFC'!B1343</f>
        <v>210-1341</v>
      </c>
      <c r="D1344" t="str">
        <f>'[1]210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'[1]210 Y RFC'!A1344</f>
        <v>AAZ051021C41</v>
      </c>
      <c r="C1345" t="str">
        <f>'[1]210 Y RFC'!B1344</f>
        <v>210-1342</v>
      </c>
      <c r="D1345" t="str">
        <f>'[1]210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'[1]210 Y RFC'!A1345</f>
        <v>TGU020410VD2</v>
      </c>
      <c r="C1346" t="str">
        <f>'[1]210 Y RFC'!B1345</f>
        <v>210-1343</v>
      </c>
      <c r="D1346" t="str">
        <f>'[1]210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47212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47,212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'[1]210 Y RFC'!A1346</f>
        <v>BSU890426KK7</v>
      </c>
      <c r="C1347" t="str">
        <f>'[1]210 Y RFC'!B1346</f>
        <v>210-1344</v>
      </c>
      <c r="D1347" t="str">
        <f>'[1]210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'[1]210 Y RFC'!A1347</f>
        <v>PHA0208276D6</v>
      </c>
      <c r="C1348" t="str">
        <f>'[1]210 Y RFC'!B1347</f>
        <v>210-1345</v>
      </c>
      <c r="D1348" t="str">
        <f>'[1]210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'[1]210 Y RFC'!A1348</f>
        <v>HEVR730601AF2</v>
      </c>
      <c r="C1349" t="str">
        <f>'[1]210 Y RFC'!B1348</f>
        <v>210-1346</v>
      </c>
      <c r="D1349" t="str">
        <f>'[1]210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'[1]210 Y RFC'!A1349</f>
        <v>OEA021105BG6</v>
      </c>
      <c r="C1350" t="str">
        <f>'[1]210 Y RFC'!B1349</f>
        <v>210-1347</v>
      </c>
      <c r="D1350" t="str">
        <f>'[1]210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'[1]210 Y RFC'!A1350</f>
        <v>HST920117IH8</v>
      </c>
      <c r="C1351" t="str">
        <f>'[1]210 Y RFC'!B1350</f>
        <v>210-1348</v>
      </c>
      <c r="D1351" t="str">
        <f>'[1]210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'[1]210 Y RFC'!A1351</f>
        <v>CAR970821J72</v>
      </c>
      <c r="C1352" t="str">
        <f>'[1]210 Y RFC'!B1351</f>
        <v>210-1349</v>
      </c>
      <c r="D1352" t="str">
        <f>'[1]210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4"/>
    </row>
    <row r="1353" spans="2:20" x14ac:dyDescent="0.25">
      <c r="B1353" t="str">
        <f>'[1]210 Y RFC'!A1352</f>
        <v>OCO190807SZ6</v>
      </c>
      <c r="C1353" t="str">
        <f>'[1]210 Y RFC'!B1352</f>
        <v>210-1350</v>
      </c>
      <c r="D1353" t="str">
        <f>'[1]210 Y RFC'!C1352</f>
        <v>OFERTAS Y COMERCIALIZACION SA DE CV</v>
      </c>
      <c r="E1353" s="28">
        <f>SUMIFS(Tabla16[TASA 16],Tabla16[NUM],Tabla1[[#This Row],[CODIGO]])</f>
        <v>26715.4375</v>
      </c>
      <c r="F1353" s="28">
        <f>SUMIFS(Tabla16[TASA 0%],Tabla16[NUM],Tabla1[[#This Row],[CODIGO]])</f>
        <v>53875.082500000004</v>
      </c>
      <c r="G1353" s="28">
        <f>SUMIFS(Tabla16[[EXENTO ]],Tabla16[NUM],Tabla1[[#This Row],[CODIGO]])</f>
        <v>640</v>
      </c>
      <c r="H1353" s="28">
        <f>SUMIFS(Tabla16[IVA],Tabla16[NUM],Tabla1[[#This Row],[CODIGO]])</f>
        <v>4274.47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26,715</v>
      </c>
      <c r="L1353" t="str">
        <f>FIXED(Tabla1[[#This Row],[TASA 0%]],0)</f>
        <v>53,875</v>
      </c>
      <c r="M1353" t="str">
        <f>FIXED(Tabla1[[#This Row],[TASA EXE.]],0)</f>
        <v>640</v>
      </c>
      <c r="N1353" t="str">
        <f>FIXED(Tabla1[[#This Row],[IVA]],0)</f>
        <v>4,274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4274.3999999999996</v>
      </c>
    </row>
    <row r="1354" spans="2:20" x14ac:dyDescent="0.25">
      <c r="B1354" t="str">
        <f>'[1]210 Y RFC'!A1353</f>
        <v>FAGM601210MA5</v>
      </c>
      <c r="C1354" t="str">
        <f>'[1]210 Y RFC'!B1353</f>
        <v>210-1351</v>
      </c>
      <c r="D1354" t="str">
        <f>'[1]210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'[1]210 Y RFC'!A1354</f>
        <v>BEMJ9403063Z0</v>
      </c>
      <c r="C1355" t="str">
        <f>'[1]210 Y RFC'!B1354</f>
        <v>210-1352</v>
      </c>
      <c r="D1355" t="str">
        <f>'[1]210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'[1]210 Y RFC'!A1355</f>
        <v>ROCR7708221S9</v>
      </c>
      <c r="C1356" t="str">
        <f>'[1]210 Y RFC'!B1355</f>
        <v>210-1353</v>
      </c>
      <c r="D1356" t="str">
        <f>'[1]210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'[1]210 Y RFC'!A1356</f>
        <v>GOAR420205GZ9</v>
      </c>
      <c r="C1357" t="str">
        <f>'[1]210 Y RFC'!B1356</f>
        <v>210-1354</v>
      </c>
      <c r="D1357" t="str">
        <f>'[1]210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'[1]210 Y RFC'!A1357</f>
        <v>IIMV770402HN5</v>
      </c>
      <c r="C1358" t="str">
        <f>'[1]210 Y RFC'!B1357</f>
        <v>210-1355</v>
      </c>
      <c r="D1358" t="str">
        <f>'[1]210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'[1]210 Y RFC'!A1358</f>
        <v>GUPG6901176V3</v>
      </c>
      <c r="C1359" t="str">
        <f>'[1]210 Y RFC'!B1358</f>
        <v>210-1356</v>
      </c>
      <c r="D1359" t="str">
        <f>'[1]210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'[1]210 Y RFC'!A1359</f>
        <v>MERA700112RP9</v>
      </c>
      <c r="C1360" t="str">
        <f>'[1]210 Y RFC'!B1359</f>
        <v>210-1357</v>
      </c>
      <c r="D1360" t="str">
        <f>'[1]210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'[1]210 Y RFC'!A1360</f>
        <v>CVE801110M70</v>
      </c>
      <c r="C1361" t="str">
        <f>'[1]210 Y RFC'!B1360</f>
        <v>210-1358</v>
      </c>
      <c r="D1361" t="str">
        <f>'[1]210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'[1]210 Y RFC'!A1361</f>
        <v>EAVR670930HK6</v>
      </c>
      <c r="C1362" t="str">
        <f>'[1]210 Y RFC'!B1361</f>
        <v>210-1359</v>
      </c>
      <c r="D1362" t="str">
        <f>'[1]210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'[1]210 Y RFC'!A1362</f>
        <v>AAMM710119BF9</v>
      </c>
      <c r="C1363" t="str">
        <f>'[1]210 Y RFC'!B1362</f>
        <v>210-1360</v>
      </c>
      <c r="D1363" t="str">
        <f>'[1]210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'[1]210 Y RFC'!A1363</f>
        <v>DDI031219J69</v>
      </c>
      <c r="C1364" t="str">
        <f>'[1]210 Y RFC'!B1363</f>
        <v>210-1361</v>
      </c>
      <c r="D1364" t="str">
        <f>'[1]210 Y RFC'!C1363</f>
        <v>DETALLE Y DISTRIBUCIONES SA DE CV</v>
      </c>
      <c r="E1364" s="28">
        <f>SUMIFS(Tabla16[TASA 16],Tabla16[NUM],Tabla1[[#This Row],[CODIGO]])</f>
        <v>0</v>
      </c>
      <c r="F1364" s="28">
        <f>SUMIFS(Tabla16[TASA 0%],Tabla16[NUM],Tabla1[[#This Row],[CODIGO]])</f>
        <v>1280966.1000000001</v>
      </c>
      <c r="G1364" s="28">
        <f>SUMIFS(Tabla16[[EXENTO ]],Tabla16[NUM],Tabla1[[#This Row],[CODIGO]])</f>
        <v>5019.3200000000006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1,280,966</v>
      </c>
      <c r="M1364" t="str">
        <f>FIXED(Tabla1[[#This Row],[TASA EXE.]],0)</f>
        <v>5,019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0</v>
      </c>
    </row>
    <row r="1365" spans="2:18" x14ac:dyDescent="0.25">
      <c r="B1365" t="str">
        <f>'[1]210 Y RFC'!A1364</f>
        <v>FEGX940704MM6</v>
      </c>
      <c r="C1365" t="str">
        <f>'[1]210 Y RFC'!B1364</f>
        <v>210-1362</v>
      </c>
      <c r="D1365" t="str">
        <f>'[1]210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'[1]210 Y RFC'!A1365</f>
        <v>QMO140909DE1</v>
      </c>
      <c r="C1366" t="str">
        <f>'[1]210 Y RFC'!B1365</f>
        <v>210-1363</v>
      </c>
      <c r="D1366" t="str">
        <f>'[1]210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'[1]210 Y RFC'!A1366</f>
        <v>MUL170222CP6</v>
      </c>
      <c r="C1367" t="str">
        <f>'[1]210 Y RFC'!B1366</f>
        <v>210-1364</v>
      </c>
      <c r="D1367" t="str">
        <f>'[1]210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x14ac:dyDescent="0.25">
      <c r="B1368" t="str">
        <f>'[1]210 Y RFC'!A1367</f>
        <v>GVA060606MP2</v>
      </c>
      <c r="C1368" t="str">
        <f>'[1]210 Y RFC'!B1367</f>
        <v>210-1365</v>
      </c>
      <c r="D1368" t="str">
        <f>'[1]210 Y RFC'!C1367</f>
        <v>GRUPO VARLOM SA DE CV</v>
      </c>
      <c r="E1368" s="28">
        <f>SUMIFS(Tabla16[TASA 16],Tabla16[NUM],Tabla1[[#This Row],[CODIGO]])</f>
        <v>7884.375</v>
      </c>
      <c r="F1368" s="28">
        <f>SUMIFS(Tabla16[TASA 0%],Tabla16[NUM],Tabla1[[#This Row],[CODIGO]])</f>
        <v>0.10499999999956344</v>
      </c>
      <c r="G1368" s="28">
        <f>SUMIFS(Tabla16[[EXENTO ]],Tabla16[NUM],Tabla1[[#This Row],[CODIGO]])</f>
        <v>0</v>
      </c>
      <c r="H1368" s="28">
        <f>SUMIFS(Tabla16[IVA],Tabla16[NUM],Tabla1[[#This Row],[CODIGO]])</f>
        <v>1261.5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7,884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1,262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1261.44</v>
      </c>
    </row>
    <row r="1369" spans="2:18" x14ac:dyDescent="0.25">
      <c r="B1369" t="str">
        <f>'[1]210 Y RFC'!A1368</f>
        <v>AAL7706179K1</v>
      </c>
      <c r="C1369" t="str">
        <f>'[1]210 Y RFC'!B1368</f>
        <v>210-1366</v>
      </c>
      <c r="D1369" t="str">
        <f>'[1]210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'[1]210 Y RFC'!A1369</f>
        <v>MET020730C1A</v>
      </c>
      <c r="C1370" t="str">
        <f>'[1]210 Y RFC'!B1369</f>
        <v>210-1367</v>
      </c>
      <c r="D1370" t="str">
        <f>'[1]210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'[1]210 Y RFC'!A1370</f>
        <v>PMA091214I24</v>
      </c>
      <c r="C1371" t="str">
        <f>'[1]210 Y RFC'!B1370</f>
        <v>210-1368</v>
      </c>
      <c r="D1371" t="str">
        <f>'[1]210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'[1]210 Y RFC'!A1371</f>
        <v>IAS951027QW9</v>
      </c>
      <c r="C1372" t="str">
        <f>'[1]210 Y RFC'!B1371</f>
        <v>210-1369</v>
      </c>
      <c r="D1372" t="str">
        <f>'[1]210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'[1]210 Y RFC'!A1372</f>
        <v>FPR930311J97</v>
      </c>
      <c r="C1373" t="str">
        <f>'[1]210 Y RFC'!B1372</f>
        <v>210-1370</v>
      </c>
      <c r="D1373" t="str">
        <f>'[1]210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'[1]210 Y RFC'!A1373</f>
        <v>PAGH750912FN2</v>
      </c>
      <c r="C1374" t="str">
        <f>'[1]210 Y RFC'!B1373</f>
        <v>210-1371</v>
      </c>
      <c r="D1374" t="str">
        <f>'[1]210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0</v>
      </c>
    </row>
    <row r="1375" spans="2:18" x14ac:dyDescent="0.25">
      <c r="B1375" t="str">
        <f>'[1]210 Y RFC'!A1374</f>
        <v>RAZF930317BV4</v>
      </c>
      <c r="C1375" t="str">
        <f>'[1]210 Y RFC'!B1374</f>
        <v>210-1372</v>
      </c>
      <c r="D1375" t="str">
        <f>'[1]210 Y RFC'!C1374</f>
        <v>RAMIREZ ZEPEDA FRANEA LIZETH</v>
      </c>
      <c r="E1375" s="28">
        <f>SUMIFS(Tabla16[TASA 16],Tabla16[NUM],Tabla1[[#This Row],[CODIGO]])</f>
        <v>25862.0625</v>
      </c>
      <c r="F1375" s="28">
        <f>SUMIFS(Tabla16[TASA 0%],Tabla16[NUM],Tabla1[[#This Row],[CODIGO]])</f>
        <v>7.4999999997089617E-3</v>
      </c>
      <c r="G1375" s="28">
        <f>SUMIFS(Tabla16[[EXENTO ]],Tabla16[NUM],Tabla1[[#This Row],[CODIGO]])</f>
        <v>0</v>
      </c>
      <c r="H1375" s="28">
        <f>SUMIFS(Tabla16[IVA],Tabla16[NUM],Tabla1[[#This Row],[CODIGO]])</f>
        <v>4137.93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25,862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4,138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4137.92</v>
      </c>
    </row>
    <row r="1376" spans="2:18" x14ac:dyDescent="0.25">
      <c r="B1376" t="str">
        <f>'[1]210 Y RFC'!A1375</f>
        <v>LOPD8901078J3</v>
      </c>
      <c r="C1376" t="str">
        <f>'[1]210 Y RFC'!B1375</f>
        <v>210-1373</v>
      </c>
      <c r="D1376" t="str">
        <f>'[1]210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'[1]210 Y RFC'!A1376</f>
        <v>CAGR8805315J9</v>
      </c>
      <c r="C1377" t="str">
        <f>'[1]210 Y RFC'!B1376</f>
        <v>210-1374</v>
      </c>
      <c r="D1377" t="str">
        <f>'[1]210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'[1]210 Y RFC'!A1377</f>
        <v>TOLE7701216C1</v>
      </c>
      <c r="C1378" t="str">
        <f>'[1]210 Y RFC'!B1377</f>
        <v>210-1375</v>
      </c>
      <c r="D1378" t="str">
        <f>'[1]210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'[1]210 Y RFC'!A1378</f>
        <v>PRO0303203V9</v>
      </c>
      <c r="C1379" t="str">
        <f>'[1]210 Y RFC'!B1378</f>
        <v>210-1376</v>
      </c>
      <c r="D1379" t="str">
        <f>'[1]210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'[1]210 Y RFC'!A1379</f>
        <v>MACA591012JU8</v>
      </c>
      <c r="C1380" t="str">
        <f>'[1]210 Y RFC'!B1379</f>
        <v>210-1377</v>
      </c>
      <c r="D1380" t="str">
        <f>'[1]210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x14ac:dyDescent="0.25">
      <c r="B1381" t="str">
        <f>'[1]210 Y RFC'!A1380</f>
        <v>AFI010226P78</v>
      </c>
      <c r="C1381" t="str">
        <f>'[1]210 Y RFC'!B1380</f>
        <v>210-1378</v>
      </c>
      <c r="D1381" t="str">
        <f>'[1]210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12675.039999999999</v>
      </c>
      <c r="G1381" s="28">
        <f>SUMIFS(Tabla16[[EXENTO ]],Tabla16[NUM],Tabla1[[#This Row],[CODIGO]])</f>
        <v>1013.98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12,675</v>
      </c>
      <c r="M1381" t="str">
        <f>FIXED(Tabla1[[#This Row],[TASA EXE.]],0)</f>
        <v>1,014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'[1]210 Y RFC'!A1381</f>
        <v>MEAE710627FC6</v>
      </c>
      <c r="C1382" t="str">
        <f>'[1]210 Y RFC'!B1381</f>
        <v>210-1379</v>
      </c>
      <c r="D1382" t="str">
        <f>'[1]210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4"/>
    </row>
    <row r="1383" spans="2:20" x14ac:dyDescent="0.25">
      <c r="B1383" t="str">
        <f>'[1]210 Y RFC'!A1382</f>
        <v>PRO000131DB4</v>
      </c>
      <c r="C1383" t="str">
        <f>'[1]210 Y RFC'!B1382</f>
        <v>210-1380</v>
      </c>
      <c r="D1383" t="str">
        <f>'[1]210 Y RFC'!C1382</f>
        <v>PROCOPLA SA DE CV</v>
      </c>
      <c r="E1383" s="28">
        <f>SUMIFS(Tabla16[TASA 16],Tabla16[NUM],Tabla1[[#This Row],[CODIGO]])</f>
        <v>12828.4375</v>
      </c>
      <c r="F1383" s="28">
        <f>SUMIFS(Tabla16[TASA 0%],Tabla16[NUM],Tabla1[[#This Row],[CODIGO]])</f>
        <v>1.2500000000727596E-2</v>
      </c>
      <c r="G1383" s="28">
        <f>SUMIFS(Tabla16[[EXENTO ]],Tabla16[NUM],Tabla1[[#This Row],[CODIGO]])</f>
        <v>0</v>
      </c>
      <c r="H1383" s="28">
        <f>SUMIFS(Tabla16[IVA],Tabla16[NUM],Tabla1[[#This Row],[CODIGO]])</f>
        <v>2052.5500000000002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12,828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2,053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2052.48</v>
      </c>
    </row>
    <row r="1384" spans="2:20" x14ac:dyDescent="0.25">
      <c r="B1384" t="str">
        <f>'[1]210 Y RFC'!A1383</f>
        <v>PERL640522P23</v>
      </c>
      <c r="C1384" t="str">
        <f>'[1]210 Y RFC'!B1383</f>
        <v>210-1381</v>
      </c>
      <c r="D1384" t="str">
        <f>'[1]210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'[1]210 Y RFC'!A1384</f>
        <v>OECE740808MH5</v>
      </c>
      <c r="C1385" t="str">
        <f>'[1]210 Y RFC'!B1384</f>
        <v>210-1382</v>
      </c>
      <c r="D1385" t="str">
        <f>'[1]210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'[1]210 Y RFC'!A1385</f>
        <v>REBS6011203C3</v>
      </c>
      <c r="C1386" t="str">
        <f>'[1]210 Y RFC'!B1385</f>
        <v>210-1383</v>
      </c>
      <c r="D1386" t="str">
        <f>'[1]210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'[1]210 Y RFC'!A1386</f>
        <v>MPE0302203V8</v>
      </c>
      <c r="C1387" t="str">
        <f>'[1]210 Y RFC'!B1386</f>
        <v>210-1384</v>
      </c>
      <c r="D1387" t="str">
        <f>'[1]210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'[1]210 Y RFC'!A1387</f>
        <v>DMO960115NT1</v>
      </c>
      <c r="C1388" t="str">
        <f>'[1]210 Y RFC'!B1387</f>
        <v>210-1385</v>
      </c>
      <c r="D1388" t="str">
        <f>'[1]210 Y RFC'!C1387</f>
        <v>DISTRIBUCIONES MORFIN DE OCCIDENTE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'[1]210 Y RFC'!A1388</f>
        <v>ICO020108U49</v>
      </c>
      <c r="C1389" t="str">
        <f>'[1]210 Y RFC'!B1388</f>
        <v>210-1386</v>
      </c>
      <c r="D1389" t="str">
        <f>'[1]210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'[1]210 Y RFC'!A1389</f>
        <v>BBA830831LJ2</v>
      </c>
      <c r="C1390" t="str">
        <f>'[1]210 Y RFC'!B1389</f>
        <v>210-1387</v>
      </c>
      <c r="D1390" t="str">
        <f>'[1]210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'[1]210 Y RFC'!A1390</f>
        <v>NACA630721CF7</v>
      </c>
      <c r="C1391" t="str">
        <f>'[1]210 Y RFC'!B1390</f>
        <v>210-1388</v>
      </c>
      <c r="D1391" t="str">
        <f>'[1]210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'[1]210 Y RFC'!A1391</f>
        <v>BPC0310287Y5</v>
      </c>
      <c r="C1392" t="str">
        <f>'[1]210 Y RFC'!B1391</f>
        <v>210-1389</v>
      </c>
      <c r="D1392" t="str">
        <f>'[1]210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'[1]210 Y RFC'!A1392</f>
        <v>PSI741010UI1</v>
      </c>
      <c r="C1393" t="str">
        <f>'[1]210 Y RFC'!B1392</f>
        <v>210-1390</v>
      </c>
      <c r="D1393" t="str">
        <f>'[1]210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'[1]210 Y RFC'!A1393</f>
        <v>DPH160615379</v>
      </c>
      <c r="C1394" t="str">
        <f>'[1]210 Y RFC'!B1393</f>
        <v>210-1391</v>
      </c>
      <c r="D1394" t="str">
        <f>'[1]210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'[1]210 Y RFC'!A1394</f>
        <v>MCM1601143F1</v>
      </c>
      <c r="C1395" t="str">
        <f>'[1]210 Y RFC'!B1394</f>
        <v>210-1392</v>
      </c>
      <c r="D1395" t="str">
        <f>'[1]210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'[1]210 Y RFC'!A1395</f>
        <v>PCP040624EL1</v>
      </c>
      <c r="C1396" t="str">
        <f>'[1]210 Y RFC'!B1395</f>
        <v>210-1393</v>
      </c>
      <c r="D1396" t="str">
        <f>'[1]210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'[1]210 Y RFC'!A1396</f>
        <v>CES970206Q67</v>
      </c>
      <c r="C1397" t="str">
        <f>'[1]210 Y RFC'!B1396</f>
        <v>210-1394</v>
      </c>
      <c r="D1397" t="str">
        <f>'[1]210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'[1]210 Y RFC'!A1397</f>
        <v>GOPL780627RB7</v>
      </c>
      <c r="C1398" t="str">
        <f>'[1]210 Y RFC'!B1397</f>
        <v>210-1395</v>
      </c>
      <c r="D1398" t="str">
        <f>'[1]210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'[1]210 Y RFC'!A1398</f>
        <v>MAVC850824BB3</v>
      </c>
      <c r="C1399" t="str">
        <f>'[1]210 Y RFC'!B1398</f>
        <v>210-1396</v>
      </c>
      <c r="D1399" t="str">
        <f>'[1]210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'[1]210 Y RFC'!A1399</f>
        <v>AMR0407155E0</v>
      </c>
      <c r="C1400" t="str">
        <f>'[1]210 Y RFC'!B1399</f>
        <v>210-1397</v>
      </c>
      <c r="D1400" t="str">
        <f>'[1]210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'[1]210 Y RFC'!A1400</f>
        <v>MAYD940218A68</v>
      </c>
      <c r="C1401" t="str">
        <f>'[1]210 Y RFC'!B1400</f>
        <v>210-1398</v>
      </c>
      <c r="D1401" t="str">
        <f>'[1]210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'[1]210 Y RFC'!A1401</f>
        <v>RINC901010859</v>
      </c>
      <c r="C1402" t="str">
        <f>'[1]210 Y RFC'!B1401</f>
        <v>210-1399</v>
      </c>
      <c r="D1402" t="str">
        <f>'[1]210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'[1]210 Y RFC'!A1402</f>
        <v>IPA7912297I2</v>
      </c>
      <c r="C1403" t="str">
        <f>'[1]210 Y RFC'!B1402</f>
        <v>210-1400</v>
      </c>
      <c r="D1403" t="str">
        <f>'[1]210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'[1]210 Y RFC'!A1403</f>
        <v>CAML670306TH8</v>
      </c>
      <c r="C1404" t="str">
        <f>'[1]210 Y RFC'!B1403</f>
        <v>210-1401</v>
      </c>
      <c r="D1404" t="str">
        <f>'[1]210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'[1]210 Y RFC'!A1404</f>
        <v>ZELM8103265S6</v>
      </c>
      <c r="C1405" t="str">
        <f>'[1]210 Y RFC'!B1404</f>
        <v>210-1402</v>
      </c>
      <c r="D1405" t="str">
        <f>'[1]210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'[1]210 Y RFC'!A1405</f>
        <v>GOGG570125AS9</v>
      </c>
      <c r="C1406" t="str">
        <f>'[1]210 Y RFC'!B1405</f>
        <v>210-1403</v>
      </c>
      <c r="D1406" t="str">
        <f>'[1]210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'[1]210 Y RFC'!A1406</f>
        <v>SMQ1705175CA</v>
      </c>
      <c r="C1407" t="str">
        <f>'[1]210 Y RFC'!B1406</f>
        <v>210-1404</v>
      </c>
      <c r="D1407" t="str">
        <f>'[1]210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0</v>
      </c>
    </row>
    <row r="1408" spans="2:18" x14ac:dyDescent="0.25">
      <c r="B1408" t="str">
        <f>'[1]210 Y RFC'!A1407</f>
        <v>PEBB8803233SA</v>
      </c>
      <c r="C1408" t="str">
        <f>'[1]210 Y RFC'!B1407</f>
        <v>210-1405</v>
      </c>
      <c r="D1408" t="str">
        <f>'[1]210 Y RFC'!C1407</f>
        <v>PEREZ BECERRA BLANCA ANGELICA</v>
      </c>
      <c r="E1408" s="28">
        <f>SUMIFS(Tabla16[TASA 16],Tabla16[NUM],Tabla1[[#This Row],[CODIGO]])</f>
        <v>0</v>
      </c>
      <c r="F1408" s="28">
        <f>SUMIFS(Tabla16[TASA 0%],Tabla16[NUM],Tabla1[[#This Row],[CODIGO]])</f>
        <v>0</v>
      </c>
      <c r="G1408" s="28">
        <f>SUMIFS(Tabla16[[EXENTO ]],Tabla16[NUM],Tabla1[[#This Row],[CODIGO]])</f>
        <v>0</v>
      </c>
      <c r="H1408" s="28">
        <f>SUMIFS(Tabla16[IVA],Tabla16[NUM],Tabla1[[#This Row],[CODIGO]])</f>
        <v>0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0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0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0</v>
      </c>
    </row>
    <row r="1409" spans="2:20" x14ac:dyDescent="0.25">
      <c r="B1409" t="str">
        <f>'[1]210 Y RFC'!A1408</f>
        <v>RIND8910247X3</v>
      </c>
      <c r="C1409" t="str">
        <f>'[1]210 Y RFC'!B1408</f>
        <v>210-1406</v>
      </c>
      <c r="D1409" t="str">
        <f>'[1]210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34765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34,765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'[1]210 Y RFC'!A1409</f>
        <v>GME040816GM9</v>
      </c>
      <c r="C1410" t="str">
        <f>'[1]210 Y RFC'!B1409</f>
        <v>210-1407</v>
      </c>
      <c r="D1410" t="str">
        <f>'[1]210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'[1]210 Y RFC'!A1410</f>
        <v>DEAR690623EV6</v>
      </c>
      <c r="C1411" t="str">
        <f>'[1]210 Y RFC'!B1410</f>
        <v>210-1408</v>
      </c>
      <c r="D1411" t="str">
        <f>'[1]210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'[1]210 Y RFC'!A1411</f>
        <v>AUPJ630618U69</v>
      </c>
      <c r="C1412" t="str">
        <f>'[1]210 Y RFC'!B1411</f>
        <v>210-1409</v>
      </c>
      <c r="D1412" t="str">
        <f>'[1]210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'[1]210 Y RFC'!A1412</f>
        <v>GATC520907PC0</v>
      </c>
      <c r="C1413" t="str">
        <f>'[1]210 Y RFC'!B1412</f>
        <v>210-1410</v>
      </c>
      <c r="D1413" t="str">
        <f>'[1]210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'[1]210 Y RFC'!A1413</f>
        <v>MAOP000516NC7</v>
      </c>
      <c r="C1414" t="str">
        <f>'[1]210 Y RFC'!B1413</f>
        <v>210-1411</v>
      </c>
      <c r="D1414" t="str">
        <f>'[1]210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'[1]210 Y RFC'!A1414</f>
        <v>MAT820901T65</v>
      </c>
      <c r="C1415" t="str">
        <f>'[1]210 Y RFC'!B1414</f>
        <v>210-1412</v>
      </c>
      <c r="D1415" t="str">
        <f>'[1]210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'[1]210 Y RFC'!A1415</f>
        <v>OAAO930818E16</v>
      </c>
      <c r="C1416" t="str">
        <f>'[1]210 Y RFC'!B1415</f>
        <v>210-1413</v>
      </c>
      <c r="D1416" t="str">
        <f>'[1]210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0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0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'[1]210 Y RFC'!A1416</f>
        <v>CCO851108HG7</v>
      </c>
      <c r="C1417" t="str">
        <f>'[1]210 Y RFC'!B1416</f>
        <v>210-1414</v>
      </c>
      <c r="D1417" t="str">
        <f>'[1]210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'[1]210 Y RFC'!A1417</f>
        <v>BAPD8203083S7</v>
      </c>
      <c r="C1418" t="str">
        <f>'[1]210 Y RFC'!B1417</f>
        <v>210-1415</v>
      </c>
      <c r="D1418" t="str">
        <f>'[1]210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'[1]210 Y RFC'!A1418</f>
        <v>BSO181205799</v>
      </c>
      <c r="C1419" t="str">
        <f>'[1]210 Y RFC'!B1418</f>
        <v>210-1416</v>
      </c>
      <c r="D1419" t="str">
        <f>'[1]210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'[1]210 Y RFC'!A1419</f>
        <v>AUT850115V47</v>
      </c>
      <c r="C1420" t="str">
        <f>'[1]210 Y RFC'!B1419</f>
        <v>210-1417</v>
      </c>
      <c r="D1420" t="str">
        <f>'[1]210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'[1]210 Y RFC'!A1420</f>
        <v>SVI161012992</v>
      </c>
      <c r="C1421" t="str">
        <f>'[1]210 Y RFC'!B1420</f>
        <v>210-1418</v>
      </c>
      <c r="D1421" t="str">
        <f>'[1]210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x14ac:dyDescent="0.25">
      <c r="B1422" t="str">
        <f>'[1]210 Y RFC'!A1421</f>
        <v>AUMJ541218EIA</v>
      </c>
      <c r="C1422" t="str">
        <f>'[1]210 Y RFC'!B1421</f>
        <v>210-1419</v>
      </c>
      <c r="D1422" t="str">
        <f>'[1]210 Y RFC'!C1421</f>
        <v>AGUILAR MUNGUIA J. JESUS</v>
      </c>
      <c r="E1422" s="28">
        <f>SUMIFS(Tabla16[TASA 16],Tabla16[NUM],Tabla1[[#This Row],[CODIGO]])</f>
        <v>11226.0625</v>
      </c>
      <c r="F1422" s="28">
        <f>SUMIFS(Tabla16[TASA 0%],Tabla16[NUM],Tabla1[[#This Row],[CODIGO]])</f>
        <v>-1.2499999999818101E-2</v>
      </c>
      <c r="G1422" s="28">
        <f>SUMIFS(Tabla16[[EXENTO ]],Tabla16[NUM],Tabla1[[#This Row],[CODIGO]])</f>
        <v>0</v>
      </c>
      <c r="H1422" s="28">
        <f>SUMIFS(Tabla16[IVA],Tabla16[NUM],Tabla1[[#This Row],[CODIGO]])</f>
        <v>1796.17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11,226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1,796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1796.16</v>
      </c>
      <c r="T1422" s="74"/>
    </row>
    <row r="1423" spans="2:20" x14ac:dyDescent="0.25">
      <c r="B1423" t="str">
        <f>'[1]210 Y RFC'!A1422</f>
        <v>NFO170523629</v>
      </c>
      <c r="C1423" t="str">
        <f>'[1]210 Y RFC'!B1422</f>
        <v>210-1420</v>
      </c>
      <c r="D1423" t="str">
        <f>'[1]210 Y RFC'!C1422</f>
        <v>NB FOODS S DE RL DE CV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x14ac:dyDescent="0.25">
      <c r="B1424" t="str">
        <f>'[1]210 Y RFC'!A1423</f>
        <v>MECM410408B90</v>
      </c>
      <c r="C1424" t="str">
        <f>'[1]210 Y RFC'!B1423</f>
        <v>210-1421</v>
      </c>
      <c r="D1424" t="str">
        <f>'[1]210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'[1]210 Y RFC'!A1424</f>
        <v>AFO010622V62</v>
      </c>
      <c r="C1425" t="str">
        <f>'[1]210 Y RFC'!B1424</f>
        <v>210-1422</v>
      </c>
      <c r="D1425" t="str">
        <f>'[1]210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'[1]210 Y RFC'!A1425</f>
        <v>EIEM860110KF8</v>
      </c>
      <c r="C1426" t="str">
        <f>'[1]210 Y RFC'!B1425</f>
        <v>210-1423</v>
      </c>
      <c r="D1426" t="str">
        <f>'[1]210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'[1]210 Y RFC'!A1426</f>
        <v>SACP610916NC6</v>
      </c>
      <c r="C1427" t="str">
        <f>'[1]210 Y RFC'!B1426</f>
        <v>210-1424</v>
      </c>
      <c r="D1427" t="str">
        <f>'[1]210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'[1]210 Y RFC'!A1427</f>
        <v>SHI0108307P2</v>
      </c>
      <c r="C1428" t="str">
        <f>'[1]210 Y RFC'!B1427</f>
        <v>210-1425</v>
      </c>
      <c r="D1428" t="str">
        <f>'[1]210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0</v>
      </c>
      <c r="T1428" s="74"/>
    </row>
    <row r="1429" spans="2:20" x14ac:dyDescent="0.25">
      <c r="B1429" t="str">
        <f>'[1]210 Y RFC'!A1428</f>
        <v>PCO111129A81</v>
      </c>
      <c r="C1429" t="str">
        <f>'[1]210 Y RFC'!B1428</f>
        <v>210-1426</v>
      </c>
      <c r="D1429" t="str">
        <f>'[1]210 Y RFC'!C1428</f>
        <v>PROMAQUILA DE COCULA SA DE CV</v>
      </c>
      <c r="E1429" s="28">
        <f>SUMIFS(Tabla16[TASA 16],Tabla16[NUM],Tabla1[[#This Row],[CODIGO]])</f>
        <v>23710.5</v>
      </c>
      <c r="F1429" s="28">
        <f>SUMIFS(Tabla16[TASA 0%],Tabla16[NUM],Tabla1[[#This Row],[CODIGO]])</f>
        <v>-9.0000000000145519E-2</v>
      </c>
      <c r="G1429" s="28">
        <f>SUMIFS(Tabla16[[EXENTO ]],Tabla16[NUM],Tabla1[[#This Row],[CODIGO]])</f>
        <v>0</v>
      </c>
      <c r="H1429" s="28">
        <f>SUMIFS(Tabla16[IVA],Tabla16[NUM],Tabla1[[#This Row],[CODIGO]])</f>
        <v>3793.68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23,711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3,794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3793.76</v>
      </c>
    </row>
    <row r="1430" spans="2:20" x14ac:dyDescent="0.25">
      <c r="B1430" t="str">
        <f>'[1]210 Y RFC'!A1429</f>
        <v>MAVT720127MW7</v>
      </c>
      <c r="C1430" t="str">
        <f>'[1]210 Y RFC'!B1429</f>
        <v>210-1427</v>
      </c>
      <c r="D1430" t="str">
        <f>'[1]210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'[1]210 Y RFC'!A1430</f>
        <v>CCG040726BH8</v>
      </c>
      <c r="C1431" t="str">
        <f>'[1]210 Y RFC'!B1430</f>
        <v>210-1428</v>
      </c>
      <c r="D1431" t="str">
        <f>'[1]210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'[1]210 Y RFC'!A1431</f>
        <v>SGZ0508179N3</v>
      </c>
      <c r="C1432" t="str">
        <f>'[1]210 Y RFC'!B1431</f>
        <v>210-1429</v>
      </c>
      <c r="D1432" t="str">
        <f>'[1]210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'[1]210 Y RFC'!A1432</f>
        <v>MIC0306102Y6</v>
      </c>
      <c r="C1433" t="str">
        <f>'[1]210 Y RFC'!B1432</f>
        <v>210-1430</v>
      </c>
      <c r="D1433" t="str">
        <f>'[1]210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'[1]210 Y RFC'!A1433</f>
        <v>IFA8310213W1</v>
      </c>
      <c r="C1434" t="str">
        <f>'[1]210 Y RFC'!B1433</f>
        <v>210-1431</v>
      </c>
      <c r="D1434" t="str">
        <f>'[1]210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x14ac:dyDescent="0.25">
      <c r="B1435" t="str">
        <f>'[1]210 Y RFC'!A1434</f>
        <v>MNE0409226K9</v>
      </c>
      <c r="C1435" t="str">
        <f>'[1]210 Y RFC'!B1434</f>
        <v>210-1432</v>
      </c>
      <c r="D1435" t="str">
        <f>'[1]210 Y RFC'!C1434</f>
        <v>MARCAS NESTLE SA DE CV</v>
      </c>
      <c r="E1435" s="28">
        <f>SUMIFS(Tabla16[TASA 16],Tabla16[NUM],Tabla1[[#This Row],[CODIGO]])</f>
        <v>0</v>
      </c>
      <c r="F1435" s="28">
        <f>SUMIFS(Tabla16[TASA 0%],Tabla16[NUM],Tabla1[[#This Row],[CODIGO]])</f>
        <v>0</v>
      </c>
      <c r="G1435" s="28">
        <f>SUMIFS(Tabla16[[EXENTO ]],Tabla16[NUM],Tabla1[[#This Row],[CODIGO]])</f>
        <v>0</v>
      </c>
      <c r="H1435" s="28">
        <f>SUMIFS(Tabla16[IVA],Tabla16[NUM],Tabla1[[#This Row],[CODIGO]])</f>
        <v>0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0</v>
      </c>
      <c r="L1435" t="str">
        <f>FIXED(Tabla1[[#This Row],[TASA 0%]],0)</f>
        <v>0</v>
      </c>
      <c r="M1435" t="str">
        <f>FIXED(Tabla1[[#This Row],[TASA EXE.]],0)</f>
        <v>0</v>
      </c>
      <c r="N1435" t="str">
        <f>FIXED(Tabla1[[#This Row],[IVA]],0)</f>
        <v>0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0</v>
      </c>
    </row>
    <row r="1436" spans="2:20" x14ac:dyDescent="0.25">
      <c r="B1436" t="str">
        <f>'[1]210 Y RFC'!A1435</f>
        <v>EST191218445</v>
      </c>
      <c r="C1436" t="str">
        <f>'[1]210 Y RFC'!B1435</f>
        <v>210-1433</v>
      </c>
      <c r="D1436" t="str">
        <f>'[1]210 Y RFC'!C1435</f>
        <v>ESTACION SERVICIO EL TRAPICHE</v>
      </c>
      <c r="E1436" s="28">
        <f>SUMIFS(Tabla16[TASA 16],Tabla16[NUM],Tabla1[[#This Row],[CODIGO]])</f>
        <v>6225.1875</v>
      </c>
      <c r="F1436" s="28">
        <f>SUMIFS(Tabla16[TASA 0%],Tabla16[NUM],Tabla1[[#This Row],[CODIGO]])</f>
        <v>2.5000000000368061E-3</v>
      </c>
      <c r="G1436" s="28">
        <f>SUMIFS(Tabla16[[EXENTO ]],Tabla16[NUM],Tabla1[[#This Row],[CODIGO]])</f>
        <v>165.62</v>
      </c>
      <c r="H1436" s="28">
        <f>SUMIFS(Tabla16[IVA],Tabla16[NUM],Tabla1[[#This Row],[CODIGO]])</f>
        <v>996.03000000000009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6,225</v>
      </c>
      <c r="L1436" t="str">
        <f>FIXED(Tabla1[[#This Row],[TASA 0%]],0)</f>
        <v>0</v>
      </c>
      <c r="M1436" t="str">
        <f>FIXED(Tabla1[[#This Row],[TASA EXE.]],0)</f>
        <v>166</v>
      </c>
      <c r="N1436" t="str">
        <f>FIXED(Tabla1[[#This Row],[IVA]],0)</f>
        <v>996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996</v>
      </c>
    </row>
    <row r="1437" spans="2:20" x14ac:dyDescent="0.25">
      <c r="B1437">
        <f>'[1]210 Y RFC'!A1436</f>
        <v>0</v>
      </c>
      <c r="C1437" t="str">
        <f>'[1]210 Y RFC'!B1436</f>
        <v>210-1434</v>
      </c>
      <c r="D1437" t="str">
        <f>'[1]210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'[1]210 Y RFC'!A1437</f>
        <v>GDA901207JS7</v>
      </c>
      <c r="C1438" t="str">
        <f>'[1]210 Y RFC'!B1437</f>
        <v>210-1435</v>
      </c>
      <c r="D1438" t="str">
        <f>'[1]210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 t="str">
        <f>'[1]210 Y RFC'!A1438</f>
        <v>GUSF800517R67</v>
      </c>
      <c r="C1439" t="str">
        <f>'[1]210 Y RFC'!B1438</f>
        <v>210-1436</v>
      </c>
      <c r="D1439" t="str">
        <f>'[1]210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'[1]210 Y RFC'!A1439</f>
        <v>0</v>
      </c>
      <c r="C1440" t="str">
        <f>'[1]210 Y RFC'!B1439</f>
        <v>210-1437</v>
      </c>
      <c r="D1440" t="str">
        <f>'[1]210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>
        <f>'[1]210 Y RFC'!A1440</f>
        <v>0</v>
      </c>
      <c r="C1441" t="str">
        <f>'[1]210 Y RFC'!B1440</f>
        <v>210-1438</v>
      </c>
      <c r="D1441" t="str">
        <f>'[1]210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0</v>
      </c>
    </row>
    <row r="1442" spans="2:20" x14ac:dyDescent="0.25">
      <c r="B1442" t="str">
        <f>'[1]210 Y RFC'!A1441</f>
        <v>AGT1204189B9</v>
      </c>
      <c r="C1442" t="str">
        <f>'[1]210 Y RFC'!B1441</f>
        <v>210-1439</v>
      </c>
      <c r="D1442" t="str">
        <f>'[1]210 Y RFC'!C1441</f>
        <v>AVANTE GLOBAL TRADE SA DE CV</v>
      </c>
      <c r="E1442" s="28">
        <f>SUMIFS(Tabla16[TASA 16],Tabla16[NUM],Tabla1[[#This Row],[CODIGO]])</f>
        <v>5600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896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5,600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896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896</v>
      </c>
    </row>
    <row r="1443" spans="2:20" x14ac:dyDescent="0.25">
      <c r="B1443" t="str">
        <f>'[1]210 Y RFC'!A1442</f>
        <v>AEEL590324TG1</v>
      </c>
      <c r="C1443" t="str">
        <f>'[1]210 Y RFC'!B1442</f>
        <v>210-1440</v>
      </c>
      <c r="D1443" t="str">
        <f>'[1]210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'[1]210 Y RFC'!A1443</f>
        <v>BSS970519TE3</v>
      </c>
      <c r="C1444" t="str">
        <f>'[1]210 Y RFC'!B1443</f>
        <v>210-1441</v>
      </c>
      <c r="D1444" t="str">
        <f>'[1]210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x14ac:dyDescent="0.25">
      <c r="B1445" t="str">
        <f>'[1]210 Y RFC'!A1444</f>
        <v>AAVE790407G45</v>
      </c>
      <c r="C1445" t="str">
        <f>'[1]210 Y RFC'!B1444</f>
        <v>210-1442</v>
      </c>
      <c r="D1445" t="str">
        <f>'[1]210 Y RFC'!C1444</f>
        <v>ALVAREZ VERDUZCO ERIKA YADIRA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'[1]210 Y RFC'!A1445</f>
        <v>GRE1712113U2</v>
      </c>
      <c r="C1446" t="str">
        <f>'[1]210 Y RFC'!B1445</f>
        <v>210-1443</v>
      </c>
      <c r="D1446" t="str">
        <f>'[1]210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'[1]210 Y RFC'!A1446</f>
        <v>SGS140305F19</v>
      </c>
      <c r="C1447" t="str">
        <f>'[1]210 Y RFC'!B1446</f>
        <v>210-1444</v>
      </c>
      <c r="D1447" t="str">
        <f>'[1]210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'[1]210 Y RFC'!A1447</f>
        <v>MSJ010712QQ0</v>
      </c>
      <c r="C1448" t="str">
        <f>'[1]210 Y RFC'!B1447</f>
        <v>210-1445</v>
      </c>
      <c r="D1448" t="str">
        <f>'[1]210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38">
        <f>Tabla1[[#This Row],[TASA 16]]*16%</f>
        <v>0</v>
      </c>
      <c r="T1448" s="74"/>
    </row>
    <row r="1449" spans="2:20" x14ac:dyDescent="0.25">
      <c r="B1449" t="str">
        <f>'[1]210 Y RFC'!A1448</f>
        <v>GORH580503M23</v>
      </c>
      <c r="C1449" t="str">
        <f>'[1]210 Y RFC'!B1448</f>
        <v>210-1446</v>
      </c>
      <c r="D1449" t="str">
        <f>'[1]210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38">
        <f>Tabla1[[#This Row],[TASA 16]]*16%</f>
        <v>21818.240000000002</v>
      </c>
    </row>
    <row r="1450" spans="2:20" x14ac:dyDescent="0.25">
      <c r="B1450" t="str">
        <f>'[1]210 Y RFC'!A1449</f>
        <v>MEGS670828TW0</v>
      </c>
      <c r="C1450" t="str">
        <f>'[1]210 Y RFC'!B1449</f>
        <v>210-1447</v>
      </c>
      <c r="D1450" t="str">
        <f>'[1]210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'[1]210 Y RFC'!A1450</f>
        <v>RAMJ741110GY8</v>
      </c>
      <c r="C1451" t="str">
        <f>'[1]210 Y RFC'!B1450</f>
        <v>210-1448</v>
      </c>
      <c r="D1451" t="str">
        <f>'[1]210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'[1]210 Y RFC'!A1451</f>
        <v>GUBR700505DA2</v>
      </c>
      <c r="C1452" t="str">
        <f>'[1]210 Y RFC'!B1451</f>
        <v>210-1449</v>
      </c>
      <c r="D1452" t="str">
        <f>'[1]210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'[1]210 Y RFC'!A1452</f>
        <v>HEM981116HS9</v>
      </c>
      <c r="C1453" t="str">
        <f>'[1]210 Y RFC'!B1452</f>
        <v>210-1450</v>
      </c>
      <c r="D1453" t="str">
        <f>'[1]210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x14ac:dyDescent="0.25">
      <c r="B1454" t="str">
        <f>'[1]210 Y RFC'!A1453</f>
        <v>CAMA570827E6A</v>
      </c>
      <c r="C1454" t="str">
        <f>'[1]210 Y RFC'!B1453</f>
        <v>210-1451</v>
      </c>
      <c r="D1454" t="str">
        <f>'[1]210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'[1]210 Y RFC'!A1454</f>
        <v>CCC9408161R7</v>
      </c>
      <c r="C1455" t="str">
        <f>'[1]210 Y RFC'!B1454</f>
        <v>210-1452</v>
      </c>
      <c r="D1455" t="str">
        <f>'[1]210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'[1]210 Y RFC'!A1455</f>
        <v>KAC181221FH8</v>
      </c>
      <c r="C1456" t="str">
        <f>'[1]210 Y RFC'!B1455</f>
        <v>210-1453</v>
      </c>
      <c r="D1456" t="str">
        <f>'[1]210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'[1]210 Y RFC'!A1456</f>
        <v>SFE990525KB1</v>
      </c>
      <c r="C1457" t="str">
        <f>'[1]210 Y RFC'!B1456</f>
        <v>210-1454</v>
      </c>
      <c r="D1457" t="str">
        <f>'[1]210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'[1]210 Y RFC'!A1457</f>
        <v>ASM000424548</v>
      </c>
      <c r="C1458" t="str">
        <f>'[1]210 Y RFC'!B1457</f>
        <v>210-1455</v>
      </c>
      <c r="D1458" t="str">
        <f>'[1]210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'[1]210 Y RFC'!A1458</f>
        <v>LOIO3809216Y8</v>
      </c>
      <c r="C1459" t="str">
        <f>'[1]210 Y RFC'!B1458</f>
        <v>210-1456</v>
      </c>
      <c r="D1459" t="str">
        <f>'[1]210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'[1]210 Y RFC'!A1459</f>
        <v>PLP9304268Z8</v>
      </c>
      <c r="C1460" t="str">
        <f>'[1]210 Y RFC'!B1459</f>
        <v>210-1457</v>
      </c>
      <c r="D1460" t="str">
        <f>'[1]210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'[1]210 Y RFC'!A1460</f>
        <v>RIB160421L39</v>
      </c>
      <c r="C1461" t="str">
        <f>'[1]210 Y RFC'!B1460</f>
        <v>210-1458</v>
      </c>
      <c r="D1461" t="str">
        <f>'[1]210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'[1]210 Y RFC'!A1461</f>
        <v>SALE661017EJA</v>
      </c>
      <c r="C1462" t="str">
        <f>'[1]210 Y RFC'!B1461</f>
        <v>210-1459</v>
      </c>
      <c r="D1462" t="str">
        <f>'[1]210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'[1]210 Y RFC'!A1462</f>
        <v>LOCM520128639</v>
      </c>
      <c r="C1463" t="str">
        <f>'[1]210 Y RFC'!B1462</f>
        <v>210-1460</v>
      </c>
      <c r="D1463" t="str">
        <f>'[1]210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'[1]210 Y RFC'!A1463</f>
        <v>GOBA770720TC9</v>
      </c>
      <c r="C1464" t="str">
        <f>'[1]210 Y RFC'!B1463</f>
        <v>210-1461</v>
      </c>
      <c r="D1464" t="str">
        <f>'[1]210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'[1]210 Y RFC'!A1464</f>
        <v>CAFC280806C32</v>
      </c>
      <c r="C1465" t="str">
        <f>'[1]210 Y RFC'!B1464</f>
        <v>210-1462</v>
      </c>
      <c r="D1465" t="str">
        <f>'[1]210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'[1]210 Y RFC'!A1465</f>
        <v>CCT890513FX3</v>
      </c>
      <c r="C1466" t="str">
        <f>'[1]210 Y RFC'!B1465</f>
        <v>210-1463</v>
      </c>
      <c r="D1466" t="str">
        <f>'[1]210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'[1]210 Y RFC'!A1466</f>
        <v>VIVS710131CN0</v>
      </c>
      <c r="C1467" t="str">
        <f>'[1]210 Y RFC'!B1466</f>
        <v>210-1464</v>
      </c>
      <c r="D1467" t="str">
        <f>'[1]210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'[1]210 Y RFC'!A1467</f>
        <v>UTE0202216DA</v>
      </c>
      <c r="C1468" t="str">
        <f>'[1]210 Y RFC'!B1467</f>
        <v>210-1465</v>
      </c>
      <c r="D1468" t="str">
        <f>'[1]210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 t="str">
        <f>'[1]210 Y RFC'!A1468</f>
        <v>EDI0012182Z5</v>
      </c>
      <c r="C1469" t="str">
        <f>'[1]210 Y RFC'!B1468</f>
        <v>210-1466</v>
      </c>
      <c r="D1469" t="str">
        <f>'[1]210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>
        <f>'[1]210 Y RFC'!A1469</f>
        <v>0</v>
      </c>
      <c r="C1470" t="str">
        <f>'[1]210 Y RFC'!B1469</f>
        <v>210-1467</v>
      </c>
      <c r="D1470" t="str">
        <f>'[1]210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0</v>
      </c>
    </row>
    <row r="1471" spans="2:18" x14ac:dyDescent="0.25">
      <c r="B1471" t="str">
        <f>'[1]210 Y RFC'!A1470</f>
        <v>CAD041111C88</v>
      </c>
      <c r="C1471" t="str">
        <f>'[1]210 Y RFC'!B1470</f>
        <v>210-1468</v>
      </c>
      <c r="D1471" t="str">
        <f>'[1]210 Y RFC'!C1470</f>
        <v>CENTRO DE ABASTO Y DISTRIBUCION ESPECIALIZADA S DE RL DE CV</v>
      </c>
      <c r="E1471" s="28">
        <f>SUMIFS(Tabla16[TASA 16],Tabla16[NUM],Tabla1[[#This Row],[CODIGO]])</f>
        <v>34849.6875</v>
      </c>
      <c r="F1471" s="28">
        <f>SUMIFS(Tabla16[TASA 0%],Tabla16[NUM],Tabla1[[#This Row],[CODIGO]])</f>
        <v>0.29250000000320142</v>
      </c>
      <c r="G1471" s="28">
        <f>SUMIFS(Tabla16[[EXENTO ]],Tabla16[NUM],Tabla1[[#This Row],[CODIGO]])</f>
        <v>0</v>
      </c>
      <c r="H1471" s="28">
        <f>SUMIFS(Tabla16[IVA],Tabla16[NUM],Tabla1[[#This Row],[CODIGO]])</f>
        <v>5575.95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34,850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5,576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5576</v>
      </c>
    </row>
    <row r="1472" spans="2:18" x14ac:dyDescent="0.25">
      <c r="B1472" t="str">
        <f>'[1]210 Y RFC'!A1471</f>
        <v>CBA041122Q51</v>
      </c>
      <c r="C1472" t="str">
        <f>'[1]210 Y RFC'!B1471</f>
        <v>210-1469</v>
      </c>
      <c r="D1472" t="str">
        <f>'[1]210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'[1]210 Y RFC'!A1472</f>
        <v>CAAS690823R1A</v>
      </c>
      <c r="C1473" t="str">
        <f>'[1]210 Y RFC'!B1472</f>
        <v>210-1470</v>
      </c>
      <c r="D1473" t="str">
        <f>'[1]210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'[1]210 Y RFC'!A1473</f>
        <v>MAAD520503UT0</v>
      </c>
      <c r="C1474" t="str">
        <f>'[1]210 Y RFC'!B1473</f>
        <v>210-1471</v>
      </c>
      <c r="D1474" t="str">
        <f>'[1]210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'[1]210 Y RFC'!A1474</f>
        <v>PLP931213617</v>
      </c>
      <c r="C1475" t="str">
        <f>'[1]210 Y RFC'!B1474</f>
        <v>210-1472</v>
      </c>
      <c r="D1475" t="str">
        <f>'[1]210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'[1]210 Y RFC'!A1475</f>
        <v>CAGJ671129S39</v>
      </c>
      <c r="C1476" t="str">
        <f>'[1]210 Y RFC'!B1475</f>
        <v>210-1473</v>
      </c>
      <c r="D1476" t="str">
        <f>'[1]210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'[1]210 Y RFC'!A1476</f>
        <v>FAAS5910067H6</v>
      </c>
      <c r="C1477" t="str">
        <f>'[1]210 Y RFC'!B1476</f>
        <v>210-1474</v>
      </c>
      <c r="D1477" t="str">
        <f>'[1]210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'[1]210 Y RFC'!A1477</f>
        <v>CDA0207303A9</v>
      </c>
      <c r="C1478" t="str">
        <f>'[1]210 Y RFC'!B1477</f>
        <v>210-1475</v>
      </c>
      <c r="D1478" t="str">
        <f>'[1]210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4"/>
    </row>
    <row r="1479" spans="2:20" x14ac:dyDescent="0.25">
      <c r="B1479" t="str">
        <f>'[1]210 Y RFC'!A1478</f>
        <v>YACO6611128N0</v>
      </c>
      <c r="C1479" t="str">
        <f>'[1]210 Y RFC'!B1478</f>
        <v>210-1476</v>
      </c>
      <c r="D1479" t="str">
        <f>'[1]210 Y RFC'!C1478</f>
        <v>YAÑEZ CORDOVA OSCAR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0</v>
      </c>
    </row>
    <row r="1480" spans="2:20" x14ac:dyDescent="0.25">
      <c r="B1480" t="str">
        <f>'[1]210 Y RFC'!A1479</f>
        <v>DJA021211D56</v>
      </c>
      <c r="C1480" t="str">
        <f>'[1]210 Y RFC'!B1479</f>
        <v>210-1477</v>
      </c>
      <c r="D1480" t="str">
        <f>'[1]210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 t="str">
        <f>'[1]210 Y RFC'!A1480</f>
        <v>EIGO741204569</v>
      </c>
      <c r="C1481" t="str">
        <f>'[1]210 Y RFC'!B1480</f>
        <v>210-1478</v>
      </c>
      <c r="D1481" t="str">
        <f>'[1]210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>
        <f>'[1]210 Y RFC'!A1481</f>
        <v>0</v>
      </c>
      <c r="C1482" t="str">
        <f>'[1]210 Y RFC'!B1481</f>
        <v>210-1479</v>
      </c>
      <c r="D1482" t="str">
        <f>'[1]210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'[1]210 Y RFC'!A1482</f>
        <v>DOPM830822V26</v>
      </c>
      <c r="C1483" t="str">
        <f>'[1]210 Y RFC'!B1482</f>
        <v>210-1480</v>
      </c>
      <c r="D1483" t="str">
        <f>'[1]210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'[1]210 Y RFC'!A1483</f>
        <v>DKE020920TH9</v>
      </c>
      <c r="C1484" t="str">
        <f>'[1]210 Y RFC'!B1483</f>
        <v>210-1481</v>
      </c>
      <c r="D1484" t="str">
        <f>'[1]210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'[1]210 Y RFC'!A1484</f>
        <v>TOAR710919415</v>
      </c>
      <c r="C1485" t="str">
        <f>'[1]210 Y RFC'!B1484</f>
        <v>210-1482</v>
      </c>
      <c r="D1485" t="str">
        <f>'[1]210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'[1]210 Y RFC'!A1485</f>
        <v>RJA001113N4A</v>
      </c>
      <c r="C1486" t="str">
        <f>'[1]210 Y RFC'!B1485</f>
        <v>210-1483</v>
      </c>
      <c r="D1486" t="str">
        <f>'[1]210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'[1]210 Y RFC'!A1486</f>
        <v>ZTM111216CH8</v>
      </c>
      <c r="C1487" t="str">
        <f>'[1]210 Y RFC'!B1486</f>
        <v>210-1484</v>
      </c>
      <c r="D1487" t="str">
        <f>'[1]210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'[1]210 Y RFC'!A1487</f>
        <v>COC141001839</v>
      </c>
      <c r="C1488" t="str">
        <f>'[1]210 Y RFC'!B1487</f>
        <v>210-1485</v>
      </c>
      <c r="D1488" t="str">
        <f>'[1]210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'[1]210 Y RFC'!A1488</f>
        <v>PERG810421KH2</v>
      </c>
      <c r="C1489" t="str">
        <f>'[1]210 Y RFC'!B1488</f>
        <v>210-1486</v>
      </c>
      <c r="D1489" t="str">
        <f>'[1]210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14700</v>
      </c>
      <c r="G1489" s="28">
        <f>SUMIFS(Tabla16[[EXENTO ]],Tabla16[NUM],Tabla1[[#This Row],[CODIGO]])</f>
        <v>1176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14,700</v>
      </c>
      <c r="M1489" t="str">
        <f>FIXED(Tabla1[[#This Row],[TASA EXE.]],0)</f>
        <v>1,176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'[1]210 Y RFC'!A1489</f>
        <v>JCO050826UV5</v>
      </c>
      <c r="C1490" t="str">
        <f>'[1]210 Y RFC'!B1489</f>
        <v>210-1487</v>
      </c>
      <c r="D1490" t="str">
        <f>'[1]210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'[1]210 Y RFC'!A1490</f>
        <v>MERJ761011TU1</v>
      </c>
      <c r="C1491" t="str">
        <f>'[1]210 Y RFC'!B1490</f>
        <v>210-1488</v>
      </c>
      <c r="D1491" t="str">
        <f>'[1]210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'[1]210 Y RFC'!A1491</f>
        <v>MEPJ7005011A6</v>
      </c>
      <c r="C1492" t="str">
        <f>'[1]210 Y RFC'!B1491</f>
        <v>210-1489</v>
      </c>
      <c r="D1492" t="str">
        <f>'[1]210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'[1]210 Y RFC'!A1492</f>
        <v>PAO810714DJ2</v>
      </c>
      <c r="C1493" t="str">
        <f>'[1]210 Y RFC'!B1492</f>
        <v>210-1490</v>
      </c>
      <c r="D1493" t="str">
        <f>'[1]210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0</v>
      </c>
      <c r="T1493" s="74"/>
    </row>
    <row r="1494" spans="2:20" x14ac:dyDescent="0.25">
      <c r="B1494" t="str">
        <f>'[1]210 Y RFC'!A1493</f>
        <v>SME900226PF6</v>
      </c>
      <c r="C1494" t="str">
        <f>'[1]210 Y RFC'!B1493</f>
        <v>210-1491</v>
      </c>
      <c r="D1494" t="str">
        <f>'[1]210 Y RFC'!C1493</f>
        <v>SOMAKI DE MEXICO SA DE CV</v>
      </c>
      <c r="E1494" s="28">
        <f>SUMIFS(Tabla16[TASA 16],Tabla16[NUM],Tabla1[[#This Row],[CODIGO]])</f>
        <v>32407.375</v>
      </c>
      <c r="F1494" s="28">
        <f>SUMIFS(Tabla16[TASA 0%],Tabla16[NUM],Tabla1[[#This Row],[CODIGO]])</f>
        <v>2.5000000001455192E-2</v>
      </c>
      <c r="G1494" s="28">
        <f>SUMIFS(Tabla16[[EXENTO ]],Tabla16[NUM],Tabla1[[#This Row],[CODIGO]])</f>
        <v>0</v>
      </c>
      <c r="H1494" s="28">
        <f>SUMIFS(Tabla16[IVA],Tabla16[NUM],Tabla1[[#This Row],[CODIGO]])</f>
        <v>5185.18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32,407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5,185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5185.12</v>
      </c>
    </row>
    <row r="1495" spans="2:20" x14ac:dyDescent="0.25">
      <c r="B1495" t="str">
        <f>'[1]210 Y RFC'!A1494</f>
        <v>GOFG680615515</v>
      </c>
      <c r="C1495" t="str">
        <f>'[1]210 Y RFC'!B1494</f>
        <v>210-1492</v>
      </c>
      <c r="D1495" t="str">
        <f>'[1]210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'[1]210 Y RFC'!A1495</f>
        <v>GOGE630827DG8</v>
      </c>
      <c r="C1496" t="str">
        <f>'[1]210 Y RFC'!B1495</f>
        <v>210-1493</v>
      </c>
      <c r="D1496" t="str">
        <f>'[1]210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'[1]210 Y RFC'!A1496</f>
        <v>AEM051021SY6</v>
      </c>
      <c r="C1497" t="str">
        <f>'[1]210 Y RFC'!B1496</f>
        <v>210-1494</v>
      </c>
      <c r="D1497" t="str">
        <f>'[1]210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'[1]210 Y RFC'!A1497</f>
        <v>CLD0507145H6</v>
      </c>
      <c r="C1498" t="str">
        <f>'[1]210 Y RFC'!B1497</f>
        <v>210-1495</v>
      </c>
      <c r="D1498" t="str">
        <f>'[1]210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667539.7699999999</v>
      </c>
      <c r="G1498" s="28">
        <f>SUMIFS(Tabla16[[EXENTO ]],Tabla16[NUM],Tabla1[[#This Row],[CODIGO]])</f>
        <v>0.02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667,540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'[1]210 Y RFC'!A1498</f>
        <v>PMC0501033T5</v>
      </c>
      <c r="C1499" t="str">
        <f>'[1]210 Y RFC'!B1498</f>
        <v>210-1496</v>
      </c>
      <c r="D1499" t="str">
        <f>'[1]210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'[1]210 Y RFC'!A1499</f>
        <v>RTE040310568</v>
      </c>
      <c r="C1500" t="str">
        <f>'[1]210 Y RFC'!B1499</f>
        <v>210-1497</v>
      </c>
      <c r="D1500" t="str">
        <f>'[1]210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'[1]210 Y RFC'!A1500</f>
        <v>VAZA630819D99</v>
      </c>
      <c r="C1501" t="str">
        <f>'[1]210 Y RFC'!B1500</f>
        <v>210-1498</v>
      </c>
      <c r="D1501" t="str">
        <f>'[1]210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'[1]210 Y RFC'!A1501</f>
        <v>GAFA491009RLA</v>
      </c>
      <c r="C1502" t="str">
        <f>'[1]210 Y RFC'!B1501</f>
        <v>210-1499</v>
      </c>
      <c r="D1502" t="str">
        <f>'[1]210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'[1]210 Y RFC'!A1502</f>
        <v>RUSS570903N2A</v>
      </c>
      <c r="C1503" t="str">
        <f>'[1]210 Y RFC'!B1502</f>
        <v>210-1500</v>
      </c>
      <c r="D1503" t="str">
        <f>'[1]210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0</v>
      </c>
    </row>
    <row r="1504" spans="2:20" x14ac:dyDescent="0.25">
      <c r="B1504" t="str">
        <f>'[1]210 Y RFC'!A1503</f>
        <v>LOGM670801MF5</v>
      </c>
      <c r="C1504" t="str">
        <f>'[1]210 Y RFC'!B1503</f>
        <v>210-1501</v>
      </c>
      <c r="D1504" t="str">
        <f>'[1]210 Y RFC'!C1503</f>
        <v>LOPEZ GARCIA MARTIN ALBERTO</v>
      </c>
      <c r="E1504" s="28">
        <f>SUMIFS(Tabla16[TASA 16],Tabla16[NUM],Tabla1[[#This Row],[CODIGO]])</f>
        <v>7500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1200</v>
      </c>
      <c r="I1504" s="28">
        <f>SUMIFS(Tabla16[ISR RET.],Tabla16[NUM],Tabla1[[#This Row],[CODIGO]])</f>
        <v>-93.75</v>
      </c>
      <c r="J1504" s="28">
        <f>SUMIFS(Tabla16[IVA RET.],Tabla16[NUM],Tabla1[[#This Row],[CODIGO]])</f>
        <v>0</v>
      </c>
      <c r="K1504" t="str">
        <f>FIXED(Tabla1[[#This Row],[TASA 16%]],0)</f>
        <v>7,500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1,200</v>
      </c>
      <c r="O1504" t="str">
        <f>FIXED(Tabla1[[#This Row],[ISR RET]],0)</f>
        <v>-94</v>
      </c>
      <c r="P1504" t="str">
        <f>FIXED(Tabla1[[#This Row],[IVA RET]],0)</f>
        <v>0</v>
      </c>
      <c r="R1504" s="38">
        <f>Tabla1[[#This Row],[TASA 16]]*16%</f>
        <v>1200</v>
      </c>
    </row>
    <row r="1505" spans="2:18" x14ac:dyDescent="0.25">
      <c r="B1505" t="str">
        <f>'[1]210 Y RFC'!A1504</f>
        <v>HENL700808FX3</v>
      </c>
      <c r="C1505" t="str">
        <f>'[1]210 Y RFC'!B1504</f>
        <v>210-1502</v>
      </c>
      <c r="D1505" t="str">
        <f>'[1]210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'[1]210 Y RFC'!A1505</f>
        <v>FED031118TH1</v>
      </c>
      <c r="C1506" t="str">
        <f>'[1]210 Y RFC'!B1505</f>
        <v>210-1503</v>
      </c>
      <c r="D1506" t="str">
        <f>'[1]210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'[1]210 Y RFC'!A1506</f>
        <v>NABE8010218V8</v>
      </c>
      <c r="C1507" t="str">
        <f>'[1]210 Y RFC'!B1506</f>
        <v>210-1504</v>
      </c>
      <c r="D1507" t="str">
        <f>'[1]210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'[1]210 Y RFC'!A1507</f>
        <v>GUCN761118E34</v>
      </c>
      <c r="C1508" t="str">
        <f>'[1]210 Y RFC'!B1507</f>
        <v>210-1505</v>
      </c>
      <c r="D1508" t="str">
        <f>'[1]210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'[1]210 Y RFC'!A1508</f>
        <v>AJA670613KM0</v>
      </c>
      <c r="C1509" t="str">
        <f>'[1]210 Y RFC'!B1508</f>
        <v>210-1506</v>
      </c>
      <c r="D1509" t="str">
        <f>'[1]210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'[1]210 Y RFC'!A1509</f>
        <v>AIJJ7402289A5</v>
      </c>
      <c r="C1510" t="str">
        <f>'[1]210 Y RFC'!B1509</f>
        <v>210-1507</v>
      </c>
      <c r="D1510" t="str">
        <f>'[1]210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'[1]210 Y RFC'!A1510</f>
        <v>SUM980903MG6</v>
      </c>
      <c r="C1511" t="str">
        <f>'[1]210 Y RFC'!B1510</f>
        <v>210-1508</v>
      </c>
      <c r="D1511" t="str">
        <f>'[1]210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'[1]210 Y RFC'!A1511</f>
        <v>REN051121AD7</v>
      </c>
      <c r="C1512" t="str">
        <f>'[1]210 Y RFC'!B1511</f>
        <v>210-1509</v>
      </c>
      <c r="D1512" t="str">
        <f>'[1]210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'[1]210 Y RFC'!A1512</f>
        <v>LEDR720215FD5</v>
      </c>
      <c r="C1513" t="str">
        <f>'[1]210 Y RFC'!B1512</f>
        <v>210-1510</v>
      </c>
      <c r="D1513" t="str">
        <f>'[1]210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'[1]210 Y RFC'!A1513</f>
        <v>ANU00012528A</v>
      </c>
      <c r="C1514" t="str">
        <f>'[1]210 Y RFC'!B1513</f>
        <v>210-1511</v>
      </c>
      <c r="D1514" t="str">
        <f>'[1]210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'[1]210 Y RFC'!A1514</f>
        <v>CDU9903252R1</v>
      </c>
      <c r="C1515" t="str">
        <f>'[1]210 Y RFC'!B1514</f>
        <v>210-1512</v>
      </c>
      <c r="D1515" t="str">
        <f>'[1]210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'[1]210 Y RFC'!A1515</f>
        <v>MSA0502256E6</v>
      </c>
      <c r="C1516" t="str">
        <f>'[1]210 Y RFC'!B1515</f>
        <v>210-1513</v>
      </c>
      <c r="D1516" t="str">
        <f>'[1]210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'[1]210 Y RFC'!A1516</f>
        <v>FIPJ490116R91</v>
      </c>
      <c r="C1517" t="str">
        <f>'[1]210 Y RFC'!B1516</f>
        <v>210-1514</v>
      </c>
      <c r="D1517" t="str">
        <f>'[1]210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'[1]210 Y RFC'!A1517</f>
        <v>GAGT740416730</v>
      </c>
      <c r="C1518" t="str">
        <f>'[1]210 Y RFC'!B1517</f>
        <v>210-1515</v>
      </c>
      <c r="D1518" t="str">
        <f>'[1]210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'[1]210 Y RFC'!A1518</f>
        <v>OTM030430EM5</v>
      </c>
      <c r="C1519" t="str">
        <f>'[1]210 Y RFC'!B1518</f>
        <v>210-1516</v>
      </c>
      <c r="D1519" t="str">
        <f>'[1]210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'[1]210 Y RFC'!A1519</f>
        <v>FAGS760719QB0</v>
      </c>
      <c r="C1520" t="str">
        <f>'[1]210 Y RFC'!B1519</f>
        <v>210-1517</v>
      </c>
      <c r="D1520" t="str">
        <f>'[1]210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'[1]210 Y RFC'!A1520</f>
        <v>AAJM650521644</v>
      </c>
      <c r="C1521" t="str">
        <f>'[1]210 Y RFC'!B1520</f>
        <v>210-1518</v>
      </c>
      <c r="D1521" t="str">
        <f>'[1]210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'[1]210 Y RFC'!A1521</f>
        <v>LAHE571202SQ1</v>
      </c>
      <c r="C1522" t="str">
        <f>'[1]210 Y RFC'!B1521</f>
        <v>210-1519</v>
      </c>
      <c r="D1522" t="str">
        <f>'[1]210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'[1]210 Y RFC'!A1522</f>
        <v>PIE050630G65</v>
      </c>
      <c r="C1523" t="str">
        <f>'[1]210 Y RFC'!B1522</f>
        <v>210-1520</v>
      </c>
      <c r="D1523" t="str">
        <f>'[1]210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'[1]210 Y RFC'!A1523</f>
        <v>CAPM6903283R1</v>
      </c>
      <c r="C1524" t="str">
        <f>'[1]210 Y RFC'!B1523</f>
        <v>210-1521</v>
      </c>
      <c r="D1524" t="str">
        <f>'[1]210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'[1]210 Y RFC'!A1524</f>
        <v>PFJ681127524</v>
      </c>
      <c r="C1525" t="str">
        <f>'[1]210 Y RFC'!B1524</f>
        <v>210-1522</v>
      </c>
      <c r="D1525" t="str">
        <f>'[1]210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'[1]210 Y RFC'!A1525</f>
        <v>GAA0312086YA</v>
      </c>
      <c r="C1526" t="str">
        <f>'[1]210 Y RFC'!B1525</f>
        <v>210-1523</v>
      </c>
      <c r="D1526" t="str">
        <f>'[1]210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'[1]210 Y RFC'!A1526</f>
        <v>DME761202CP9</v>
      </c>
      <c r="C1527" t="str">
        <f>'[1]210 Y RFC'!B1526</f>
        <v>210-1524</v>
      </c>
      <c r="D1527" t="str">
        <f>'[1]210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'[1]210 Y RFC'!A1527</f>
        <v>PAGC810318QP1</v>
      </c>
      <c r="C1528" t="str">
        <f>'[1]210 Y RFC'!B1527</f>
        <v>210-1525</v>
      </c>
      <c r="D1528" t="str">
        <f>'[1]210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'[1]210 Y RFC'!A1528</f>
        <v>AAMY5602023Q5</v>
      </c>
      <c r="C1529" t="str">
        <f>'[1]210 Y RFC'!B1528</f>
        <v>210-1526</v>
      </c>
      <c r="D1529" t="str">
        <f>'[1]210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'[1]210 Y RFC'!A1529</f>
        <v>PPS050211CY4</v>
      </c>
      <c r="C1530" t="str">
        <f>'[1]210 Y RFC'!B1529</f>
        <v>210-1527</v>
      </c>
      <c r="D1530" t="str">
        <f>'[1]210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'[1]210 Y RFC'!A1530</f>
        <v>FDM0402061N3</v>
      </c>
      <c r="C1531" t="str">
        <f>'[1]210 Y RFC'!B1530</f>
        <v>210-1528</v>
      </c>
      <c r="D1531" t="str">
        <f>'[1]210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'[1]210 Y RFC'!A1531</f>
        <v>MAVH600720914</v>
      </c>
      <c r="C1532" t="str">
        <f>'[1]210 Y RFC'!B1531</f>
        <v>210-1529</v>
      </c>
      <c r="D1532" t="str">
        <f>'[1]210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'[1]210 Y RFC'!A1532</f>
        <v>GACS610908TF5</v>
      </c>
      <c r="C1533" t="str">
        <f>'[1]210 Y RFC'!B1532</f>
        <v>210-1530</v>
      </c>
      <c r="D1533" t="str">
        <f>'[1]210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'[1]210 Y RFC'!A1533</f>
        <v>RAFR5906071E3</v>
      </c>
      <c r="C1534" t="str">
        <f>'[1]210 Y RFC'!B1533</f>
        <v>210-1531</v>
      </c>
      <c r="D1534" t="str">
        <f>'[1]210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'[1]210 Y RFC'!A1534</f>
        <v>MAL870225MAA</v>
      </c>
      <c r="C1535" t="str">
        <f>'[1]210 Y RFC'!B1534</f>
        <v>210-1532</v>
      </c>
      <c r="D1535" t="str">
        <f>'[1]210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'[1]210 Y RFC'!A1535</f>
        <v>CME9502036N5</v>
      </c>
      <c r="C1536" t="str">
        <f>'[1]210 Y RFC'!B1535</f>
        <v>210-1533</v>
      </c>
      <c r="D1536" t="str">
        <f>'[1]210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'[1]210 Y RFC'!A1536</f>
        <v>ETA961112N9A</v>
      </c>
      <c r="C1537" t="str">
        <f>'[1]210 Y RFC'!B1536</f>
        <v>210-1534</v>
      </c>
      <c r="D1537" t="str">
        <f>'[1]210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'[1]210 Y RFC'!A1537</f>
        <v>DSV030322TK8</v>
      </c>
      <c r="C1538" t="str">
        <f>'[1]210 Y RFC'!B1537</f>
        <v>210-1535</v>
      </c>
      <c r="D1538" t="str">
        <f>'[1]210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'[1]210 Y RFC'!A1538</f>
        <v>BAFS860510QV5</v>
      </c>
      <c r="C1539" t="str">
        <f>'[1]210 Y RFC'!B1538</f>
        <v>210-1536</v>
      </c>
      <c r="D1539" t="str">
        <f>'[1]210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 t="str">
        <f>'[1]210 Y RFC'!A1539</f>
        <v>VAVM590408D78</v>
      </c>
      <c r="C1540" t="str">
        <f>'[1]210 Y RFC'!B1539</f>
        <v>210-1537</v>
      </c>
      <c r="D1540" t="str">
        <f>'[1]210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>
        <f>'[1]210 Y RFC'!A1540</f>
        <v>0</v>
      </c>
      <c r="C1541" t="str">
        <f>'[1]210 Y RFC'!B1540</f>
        <v>210-1538</v>
      </c>
      <c r="D1541" t="str">
        <f>'[1]210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'[1]210 Y RFC'!A1541</f>
        <v>FICA751206TW1</v>
      </c>
      <c r="C1542" t="str">
        <f>'[1]210 Y RFC'!B1541</f>
        <v>210-1539</v>
      </c>
      <c r="D1542" t="str">
        <f>'[1]210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'[1]210 Y RFC'!A1542</f>
        <v>CALA830915IB0</v>
      </c>
      <c r="C1543" t="str">
        <f>'[1]210 Y RFC'!B1542</f>
        <v>210-1540</v>
      </c>
      <c r="D1543" t="str">
        <f>'[1]210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'[1]210 Y RFC'!A1543</f>
        <v>SAJV750421549</v>
      </c>
      <c r="C1544" t="str">
        <f>'[1]210 Y RFC'!B1543</f>
        <v>210-1541</v>
      </c>
      <c r="D1544" t="str">
        <f>'[1]210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0</v>
      </c>
      <c r="T1544" s="74"/>
    </row>
    <row r="1545" spans="2:20" x14ac:dyDescent="0.25">
      <c r="B1545" t="str">
        <f>'[1]210 Y RFC'!A1544</f>
        <v>PUN9810229R0</v>
      </c>
      <c r="C1545" t="str">
        <f>'[1]210 Y RFC'!B1544</f>
        <v>210-1542</v>
      </c>
      <c r="D1545" t="str">
        <f>'[1]210 Y RFC'!C1544</f>
        <v>SI VALE MEXICO SA DE CV PRESTACIONES UNIVERSALES</v>
      </c>
      <c r="E1545" s="28">
        <f>SUMIFS(Tabla16[TASA 16],Tabla16[NUM],Tabla1[[#This Row],[CODIGO]])</f>
        <v>15500.8125</v>
      </c>
      <c r="F1545" s="28">
        <f>SUMIFS(Tabla16[TASA 0%],Tabla16[NUM],Tabla1[[#This Row],[CODIGO]])</f>
        <v>-2.2500000002764864E-2</v>
      </c>
      <c r="G1545" s="28">
        <f>SUMIFS(Tabla16[[EXENTO ]],Tabla16[NUM],Tabla1[[#This Row],[CODIGO]])</f>
        <v>0</v>
      </c>
      <c r="H1545" s="28">
        <f>SUMIFS(Tabla16[IVA],Tabla16[NUM],Tabla1[[#This Row],[CODIGO]])</f>
        <v>2480.13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15,501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2,480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2480.16</v>
      </c>
    </row>
    <row r="1546" spans="2:20" x14ac:dyDescent="0.25">
      <c r="B1546" t="str">
        <f>'[1]210 Y RFC'!A1545</f>
        <v>AECR621027Q58</v>
      </c>
      <c r="C1546" t="str">
        <f>'[1]210 Y RFC'!B1545</f>
        <v>210-1543</v>
      </c>
      <c r="D1546" t="str">
        <f>'[1]210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'[1]210 Y RFC'!A1546</f>
        <v>RERA790816RU0</v>
      </c>
      <c r="C1547" t="str">
        <f>'[1]210 Y RFC'!B1546</f>
        <v>210-1544</v>
      </c>
      <c r="D1547" t="str">
        <f>'[1]210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'[1]210 Y RFC'!A1547</f>
        <v>CMO9707163F0</v>
      </c>
      <c r="C1548" t="str">
        <f>'[1]210 Y RFC'!B1547</f>
        <v>210-1545</v>
      </c>
      <c r="D1548" t="str">
        <f>'[1]210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0</v>
      </c>
    </row>
    <row r="1549" spans="2:20" x14ac:dyDescent="0.25">
      <c r="B1549" t="str">
        <f>'[1]210 Y RFC'!A1548</f>
        <v>VAVH690816EA8</v>
      </c>
      <c r="C1549" t="str">
        <f>'[1]210 Y RFC'!B1548</f>
        <v>210-1546</v>
      </c>
      <c r="D1549" t="str">
        <f>'[1]210 Y RFC'!C1548</f>
        <v>VAZQUEZ VEGA HUMBERTO</v>
      </c>
      <c r="E1549" s="28">
        <f>SUMIFS(Tabla16[TASA 16],Tabla16[NUM],Tabla1[[#This Row],[CODIGO]])</f>
        <v>2650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424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2,650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424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424</v>
      </c>
    </row>
    <row r="1550" spans="2:20" x14ac:dyDescent="0.25">
      <c r="B1550" t="str">
        <f>'[1]210 Y RFC'!A1549</f>
        <v>VDX040405K87</v>
      </c>
      <c r="C1550" t="str">
        <f>'[1]210 Y RFC'!B1549</f>
        <v>210-1547</v>
      </c>
      <c r="D1550" t="str">
        <f>'[1]210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'[1]210 Y RFC'!A1550</f>
        <v>PCE060126EW4</v>
      </c>
      <c r="C1551" t="str">
        <f>'[1]210 Y RFC'!B1550</f>
        <v>210-1548</v>
      </c>
      <c r="D1551" t="str">
        <f>'[1]210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'[1]210 Y RFC'!A1551</f>
        <v>CIS981002NK4</v>
      </c>
      <c r="C1552" t="str">
        <f>'[1]210 Y RFC'!B1551</f>
        <v>210-1549</v>
      </c>
      <c r="D1552" t="str">
        <f>'[1]210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'[1]210 Y RFC'!A1552</f>
        <v>MTA900528FIA</v>
      </c>
      <c r="C1553" t="str">
        <f>'[1]210 Y RFC'!B1552</f>
        <v>210-1550</v>
      </c>
      <c r="D1553" t="str">
        <f>'[1]210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'[1]210 Y RFC'!A1553</f>
        <v>GOAA630323N83</v>
      </c>
      <c r="C1554" t="str">
        <f>'[1]210 Y RFC'!B1553</f>
        <v>210-1551</v>
      </c>
      <c r="D1554" t="str">
        <f>'[1]210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'[1]210 Y RFC'!A1554</f>
        <v>JCP920901LS9</v>
      </c>
      <c r="C1555" t="str">
        <f>'[1]210 Y RFC'!B1554</f>
        <v>210-1552</v>
      </c>
      <c r="D1555" t="str">
        <f>'[1]210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'[1]210 Y RFC'!A1555</f>
        <v>NOC960322RU0</v>
      </c>
      <c r="C1556" t="str">
        <f>'[1]210 Y RFC'!B1555</f>
        <v>210-1553</v>
      </c>
      <c r="D1556" t="str">
        <f>'[1]210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'[1]210 Y RFC'!A1556</f>
        <v>RAFE650902KH6</v>
      </c>
      <c r="C1557" t="str">
        <f>'[1]210 Y RFC'!B1556</f>
        <v>210-1554</v>
      </c>
      <c r="D1557" t="str">
        <f>'[1]210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x14ac:dyDescent="0.25">
      <c r="B1558" t="str">
        <f>'[1]210 Y RFC'!A1557</f>
        <v>CEL470228G64</v>
      </c>
      <c r="C1558" t="str">
        <f>'[1]210 Y RFC'!B1557</f>
        <v>210-1555</v>
      </c>
      <c r="D1558" t="str">
        <f>'[1]210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517407.04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517,407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'[1]210 Y RFC'!A1558</f>
        <v>PNM020528L29</v>
      </c>
      <c r="C1559" t="str">
        <f>'[1]210 Y RFC'!B1558</f>
        <v>210-1556</v>
      </c>
      <c r="D1559" t="str">
        <f>'[1]210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'[1]210 Y RFC'!A1559</f>
        <v>IGM9808068D4</v>
      </c>
      <c r="C1560" t="str">
        <f>'[1]210 Y RFC'!B1559</f>
        <v>210-1557</v>
      </c>
      <c r="D1560" t="str">
        <f>'[1]210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'[1]210 Y RFC'!A1560</f>
        <v>PCA031124KE1</v>
      </c>
      <c r="C1561" t="str">
        <f>'[1]210 Y RFC'!B1560</f>
        <v>210-1558</v>
      </c>
      <c r="D1561" t="str">
        <f>'[1]210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'[1]210 Y RFC'!A1561</f>
        <v>ARA970829GQ0</v>
      </c>
      <c r="C1562" t="str">
        <f>'[1]210 Y RFC'!B1561</f>
        <v>210-1559</v>
      </c>
      <c r="D1562" t="str">
        <f>'[1]210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'[1]210 Y RFC'!A1562</f>
        <v>AIJJ681008JH8</v>
      </c>
      <c r="C1563" t="str">
        <f>'[1]210 Y RFC'!B1562</f>
        <v>210-1560</v>
      </c>
      <c r="D1563" t="str">
        <f>'[1]210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'[1]210 Y RFC'!A1563</f>
        <v>CUCM5507121U4</v>
      </c>
      <c r="C1564" t="str">
        <f>'[1]210 Y RFC'!B1563</f>
        <v>210-1561</v>
      </c>
      <c r="D1564" t="str">
        <f>'[1]210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'[1]210 Y RFC'!A1564</f>
        <v>YME011205L12</v>
      </c>
      <c r="C1565" t="str">
        <f>'[1]210 Y RFC'!B1564</f>
        <v>210-1562</v>
      </c>
      <c r="D1565" t="str">
        <f>'[1]210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'[1]210 Y RFC'!A1565</f>
        <v>PPB890905JX8</v>
      </c>
      <c r="C1566" t="str">
        <f>'[1]210 Y RFC'!B1565</f>
        <v>210-1563</v>
      </c>
      <c r="D1566" t="str">
        <f>'[1]210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'[1]210 Y RFC'!A1566</f>
        <v>GAHR610822IC0</v>
      </c>
      <c r="C1567" t="str">
        <f>'[1]210 Y RFC'!B1566</f>
        <v>210-1564</v>
      </c>
      <c r="D1567" t="str">
        <f>'[1]210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'[1]210 Y RFC'!A1567</f>
        <v>MAA0103307I3</v>
      </c>
      <c r="C1568" t="str">
        <f>'[1]210 Y RFC'!B1567</f>
        <v>210-1565</v>
      </c>
      <c r="D1568" t="str">
        <f>'[1]210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'[1]210 Y RFC'!A1568</f>
        <v>LORS880308UJ8</v>
      </c>
      <c r="C1569" t="str">
        <f>'[1]210 Y RFC'!B1568</f>
        <v>210-1566</v>
      </c>
      <c r="D1569" t="str">
        <f>'[1]210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'[1]210 Y RFC'!A1569</f>
        <v>PRO0103288N7</v>
      </c>
      <c r="C1570" t="str">
        <f>'[1]210 Y RFC'!B1569</f>
        <v>210-1567</v>
      </c>
      <c r="D1570" t="str">
        <f>'[1]210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'[1]210 Y RFC'!A1570</f>
        <v>MEGL781126F24</v>
      </c>
      <c r="C1571" t="str">
        <f>'[1]210 Y RFC'!B1570</f>
        <v>210-1568</v>
      </c>
      <c r="D1571" t="str">
        <f>'[1]210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'[1]210 Y RFC'!A1571</f>
        <v>LMA0603296H4</v>
      </c>
      <c r="C1572" t="str">
        <f>'[1]210 Y RFC'!B1571</f>
        <v>210-1569</v>
      </c>
      <c r="D1572" t="str">
        <f>'[1]210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'[1]210 Y RFC'!A1572</f>
        <v>CDI950303VB4</v>
      </c>
      <c r="C1573" t="str">
        <f>'[1]210 Y RFC'!B1572</f>
        <v>210-1570</v>
      </c>
      <c r="D1573" t="str">
        <f>'[1]210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'[1]210 Y RFC'!A1573</f>
        <v>GOCG700803JT5</v>
      </c>
      <c r="C1574" t="str">
        <f>'[1]210 Y RFC'!B1573</f>
        <v>210-1571</v>
      </c>
      <c r="D1574" t="str">
        <f>'[1]210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'[1]210 Y RFC'!A1574</f>
        <v>CIP850214861</v>
      </c>
      <c r="C1575" t="str">
        <f>'[1]210 Y RFC'!B1574</f>
        <v>210-1572</v>
      </c>
      <c r="D1575" t="str">
        <f>'[1]210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'[1]210 Y RFC'!A1575</f>
        <v>CACF780201B89</v>
      </c>
      <c r="C1576" t="str">
        <f>'[1]210 Y RFC'!B1575</f>
        <v>210-1573</v>
      </c>
      <c r="D1576" t="str">
        <f>'[1]210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'[1]210 Y RFC'!A1576</f>
        <v>JIN930720IL7</v>
      </c>
      <c r="C1577" t="str">
        <f>'[1]210 Y RFC'!B1576</f>
        <v>210-1574</v>
      </c>
      <c r="D1577" t="str">
        <f>'[1]210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'[1]210 Y RFC'!A1577</f>
        <v>AERL790816Q53</v>
      </c>
      <c r="C1578" t="str">
        <f>'[1]210 Y RFC'!B1577</f>
        <v>210-1575</v>
      </c>
      <c r="D1578" t="str">
        <f>'[1]210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'[1]210 Y RFC'!A1578</f>
        <v>CRE8808315B7</v>
      </c>
      <c r="C1579" t="str">
        <f>'[1]210 Y RFC'!B1578</f>
        <v>210-1576</v>
      </c>
      <c r="D1579" t="str">
        <f>'[1]210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'[1]210 Y RFC'!A1579</f>
        <v>POP730815CS2</v>
      </c>
      <c r="C1580" t="str">
        <f>'[1]210 Y RFC'!B1579</f>
        <v>210-1577</v>
      </c>
      <c r="D1580" t="str">
        <f>'[1]210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'[1]210 Y RFC'!A1580</f>
        <v>FEU050214BE6</v>
      </c>
      <c r="C1581" t="str">
        <f>'[1]210 Y RFC'!B1580</f>
        <v>210-1578</v>
      </c>
      <c r="D1581" t="str">
        <f>'[1]210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'[1]210 Y RFC'!A1581</f>
        <v>VICC511122S1A</v>
      </c>
      <c r="C1582" t="str">
        <f>'[1]210 Y RFC'!B1581</f>
        <v>210-1579</v>
      </c>
      <c r="D1582" t="str">
        <f>'[1]210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'[1]210 Y RFC'!A1582</f>
        <v>RADF520822GV7</v>
      </c>
      <c r="C1583" t="str">
        <f>'[1]210 Y RFC'!B1582</f>
        <v>210-1580</v>
      </c>
      <c r="D1583" t="str">
        <f>'[1]210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'[1]210 Y RFC'!A1583</f>
        <v>PMO801112HD3</v>
      </c>
      <c r="C1584" t="str">
        <f>'[1]210 Y RFC'!B1583</f>
        <v>210-1581</v>
      </c>
      <c r="D1584" t="str">
        <f>'[1]210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'[1]210 Y RFC'!A1584</f>
        <v>AEHS5710303UA</v>
      </c>
      <c r="C1585" t="str">
        <f>'[1]210 Y RFC'!B1584</f>
        <v>210-1582</v>
      </c>
      <c r="D1585" t="str">
        <f>'[1]210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'[1]210 Y RFC'!A1585</f>
        <v>HTE7901285Y7</v>
      </c>
      <c r="C1586" t="str">
        <f>'[1]210 Y RFC'!B1585</f>
        <v>210-1583</v>
      </c>
      <c r="D1586" t="str">
        <f>'[1]210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'[1]210 Y RFC'!A1586</f>
        <v>PCO971103CE7</v>
      </c>
      <c r="C1587" t="str">
        <f>'[1]210 Y RFC'!B1586</f>
        <v>210-1584</v>
      </c>
      <c r="D1587" t="str">
        <f>'[1]210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'[1]210 Y RFC'!A1587</f>
        <v>KAL900427LI4</v>
      </c>
      <c r="C1588" t="str">
        <f>'[1]210 Y RFC'!B1587</f>
        <v>210-1585</v>
      </c>
      <c r="D1588" t="str">
        <f>'[1]210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'[1]210 Y RFC'!A1588</f>
        <v>CHS040927M30</v>
      </c>
      <c r="C1589" t="str">
        <f>'[1]210 Y RFC'!B1588</f>
        <v>210-1586</v>
      </c>
      <c r="D1589" t="str">
        <f>'[1]210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'[1]210 Y RFC'!A1589</f>
        <v>PIX051205EX9</v>
      </c>
      <c r="C1590" t="str">
        <f>'[1]210 Y RFC'!B1589</f>
        <v>210-1587</v>
      </c>
      <c r="D1590" t="str">
        <f>'[1]210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'[1]210 Y RFC'!A1590</f>
        <v>APA000426248</v>
      </c>
      <c r="C1591" t="str">
        <f>'[1]210 Y RFC'!B1590</f>
        <v>210-1588</v>
      </c>
      <c r="D1591" t="str">
        <f>'[1]210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'[1]210 Y RFC'!A1591</f>
        <v>EATA590910T70</v>
      </c>
      <c r="C1592" t="str">
        <f>'[1]210 Y RFC'!B1591</f>
        <v>210-1589</v>
      </c>
      <c r="D1592" t="str">
        <f>'[1]210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'[1]210 Y RFC'!A1592</f>
        <v>PEGF6902241Y9</v>
      </c>
      <c r="C1593" t="str">
        <f>'[1]210 Y RFC'!B1592</f>
        <v>210-1590</v>
      </c>
      <c r="D1593" t="str">
        <f>'[1]210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 t="str">
        <f>'[1]210 Y RFC'!A1593</f>
        <v>HMI950125KG8</v>
      </c>
      <c r="C1594" t="str">
        <f>'[1]210 Y RFC'!B1593</f>
        <v>210-1591</v>
      </c>
      <c r="D1594" t="str">
        <f>'[1]210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>
        <f>'[1]210 Y RFC'!A1594</f>
        <v>0</v>
      </c>
      <c r="C1595" t="str">
        <f>'[1]210 Y RFC'!B1594</f>
        <v>210-1592</v>
      </c>
      <c r="D1595" t="str">
        <f>'[1]210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'[1]210 Y RFC'!A1595</f>
        <v>HBO731220ES4</v>
      </c>
      <c r="C1596" t="str">
        <f>'[1]210 Y RFC'!B1595</f>
        <v>210-1593</v>
      </c>
      <c r="D1596" t="str">
        <f>'[1]210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'[1]210 Y RFC'!A1596</f>
        <v>GAHG700212GX1</v>
      </c>
      <c r="C1597" t="str">
        <f>'[1]210 Y RFC'!B1596</f>
        <v>210-1594</v>
      </c>
      <c r="D1597" t="str">
        <f>'[1]210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'[1]210 Y RFC'!A1597</f>
        <v>BAVH600917K20</v>
      </c>
      <c r="C1598" t="str">
        <f>'[1]210 Y RFC'!B1597</f>
        <v>210-1595</v>
      </c>
      <c r="D1598" t="str">
        <f>'[1]210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'[1]210 Y RFC'!A1598</f>
        <v>BUOL840705P34</v>
      </c>
      <c r="C1599" t="str">
        <f>'[1]210 Y RFC'!B1598</f>
        <v>210-1596</v>
      </c>
      <c r="D1599" t="str">
        <f>'[1]210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'[1]210 Y RFC'!A1599</f>
        <v>BCE040903EB9</v>
      </c>
      <c r="C1600" t="str">
        <f>'[1]210 Y RFC'!B1599</f>
        <v>210-1597</v>
      </c>
      <c r="D1600" t="str">
        <f>'[1]210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'[1]210 Y RFC'!A1600</f>
        <v>TAU760326AW9</v>
      </c>
      <c r="C1601" t="str">
        <f>'[1]210 Y RFC'!B1600</f>
        <v>210-1598</v>
      </c>
      <c r="D1601" t="str">
        <f>'[1]210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'[1]210 Y RFC'!A1601</f>
        <v>PESJ4605168G7</v>
      </c>
      <c r="C1602" t="str">
        <f>'[1]210 Y RFC'!B1601</f>
        <v>210-1599</v>
      </c>
      <c r="D1602" t="str">
        <f>'[1]210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'[1]210 Y RFC'!A1602</f>
        <v>HMJ920106HA5</v>
      </c>
      <c r="C1603" t="str">
        <f>'[1]210 Y RFC'!B1602</f>
        <v>210-1600</v>
      </c>
      <c r="D1603" t="str">
        <f>'[1]210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33600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33,600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'[1]210 Y RFC'!A1603</f>
        <v>SOGR620811EQ8</v>
      </c>
      <c r="C1604" t="str">
        <f>'[1]210 Y RFC'!B1603</f>
        <v>210-1601</v>
      </c>
      <c r="D1604" t="str">
        <f>'[1]210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'[1]210 Y RFC'!A1604</f>
        <v>ADR531130N5A</v>
      </c>
      <c r="C1605" t="str">
        <f>'[1]210 Y RFC'!B1604</f>
        <v>210-1602</v>
      </c>
      <c r="D1605" t="str">
        <f>'[1]210 Y RFC'!C1604</f>
        <v>ALMACEN DE DROGAS SA DE CV</v>
      </c>
      <c r="E1605" s="28">
        <f>SUMIFS(Tabla16[TASA 16],Tabla16[NUM],Tabla1[[#This Row],[CODIGO]])</f>
        <v>0</v>
      </c>
      <c r="F1605" s="28">
        <f>SUMIFS(Tabla16[TASA 0%],Tabla16[NUM],Tabla1[[#This Row],[CODIGO]])</f>
        <v>0</v>
      </c>
      <c r="G1605" s="28">
        <f>SUMIFS(Tabla16[[EXENTO ]],Tabla16[NUM],Tabla1[[#This Row],[CODIGO]])</f>
        <v>0</v>
      </c>
      <c r="H1605" s="28">
        <f>SUMIFS(Tabla16[IVA],Tabla16[NUM],Tabla1[[#This Row],[CODIGO]])</f>
        <v>0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0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0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0</v>
      </c>
      <c r="T1605" s="74"/>
    </row>
    <row r="1606" spans="2:20" x14ac:dyDescent="0.25">
      <c r="B1606" t="str">
        <f>'[1]210 Y RFC'!A1605</f>
        <v>IOL980901893</v>
      </c>
      <c r="C1606" t="str">
        <f>'[1]210 Y RFC'!B1605</f>
        <v>210-1603</v>
      </c>
      <c r="D1606" t="str">
        <f>'[1]210 Y RFC'!C1605</f>
        <v>INDUSTRIALIZADORA OLEOFINOS SA DE CV</v>
      </c>
      <c r="E1606" s="28">
        <f>SUMIFS(Tabla16[TASA 16],Tabla16[NUM],Tabla1[[#This Row],[CODIGO]])</f>
        <v>0</v>
      </c>
      <c r="F1606" s="28">
        <f>SUMIFS(Tabla16[TASA 0%],Tabla16[NUM],Tabla1[[#This Row],[CODIGO]])</f>
        <v>53820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53,820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0</v>
      </c>
    </row>
    <row r="1607" spans="2:20" x14ac:dyDescent="0.25">
      <c r="B1607" t="str">
        <f>'[1]210 Y RFC'!A1606</f>
        <v>MOLF631009UQ8</v>
      </c>
      <c r="C1607" t="str">
        <f>'[1]210 Y RFC'!B1606</f>
        <v>210-1604</v>
      </c>
      <c r="D1607" t="str">
        <f>'[1]210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'[1]210 Y RFC'!A1607</f>
        <v>SAGJ740610JJ6</v>
      </c>
      <c r="C1608" t="str">
        <f>'[1]210 Y RFC'!B1607</f>
        <v>210-1605</v>
      </c>
      <c r="D1608" t="str">
        <f>'[1]210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'[1]210 Y RFC'!A1608</f>
        <v>DOLO431105FM1</v>
      </c>
      <c r="C1609" t="str">
        <f>'[1]210 Y RFC'!B1608</f>
        <v>210-1606</v>
      </c>
      <c r="D1609" t="str">
        <f>'[1]210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'[1]210 Y RFC'!A1609</f>
        <v>JME970214RX6</v>
      </c>
      <c r="C1610" t="str">
        <f>'[1]210 Y RFC'!B1609</f>
        <v>210-1607</v>
      </c>
      <c r="D1610" t="str">
        <f>'[1]210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'[1]210 Y RFC'!A1610</f>
        <v>CPA040625NA1</v>
      </c>
      <c r="C1611" t="str">
        <f>'[1]210 Y RFC'!B1610</f>
        <v>210-1608</v>
      </c>
      <c r="D1611" t="str">
        <f>'[1]210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'[1]210 Y RFC'!A1611</f>
        <v>HERE670223K12</v>
      </c>
      <c r="C1612" t="str">
        <f>'[1]210 Y RFC'!B1611</f>
        <v>210-1609</v>
      </c>
      <c r="D1612" t="str">
        <f>'[1]210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'[1]210 Y RFC'!A1612</f>
        <v>JAMM680815T52</v>
      </c>
      <c r="C1613" t="str">
        <f>'[1]210 Y RFC'!B1612</f>
        <v>210-1610</v>
      </c>
      <c r="D1613" t="str">
        <f>'[1]210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'[1]210 Y RFC'!A1613</f>
        <v>CIT0412217B1</v>
      </c>
      <c r="C1614" t="str">
        <f>'[1]210 Y RFC'!B1613</f>
        <v>210-1611</v>
      </c>
      <c r="D1614" t="str">
        <f>'[1]210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'[1]210 Y RFC'!A1614</f>
        <v>HEHR470901E40</v>
      </c>
      <c r="C1615" t="str">
        <f>'[1]210 Y RFC'!B1614</f>
        <v>210-1612</v>
      </c>
      <c r="D1615" t="str">
        <f>'[1]210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'[1]210 Y RFC'!A1615</f>
        <v>PME9907029P6</v>
      </c>
      <c r="C1616" t="str">
        <f>'[1]210 Y RFC'!B1615</f>
        <v>210-1613</v>
      </c>
      <c r="D1616" t="str">
        <f>'[1]210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'[1]210 Y RFC'!A1616</f>
        <v>NAT060116T7A</v>
      </c>
      <c r="C1617" t="str">
        <f>'[1]210 Y RFC'!B1616</f>
        <v>210-1614</v>
      </c>
      <c r="D1617" t="str">
        <f>'[1]210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'[1]210 Y RFC'!A1617</f>
        <v>GLA0205284M7</v>
      </c>
      <c r="C1618" t="str">
        <f>'[1]210 Y RFC'!B1617</f>
        <v>210-1615</v>
      </c>
      <c r="D1618" t="str">
        <f>'[1]210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'[1]210 Y RFC'!A1618</f>
        <v>MASP730225TT1</v>
      </c>
      <c r="C1619" t="str">
        <f>'[1]210 Y RFC'!B1618</f>
        <v>210-1616</v>
      </c>
      <c r="D1619" t="str">
        <f>'[1]210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'[1]210 Y RFC'!A1619</f>
        <v>VINM700307HM0</v>
      </c>
      <c r="C1620" t="str">
        <f>'[1]210 Y RFC'!B1619</f>
        <v>210-1617</v>
      </c>
      <c r="D1620" t="str">
        <f>'[1]210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'[1]210 Y RFC'!A1620</f>
        <v>DEA840202MN6</v>
      </c>
      <c r="C1621" t="str">
        <f>'[1]210 Y RFC'!B1620</f>
        <v>210-1618</v>
      </c>
      <c r="D1621" t="str">
        <f>'[1]210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'[1]210 Y RFC'!A1621</f>
        <v>PCI050502BG6</v>
      </c>
      <c r="C1622" t="str">
        <f>'[1]210 Y RFC'!B1621</f>
        <v>210-1619</v>
      </c>
      <c r="D1622" t="str">
        <f>'[1]210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0</v>
      </c>
      <c r="T1622" s="74"/>
    </row>
    <row r="1623" spans="2:20" x14ac:dyDescent="0.25">
      <c r="B1623" t="str">
        <f>'[1]210 Y RFC'!A1622</f>
        <v>CAG061128658</v>
      </c>
      <c r="C1623" t="str">
        <f>'[1]210 Y RFC'!B1622</f>
        <v>210-1620</v>
      </c>
      <c r="D1623" t="str">
        <f>'[1]210 Y RFC'!C1622</f>
        <v>COMERCIAL DE ABARROTERAS GDL SA DE CV</v>
      </c>
      <c r="E1623" s="28">
        <f>SUMIFS(Tabla16[TASA 16],Tabla16[NUM],Tabla1[[#This Row],[CODIGO]])</f>
        <v>215696.25</v>
      </c>
      <c r="F1623" s="28">
        <f>SUMIFS(Tabla16[TASA 0%],Tabla16[NUM],Tabla1[[#This Row],[CODIGO]])</f>
        <v>734769.96</v>
      </c>
      <c r="G1623" s="28">
        <f>SUMIFS(Tabla16[[EXENTO ]],Tabla16[NUM],Tabla1[[#This Row],[CODIGO]])</f>
        <v>17439.84</v>
      </c>
      <c r="H1623" s="28">
        <f>SUMIFS(Tabla16[IVA],Tabla16[NUM],Tabla1[[#This Row],[CODIGO]])</f>
        <v>34511.399999999994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215,696</v>
      </c>
      <c r="L1623" t="str">
        <f>FIXED(Tabla1[[#This Row],[TASA 0%]],0)</f>
        <v>734,770</v>
      </c>
      <c r="M1623" t="str">
        <f>FIXED(Tabla1[[#This Row],[TASA EXE.]],0)</f>
        <v>17,440</v>
      </c>
      <c r="N1623" t="str">
        <f>FIXED(Tabla1[[#This Row],[IVA]],0)</f>
        <v>34,511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34511.360000000001</v>
      </c>
    </row>
    <row r="1624" spans="2:20" x14ac:dyDescent="0.25">
      <c r="B1624" t="str">
        <f>'[1]210 Y RFC'!A1623</f>
        <v>DAZ0611272E3</v>
      </c>
      <c r="C1624" t="str">
        <f>'[1]210 Y RFC'!B1623</f>
        <v>210-1621</v>
      </c>
      <c r="D1624" t="str">
        <f>'[1]210 Y RFC'!C1623</f>
        <v>DISTRIBUIDORA LOS AZUFRES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x14ac:dyDescent="0.25">
      <c r="B1625" t="str">
        <f>'[1]210 Y RFC'!A1624</f>
        <v>TTE061002L39</v>
      </c>
      <c r="C1625" t="str">
        <f>'[1]210 Y RFC'!B1624</f>
        <v>210-1622</v>
      </c>
      <c r="D1625" t="str">
        <f>'[1]210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'[1]210 Y RFC'!A1625</f>
        <v>GOFL660227FF1</v>
      </c>
      <c r="C1626" t="str">
        <f>'[1]210 Y RFC'!B1625</f>
        <v>210-1623</v>
      </c>
      <c r="D1626" t="str">
        <f>'[1]210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'[1]210 Y RFC'!A1626</f>
        <v>GALM7908273E8</v>
      </c>
      <c r="C1627" t="str">
        <f>'[1]210 Y RFC'!B1626</f>
        <v>210-1624</v>
      </c>
      <c r="D1627" t="str">
        <f>'[1]210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'[1]210 Y RFC'!A1627</f>
        <v>PSH9905138L3</v>
      </c>
      <c r="C1628" t="str">
        <f>'[1]210 Y RFC'!B1627</f>
        <v>210-1625</v>
      </c>
      <c r="D1628" t="str">
        <f>'[1]210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'[1]210 Y RFC'!A1628</f>
        <v>MEGL660828ME7</v>
      </c>
      <c r="C1629" t="str">
        <f>'[1]210 Y RFC'!B1628</f>
        <v>210-1626</v>
      </c>
      <c r="D1629" t="str">
        <f>'[1]210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'[1]210 Y RFC'!A1629</f>
        <v>CAO051107SAA</v>
      </c>
      <c r="C1630" t="str">
        <f>'[1]210 Y RFC'!B1629</f>
        <v>210-1627</v>
      </c>
      <c r="D1630" t="str">
        <f>'[1]210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'[1]210 Y RFC'!A1630</f>
        <v>MUAS601116LV6</v>
      </c>
      <c r="C1631" t="str">
        <f>'[1]210 Y RFC'!B1630</f>
        <v>210-1628</v>
      </c>
      <c r="D1631" t="str">
        <f>'[1]210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0</v>
      </c>
      <c r="T1631" s="74"/>
    </row>
    <row r="1632" spans="2:20" x14ac:dyDescent="0.25">
      <c r="B1632" t="str">
        <f>'[1]210 Y RFC'!A1631</f>
        <v>EAG811205M74</v>
      </c>
      <c r="C1632" t="str">
        <f>'[1]210 Y RFC'!B1631</f>
        <v>210-1629</v>
      </c>
      <c r="D1632" t="str">
        <f>'[1]210 Y RFC'!C1631</f>
        <v>EMBOTELLADORA AGA SA DE CV</v>
      </c>
      <c r="E1632" s="28">
        <f>SUMIFS(Tabla16[TASA 16],Tabla16[NUM],Tabla1[[#This Row],[CODIGO]])</f>
        <v>86609.875</v>
      </c>
      <c r="F1632" s="28">
        <f>SUMIFS(Tabla16[TASA 0%],Tabla16[NUM],Tabla1[[#This Row],[CODIGO]])</f>
        <v>4.5000000001891749E-2</v>
      </c>
      <c r="G1632" s="28">
        <f>SUMIFS(Tabla16[[EXENTO ]],Tabla16[NUM],Tabla1[[#This Row],[CODIGO]])</f>
        <v>0</v>
      </c>
      <c r="H1632" s="28">
        <f>SUMIFS(Tabla16[IVA],Tabla16[NUM],Tabla1[[#This Row],[CODIGO]])</f>
        <v>13857.58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86,610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13,858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13857.6</v>
      </c>
    </row>
    <row r="1633" spans="2:20" x14ac:dyDescent="0.25">
      <c r="B1633" t="str">
        <f>'[1]210 Y RFC'!A1632</f>
        <v>GOMA8005247K6</v>
      </c>
      <c r="C1633" t="str">
        <f>'[1]210 Y RFC'!B1632</f>
        <v>210-1630</v>
      </c>
      <c r="D1633" t="str">
        <f>'[1]210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'[1]210 Y RFC'!A1633</f>
        <v>GOGM681223RP0</v>
      </c>
      <c r="C1634" t="str">
        <f>'[1]210 Y RFC'!B1633</f>
        <v>210-1631</v>
      </c>
      <c r="D1634" t="str">
        <f>'[1]210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'[1]210 Y RFC'!A1634</f>
        <v>BAPL8701279X8</v>
      </c>
      <c r="C1635" t="str">
        <f>'[1]210 Y RFC'!B1634</f>
        <v>210-1632</v>
      </c>
      <c r="D1635" t="str">
        <f>'[1]210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4"/>
    </row>
    <row r="1636" spans="2:20" x14ac:dyDescent="0.25">
      <c r="B1636" t="str">
        <f>'[1]210 Y RFC'!A1635</f>
        <v>PPS8501254K4</v>
      </c>
      <c r="C1636" t="str">
        <f>'[1]210 Y RFC'!B1635</f>
        <v>210-1633</v>
      </c>
      <c r="D1636" t="str">
        <f>'[1]210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'[1]210 Y RFC'!A1636</f>
        <v>GAO061122T16</v>
      </c>
      <c r="C1637" t="str">
        <f>'[1]210 Y RFC'!B1636</f>
        <v>210-1634</v>
      </c>
      <c r="D1637" t="str">
        <f>'[1]210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'[1]210 Y RFC'!A1637</f>
        <v>SMO021121S44</v>
      </c>
      <c r="C1638" t="str">
        <f>'[1]210 Y RFC'!B1637</f>
        <v>210-1635</v>
      </c>
      <c r="D1638" t="str">
        <f>'[1]210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'[1]210 Y RFC'!A1638</f>
        <v>PGA92012897A</v>
      </c>
      <c r="C1639" t="str">
        <f>'[1]210 Y RFC'!B1638</f>
        <v>210-1636</v>
      </c>
      <c r="D1639" t="str">
        <f>'[1]210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4"/>
    </row>
    <row r="1640" spans="2:20" x14ac:dyDescent="0.25">
      <c r="B1640" t="str">
        <f>'[1]210 Y RFC'!A1639</f>
        <v>EEC950523FN1</v>
      </c>
      <c r="C1640" t="str">
        <f>'[1]210 Y RFC'!B1639</f>
        <v>210-1637</v>
      </c>
      <c r="D1640" t="str">
        <f>'[1]210 Y RFC'!C1639</f>
        <v>EMPAQUES ESPECIALIZADOS DEL CENTRO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0</v>
      </c>
      <c r="G1640" s="28">
        <f>SUMIFS(Tabla16[[EXENTO ]],Tabla16[NUM],Tabla1[[#This Row],[CODIGO]])</f>
        <v>0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'[1]210 Y RFC'!A1640</f>
        <v>DPA040429TA8</v>
      </c>
      <c r="C1641" t="str">
        <f>'[1]210 Y RFC'!B1640</f>
        <v>210-1638</v>
      </c>
      <c r="D1641" t="str">
        <f>'[1]210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32410.57</v>
      </c>
      <c r="G1641" s="28">
        <f>SUMIFS(Tabla16[[EXENTO ]],Tabla16[NUM],Tabla1[[#This Row],[CODIGO]])</f>
        <v>2592.8399999999997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32,411</v>
      </c>
      <c r="M1641" t="str">
        <f>FIXED(Tabla1[[#This Row],[TASA EXE.]],0)</f>
        <v>2,593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'[1]210 Y RFC'!A1641</f>
        <v>VATA620312434</v>
      </c>
      <c r="C1642" t="str">
        <f>'[1]210 Y RFC'!B1641</f>
        <v>210-1639</v>
      </c>
      <c r="D1642" t="str">
        <f>'[1]210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'[1]210 Y RFC'!A1642</f>
        <v>PFN010206UX4</v>
      </c>
      <c r="C1643" t="str">
        <f>'[1]210 Y RFC'!B1642</f>
        <v>210-1640</v>
      </c>
      <c r="D1643" t="str">
        <f>'[1]210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'[1]210 Y RFC'!A1643</f>
        <v>NAO860429H22</v>
      </c>
      <c r="C1644" t="str">
        <f>'[1]210 Y RFC'!B1643</f>
        <v>210-1641</v>
      </c>
      <c r="D1644" t="str">
        <f>'[1]210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'[1]210 Y RFC'!A1644</f>
        <v>HEMA590125RY7</v>
      </c>
      <c r="C1645" t="str">
        <f>'[1]210 Y RFC'!B1644</f>
        <v>210-1642</v>
      </c>
      <c r="D1645" t="str">
        <f>'[1]210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'[1]210 Y RFC'!A1645</f>
        <v>ISA951017A10</v>
      </c>
      <c r="C1646" t="str">
        <f>'[1]210 Y RFC'!B1645</f>
        <v>210-1643</v>
      </c>
      <c r="D1646" t="str">
        <f>'[1]210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'[1]210 Y RFC'!A1646</f>
        <v>BBA940707IE1</v>
      </c>
      <c r="C1647" t="str">
        <f>'[1]210 Y RFC'!B1646</f>
        <v>210-1644</v>
      </c>
      <c r="D1647" t="str">
        <f>'[1]210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'[1]210 Y RFC'!A1647</f>
        <v>MAGJ610317BR5</v>
      </c>
      <c r="C1648" t="str">
        <f>'[1]210 Y RFC'!B1647</f>
        <v>210-1645</v>
      </c>
      <c r="D1648" t="str">
        <f>'[1]210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0</v>
      </c>
      <c r="T1648" s="74"/>
    </row>
    <row r="1649" spans="2:18" x14ac:dyDescent="0.25">
      <c r="B1649" t="str">
        <f>'[1]210 Y RFC'!A1648</f>
        <v>GAGH830108BI3</v>
      </c>
      <c r="C1649" t="str">
        <f>'[1]210 Y RFC'!B1648</f>
        <v>210-1646</v>
      </c>
      <c r="D1649" t="str">
        <f>'[1]210 Y RFC'!C1648</f>
        <v>GAMEZ GIRON HECTOR DANIEL</v>
      </c>
      <c r="E1649" s="28">
        <f>SUMIFS(Tabla16[TASA 16],Tabla16[NUM],Tabla1[[#This Row],[CODIGO]])</f>
        <v>79886.9375</v>
      </c>
      <c r="F1649" s="28">
        <f>SUMIFS(Tabla16[TASA 0%],Tabla16[NUM],Tabla1[[#This Row],[CODIGO]])</f>
        <v>-5.7499999993524398E-2</v>
      </c>
      <c r="G1649" s="28">
        <f>SUMIFS(Tabla16[[EXENTO ]],Tabla16[NUM],Tabla1[[#This Row],[CODIGO]])</f>
        <v>0</v>
      </c>
      <c r="H1649" s="28">
        <f>SUMIFS(Tabla16[IVA],Tabla16[NUM],Tabla1[[#This Row],[CODIGO]])</f>
        <v>12781.91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79,887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12,782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12781.92</v>
      </c>
    </row>
    <row r="1650" spans="2:18" x14ac:dyDescent="0.25">
      <c r="B1650" t="str">
        <f>'[1]210 Y RFC'!A1649</f>
        <v>VAMF671130M52</v>
      </c>
      <c r="C1650" t="str">
        <f>'[1]210 Y RFC'!B1649</f>
        <v>210-1647</v>
      </c>
      <c r="D1650" t="str">
        <f>'[1]210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'[1]210 Y RFC'!A1650</f>
        <v>JILG6412164Z6</v>
      </c>
      <c r="C1651" t="str">
        <f>'[1]210 Y RFC'!B1650</f>
        <v>210-1648</v>
      </c>
      <c r="D1651" t="str">
        <f>'[1]210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'[1]210 Y RFC'!A1651</f>
        <v>BARC771022745</v>
      </c>
      <c r="C1652" t="str">
        <f>'[1]210 Y RFC'!B1651</f>
        <v>210-1649</v>
      </c>
      <c r="D1652" t="str">
        <f>'[1]210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'[1]210 Y RFC'!A1652</f>
        <v>CAB0504066A8</v>
      </c>
      <c r="C1653" t="str">
        <f>'[1]210 Y RFC'!B1652</f>
        <v>210-1650</v>
      </c>
      <c r="D1653" t="str">
        <f>'[1]210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'[1]210 Y RFC'!A1653</f>
        <v>DPO060403U46</v>
      </c>
      <c r="C1654" t="str">
        <f>'[1]210 Y RFC'!B1653</f>
        <v>210-1651</v>
      </c>
      <c r="D1654" t="str">
        <f>'[1]210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'[1]210 Y RFC'!A1654</f>
        <v>FJA030804UM4</v>
      </c>
      <c r="C1655" t="str">
        <f>'[1]210 Y RFC'!B1654</f>
        <v>210-1652</v>
      </c>
      <c r="D1655" t="str">
        <f>'[1]210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'[1]210 Y RFC'!A1655</f>
        <v>BOR820601PG2</v>
      </c>
      <c r="C1656" t="str">
        <f>'[1]210 Y RFC'!B1655</f>
        <v>210-1653</v>
      </c>
      <c r="D1656" t="str">
        <f>'[1]210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'[1]210 Y RFC'!A1656</f>
        <v>TOHP4003155D8</v>
      </c>
      <c r="C1657" t="str">
        <f>'[1]210 Y RFC'!B1656</f>
        <v>210-1654</v>
      </c>
      <c r="D1657" t="str">
        <f>'[1]210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'[1]210 Y RFC'!A1657</f>
        <v>CLA021217FY5</v>
      </c>
      <c r="C1658" t="str">
        <f>'[1]210 Y RFC'!B1657</f>
        <v>210-1655</v>
      </c>
      <c r="D1658" t="str">
        <f>'[1]210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'[1]210 Y RFC'!A1658</f>
        <v>FAGA810505LB8</v>
      </c>
      <c r="C1659" t="str">
        <f>'[1]210 Y RFC'!B1658</f>
        <v>210-1656</v>
      </c>
      <c r="D1659" t="str">
        <f>'[1]210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'[1]210 Y RFC'!A1659</f>
        <v>FAN031211FQ3</v>
      </c>
      <c r="C1660" t="str">
        <f>'[1]210 Y RFC'!B1659</f>
        <v>210-1657</v>
      </c>
      <c r="D1660" t="str">
        <f>'[1]210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'[1]210 Y RFC'!A1660</f>
        <v>HENL700808FX3</v>
      </c>
      <c r="C1661" t="str">
        <f>'[1]210 Y RFC'!B1660</f>
        <v>210-1658</v>
      </c>
      <c r="D1661" t="str">
        <f>'[1]210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'[1]210 Y RFC'!A1661</f>
        <v>FAMD4911065X9</v>
      </c>
      <c r="C1662" t="str">
        <f>'[1]210 Y RFC'!B1661</f>
        <v>210-1659</v>
      </c>
      <c r="D1662" t="str">
        <f>'[1]210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'[1]210 Y RFC'!A1662</f>
        <v>JLR730314MA9</v>
      </c>
      <c r="C1663" t="str">
        <f>'[1]210 Y RFC'!B1662</f>
        <v>210-1660</v>
      </c>
      <c r="D1663" t="str">
        <f>'[1]210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'[1]210 Y RFC'!A1663</f>
        <v>CGO060706ER2</v>
      </c>
      <c r="C1664" t="str">
        <f>'[1]210 Y RFC'!B1663</f>
        <v>210-1661</v>
      </c>
      <c r="D1664" t="str">
        <f>'[1]210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'[1]210 Y RFC'!A1664</f>
        <v>LAAG530720NN3</v>
      </c>
      <c r="C1665" t="str">
        <f>'[1]210 Y RFC'!B1664</f>
        <v>210-1662</v>
      </c>
      <c r="D1665" t="str">
        <f>'[1]210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'[1]210 Y RFC'!A1665</f>
        <v>AEN060815A67</v>
      </c>
      <c r="C1666" t="str">
        <f>'[1]210 Y RFC'!B1665</f>
        <v>210-1663</v>
      </c>
      <c r="D1666" t="str">
        <f>'[1]210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'[1]210 Y RFC'!A1666</f>
        <v>DLA0506279SA</v>
      </c>
      <c r="C1667" t="str">
        <f>'[1]210 Y RFC'!B1666</f>
        <v>210-1664</v>
      </c>
      <c r="D1667" t="str">
        <f>'[1]210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'[1]210 Y RFC'!A1667</f>
        <v>LOMJ480608JM2</v>
      </c>
      <c r="C1668" t="str">
        <f>'[1]210 Y RFC'!B1667</f>
        <v>210-1665</v>
      </c>
      <c r="D1668" t="str">
        <f>'[1]210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'[1]210 Y RFC'!A1668</f>
        <v>SME821223BB2</v>
      </c>
      <c r="C1669" t="str">
        <f>'[1]210 Y RFC'!B1668</f>
        <v>210-1666</v>
      </c>
      <c r="D1669" t="str">
        <f>'[1]210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'[1]210 Y RFC'!A1669</f>
        <v>BABA400102PH3</v>
      </c>
      <c r="C1670" t="str">
        <f>'[1]210 Y RFC'!B1669</f>
        <v>210-1667</v>
      </c>
      <c r="D1670" t="str">
        <f>'[1]210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'[1]210 Y RFC'!A1670</f>
        <v>CGI950911KK0</v>
      </c>
      <c r="C1671" t="str">
        <f>'[1]210 Y RFC'!B1670</f>
        <v>210-1668</v>
      </c>
      <c r="D1671" t="str">
        <f>'[1]210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'[1]210 Y RFC'!A1671</f>
        <v>AOHA850608D50</v>
      </c>
      <c r="C1672" t="str">
        <f>'[1]210 Y RFC'!B1671</f>
        <v>210-1669</v>
      </c>
      <c r="D1672" t="str">
        <f>'[1]210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'[1]210 Y RFC'!A1672</f>
        <v>AEPC370507746</v>
      </c>
      <c r="C1673" t="str">
        <f>'[1]210 Y RFC'!B1672</f>
        <v>210-1670</v>
      </c>
      <c r="D1673" t="str">
        <f>'[1]210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'[1]210 Y RFC'!A1673</f>
        <v>FRA9909068W7</v>
      </c>
      <c r="C1674" t="str">
        <f>'[1]210 Y RFC'!B1673</f>
        <v>210-1671</v>
      </c>
      <c r="D1674" t="str">
        <f>'[1]210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66360</v>
      </c>
      <c r="G1674" s="28">
        <f>SUMIFS(Tabla16[[EXENTO ]],Tabla16[NUM],Tabla1[[#This Row],[CODIGO]])</f>
        <v>1408.8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66,360</v>
      </c>
      <c r="M1674" t="str">
        <f>FIXED(Tabla1[[#This Row],[TASA EXE.]],0)</f>
        <v>1,409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'[1]210 Y RFC'!A1674</f>
        <v>COM050404RB3</v>
      </c>
      <c r="C1675" t="str">
        <f>'[1]210 Y RFC'!B1674</f>
        <v>210-1672</v>
      </c>
      <c r="D1675" t="str">
        <f>'[1]210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'[1]210 Y RFC'!A1675</f>
        <v>VPA940705BZ9</v>
      </c>
      <c r="C1676" t="str">
        <f>'[1]210 Y RFC'!B1675</f>
        <v>210-1673</v>
      </c>
      <c r="D1676" t="str">
        <f>'[1]210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'[1]210 Y RFC'!A1676</f>
        <v>DTA070301BD6</v>
      </c>
      <c r="C1677" t="str">
        <f>'[1]210 Y RFC'!B1676</f>
        <v>210-1674</v>
      </c>
      <c r="D1677" t="str">
        <f>'[1]210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'[1]210 Y RFC'!A1677</f>
        <v>RUVC731104KQ3</v>
      </c>
      <c r="C1678" t="str">
        <f>'[1]210 Y RFC'!B1677</f>
        <v>210-1675</v>
      </c>
      <c r="D1678" t="str">
        <f>'[1]210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'[1]210 Y RFC'!A1678</f>
        <v>CPA8003075Q1</v>
      </c>
      <c r="C1679" t="str">
        <f>'[1]210 Y RFC'!B1678</f>
        <v>210-1676</v>
      </c>
      <c r="D1679" t="str">
        <f>'[1]210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'[1]210 Y RFC'!A1679</f>
        <v>PALJ7311206L7</v>
      </c>
      <c r="C1680" t="str">
        <f>'[1]210 Y RFC'!B1679</f>
        <v>210-1677</v>
      </c>
      <c r="D1680" t="str">
        <f>'[1]210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'[1]210 Y RFC'!A1680</f>
        <v>CFA920806725</v>
      </c>
      <c r="C1681" t="str">
        <f>'[1]210 Y RFC'!B1680</f>
        <v>210-1678</v>
      </c>
      <c r="D1681" t="str">
        <f>'[1]210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'[1]210 Y RFC'!A1681</f>
        <v>PGC050715AG7</v>
      </c>
      <c r="C1682" t="str">
        <f>'[1]210 Y RFC'!B1681</f>
        <v>210-1679</v>
      </c>
      <c r="D1682" t="str">
        <f>'[1]210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'[1]210 Y RFC'!A1682</f>
        <v>LAPS5411307ZA</v>
      </c>
      <c r="C1683" t="str">
        <f>'[1]210 Y RFC'!B1682</f>
        <v>210-1680</v>
      </c>
      <c r="D1683" t="str">
        <f>'[1]210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'[1]210 Y RFC'!A1683</f>
        <v>FVV951129AI5</v>
      </c>
      <c r="C1684" t="str">
        <f>'[1]210 Y RFC'!B1683</f>
        <v>210-1681</v>
      </c>
      <c r="D1684" t="str">
        <f>'[1]210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0</v>
      </c>
      <c r="T1684" s="74"/>
    </row>
    <row r="1685" spans="2:20" x14ac:dyDescent="0.25">
      <c r="B1685" t="str">
        <f>'[1]210 Y RFC'!A1684</f>
        <v>FACA721201R98</v>
      </c>
      <c r="C1685" t="str">
        <f>'[1]210 Y RFC'!B1684</f>
        <v>210-1682</v>
      </c>
      <c r="D1685" t="str">
        <f>'[1]210 Y RFC'!C1684</f>
        <v>FRANCO CASILLAS ALVARO ENRIQUE</v>
      </c>
      <c r="E1685" s="28">
        <f>SUMIFS(Tabla16[TASA 16],Tabla16[NUM],Tabla1[[#This Row],[CODIGO]])</f>
        <v>13591.874999999998</v>
      </c>
      <c r="F1685" s="28">
        <f>SUMIFS(Tabla16[TASA 0%],Tabla16[NUM],Tabla1[[#This Row],[CODIGO]])</f>
        <v>2.5000000003274181E-2</v>
      </c>
      <c r="G1685" s="28">
        <f>SUMIFS(Tabla16[[EXENTO ]],Tabla16[NUM],Tabla1[[#This Row],[CODIGO]])</f>
        <v>0</v>
      </c>
      <c r="H1685" s="28">
        <f>SUMIFS(Tabla16[IVA],Tabla16[NUM],Tabla1[[#This Row],[CODIGO]])</f>
        <v>2174.6999999999998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13,592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2,175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2174.7200000000003</v>
      </c>
    </row>
    <row r="1686" spans="2:20" x14ac:dyDescent="0.25">
      <c r="B1686" t="str">
        <f>'[1]210 Y RFC'!A1685</f>
        <v>BARJ8004309T9</v>
      </c>
      <c r="C1686" t="str">
        <f>'[1]210 Y RFC'!B1685</f>
        <v>210-1683</v>
      </c>
      <c r="D1686" t="str">
        <f>'[1]210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'[1]210 Y RFC'!A1686</f>
        <v>EAHA681121GI7</v>
      </c>
      <c r="C1687" t="str">
        <f>'[1]210 Y RFC'!B1686</f>
        <v>210-1684</v>
      </c>
      <c r="D1687" t="str">
        <f>'[1]210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'[1]210 Y RFC'!A1687</f>
        <v>GAMA581019CR5</v>
      </c>
      <c r="C1688" t="str">
        <f>'[1]210 Y RFC'!B1687</f>
        <v>210-1685</v>
      </c>
      <c r="D1688" t="str">
        <f>'[1]210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'[1]210 Y RFC'!A1688</f>
        <v>ADS0503024E4</v>
      </c>
      <c r="C1689" t="str">
        <f>'[1]210 Y RFC'!B1688</f>
        <v>210-1686</v>
      </c>
      <c r="D1689" t="str">
        <f>'[1]210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'[1]210 Y RFC'!A1689</f>
        <v>ECE830923MJ2</v>
      </c>
      <c r="C1690" t="str">
        <f>'[1]210 Y RFC'!B1689</f>
        <v>210-1687</v>
      </c>
      <c r="D1690" t="str">
        <f>'[1]210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'[1]210 Y RFC'!A1690</f>
        <v>GDB030728J92</v>
      </c>
      <c r="C1691" t="str">
        <f>'[1]210 Y RFC'!B1690</f>
        <v>210-1688</v>
      </c>
      <c r="D1691" t="str">
        <f>'[1]210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'[1]210 Y RFC'!A1691</f>
        <v>MABE571024US5</v>
      </c>
      <c r="C1692" t="str">
        <f>'[1]210 Y RFC'!B1691</f>
        <v>210-1689</v>
      </c>
      <c r="D1692" t="str">
        <f>'[1]210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'[1]210 Y RFC'!A1692</f>
        <v>CTO041206J99</v>
      </c>
      <c r="C1693" t="str">
        <f>'[1]210 Y RFC'!B1692</f>
        <v>210-1690</v>
      </c>
      <c r="D1693" t="str">
        <f>'[1]210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'[1]210 Y RFC'!A1693</f>
        <v>LKE561005LZ5</v>
      </c>
      <c r="C1694" t="str">
        <f>'[1]210 Y RFC'!B1693</f>
        <v>210-1691</v>
      </c>
      <c r="D1694" t="str">
        <f>'[1]210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'[1]210 Y RFC'!A1694</f>
        <v>DBA950110ET8</v>
      </c>
      <c r="C1695" t="str">
        <f>'[1]210 Y RFC'!B1694</f>
        <v>210-1692</v>
      </c>
      <c r="D1695" t="str">
        <f>'[1]210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'[1]210 Y RFC'!A1695</f>
        <v>UED031111B80</v>
      </c>
      <c r="C1696" t="str">
        <f>'[1]210 Y RFC'!B1695</f>
        <v>210-1693</v>
      </c>
      <c r="D1696" t="str">
        <f>'[1]210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'[1]210 Y RFC'!A1696</f>
        <v>FAFL600401386</v>
      </c>
      <c r="C1697" t="str">
        <f>'[1]210 Y RFC'!B1696</f>
        <v>210-1694</v>
      </c>
      <c r="D1697" t="str">
        <f>'[1]210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'[1]210 Y RFC'!A1697</f>
        <v>CJA9907304Q0</v>
      </c>
      <c r="C1698" t="str">
        <f>'[1]210 Y RFC'!B1697</f>
        <v>210-1695</v>
      </c>
      <c r="D1698" t="str">
        <f>'[1]210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'[1]210 Y RFC'!A1698</f>
        <v>LJU821006T53</v>
      </c>
      <c r="C1699" t="str">
        <f>'[1]210 Y RFC'!B1698</f>
        <v>210-1696</v>
      </c>
      <c r="D1699" t="str">
        <f>'[1]210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'[1]210 Y RFC'!A1699</f>
        <v>ROAJ680807BZ2</v>
      </c>
      <c r="C1700" t="str">
        <f>'[1]210 Y RFC'!B1699</f>
        <v>210-1697</v>
      </c>
      <c r="D1700" t="str">
        <f>'[1]210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'[1]210 Y RFC'!A1700</f>
        <v>LBG050817EX9</v>
      </c>
      <c r="C1701" t="str">
        <f>'[1]210 Y RFC'!B1700</f>
        <v>210-1698</v>
      </c>
      <c r="D1701" t="str">
        <f>'[1]210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'[1]210 Y RFC'!A1701</f>
        <v>BEGR8410199U4</v>
      </c>
      <c r="C1702" t="str">
        <f>'[1]210 Y RFC'!B1701</f>
        <v>210-1699</v>
      </c>
      <c r="D1702" t="str">
        <f>'[1]210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8050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8,050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'[1]210 Y RFC'!A1702</f>
        <v>CTR940509JF6</v>
      </c>
      <c r="C1703" t="str">
        <f>'[1]210 Y RFC'!B1702</f>
        <v>210-1700</v>
      </c>
      <c r="D1703" t="str">
        <f>'[1]210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'[1]210 Y RFC'!A1703</f>
        <v>PACL630112HA0</v>
      </c>
      <c r="C1704" t="str">
        <f>'[1]210 Y RFC'!B1703</f>
        <v>210-1701</v>
      </c>
      <c r="D1704" t="str">
        <f>'[1]210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'[1]210 Y RFC'!A1704</f>
        <v>ROD970403GH8</v>
      </c>
      <c r="C1705" t="str">
        <f>'[1]210 Y RFC'!B1704</f>
        <v>210-1702</v>
      </c>
      <c r="D1705" t="str">
        <f>'[1]210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'[1]210 Y RFC'!A1705</f>
        <v>CIN0302277Y3</v>
      </c>
      <c r="C1706" t="str">
        <f>'[1]210 Y RFC'!B1705</f>
        <v>210-1703</v>
      </c>
      <c r="D1706" t="str">
        <f>'[1]210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'[1]210 Y RFC'!A1706</f>
        <v>FAMJ830611L22</v>
      </c>
      <c r="C1707" t="str">
        <f>'[1]210 Y RFC'!B1706</f>
        <v>210-1704</v>
      </c>
      <c r="D1707" t="str">
        <f>'[1]210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'[1]210 Y RFC'!A1707</f>
        <v>NIIR710312B21</v>
      </c>
      <c r="C1708" t="str">
        <f>'[1]210 Y RFC'!B1707</f>
        <v>210-1705</v>
      </c>
      <c r="D1708" t="str">
        <f>'[1]210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'[1]210 Y RFC'!A1708</f>
        <v>GOLS660709KFA</v>
      </c>
      <c r="C1709" t="str">
        <f>'[1]210 Y RFC'!B1708</f>
        <v>210-1706</v>
      </c>
      <c r="D1709" t="str">
        <f>'[1]210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x14ac:dyDescent="0.25">
      <c r="B1710" t="str">
        <f>'[1]210 Y RFC'!A1709</f>
        <v>PEM870521B11</v>
      </c>
      <c r="C1710" t="str">
        <f>'[1]210 Y RFC'!B1709</f>
        <v>210-1707</v>
      </c>
      <c r="D1710" t="str">
        <f>'[1]210 Y RFC'!C1709</f>
        <v>PLASTICOS ESPECIALIZADOS DE MONTERREY SA DE CV</v>
      </c>
      <c r="E1710" s="28">
        <f>SUMIFS(Tabla16[TASA 16],Tabla16[NUM],Tabla1[[#This Row],[CODIGO]])</f>
        <v>58350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9336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58,350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9,336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9336</v>
      </c>
    </row>
    <row r="1711" spans="2:18" x14ac:dyDescent="0.25">
      <c r="B1711" t="str">
        <f>'[1]210 Y RFC'!A1710</f>
        <v>BET040330HN3</v>
      </c>
      <c r="C1711" t="str">
        <f>'[1]210 Y RFC'!B1710</f>
        <v>210-1708</v>
      </c>
      <c r="D1711" t="str">
        <f>'[1]210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'[1]210 Y RFC'!A1711</f>
        <v>GFE970303SC9</v>
      </c>
      <c r="C1712" t="str">
        <f>'[1]210 Y RFC'!B1711</f>
        <v>210-1709</v>
      </c>
      <c r="D1712" t="str">
        <f>'[1]210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'[1]210 Y RFC'!A1712</f>
        <v>LEMA710413945</v>
      </c>
      <c r="C1713" t="str">
        <f>'[1]210 Y RFC'!B1712</f>
        <v>210-1710</v>
      </c>
      <c r="D1713" t="str">
        <f>'[1]210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'[1]210 Y RFC'!A1713</f>
        <v>GADF751119HG8</v>
      </c>
      <c r="C1714" t="str">
        <f>'[1]210 Y RFC'!B1713</f>
        <v>210-1711</v>
      </c>
      <c r="D1714" t="str">
        <f>'[1]210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'[1]210 Y RFC'!A1714</f>
        <v>RRA000919D56</v>
      </c>
      <c r="C1715" t="str">
        <f>'[1]210 Y RFC'!B1714</f>
        <v>210-1712</v>
      </c>
      <c r="D1715" t="str">
        <f>'[1]210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'[1]210 Y RFC'!A1715</f>
        <v>MOGR420831FL6</v>
      </c>
      <c r="C1716" t="str">
        <f>'[1]210 Y RFC'!B1715</f>
        <v>210-1713</v>
      </c>
      <c r="D1716" t="str">
        <f>'[1]210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'[1]210 Y RFC'!A1716</f>
        <v>OOMF3907163YA</v>
      </c>
      <c r="C1717" t="str">
        <f>'[1]210 Y RFC'!B1716</f>
        <v>210-1714</v>
      </c>
      <c r="D1717" t="str">
        <f>'[1]210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'[1]210 Y RFC'!A1717</f>
        <v>CEX010604MY5</v>
      </c>
      <c r="C1718" t="str">
        <f>'[1]210 Y RFC'!B1717</f>
        <v>210-1715</v>
      </c>
      <c r="D1718" t="str">
        <f>'[1]210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'[1]210 Y RFC'!A1718</f>
        <v>LCO060406RYA</v>
      </c>
      <c r="C1719" t="str">
        <f>'[1]210 Y RFC'!B1718</f>
        <v>210-1716</v>
      </c>
      <c r="D1719" t="str">
        <f>'[1]210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'[1]210 Y RFC'!A1719</f>
        <v>CDR900226UD4</v>
      </c>
      <c r="C1720" t="str">
        <f>'[1]210 Y RFC'!B1719</f>
        <v>210-1717</v>
      </c>
      <c r="D1720" t="str">
        <f>'[1]210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'[1]210 Y RFC'!A1720</f>
        <v>BAMJ7804282P0</v>
      </c>
      <c r="C1721" t="str">
        <f>'[1]210 Y RFC'!B1720</f>
        <v>210-1718</v>
      </c>
      <c r="D1721" t="str">
        <f>'[1]210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'[1]210 Y RFC'!A1721</f>
        <v>JDA840201CV5</v>
      </c>
      <c r="C1722" t="str">
        <f>'[1]210 Y RFC'!B1721</f>
        <v>210-1719</v>
      </c>
      <c r="D1722" t="str">
        <f>'[1]210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'[1]210 Y RFC'!A1722</f>
        <v>DDP070802TCA</v>
      </c>
      <c r="C1723" t="str">
        <f>'[1]210 Y RFC'!B1722</f>
        <v>210-1720</v>
      </c>
      <c r="D1723" t="str">
        <f>'[1]210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'[1]210 Y RFC'!A1723</f>
        <v>GOCG800613SU4</v>
      </c>
      <c r="C1724" t="str">
        <f>'[1]210 Y RFC'!B1723</f>
        <v>210-1721</v>
      </c>
      <c r="D1724" t="str">
        <f>'[1]210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'[1]210 Y RFC'!A1724</f>
        <v>SOL0610111U9</v>
      </c>
      <c r="C1725" t="str">
        <f>'[1]210 Y RFC'!B1724</f>
        <v>210-1722</v>
      </c>
      <c r="D1725" t="str">
        <f>'[1]210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'[1]210 Y RFC'!A1725</f>
        <v>ICM040315J66</v>
      </c>
      <c r="C1726" t="str">
        <f>'[1]210 Y RFC'!B1725</f>
        <v>210-1723</v>
      </c>
      <c r="D1726" t="str">
        <f>'[1]210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'[1]210 Y RFC'!A1726</f>
        <v>BONJ4805139X5</v>
      </c>
      <c r="C1727" t="str">
        <f>'[1]210 Y RFC'!B1726</f>
        <v>210-1724</v>
      </c>
      <c r="D1727" t="str">
        <f>'[1]210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'[1]210 Y RFC'!A1727</f>
        <v>RHR920319BY8</v>
      </c>
      <c r="C1728" t="str">
        <f>'[1]210 Y RFC'!B1727</f>
        <v>210-1725</v>
      </c>
      <c r="D1728" t="str">
        <f>'[1]210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'[1]210 Y RFC'!A1728</f>
        <v>PAP900827K15</v>
      </c>
      <c r="C1729" t="str">
        <f>'[1]210 Y RFC'!B1728</f>
        <v>210-1726</v>
      </c>
      <c r="D1729" t="str">
        <f>'[1]210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'[1]210 Y RFC'!A1729</f>
        <v>TCG870817Q74</v>
      </c>
      <c r="C1730" t="str">
        <f>'[1]210 Y RFC'!B1729</f>
        <v>210-1727</v>
      </c>
      <c r="D1730" t="str">
        <f>'[1]210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0</v>
      </c>
      <c r="T1730" s="74"/>
    </row>
    <row r="1731" spans="2:20" x14ac:dyDescent="0.25">
      <c r="B1731" t="str">
        <f>'[1]210 Y RFC'!A1730</f>
        <v>RCO0708136F7</v>
      </c>
      <c r="C1731" t="str">
        <f>'[1]210 Y RFC'!B1730</f>
        <v>210-1728</v>
      </c>
      <c r="D1731" t="str">
        <f>'[1]210 Y RFC'!C1730</f>
        <v>RED DE CARRETERAS DE OCCIDENTE SAB DE CV</v>
      </c>
      <c r="E1731" s="28">
        <f>SUMIFS(Tabla16[TASA 16],Tabla16[NUM],Tabla1[[#This Row],[CODIGO]])</f>
        <v>10126.75</v>
      </c>
      <c r="F1731" s="28">
        <f>SUMIFS(Tabla16[TASA 0%],Tabla16[NUM],Tabla1[[#This Row],[CODIGO]])</f>
        <v>-2.9999999999802185E-2</v>
      </c>
      <c r="G1731" s="28">
        <f>SUMIFS(Tabla16[[EXENTO ]],Tabla16[NUM],Tabla1[[#This Row],[CODIGO]])</f>
        <v>0</v>
      </c>
      <c r="H1731" s="28">
        <f>SUMIFS(Tabla16[IVA],Tabla16[NUM],Tabla1[[#This Row],[CODIGO]])</f>
        <v>1620.28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10,127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1,620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1620.32</v>
      </c>
    </row>
    <row r="1732" spans="2:20" x14ac:dyDescent="0.25">
      <c r="B1732" t="str">
        <f>'[1]210 Y RFC'!A1731</f>
        <v>RAMA650907PI6</v>
      </c>
      <c r="C1732" t="str">
        <f>'[1]210 Y RFC'!B1731</f>
        <v>210-1729</v>
      </c>
      <c r="D1732" t="str">
        <f>'[1]210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'[1]210 Y RFC'!A1732</f>
        <v>RAMJ721202GB8</v>
      </c>
      <c r="C1733" t="str">
        <f>'[1]210 Y RFC'!B1732</f>
        <v>210-1730</v>
      </c>
      <c r="D1733" t="str">
        <f>'[1]210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'[1]210 Y RFC'!A1733</f>
        <v>AIMM700701U45</v>
      </c>
      <c r="C1734" t="str">
        <f>'[1]210 Y RFC'!B1733</f>
        <v>210-1731</v>
      </c>
      <c r="D1734" t="str">
        <f>'[1]210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'[1]210 Y RFC'!A1734</f>
        <v>CME0403111GA</v>
      </c>
      <c r="C1735" t="str">
        <f>'[1]210 Y RFC'!B1734</f>
        <v>210-1732</v>
      </c>
      <c r="D1735" t="str">
        <f>'[1]210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'[1]210 Y RFC'!A1735</f>
        <v>VESF690614A42</v>
      </c>
      <c r="C1736" t="str">
        <f>'[1]210 Y RFC'!B1735</f>
        <v>210-1733</v>
      </c>
      <c r="D1736" t="str">
        <f>'[1]210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'[1]210 Y RFC'!A1736</f>
        <v>MAAJ690209LS0</v>
      </c>
      <c r="C1737" t="str">
        <f>'[1]210 Y RFC'!B1736</f>
        <v>210-1734</v>
      </c>
      <c r="D1737" t="str">
        <f>'[1]210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'[1]210 Y RFC'!A1737</f>
        <v>TJE980817LD2</v>
      </c>
      <c r="C1738" t="str">
        <f>'[1]210 Y RFC'!B1737</f>
        <v>210-1735</v>
      </c>
      <c r="D1738" t="str">
        <f>'[1]210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'[1]210 Y RFC'!A1738</f>
        <v>DOB001109DK5</v>
      </c>
      <c r="C1739" t="str">
        <f>'[1]210 Y RFC'!B1738</f>
        <v>210-1736</v>
      </c>
      <c r="D1739" t="str">
        <f>'[1]210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'[1]210 Y RFC'!A1739</f>
        <v>AURA570515PG1</v>
      </c>
      <c r="C1740" t="str">
        <f>'[1]210 Y RFC'!B1739</f>
        <v>210-1737</v>
      </c>
      <c r="D1740" t="str">
        <f>'[1]210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'[1]210 Y RFC'!A1740</f>
        <v>MSC06092637A</v>
      </c>
      <c r="C1741" t="str">
        <f>'[1]210 Y RFC'!B1740</f>
        <v>210-1738</v>
      </c>
      <c r="D1741" t="str">
        <f>'[1]210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'[1]210 Y RFC'!A1741</f>
        <v>SOEV6509106Z3</v>
      </c>
      <c r="C1742" t="str">
        <f>'[1]210 Y RFC'!B1741</f>
        <v>210-1739</v>
      </c>
      <c r="D1742" t="str">
        <f>'[1]210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'[1]210 Y RFC'!A1742</f>
        <v>GOVC820916BQ5</v>
      </c>
      <c r="C1743" t="str">
        <f>'[1]210 Y RFC'!B1742</f>
        <v>210-1740</v>
      </c>
      <c r="D1743" t="str">
        <f>'[1]210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'[1]210 Y RFC'!A1743</f>
        <v>ENO820712BYA</v>
      </c>
      <c r="C1744" t="str">
        <f>'[1]210 Y RFC'!B1743</f>
        <v>210-1741</v>
      </c>
      <c r="D1744" t="str">
        <f>'[1]210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'[1]210 Y RFC'!A1744</f>
        <v>RUSS6802081Z2</v>
      </c>
      <c r="C1745" t="str">
        <f>'[1]210 Y RFC'!B1744</f>
        <v>210-1742</v>
      </c>
      <c r="D1745" t="str">
        <f>'[1]210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'[1]210 Y RFC'!A1745</f>
        <v>AMA990123RIA</v>
      </c>
      <c r="C1746" t="str">
        <f>'[1]210 Y RFC'!B1745</f>
        <v>210-1743</v>
      </c>
      <c r="D1746" t="str">
        <f>'[1]210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'[1]210 Y RFC'!A1746</f>
        <v>CORF820326NH9</v>
      </c>
      <c r="C1747" t="str">
        <f>'[1]210 Y RFC'!B1746</f>
        <v>210-1744</v>
      </c>
      <c r="D1747" t="str">
        <f>'[1]210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'[1]210 Y RFC'!A1747</f>
        <v>LOOG5511273Z7</v>
      </c>
      <c r="C1748" t="str">
        <f>'[1]210 Y RFC'!B1747</f>
        <v>210-1745</v>
      </c>
      <c r="D1748" t="str">
        <f>'[1]210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'[1]210 Y RFC'!A1748</f>
        <v>GIR061221JA0</v>
      </c>
      <c r="C1749" t="str">
        <f>'[1]210 Y RFC'!B1748</f>
        <v>210-1746</v>
      </c>
      <c r="D1749" t="str">
        <f>'[1]210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'[1]210 Y RFC'!A1749</f>
        <v>DSA010117L35</v>
      </c>
      <c r="C1750" t="str">
        <f>'[1]210 Y RFC'!B1749</f>
        <v>210-1747</v>
      </c>
      <c r="D1750" t="str">
        <f>'[1]210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'[1]210 Y RFC'!A1750</f>
        <v>PAZM8503177FA</v>
      </c>
      <c r="C1751" t="str">
        <f>'[1]210 Y RFC'!B1750</f>
        <v>210-1748</v>
      </c>
      <c r="D1751" t="str">
        <f>'[1]210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'[1]210 Y RFC'!A1751</f>
        <v>PIB971009AX7</v>
      </c>
      <c r="C1752" t="str">
        <f>'[1]210 Y RFC'!B1751</f>
        <v>210-1749</v>
      </c>
      <c r="D1752" t="str">
        <f>'[1]210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'[1]210 Y RFC'!A1752</f>
        <v>AAG060905GR3</v>
      </c>
      <c r="C1753" t="str">
        <f>'[1]210 Y RFC'!B1752</f>
        <v>210-1750</v>
      </c>
      <c r="D1753" t="str">
        <f>'[1]210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'[1]210 Y RFC'!A1753</f>
        <v>NAPG641212CZ9</v>
      </c>
      <c r="C1754" t="str">
        <f>'[1]210 Y RFC'!B1753</f>
        <v>210-1751</v>
      </c>
      <c r="D1754" t="str">
        <f>'[1]210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'[1]210 Y RFC'!A1754</f>
        <v>HEAR661005KT6</v>
      </c>
      <c r="C1755" t="str">
        <f>'[1]210 Y RFC'!B1754</f>
        <v>210-1752</v>
      </c>
      <c r="D1755" t="str">
        <f>'[1]210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'[1]210 Y RFC'!A1755</f>
        <v>RMA071203393</v>
      </c>
      <c r="C1756" t="str">
        <f>'[1]210 Y RFC'!B1755</f>
        <v>210-1753</v>
      </c>
      <c r="D1756" t="str">
        <f>'[1]210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'[1]210 Y RFC'!A1756</f>
        <v>MLA001116D25</v>
      </c>
      <c r="C1757" t="str">
        <f>'[1]210 Y RFC'!B1756</f>
        <v>210-1754</v>
      </c>
      <c r="D1757" t="str">
        <f>'[1]210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'[1]210 Y RFC'!A1757</f>
        <v>DIN960925V95</v>
      </c>
      <c r="C1758" t="str">
        <f>'[1]210 Y RFC'!B1757</f>
        <v>210-1755</v>
      </c>
      <c r="D1758" t="str">
        <f>'[1]210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'[1]210 Y RFC'!A1758</f>
        <v>PEMH6612116T7</v>
      </c>
      <c r="C1759" t="str">
        <f>'[1]210 Y RFC'!B1758</f>
        <v>210-1756</v>
      </c>
      <c r="D1759" t="str">
        <f>'[1]210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'[1]210 Y RFC'!A1759</f>
        <v>PANC760318V74</v>
      </c>
      <c r="C1760" t="str">
        <f>'[1]210 Y RFC'!B1759</f>
        <v>210-1757</v>
      </c>
      <c r="D1760" t="str">
        <f>'[1]210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'[1]210 Y RFC'!A1760</f>
        <v>ASA980630FG5</v>
      </c>
      <c r="C1761" t="str">
        <f>'[1]210 Y RFC'!B1760</f>
        <v>210-1758</v>
      </c>
      <c r="D1761" t="str">
        <f>'[1]210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'[1]210 Y RFC'!A1761</f>
        <v>CSM980724NL8</v>
      </c>
      <c r="C1762" t="str">
        <f>'[1]210 Y RFC'!B1761</f>
        <v>210-1759</v>
      </c>
      <c r="D1762" t="str">
        <f>'[1]210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'[1]210 Y RFC'!A1762</f>
        <v>CSY0304086K9</v>
      </c>
      <c r="C1763" t="str">
        <f>'[1]210 Y RFC'!B1762</f>
        <v>210-1760</v>
      </c>
      <c r="D1763" t="str">
        <f>'[1]210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0</v>
      </c>
      <c r="T1763" s="74"/>
    </row>
    <row r="1764" spans="2:20" x14ac:dyDescent="0.25">
      <c r="B1764" t="str">
        <f>'[1]210 Y RFC'!A1763</f>
        <v>SALC670519A59</v>
      </c>
      <c r="C1764" t="str">
        <f>'[1]210 Y RFC'!B1763</f>
        <v>210-1761</v>
      </c>
      <c r="D1764" t="str">
        <f>'[1]210 Y RFC'!C1763</f>
        <v>SANCHEZ LARA CELIA</v>
      </c>
      <c r="E1764" s="28">
        <f>SUMIFS(Tabla16[TASA 16],Tabla16[NUM],Tabla1[[#This Row],[CODIGO]])</f>
        <v>1956094.4375</v>
      </c>
      <c r="F1764" s="28">
        <f>SUMIFS(Tabla16[TASA 0%],Tabla16[NUM],Tabla1[[#This Row],[CODIGO]])</f>
        <v>52884.822500000082</v>
      </c>
      <c r="G1764" s="28">
        <f>SUMIFS(Tabla16[[EXENTO ]],Tabla16[NUM],Tabla1[[#This Row],[CODIGO]])</f>
        <v>0</v>
      </c>
      <c r="H1764" s="28">
        <f>SUMIFS(Tabla16[IVA],Tabla16[NUM],Tabla1[[#This Row],[CODIGO]])</f>
        <v>312975.11000000004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1,956,094</v>
      </c>
      <c r="L1764" t="str">
        <f>FIXED(Tabla1[[#This Row],[TASA 0%]],0)</f>
        <v>52,885</v>
      </c>
      <c r="M1764" t="str">
        <f>FIXED(Tabla1[[#This Row],[TASA EXE.]],0)</f>
        <v>0</v>
      </c>
      <c r="N1764" t="str">
        <f>FIXED(Tabla1[[#This Row],[IVA]],0)</f>
        <v>312,975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312975.03999999998</v>
      </c>
    </row>
    <row r="1765" spans="2:20" x14ac:dyDescent="0.25">
      <c r="B1765" t="str">
        <f>'[1]210 Y RFC'!A1764</f>
        <v>NHE001113GG5</v>
      </c>
      <c r="C1765" t="str">
        <f>'[1]210 Y RFC'!B1764</f>
        <v>210-1762</v>
      </c>
      <c r="D1765" t="str">
        <f>'[1]210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'[1]210 Y RFC'!A1765</f>
        <v>CASD870331UI4</v>
      </c>
      <c r="C1766" t="str">
        <f>'[1]210 Y RFC'!B1765</f>
        <v>210-1763</v>
      </c>
      <c r="D1766" t="str">
        <f>'[1]210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'[1]210 Y RFC'!A1766</f>
        <v>FVI000209ER3</v>
      </c>
      <c r="C1767" t="str">
        <f>'[1]210 Y RFC'!B1766</f>
        <v>210-1764</v>
      </c>
      <c r="D1767" t="str">
        <f>'[1]210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0</v>
      </c>
    </row>
    <row r="1768" spans="2:20" x14ac:dyDescent="0.25">
      <c r="B1768" t="str">
        <f>'[1]210 Y RFC'!A1767</f>
        <v>IMA050804PE5</v>
      </c>
      <c r="C1768" t="str">
        <f>'[1]210 Y RFC'!B1767</f>
        <v>210-1765</v>
      </c>
      <c r="D1768" t="str">
        <f>'[1]210 Y RFC'!C1767</f>
        <v>INULINA Y MIEL DE AGAVE SA DE CV</v>
      </c>
      <c r="E1768" s="28">
        <f>SUMIFS(Tabla16[TASA 16],Tabla16[NUM],Tabla1[[#This Row],[CODIGO]])</f>
        <v>3420.6874999999995</v>
      </c>
      <c r="F1768" s="28">
        <f>SUMIFS(Tabla16[TASA 0%],Tabla16[NUM],Tabla1[[#This Row],[CODIGO]])</f>
        <v>26256.002500000002</v>
      </c>
      <c r="G1768" s="28">
        <f>SUMIFS(Tabla16[[EXENTO ]],Tabla16[NUM],Tabla1[[#This Row],[CODIGO]])</f>
        <v>0</v>
      </c>
      <c r="H1768" s="28">
        <f>SUMIFS(Tabla16[IVA],Tabla16[NUM],Tabla1[[#This Row],[CODIGO]])</f>
        <v>547.30999999999995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3,421</v>
      </c>
      <c r="L1768" t="str">
        <f>FIXED(Tabla1[[#This Row],[TASA 0%]],0)</f>
        <v>26,256</v>
      </c>
      <c r="M1768" t="str">
        <f>FIXED(Tabla1[[#This Row],[TASA EXE.]],0)</f>
        <v>0</v>
      </c>
      <c r="N1768" t="str">
        <f>FIXED(Tabla1[[#This Row],[IVA]],0)</f>
        <v>547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547.36</v>
      </c>
    </row>
    <row r="1769" spans="2:20" x14ac:dyDescent="0.25">
      <c r="B1769" t="str">
        <f>'[1]210 Y RFC'!A1768</f>
        <v>CSO9004245Z7</v>
      </c>
      <c r="C1769" t="str">
        <f>'[1]210 Y RFC'!B1768</f>
        <v>210-1766</v>
      </c>
      <c r="D1769" t="str">
        <f>'[1]210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'[1]210 Y RFC'!A1769</f>
        <v>PDE050913HL7</v>
      </c>
      <c r="C1770" t="str">
        <f>'[1]210 Y RFC'!B1769</f>
        <v>210-1767</v>
      </c>
      <c r="D1770" t="str">
        <f>'[1]210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'[1]210 Y RFC'!A1770</f>
        <v>GUHR490401DI7</v>
      </c>
      <c r="C1771" t="str">
        <f>'[1]210 Y RFC'!B1770</f>
        <v>210-1768</v>
      </c>
      <c r="D1771" t="str">
        <f>'[1]210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'[1]210 Y RFC'!A1771</f>
        <v>GOPB790611Q52</v>
      </c>
      <c r="C1772" t="str">
        <f>'[1]210 Y RFC'!B1771</f>
        <v>210-1769</v>
      </c>
      <c r="D1772" t="str">
        <f>'[1]210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0</v>
      </c>
      <c r="T1772" s="74"/>
    </row>
    <row r="1773" spans="2:20" x14ac:dyDescent="0.25">
      <c r="B1773" t="str">
        <f>'[1]210 Y RFC'!A1772</f>
        <v>PCZ071128UM9</v>
      </c>
      <c r="C1773" t="str">
        <f>'[1]210 Y RFC'!B1772</f>
        <v>210-1770</v>
      </c>
      <c r="D1773" t="str">
        <f>'[1]210 Y RFC'!C1772</f>
        <v>PRODUCTOS DE CONSUMO Z SA DE CV</v>
      </c>
      <c r="E1773" s="28">
        <f>SUMIFS(Tabla16[TASA 16],Tabla16[NUM],Tabla1[[#This Row],[CODIGO]])</f>
        <v>1169934.0625</v>
      </c>
      <c r="F1773" s="28">
        <f>SUMIFS(Tabla16[TASA 0%],Tabla16[NUM],Tabla1[[#This Row],[CODIGO]])</f>
        <v>426000.95749999996</v>
      </c>
      <c r="G1773" s="28">
        <f>SUMIFS(Tabla16[[EXENTO ]],Tabla16[NUM],Tabla1[[#This Row],[CODIGO]])</f>
        <v>6560.38</v>
      </c>
      <c r="H1773" s="28">
        <f>SUMIFS(Tabla16[IVA],Tabla16[NUM],Tabla1[[#This Row],[CODIGO]])</f>
        <v>187189.45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1,169,934</v>
      </c>
      <c r="L1773" t="str">
        <f>FIXED(Tabla1[[#This Row],[TASA 0%]],0)</f>
        <v>426,001</v>
      </c>
      <c r="M1773" t="str">
        <f>FIXED(Tabla1[[#This Row],[TASA EXE.]],0)</f>
        <v>6,560</v>
      </c>
      <c r="N1773" t="str">
        <f>FIXED(Tabla1[[#This Row],[IVA]],0)</f>
        <v>187,189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187189.44</v>
      </c>
    </row>
    <row r="1774" spans="2:20" x14ac:dyDescent="0.25">
      <c r="B1774" t="str">
        <f>'[1]210 Y RFC'!A1773</f>
        <v>MUJL720122GA6</v>
      </c>
      <c r="C1774" t="str">
        <f>'[1]210 Y RFC'!B1773</f>
        <v>210-1771</v>
      </c>
      <c r="D1774" t="str">
        <f>'[1]210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'[1]210 Y RFC'!A1774</f>
        <v>PME861211T22</v>
      </c>
      <c r="C1775" t="str">
        <f>'[1]210 Y RFC'!B1774</f>
        <v>210-1772</v>
      </c>
      <c r="D1775" t="str">
        <f>'[1]210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'[1]210 Y RFC'!A1775</f>
        <v>MTR061003KJ9</v>
      </c>
      <c r="C1776" t="str">
        <f>'[1]210 Y RFC'!B1775</f>
        <v>210-1773</v>
      </c>
      <c r="D1776" t="str">
        <f>'[1]210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'[1]210 Y RFC'!A1776</f>
        <v>CTO041217NKA</v>
      </c>
      <c r="C1777" t="str">
        <f>'[1]210 Y RFC'!B1776</f>
        <v>210-1774</v>
      </c>
      <c r="D1777" t="str">
        <f>'[1]210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'[1]210 Y RFC'!A1777</f>
        <v>CERA7801228KA</v>
      </c>
      <c r="C1778" t="str">
        <f>'[1]210 Y RFC'!B1777</f>
        <v>210-1775</v>
      </c>
      <c r="D1778" t="str">
        <f>'[1]210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'[1]210 Y RFC'!A1778</f>
        <v>OIHC371209284</v>
      </c>
      <c r="C1779" t="str">
        <f>'[1]210 Y RFC'!B1778</f>
        <v>210-1776</v>
      </c>
      <c r="D1779" t="str">
        <f>'[1]210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0</v>
      </c>
      <c r="T1779" s="74"/>
    </row>
    <row r="1780" spans="2:20" x14ac:dyDescent="0.25">
      <c r="B1780" t="str">
        <f>'[1]210 Y RFC'!A1779</f>
        <v>CNA8602174V2</v>
      </c>
      <c r="C1780" t="str">
        <f>'[1]210 Y RFC'!B1779</f>
        <v>210-1777</v>
      </c>
      <c r="D1780" t="str">
        <f>'[1]210 Y RFC'!C1779</f>
        <v>CARLOS NAFARRATE SA DE CV</v>
      </c>
      <c r="E1780" s="28">
        <f>SUMIFS(Tabla16[TASA 16],Tabla16[NUM],Tabla1[[#This Row],[CODIGO]])</f>
        <v>27354.875</v>
      </c>
      <c r="F1780" s="28">
        <f>SUMIFS(Tabla16[TASA 0%],Tabla16[NUM],Tabla1[[#This Row],[CODIGO]])</f>
        <v>-3.4999999999399733E-2</v>
      </c>
      <c r="G1780" s="28">
        <f>SUMIFS(Tabla16[[EXENTO ]],Tabla16[NUM],Tabla1[[#This Row],[CODIGO]])</f>
        <v>0</v>
      </c>
      <c r="H1780" s="28">
        <f>SUMIFS(Tabla16[IVA],Tabla16[NUM],Tabla1[[#This Row],[CODIGO]])</f>
        <v>4376.78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27,355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4,377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4376.8</v>
      </c>
    </row>
    <row r="1781" spans="2:20" x14ac:dyDescent="0.25">
      <c r="B1781" t="str">
        <f>'[1]210 Y RFC'!A1780</f>
        <v>SDI0801309K5</v>
      </c>
      <c r="C1781" t="str">
        <f>'[1]210 Y RFC'!B1780</f>
        <v>210-1778</v>
      </c>
      <c r="D1781" t="str">
        <f>'[1]210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'[1]210 Y RFC'!A1781</f>
        <v>ROGJ670822E73</v>
      </c>
      <c r="C1782" t="str">
        <f>'[1]210 Y RFC'!B1781</f>
        <v>210-1779</v>
      </c>
      <c r="D1782" t="str">
        <f>'[1]210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'[1]210 Y RFC'!A1782</f>
        <v>MOLM7803098V3</v>
      </c>
      <c r="C1783" t="str">
        <f>'[1]210 Y RFC'!B1782</f>
        <v>210-1780</v>
      </c>
      <c r="D1783" t="str">
        <f>'[1]210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'[1]210 Y RFC'!A1783</f>
        <v>DCP0408107R8</v>
      </c>
      <c r="C1784" t="str">
        <f>'[1]210 Y RFC'!B1783</f>
        <v>210-1781</v>
      </c>
      <c r="D1784" t="str">
        <f>'[1]210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x14ac:dyDescent="0.25">
      <c r="B1785" t="str">
        <f>'[1]210 Y RFC'!A1784</f>
        <v>DCC9907123ZA</v>
      </c>
      <c r="C1785" t="str">
        <f>'[1]210 Y RFC'!B1784</f>
        <v>210-1782</v>
      </c>
      <c r="D1785" t="str">
        <f>'[1]210 Y RFC'!C1784</f>
        <v>DISTRIBUIDORA COMERCIAL CBC DEL NOROESTE SA DE CV</v>
      </c>
      <c r="E1785" s="28">
        <f>SUMIFS(Tabla16[TASA 16],Tabla16[NUM],Tabla1[[#This Row],[CODIGO]])</f>
        <v>3965.9999999999995</v>
      </c>
      <c r="F1785" s="28">
        <f>SUMIFS(Tabla16[TASA 0%],Tabla16[NUM],Tabla1[[#This Row],[CODIGO]])</f>
        <v>200672.8</v>
      </c>
      <c r="G1785" s="28">
        <f>SUMIFS(Tabla16[[EXENTO ]],Tabla16[NUM],Tabla1[[#This Row],[CODIGO]])</f>
        <v>0</v>
      </c>
      <c r="H1785" s="28">
        <f>SUMIFS(Tabla16[IVA],Tabla16[NUM],Tabla1[[#This Row],[CODIGO]])</f>
        <v>634.55999999999995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3,966</v>
      </c>
      <c r="L1785" t="str">
        <f>FIXED(Tabla1[[#This Row],[TASA 0%]],0)</f>
        <v>200,673</v>
      </c>
      <c r="M1785" t="str">
        <f>FIXED(Tabla1[[#This Row],[TASA EXE.]],0)</f>
        <v>0</v>
      </c>
      <c r="N1785" t="str">
        <f>FIXED(Tabla1[[#This Row],[IVA]],0)</f>
        <v>635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634.56000000000006</v>
      </c>
    </row>
    <row r="1786" spans="2:20" x14ac:dyDescent="0.25">
      <c r="B1786" t="str">
        <f>'[1]210 Y RFC'!A1785</f>
        <v>LARE840128UH2</v>
      </c>
      <c r="C1786" t="str">
        <f>'[1]210 Y RFC'!B1785</f>
        <v>210-1783</v>
      </c>
      <c r="D1786" t="str">
        <f>'[1]210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'[1]210 Y RFC'!A1786</f>
        <v>POA040907PA6</v>
      </c>
      <c r="C1787" t="str">
        <f>'[1]210 Y RFC'!B1786</f>
        <v>210-1784</v>
      </c>
      <c r="D1787" t="str">
        <f>'[1]210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'[1]210 Y RFC'!A1787</f>
        <v>PAL850320AC2</v>
      </c>
      <c r="C1788" t="str">
        <f>'[1]210 Y RFC'!B1787</f>
        <v>210-1785</v>
      </c>
      <c r="D1788" t="str">
        <f>'[1]210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155635.81</v>
      </c>
      <c r="G1788" s="28">
        <f>SUMIFS(Tabla16[[EXENTO ]],Tabla16[NUM],Tabla1[[#This Row],[CODIGO]])</f>
        <v>12450.869999999999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155,636</v>
      </c>
      <c r="M1788" t="str">
        <f>FIXED(Tabla1[[#This Row],[TASA EXE.]],0)</f>
        <v>12,451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'[1]210 Y RFC'!A1788</f>
        <v>GMT9802217I9</v>
      </c>
      <c r="C1789" t="str">
        <f>'[1]210 Y RFC'!B1788</f>
        <v>210-1786</v>
      </c>
      <c r="D1789" t="str">
        <f>'[1]210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 t="str">
        <f>'[1]210 Y RFC'!A1789</f>
        <v>SCO841215T70</v>
      </c>
      <c r="C1790" t="str">
        <f>'[1]210 Y RFC'!B1789</f>
        <v>210-1787</v>
      </c>
      <c r="D1790" t="str">
        <f>'[1]210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>
        <f>'[1]210 Y RFC'!A1790</f>
        <v>0</v>
      </c>
      <c r="C1791" t="str">
        <f>'[1]210 Y RFC'!B1790</f>
        <v>210-1788</v>
      </c>
      <c r="D1791" t="str">
        <f>'[1]210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'[1]210 Y RFC'!A1791</f>
        <v>ESM841129CV1</v>
      </c>
      <c r="C1792" t="str">
        <f>'[1]210 Y RFC'!B1791</f>
        <v>210-1789</v>
      </c>
      <c r="D1792" t="str">
        <f>'[1]210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44477.5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44,478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'[1]210 Y RFC'!A1792</f>
        <v>CCC051018R86</v>
      </c>
      <c r="C1793" t="str">
        <f>'[1]210 Y RFC'!B1792</f>
        <v>210-1790</v>
      </c>
      <c r="D1793" t="str">
        <f>'[1]210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'[1]210 Y RFC'!A1793</f>
        <v>MABM751009V87</v>
      </c>
      <c r="C1794" t="str">
        <f>'[1]210 Y RFC'!B1793</f>
        <v>210-1791</v>
      </c>
      <c r="D1794" t="str">
        <f>'[1]210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'[1]210 Y RFC'!A1794</f>
        <v>MOGC8210285S8</v>
      </c>
      <c r="C1795" t="str">
        <f>'[1]210 Y RFC'!B1794</f>
        <v>210-1792</v>
      </c>
      <c r="D1795" t="str">
        <f>'[1]210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'[1]210 Y RFC'!A1795</f>
        <v>HEPG810207TZ5</v>
      </c>
      <c r="C1796" t="str">
        <f>'[1]210 Y RFC'!B1795</f>
        <v>210-1793</v>
      </c>
      <c r="D1796" t="str">
        <f>'[1]210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'[1]210 Y RFC'!A1796</f>
        <v>MODL820211JZ0</v>
      </c>
      <c r="C1797" t="str">
        <f>'[1]210 Y RFC'!B1796</f>
        <v>210-1794</v>
      </c>
      <c r="D1797" t="str">
        <f>'[1]210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'[1]210 Y RFC'!A1797</f>
        <v>TLM610720N93</v>
      </c>
      <c r="C1798" t="str">
        <f>'[1]210 Y RFC'!B1797</f>
        <v>210-1795</v>
      </c>
      <c r="D1798" t="str">
        <f>'[1]210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'[1]210 Y RFC'!A1798</f>
        <v>RUAC730827T89</v>
      </c>
      <c r="C1799" t="str">
        <f>'[1]210 Y RFC'!B1798</f>
        <v>210-1796</v>
      </c>
      <c r="D1799" t="str">
        <f>'[1]210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'[1]210 Y RFC'!A1799</f>
        <v>ACG970107933</v>
      </c>
      <c r="C1800" t="str">
        <f>'[1]210 Y RFC'!B1799</f>
        <v>210-1797</v>
      </c>
      <c r="D1800" t="str">
        <f>'[1]210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'[1]210 Y RFC'!A1800</f>
        <v>NUSC861001NC8</v>
      </c>
      <c r="C1801" t="str">
        <f>'[1]210 Y RFC'!B1800</f>
        <v>210-1798</v>
      </c>
      <c r="D1801" t="str">
        <f>'[1]210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'[1]210 Y RFC'!A1801</f>
        <v>FEP951010495</v>
      </c>
      <c r="C1802" t="str">
        <f>'[1]210 Y RFC'!B1801</f>
        <v>210-1799</v>
      </c>
      <c r="D1802" t="str">
        <f>'[1]210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'[1]210 Y RFC'!A1802</f>
        <v>CAPA831004NY4</v>
      </c>
      <c r="C1803" t="str">
        <f>'[1]210 Y RFC'!B1802</f>
        <v>210-1800</v>
      </c>
      <c r="D1803" t="str">
        <f>'[1]210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'[1]210 Y RFC'!A1803</f>
        <v>VEC990614QD7</v>
      </c>
      <c r="C1804" t="str">
        <f>'[1]210 Y RFC'!B1803</f>
        <v>210-1801</v>
      </c>
      <c r="D1804" t="str">
        <f>'[1]210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'[1]210 Y RFC'!A1804</f>
        <v>ICO071127IX1</v>
      </c>
      <c r="C1805" t="str">
        <f>'[1]210 Y RFC'!B1804</f>
        <v>210-1802</v>
      </c>
      <c r="D1805" t="str">
        <f>'[1]210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'[1]210 Y RFC'!A1805</f>
        <v>PNC970417MS1</v>
      </c>
      <c r="C1806" t="str">
        <f>'[1]210 Y RFC'!B1805</f>
        <v>210-1803</v>
      </c>
      <c r="D1806" t="str">
        <f>'[1]210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'[1]210 Y RFC'!A1806</f>
        <v>IMF020530UN9</v>
      </c>
      <c r="C1807" t="str">
        <f>'[1]210 Y RFC'!B1806</f>
        <v>210-1804</v>
      </c>
      <c r="D1807" t="str">
        <f>'[1]210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'[1]210 Y RFC'!A1807</f>
        <v>MAMJ670829AM6</v>
      </c>
      <c r="C1808" t="str">
        <f>'[1]210 Y RFC'!B1807</f>
        <v>210-1805</v>
      </c>
      <c r="D1808" t="str">
        <f>'[1]210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'[1]210 Y RFC'!A1808</f>
        <v>VACL610119PK6</v>
      </c>
      <c r="C1809" t="str">
        <f>'[1]210 Y RFC'!B1808</f>
        <v>210-1806</v>
      </c>
      <c r="D1809" t="str">
        <f>'[1]210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'[1]210 Y RFC'!A1809</f>
        <v>COAM741226JX8</v>
      </c>
      <c r="C1810" t="str">
        <f>'[1]210 Y RFC'!B1809</f>
        <v>210-1807</v>
      </c>
      <c r="D1810" t="str">
        <f>'[1]210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'[1]210 Y RFC'!A1810</f>
        <v>BIFB510501HF1</v>
      </c>
      <c r="C1811" t="str">
        <f>'[1]210 Y RFC'!B1810</f>
        <v>210-1808</v>
      </c>
      <c r="D1811" t="str">
        <f>'[1]210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'[1]210 Y RFC'!A1811</f>
        <v>AANJ7710166YA</v>
      </c>
      <c r="C1812" t="str">
        <f>'[1]210 Y RFC'!B1811</f>
        <v>210-1809</v>
      </c>
      <c r="D1812" t="str">
        <f>'[1]210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'[1]210 Y RFC'!A1812</f>
        <v>LAM9109013H1</v>
      </c>
      <c r="C1813" t="str">
        <f>'[1]210 Y RFC'!B1812</f>
        <v>210-1810</v>
      </c>
      <c r="D1813" t="str">
        <f>'[1]210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'[1]210 Y RFC'!A1813</f>
        <v>REV470123G39</v>
      </c>
      <c r="C1814" t="str">
        <f>'[1]210 Y RFC'!B1813</f>
        <v>210-1811</v>
      </c>
      <c r="D1814" t="str">
        <f>'[1]210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'[1]210 Y RFC'!A1814</f>
        <v>NAIF6111295I7</v>
      </c>
      <c r="C1815" t="str">
        <f>'[1]210 Y RFC'!B1814</f>
        <v>210-1812</v>
      </c>
      <c r="D1815" t="str">
        <f>'[1]210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'[1]210 Y RFC'!A1815</f>
        <v>FCA801222L7A</v>
      </c>
      <c r="C1816" t="str">
        <f>'[1]210 Y RFC'!B1815</f>
        <v>210-1813</v>
      </c>
      <c r="D1816" t="str">
        <f>'[1]210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'[1]210 Y RFC'!A1816</f>
        <v>MOT791110M87</v>
      </c>
      <c r="C1817" t="str">
        <f>'[1]210 Y RFC'!B1816</f>
        <v>210-1814</v>
      </c>
      <c r="D1817" t="str">
        <f>'[1]210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'[1]210 Y RFC'!A1817</f>
        <v>HSA030630N73</v>
      </c>
      <c r="C1818" t="str">
        <f>'[1]210 Y RFC'!B1817</f>
        <v>210-1815</v>
      </c>
      <c r="D1818" t="str">
        <f>'[1]210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'[1]210 Y RFC'!A1818</f>
        <v>MEML660616PG5</v>
      </c>
      <c r="C1819" t="str">
        <f>'[1]210 Y RFC'!B1818</f>
        <v>210-1816</v>
      </c>
      <c r="D1819" t="str">
        <f>'[1]210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'[1]210 Y RFC'!A1819</f>
        <v>MGA0805054B8</v>
      </c>
      <c r="C1820" t="str">
        <f>'[1]210 Y RFC'!B1819</f>
        <v>210-1817</v>
      </c>
      <c r="D1820" t="str">
        <f>'[1]210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'[1]210 Y RFC'!A1820</f>
        <v>AUGG5101177S3</v>
      </c>
      <c r="C1821" t="str">
        <f>'[1]210 Y RFC'!B1820</f>
        <v>210-1818</v>
      </c>
      <c r="D1821" t="str">
        <f>'[1]210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'[1]210 Y RFC'!A1821</f>
        <v>MILH820516HF2</v>
      </c>
      <c r="C1822" t="str">
        <f>'[1]210 Y RFC'!B1821</f>
        <v>210-1819</v>
      </c>
      <c r="D1822" t="str">
        <f>'[1]210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'[1]210 Y RFC'!A1822</f>
        <v>PEHM700701GS5</v>
      </c>
      <c r="C1823" t="str">
        <f>'[1]210 Y RFC'!B1822</f>
        <v>210-1820</v>
      </c>
      <c r="D1823" t="str">
        <f>'[1]210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'[1]210 Y RFC'!A1823</f>
        <v>PEMS450414BI4</v>
      </c>
      <c r="C1824" t="str">
        <f>'[1]210 Y RFC'!B1823</f>
        <v>210-1821</v>
      </c>
      <c r="D1824" t="str">
        <f>'[1]210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'[1]210 Y RFC'!A1824</f>
        <v>LAGA760128NU9</v>
      </c>
      <c r="C1825" t="str">
        <f>'[1]210 Y RFC'!B1824</f>
        <v>210-1822</v>
      </c>
      <c r="D1825" t="str">
        <f>'[1]210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'[1]210 Y RFC'!A1825</f>
        <v>CMR990901QA4</v>
      </c>
      <c r="C1826" t="str">
        <f>'[1]210 Y RFC'!B1825</f>
        <v>210-1823</v>
      </c>
      <c r="D1826" t="str">
        <f>'[1]210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'[1]210 Y RFC'!A1826</f>
        <v>GSO061220EM3</v>
      </c>
      <c r="C1827" t="str">
        <f>'[1]210 Y RFC'!B1826</f>
        <v>210-1824</v>
      </c>
      <c r="D1827" t="str">
        <f>'[1]210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'[1]210 Y RFC'!A1827</f>
        <v>SBG971124PL2</v>
      </c>
      <c r="C1828" t="str">
        <f>'[1]210 Y RFC'!B1827</f>
        <v>210-1825</v>
      </c>
      <c r="D1828" t="str">
        <f>'[1]210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'[1]210 Y RFC'!A1828</f>
        <v>HDM001017AS1</v>
      </c>
      <c r="C1829" t="str">
        <f>'[1]210 Y RFC'!B1828</f>
        <v>210-1826</v>
      </c>
      <c r="D1829" t="str">
        <f>'[1]210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'[1]210 Y RFC'!A1829</f>
        <v>KME6910235T9</v>
      </c>
      <c r="C1830" t="str">
        <f>'[1]210 Y RFC'!B1829</f>
        <v>210-1827</v>
      </c>
      <c r="D1830" t="str">
        <f>'[1]210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'[1]210 Y RFC'!A1830</f>
        <v>MACA651219KA8</v>
      </c>
      <c r="C1831" t="str">
        <f>'[1]210 Y RFC'!B1830</f>
        <v>210-1828</v>
      </c>
      <c r="D1831" t="str">
        <f>'[1]210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'[1]210 Y RFC'!A1831</f>
        <v>YAAR4601152Q4</v>
      </c>
      <c r="C1832" t="str">
        <f>'[1]210 Y RFC'!B1831</f>
        <v>210-1829</v>
      </c>
      <c r="D1832" t="str">
        <f>'[1]210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'[1]210 Y RFC'!A1832</f>
        <v>GFE030603LU2</v>
      </c>
      <c r="C1833" t="str">
        <f>'[1]210 Y RFC'!B1832</f>
        <v>210-1830</v>
      </c>
      <c r="D1833" t="str">
        <f>'[1]210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'[1]210 Y RFC'!A1833</f>
        <v>GEL000105756</v>
      </c>
      <c r="C1834" t="str">
        <f>'[1]210 Y RFC'!B1833</f>
        <v>210-1831</v>
      </c>
      <c r="D1834" t="str">
        <f>'[1]210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'[1]210 Y RFC'!A1834</f>
        <v>BONF591003LE5</v>
      </c>
      <c r="C1835" t="str">
        <f>'[1]210 Y RFC'!B1834</f>
        <v>210-1832</v>
      </c>
      <c r="D1835" t="str">
        <f>'[1]210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'[1]210 Y RFC'!A1835</f>
        <v>LIM9503168K3</v>
      </c>
      <c r="C1836" t="str">
        <f>'[1]210 Y RFC'!B1835</f>
        <v>210-1833</v>
      </c>
      <c r="D1836" t="str">
        <f>'[1]210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'[1]210 Y RFC'!A1836</f>
        <v>SPR911028J80</v>
      </c>
      <c r="C1837" t="str">
        <f>'[1]210 Y RFC'!B1836</f>
        <v>210-1834</v>
      </c>
      <c r="D1837" t="str">
        <f>'[1]210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'[1]210 Y RFC'!A1837</f>
        <v>VATR7612288S8</v>
      </c>
      <c r="C1838" t="str">
        <f>'[1]210 Y RFC'!B1837</f>
        <v>210-1835</v>
      </c>
      <c r="D1838" t="str">
        <f>'[1]210 Y RFC'!C1837</f>
        <v>VARELA TORRES RAFAEL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'[1]210 Y RFC'!A1838</f>
        <v>MAIC830523CN3</v>
      </c>
      <c r="C1839" t="str">
        <f>'[1]210 Y RFC'!B1838</f>
        <v>210-1836</v>
      </c>
      <c r="D1839" t="str">
        <f>'[1]210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0</v>
      </c>
    </row>
    <row r="1840" spans="2:18" x14ac:dyDescent="0.25">
      <c r="B1840" t="str">
        <f>'[1]210 Y RFC'!A1839</f>
        <v>CME910715UB9</v>
      </c>
      <c r="C1840" t="str">
        <f>'[1]210 Y RFC'!B1839</f>
        <v>210-1837</v>
      </c>
      <c r="D1840" t="str">
        <f>'[1]210 Y RFC'!C1839</f>
        <v>COSTCO DE MEXICO SA DE CV</v>
      </c>
      <c r="E1840" s="28">
        <f>SUMIFS(Tabla16[TASA 16],Tabla16[NUM],Tabla1[[#This Row],[CODIGO]])</f>
        <v>610439.6875</v>
      </c>
      <c r="F1840" s="28">
        <f>SUMIFS(Tabla16[TASA 0%],Tabla16[NUM],Tabla1[[#This Row],[CODIGO]])</f>
        <v>7562.2524999999678</v>
      </c>
      <c r="G1840" s="28">
        <f>SUMIFS(Tabla16[[EXENTO ]],Tabla16[NUM],Tabla1[[#This Row],[CODIGO]])</f>
        <v>0</v>
      </c>
      <c r="H1840" s="28">
        <f>SUMIFS(Tabla16[IVA],Tabla16[NUM],Tabla1[[#This Row],[CODIGO]])</f>
        <v>97670.35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610,440</v>
      </c>
      <c r="L1840" t="str">
        <f>FIXED(Tabla1[[#This Row],[TASA 0%]],0)</f>
        <v>7,562</v>
      </c>
      <c r="M1840" t="str">
        <f>FIXED(Tabla1[[#This Row],[TASA EXE.]],0)</f>
        <v>0</v>
      </c>
      <c r="N1840" t="str">
        <f>FIXED(Tabla1[[#This Row],[IVA]],0)</f>
        <v>97,670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97670.400000000009</v>
      </c>
    </row>
    <row r="1841" spans="2:20" x14ac:dyDescent="0.25">
      <c r="B1841" t="str">
        <f>'[1]210 Y RFC'!A1840</f>
        <v>AAMJ790813FH7</v>
      </c>
      <c r="C1841" t="str">
        <f>'[1]210 Y RFC'!B1840</f>
        <v>210-1838</v>
      </c>
      <c r="D1841" t="str">
        <f>'[1]210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'[1]210 Y RFC'!A1841</f>
        <v>PAC0701255R2</v>
      </c>
      <c r="C1842" t="str">
        <f>'[1]210 Y RFC'!B1841</f>
        <v>210-1839</v>
      </c>
      <c r="D1842" t="str">
        <f>'[1]210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'[1]210 Y RFC'!A1842</f>
        <v>PEQ881108F33</v>
      </c>
      <c r="C1843" t="str">
        <f>'[1]210 Y RFC'!B1842</f>
        <v>210-1840</v>
      </c>
      <c r="D1843" t="str">
        <f>'[1]210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'[1]210 Y RFC'!A1843</f>
        <v>EMI790601FN5</v>
      </c>
      <c r="C1844" t="str">
        <f>'[1]210 Y RFC'!B1843</f>
        <v>210-1841</v>
      </c>
      <c r="D1844" t="str">
        <f>'[1]210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'[1]210 Y RFC'!A1844</f>
        <v>GAHA680606213</v>
      </c>
      <c r="C1845" t="str">
        <f>'[1]210 Y RFC'!B1844</f>
        <v>210-1842</v>
      </c>
      <c r="D1845" t="str">
        <f>'[1]210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0</v>
      </c>
      <c r="T1845" s="74"/>
    </row>
    <row r="1846" spans="2:20" x14ac:dyDescent="0.25">
      <c r="B1846" t="str">
        <f>'[1]210 Y RFC'!A1845</f>
        <v>DAL080818RR8</v>
      </c>
      <c r="C1846" t="str">
        <f>'[1]210 Y RFC'!B1845</f>
        <v>210-1843</v>
      </c>
      <c r="D1846" t="str">
        <f>'[1]210 Y RFC'!C1845</f>
        <v>DULCERIA DE LOS ALTOS SA DE CV</v>
      </c>
      <c r="E1846" s="28">
        <f>SUMIFS(Tabla16[TASA 16],Tabla16[NUM],Tabla1[[#This Row],[CODIGO]])</f>
        <v>73048.5625</v>
      </c>
      <c r="F1846" s="28">
        <f>SUMIFS(Tabla16[TASA 0%],Tabla16[NUM],Tabla1[[#This Row],[CODIGO]])</f>
        <v>152087.56749999998</v>
      </c>
      <c r="G1846" s="28">
        <f>SUMIFS(Tabla16[[EXENTO ]],Tabla16[NUM],Tabla1[[#This Row],[CODIGO]])</f>
        <v>12166.98</v>
      </c>
      <c r="H1846" s="28">
        <f>SUMIFS(Tabla16[IVA],Tabla16[NUM],Tabla1[[#This Row],[CODIGO]])</f>
        <v>11687.770000000002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73,049</v>
      </c>
      <c r="L1846" t="str">
        <f>FIXED(Tabla1[[#This Row],[TASA 0%]],0)</f>
        <v>152,088</v>
      </c>
      <c r="M1846" t="str">
        <f>FIXED(Tabla1[[#This Row],[TASA EXE.]],0)</f>
        <v>12,167</v>
      </c>
      <c r="N1846" t="str">
        <f>FIXED(Tabla1[[#This Row],[IVA]],0)</f>
        <v>11,688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11687.84</v>
      </c>
    </row>
    <row r="1847" spans="2:20" x14ac:dyDescent="0.25">
      <c r="B1847" t="str">
        <f>'[1]210 Y RFC'!A1846</f>
        <v>AABA771025884</v>
      </c>
      <c r="C1847" t="str">
        <f>'[1]210 Y RFC'!B1846</f>
        <v>210-1844</v>
      </c>
      <c r="D1847" t="str">
        <f>'[1]210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4"/>
    </row>
    <row r="1848" spans="2:20" x14ac:dyDescent="0.25">
      <c r="B1848" t="str">
        <f>'[1]210 Y RFC'!A1847</f>
        <v>CCO070410A27</v>
      </c>
      <c r="C1848" t="str">
        <f>'[1]210 Y RFC'!B1847</f>
        <v>210-1845</v>
      </c>
      <c r="D1848" t="str">
        <f>'[1]210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'[1]210 Y RFC'!A1848</f>
        <v>GAN0402257W3</v>
      </c>
      <c r="C1849" t="str">
        <f>'[1]210 Y RFC'!B1848</f>
        <v>210-1846</v>
      </c>
      <c r="D1849" t="str">
        <f>'[1]210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'[1]210 Y RFC'!A1849</f>
        <v>EEAH761103CM1</v>
      </c>
      <c r="C1850" t="str">
        <f>'[1]210 Y RFC'!B1849</f>
        <v>210-1847</v>
      </c>
      <c r="D1850" t="str">
        <f>'[1]210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'[1]210 Y RFC'!A1850</f>
        <v>ROCA6504091I0</v>
      </c>
      <c r="C1851" t="str">
        <f>'[1]210 Y RFC'!B1850</f>
        <v>210-1848</v>
      </c>
      <c r="D1851" t="str">
        <f>'[1]210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'[1]210 Y RFC'!A1851</f>
        <v>CAAA570127589</v>
      </c>
      <c r="C1852" t="str">
        <f>'[1]210 Y RFC'!B1851</f>
        <v>210-1849</v>
      </c>
      <c r="D1852" t="str">
        <f>'[1]210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'[1]210 Y RFC'!A1852</f>
        <v>LAL961119TI2</v>
      </c>
      <c r="C1853" t="str">
        <f>'[1]210 Y RFC'!B1852</f>
        <v>210-1850</v>
      </c>
      <c r="D1853" t="str">
        <f>'[1]210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'[1]210 Y RFC'!A1853</f>
        <v>PEZI631025IG4</v>
      </c>
      <c r="C1854" t="str">
        <f>'[1]210 Y RFC'!B1853</f>
        <v>210-1851</v>
      </c>
      <c r="D1854" t="str">
        <f>'[1]210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'[1]210 Y RFC'!A1854</f>
        <v>CIA831031RU8</v>
      </c>
      <c r="C1855" t="str">
        <f>'[1]210 Y RFC'!B1854</f>
        <v>210-1852</v>
      </c>
      <c r="D1855" t="str">
        <f>'[1]210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'[1]210 Y RFC'!A1855</f>
        <v>GSS0012133A6</v>
      </c>
      <c r="C1856" t="str">
        <f>'[1]210 Y RFC'!B1855</f>
        <v>210-1853</v>
      </c>
      <c r="D1856" t="str">
        <f>'[1]210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'[1]210 Y RFC'!A1856</f>
        <v>AURJ540813NH9</v>
      </c>
      <c r="C1857" t="str">
        <f>'[1]210 Y RFC'!B1856</f>
        <v>210-1854</v>
      </c>
      <c r="D1857" t="str">
        <f>'[1]210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'[1]210 Y RFC'!A1857</f>
        <v>EVG850601T99</v>
      </c>
      <c r="C1858" t="str">
        <f>'[1]210 Y RFC'!B1857</f>
        <v>210-1855</v>
      </c>
      <c r="D1858" t="str">
        <f>'[1]210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'[1]210 Y RFC'!A1858</f>
        <v>MATG730419Q55</v>
      </c>
      <c r="C1859" t="str">
        <f>'[1]210 Y RFC'!B1858</f>
        <v>210-1856</v>
      </c>
      <c r="D1859" t="str">
        <f>'[1]210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'[1]210 Y RFC'!A1859</f>
        <v>ASE950203F39</v>
      </c>
      <c r="C1860" t="str">
        <f>'[1]210 Y RFC'!B1859</f>
        <v>210-1857</v>
      </c>
      <c r="D1860" t="str">
        <f>'[1]210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'[1]210 Y RFC'!A1860</f>
        <v>CUGJ7701206S6</v>
      </c>
      <c r="C1861" t="str">
        <f>'[1]210 Y RFC'!B1860</f>
        <v>210-1858</v>
      </c>
      <c r="D1861" t="str">
        <f>'[1]210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'[1]210 Y RFC'!A1861</f>
        <v>GIN080429T14</v>
      </c>
      <c r="C1862" t="str">
        <f>'[1]210 Y RFC'!B1861</f>
        <v>210-1859</v>
      </c>
      <c r="D1862" t="str">
        <f>'[1]210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'[1]210 Y RFC'!A1862</f>
        <v>ZAPG5805095D4</v>
      </c>
      <c r="C1863" t="str">
        <f>'[1]210 Y RFC'!B1862</f>
        <v>210-1860</v>
      </c>
      <c r="D1863" t="str">
        <f>'[1]210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'[1]210 Y RFC'!A1863</f>
        <v>IMA0509029B9</v>
      </c>
      <c r="C1864" t="str">
        <f>'[1]210 Y RFC'!B1863</f>
        <v>210-1861</v>
      </c>
      <c r="D1864" t="str">
        <f>'[1]210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'[1]210 Y RFC'!A1864</f>
        <v>GAMC570804BX1</v>
      </c>
      <c r="C1865" t="str">
        <f>'[1]210 Y RFC'!B1864</f>
        <v>210-1862</v>
      </c>
      <c r="D1865" t="str">
        <f>'[1]210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0</v>
      </c>
      <c r="T1865" s="74"/>
    </row>
    <row r="1866" spans="2:20" x14ac:dyDescent="0.25">
      <c r="B1866" t="str">
        <f>'[1]210 Y RFC'!A1865</f>
        <v>BOM840702DH7</v>
      </c>
      <c r="C1866" t="str">
        <f>'[1]210 Y RFC'!B1865</f>
        <v>210-1863</v>
      </c>
      <c r="D1866" t="str">
        <f>'[1]210 Y RFC'!C1865</f>
        <v>BOMUCA SA DE CV</v>
      </c>
      <c r="E1866" s="28">
        <f>SUMIFS(Tabla16[TASA 16],Tabla16[NUM],Tabla1[[#This Row],[CODIGO]])</f>
        <v>0</v>
      </c>
      <c r="F1866" s="28">
        <f>SUMIFS(Tabla16[TASA 0%],Tabla16[NUM],Tabla1[[#This Row],[CODIGO]])</f>
        <v>0</v>
      </c>
      <c r="G1866" s="28">
        <f>SUMIFS(Tabla16[[EXENTO ]],Tabla16[NUM],Tabla1[[#This Row],[CODIGO]])</f>
        <v>0</v>
      </c>
      <c r="H1866" s="28">
        <f>SUMIFS(Tabla16[IVA],Tabla16[NUM],Tabla1[[#This Row],[CODIGO]])</f>
        <v>0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0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0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0</v>
      </c>
    </row>
    <row r="1867" spans="2:20" x14ac:dyDescent="0.25">
      <c r="B1867" t="str">
        <f>'[1]210 Y RFC'!A1866</f>
        <v>FUO0409286X8</v>
      </c>
      <c r="C1867" t="str">
        <f>'[1]210 Y RFC'!B1866</f>
        <v>210-1864</v>
      </c>
      <c r="D1867" t="str">
        <f>'[1]210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'[1]210 Y RFC'!A1867</f>
        <v>ULA010207TY5</v>
      </c>
      <c r="C1868" t="str">
        <f>'[1]210 Y RFC'!B1867</f>
        <v>210-1865</v>
      </c>
      <c r="D1868" t="str">
        <f>'[1]210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0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'[1]210 Y RFC'!A1868</f>
        <v>PAPR810627T67</v>
      </c>
      <c r="C1869" t="str">
        <f>'[1]210 Y RFC'!B1868</f>
        <v>210-1866</v>
      </c>
      <c r="D1869" t="str">
        <f>'[1]210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'[1]210 Y RFC'!A1869</f>
        <v>RORA7710105H2</v>
      </c>
      <c r="C1870" t="str">
        <f>'[1]210 Y RFC'!B1869</f>
        <v>210-1867</v>
      </c>
      <c r="D1870" t="str">
        <f>'[1]210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'[1]210 Y RFC'!A1870</f>
        <v>CME8909276S1</v>
      </c>
      <c r="C1871" t="str">
        <f>'[1]210 Y RFC'!B1870</f>
        <v>210-1868</v>
      </c>
      <c r="D1871" t="str">
        <f>'[1]210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'[1]210 Y RFC'!A1871</f>
        <v>KME020731UDA</v>
      </c>
      <c r="C1872" t="str">
        <f>'[1]210 Y RFC'!B1871</f>
        <v>210-1869</v>
      </c>
      <c r="D1872" t="str">
        <f>'[1]210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'[1]210 Y RFC'!A1872</f>
        <v>IJF0608074X5</v>
      </c>
      <c r="C1873" t="str">
        <f>'[1]210 Y RFC'!B1872</f>
        <v>210-1870</v>
      </c>
      <c r="D1873" t="str">
        <f>'[1]210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0</v>
      </c>
    </row>
    <row r="1874" spans="2:20" x14ac:dyDescent="0.25">
      <c r="B1874" t="str">
        <f>'[1]210 Y RFC'!A1873</f>
        <v>MAX0611157H8</v>
      </c>
      <c r="C1874" t="str">
        <f>'[1]210 Y RFC'!B1873</f>
        <v>210-1871</v>
      </c>
      <c r="D1874" t="str">
        <f>'[1]210 Y RFC'!C1873</f>
        <v>MAXIVA SA DE CV</v>
      </c>
      <c r="E1874" s="28">
        <f>SUMIFS(Tabla16[TASA 16],Tabla16[NUM],Tabla1[[#This Row],[CODIGO]])</f>
        <v>1379.125</v>
      </c>
      <c r="F1874" s="28">
        <f>SUMIFS(Tabla16[TASA 0%],Tabla16[NUM],Tabla1[[#This Row],[CODIGO]])</f>
        <v>1349.7149999999999</v>
      </c>
      <c r="G1874" s="28">
        <f>SUMIFS(Tabla16[[EXENTO ]],Tabla16[NUM],Tabla1[[#This Row],[CODIGO]])</f>
        <v>0</v>
      </c>
      <c r="H1874" s="28">
        <f>SUMIFS(Tabla16[IVA],Tabla16[NUM],Tabla1[[#This Row],[CODIGO]])</f>
        <v>220.66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1,379</v>
      </c>
      <c r="L1874" t="str">
        <f>FIXED(Tabla1[[#This Row],[TASA 0%]],0)</f>
        <v>1,350</v>
      </c>
      <c r="M1874" t="str">
        <f>FIXED(Tabla1[[#This Row],[TASA EXE.]],0)</f>
        <v>0</v>
      </c>
      <c r="N1874" t="str">
        <f>FIXED(Tabla1[[#This Row],[IVA]],0)</f>
        <v>221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220.64000000000001</v>
      </c>
    </row>
    <row r="1875" spans="2:20" x14ac:dyDescent="0.25">
      <c r="B1875" t="str">
        <f>'[1]210 Y RFC'!A1874</f>
        <v>DKO981218Q59</v>
      </c>
      <c r="C1875" t="str">
        <f>'[1]210 Y RFC'!B1874</f>
        <v>210-1872</v>
      </c>
      <c r="D1875" t="str">
        <f>'[1]210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'[1]210 Y RFC'!A1875</f>
        <v>OAA021007PM2</v>
      </c>
      <c r="C1876" t="str">
        <f>'[1]210 Y RFC'!B1875</f>
        <v>210-1873</v>
      </c>
      <c r="D1876" t="str">
        <f>'[1]210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0</v>
      </c>
      <c r="T1876" s="74"/>
    </row>
    <row r="1877" spans="2:20" x14ac:dyDescent="0.25">
      <c r="B1877" t="str">
        <f>'[1]210 Y RFC'!A1876</f>
        <v>GODO6509065G2</v>
      </c>
      <c r="C1877" t="str">
        <f>'[1]210 Y RFC'!B1876</f>
        <v>210-1874</v>
      </c>
      <c r="D1877" t="str">
        <f>'[1]210 Y RFC'!C1876</f>
        <v>GONZALEZ DELGADO OCTAVIO</v>
      </c>
      <c r="E1877" s="28">
        <f>SUMIFS(Tabla16[TASA 16],Tabla16[NUM],Tabla1[[#This Row],[CODIGO]])</f>
        <v>37834.3125</v>
      </c>
      <c r="F1877" s="28">
        <f>SUMIFS(Tabla16[TASA 0%],Tabla16[NUM],Tabla1[[#This Row],[CODIGO]])</f>
        <v>-6.2500000005456968E-2</v>
      </c>
      <c r="G1877" s="28">
        <f>SUMIFS(Tabla16[[EXENTO ]],Tabla16[NUM],Tabla1[[#This Row],[CODIGO]])</f>
        <v>0</v>
      </c>
      <c r="H1877" s="28">
        <f>SUMIFS(Tabla16[IVA],Tabla16[NUM],Tabla1[[#This Row],[CODIGO]])</f>
        <v>6053.4900000000007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37,834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6,053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6053.4400000000005</v>
      </c>
    </row>
    <row r="1878" spans="2:20" x14ac:dyDescent="0.25">
      <c r="B1878" t="str">
        <f>'[1]210 Y RFC'!A1877</f>
        <v>RTE930208GJ7</v>
      </c>
      <c r="C1878" t="str">
        <f>'[1]210 Y RFC'!B1877</f>
        <v>210-1875</v>
      </c>
      <c r="D1878" t="str">
        <f>'[1]210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'[1]210 Y RFC'!A1878</f>
        <v>TIE671206BF2</v>
      </c>
      <c r="C1879" t="str">
        <f>'[1]210 Y RFC'!B1878</f>
        <v>210-1876</v>
      </c>
      <c r="D1879" t="str">
        <f>'[1]210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'[1]210 Y RFC'!A1879</f>
        <v>RIN870724UF9</v>
      </c>
      <c r="C1880" t="str">
        <f>'[1]210 Y RFC'!B1879</f>
        <v>210-1877</v>
      </c>
      <c r="D1880" t="str">
        <f>'[1]210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69443.400000000009</v>
      </c>
      <c r="G1880" s="28">
        <f>SUMIFS(Tabla16[[EXENTO ]],Tabla16[NUM],Tabla1[[#This Row],[CODIGO]])</f>
        <v>5555.48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69,443</v>
      </c>
      <c r="M1880" t="str">
        <f>FIXED(Tabla1[[#This Row],[TASA EXE.]],0)</f>
        <v>5,555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'[1]210 Y RFC'!A1880</f>
        <v>GALT7003145V5</v>
      </c>
      <c r="C1881" t="str">
        <f>'[1]210 Y RFC'!B1880</f>
        <v>210-1878</v>
      </c>
      <c r="D1881" t="str">
        <f>'[1]210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'[1]210 Y RFC'!A1881</f>
        <v>ASE931116231</v>
      </c>
      <c r="C1882" t="str">
        <f>'[1]210 Y RFC'!B1881</f>
        <v>210-1879</v>
      </c>
      <c r="D1882" t="str">
        <f>'[1]210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'[1]210 Y RFC'!A1882</f>
        <v>CIM060607EC0</v>
      </c>
      <c r="C1883" t="str">
        <f>'[1]210 Y RFC'!B1882</f>
        <v>210-1880</v>
      </c>
      <c r="D1883" t="str">
        <f>'[1]210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4"/>
    </row>
    <row r="1884" spans="2:20" x14ac:dyDescent="0.25">
      <c r="B1884" t="str">
        <f>'[1]210 Y RFC'!A1883</f>
        <v>MGD071113N20</v>
      </c>
      <c r="C1884" t="str">
        <f>'[1]210 Y RFC'!B1883</f>
        <v>210-1881</v>
      </c>
      <c r="D1884" t="str">
        <f>'[1]210 Y RFC'!C1883</f>
        <v>MEDIMEX GDL S DE RL DE CV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'[1]210 Y RFC'!A1884</f>
        <v>NALL630715BX5</v>
      </c>
      <c r="C1885" t="str">
        <f>'[1]210 Y RFC'!B1884</f>
        <v>210-1882</v>
      </c>
      <c r="D1885" t="str">
        <f>'[1]210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'[1]210 Y RFC'!A1885</f>
        <v>CEMO861228BV6</v>
      </c>
      <c r="C1886" t="str">
        <f>'[1]210 Y RFC'!B1885</f>
        <v>210-1883</v>
      </c>
      <c r="D1886" t="str">
        <f>'[1]210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'[1]210 Y RFC'!A1886</f>
        <v>GOMF500219EQ6</v>
      </c>
      <c r="C1887" t="str">
        <f>'[1]210 Y RFC'!B1886</f>
        <v>210-1884</v>
      </c>
      <c r="D1887" t="str">
        <f>'[1]210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'[1]210 Y RFC'!A1887</f>
        <v>MAFL630801FK5</v>
      </c>
      <c r="C1888" t="str">
        <f>'[1]210 Y RFC'!B1887</f>
        <v>210-1885</v>
      </c>
      <c r="D1888" t="str">
        <f>'[1]210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'[1]210 Y RFC'!A1888</f>
        <v>AEAN650206DX5</v>
      </c>
      <c r="C1889" t="str">
        <f>'[1]210 Y RFC'!B1888</f>
        <v>210-1886</v>
      </c>
      <c r="D1889" t="str">
        <f>'[1]210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'[1]210 Y RFC'!A1889</f>
        <v>AURM670719BE3</v>
      </c>
      <c r="C1890" t="str">
        <f>'[1]210 Y RFC'!B1889</f>
        <v>210-1887</v>
      </c>
      <c r="D1890" t="str">
        <f>'[1]210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'[1]210 Y RFC'!A1890</f>
        <v>IHO010611JY6</v>
      </c>
      <c r="C1891" t="str">
        <f>'[1]210 Y RFC'!B1890</f>
        <v>210-1888</v>
      </c>
      <c r="D1891" t="str">
        <f>'[1]210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'[1]210 Y RFC'!A1891</f>
        <v>QUMA7705041J5</v>
      </c>
      <c r="C1892" t="str">
        <f>'[1]210 Y RFC'!B1891</f>
        <v>210-1889</v>
      </c>
      <c r="D1892" t="str">
        <f>'[1]210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'[1]210 Y RFC'!A1892</f>
        <v>GUPC811124K28</v>
      </c>
      <c r="C1893" t="str">
        <f>'[1]210 Y RFC'!B1892</f>
        <v>210-1890</v>
      </c>
      <c r="D1893" t="str">
        <f>'[1]210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'[1]210 Y RFC'!A1893</f>
        <v>REME560828UF1</v>
      </c>
      <c r="C1894" t="str">
        <f>'[1]210 Y RFC'!B1893</f>
        <v>210-1891</v>
      </c>
      <c r="D1894" t="str">
        <f>'[1]210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0</v>
      </c>
      <c r="T1894" s="74"/>
    </row>
    <row r="1895" spans="2:20" x14ac:dyDescent="0.25">
      <c r="B1895" t="str">
        <f>'[1]210 Y RFC'!A1894</f>
        <v>DIM071203BQ3</v>
      </c>
      <c r="C1895" t="str">
        <f>'[1]210 Y RFC'!B1894</f>
        <v>210-1892</v>
      </c>
      <c r="D1895" t="str">
        <f>'[1]210 Y RFC'!C1894</f>
        <v>DIMUFLO SA DE CV</v>
      </c>
      <c r="E1895" s="28">
        <f>SUMIFS(Tabla16[TASA 16],Tabla16[NUM],Tabla1[[#This Row],[CODIGO]])</f>
        <v>600431.625</v>
      </c>
      <c r="F1895" s="28">
        <f>SUMIFS(Tabla16[TASA 0%],Tabla16[NUM],Tabla1[[#This Row],[CODIGO]])</f>
        <v>669054.32499999984</v>
      </c>
      <c r="G1895" s="28">
        <f>SUMIFS(Tabla16[[EXENTO ]],Tabla16[NUM],Tabla1[[#This Row],[CODIGO]])</f>
        <v>23239.120000000003</v>
      </c>
      <c r="H1895" s="28">
        <f>SUMIFS(Tabla16[IVA],Tabla16[NUM],Tabla1[[#This Row],[CODIGO]])</f>
        <v>96069.06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600,432</v>
      </c>
      <c r="L1895" t="str">
        <f>FIXED(Tabla1[[#This Row],[TASA 0%]],0)</f>
        <v>669,054</v>
      </c>
      <c r="M1895" t="str">
        <f>FIXED(Tabla1[[#This Row],[TASA EXE.]],0)</f>
        <v>23,239</v>
      </c>
      <c r="N1895" t="str">
        <f>FIXED(Tabla1[[#This Row],[IVA]],0)</f>
        <v>96,069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96069.119999999995</v>
      </c>
    </row>
    <row r="1896" spans="2:20" x14ac:dyDescent="0.25">
      <c r="B1896" t="str">
        <f>'[1]210 Y RFC'!A1895</f>
        <v>LATE500226445</v>
      </c>
      <c r="C1896" t="str">
        <f>'[1]210 Y RFC'!B1895</f>
        <v>210-1893</v>
      </c>
      <c r="D1896" t="str">
        <f>'[1]210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'[1]210 Y RFC'!A1896</f>
        <v>ECO7711301I4</v>
      </c>
      <c r="C1897" t="str">
        <f>'[1]210 Y RFC'!B1896</f>
        <v>210-1894</v>
      </c>
      <c r="D1897" t="str">
        <f>'[1]210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259667.49999999997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259,668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'[1]210 Y RFC'!A1897</f>
        <v>TME891117F56</v>
      </c>
      <c r="C1898" t="str">
        <f>'[1]210 Y RFC'!B1897</f>
        <v>210-1895</v>
      </c>
      <c r="D1898" t="str">
        <f>'[1]210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'[1]210 Y RFC'!A1898</f>
        <v>BAJJ570325S71</v>
      </c>
      <c r="C1899" t="str">
        <f>'[1]210 Y RFC'!B1898</f>
        <v>210-1896</v>
      </c>
      <c r="D1899" t="str">
        <f>'[1]210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4"/>
    </row>
    <row r="1900" spans="2:20" x14ac:dyDescent="0.25">
      <c r="B1900" t="str">
        <f>'[1]210 Y RFC'!A1899</f>
        <v>FBE9110215Z3</v>
      </c>
      <c r="C1900" t="str">
        <f>'[1]210 Y RFC'!B1899</f>
        <v>210-1897</v>
      </c>
      <c r="D1900" t="str">
        <f>'[1]210 Y RFC'!C1899</f>
        <v>FARMACIAS BENAVIDES SAB DE CV</v>
      </c>
      <c r="E1900" s="28">
        <f>SUMIFS(Tabla16[TASA 16],Tabla16[NUM],Tabla1[[#This Row],[CODIGO]])</f>
        <v>0</v>
      </c>
      <c r="F1900" s="28">
        <f>SUMIFS(Tabla16[TASA 0%],Tabla16[NUM],Tabla1[[#This Row],[CODIGO]])</f>
        <v>68885.009999999995</v>
      </c>
      <c r="G1900" s="28">
        <f>SUMIFS(Tabla16[[EXENTO ]],Tabla16[NUM],Tabla1[[#This Row],[CODIGO]])</f>
        <v>0</v>
      </c>
      <c r="H1900" s="28">
        <f>SUMIFS(Tabla16[IVA],Tabla16[NUM],Tabla1[[#This Row],[CODIGO]])</f>
        <v>0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0</v>
      </c>
      <c r="L1900" t="str">
        <f>FIXED(Tabla1[[#This Row],[TASA 0%]],0)</f>
        <v>68,885</v>
      </c>
      <c r="M1900" t="str">
        <f>FIXED(Tabla1[[#This Row],[TASA EXE.]],0)</f>
        <v>0</v>
      </c>
      <c r="N1900" t="str">
        <f>FIXED(Tabla1[[#This Row],[IVA]],0)</f>
        <v>0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0</v>
      </c>
    </row>
    <row r="1901" spans="2:20" x14ac:dyDescent="0.25">
      <c r="B1901" t="str">
        <f>'[1]210 Y RFC'!A1900</f>
        <v>TSO991022PB6</v>
      </c>
      <c r="C1901" t="str">
        <f>'[1]210 Y RFC'!B1900</f>
        <v>210-1898</v>
      </c>
      <c r="D1901" t="str">
        <f>'[1]210 Y RFC'!C1900</f>
        <v>TIENDAS SORIANA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x14ac:dyDescent="0.25">
      <c r="B1902" t="str">
        <f>'[1]210 Y RFC'!A1901</f>
        <v>MIN891101GE9</v>
      </c>
      <c r="C1902" t="str">
        <f>'[1]210 Y RFC'!B1901</f>
        <v>210-1899</v>
      </c>
      <c r="D1902" t="str">
        <f>'[1]210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'[1]210 Y RFC'!A1902</f>
        <v>COGM6308047H7</v>
      </c>
      <c r="C1903" t="str">
        <f>'[1]210 Y RFC'!B1902</f>
        <v>210-1900</v>
      </c>
      <c r="D1903" t="str">
        <f>'[1]210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'[1]210 Y RFC'!A1903</f>
        <v>LDE080529HDA</v>
      </c>
      <c r="C1904" t="str">
        <f>'[1]210 Y RFC'!B1903</f>
        <v>210-1901</v>
      </c>
      <c r="D1904" t="str">
        <f>'[1]210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'[1]210 Y RFC'!A1904</f>
        <v>DAA9612095J5</v>
      </c>
      <c r="C1905" t="str">
        <f>'[1]210 Y RFC'!B1904</f>
        <v>210-1902</v>
      </c>
      <c r="D1905" t="str">
        <f>'[1]210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'[1]210 Y RFC'!A1905</f>
        <v>LPA070904F40</v>
      </c>
      <c r="C1906" t="str">
        <f>'[1]210 Y RFC'!B1905</f>
        <v>210-1903</v>
      </c>
      <c r="D1906" t="str">
        <f>'[1]210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'[1]210 Y RFC'!A1906</f>
        <v>MECI540731VE6</v>
      </c>
      <c r="C1907" t="str">
        <f>'[1]210 Y RFC'!B1906</f>
        <v>210-1904</v>
      </c>
      <c r="D1907" t="str">
        <f>'[1]210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'[1]210 Y RFC'!A1907</f>
        <v>GAAM751113QLA</v>
      </c>
      <c r="C1908" t="str">
        <f>'[1]210 Y RFC'!B1907</f>
        <v>210-1905</v>
      </c>
      <c r="D1908" t="str">
        <f>'[1]210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'[1]210 Y RFC'!A1908</f>
        <v>DDA0009219E9</v>
      </c>
      <c r="C1909" t="str">
        <f>'[1]210 Y RFC'!B1908</f>
        <v>210-1906</v>
      </c>
      <c r="D1909" t="str">
        <f>'[1]210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'[1]210 Y RFC'!A1909</f>
        <v>RAL971028HY8</v>
      </c>
      <c r="C1910" t="str">
        <f>'[1]210 Y RFC'!B1909</f>
        <v>210-1907</v>
      </c>
      <c r="D1910" t="str">
        <f>'[1]210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'[1]210 Y RFC'!A1910</f>
        <v>VPU080317SL0</v>
      </c>
      <c r="C1911" t="str">
        <f>'[1]210 Y RFC'!B1910</f>
        <v>210-1908</v>
      </c>
      <c r="D1911" t="str">
        <f>'[1]210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'[1]210 Y RFC'!A1911</f>
        <v>TMO821210JF8</v>
      </c>
      <c r="C1912" t="str">
        <f>'[1]210 Y RFC'!B1911</f>
        <v>210-1909</v>
      </c>
      <c r="D1912" t="str">
        <f>'[1]210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'[1]210 Y RFC'!A1912</f>
        <v>LOTT660630GC2</v>
      </c>
      <c r="C1913" t="str">
        <f>'[1]210 Y RFC'!B1912</f>
        <v>210-1910</v>
      </c>
      <c r="D1913" t="str">
        <f>'[1]210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'[1]210 Y RFC'!A1913</f>
        <v>GPA930101QI7</v>
      </c>
      <c r="C1914" t="str">
        <f>'[1]210 Y RFC'!B1913</f>
        <v>210-1911</v>
      </c>
      <c r="D1914" t="str">
        <f>'[1]210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'[1]210 Y RFC'!A1914</f>
        <v>ZAAA720305BA0</v>
      </c>
      <c r="C1915" t="str">
        <f>'[1]210 Y RFC'!B1914</f>
        <v>210-1912</v>
      </c>
      <c r="D1915" t="str">
        <f>'[1]210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'[1]210 Y RFC'!A1915</f>
        <v>LUPA7410077F9</v>
      </c>
      <c r="C1916" t="str">
        <f>'[1]210 Y RFC'!B1915</f>
        <v>210-1913</v>
      </c>
      <c r="D1916" t="str">
        <f>'[1]210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'[1]210 Y RFC'!A1916</f>
        <v>PVA070221G35</v>
      </c>
      <c r="C1917" t="str">
        <f>'[1]210 Y RFC'!B1916</f>
        <v>210-1914</v>
      </c>
      <c r="D1917" t="str">
        <f>'[1]210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'[1]210 Y RFC'!A1917</f>
        <v>AECM490819L89</v>
      </c>
      <c r="C1918" t="str">
        <f>'[1]210 Y RFC'!B1917</f>
        <v>210-1915</v>
      </c>
      <c r="D1918" t="str">
        <f>'[1]210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'[1]210 Y RFC'!A1918</f>
        <v>MIN931015ES9</v>
      </c>
      <c r="C1919" t="str">
        <f>'[1]210 Y RFC'!B1918</f>
        <v>210-1916</v>
      </c>
      <c r="D1919" t="str">
        <f>'[1]210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'[1]210 Y RFC'!A1919</f>
        <v>GEH080304ER6</v>
      </c>
      <c r="C1920" t="str">
        <f>'[1]210 Y RFC'!B1919</f>
        <v>210-1917</v>
      </c>
      <c r="D1920" t="str">
        <f>'[1]210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'[1]210 Y RFC'!A1920</f>
        <v>EXP070518DK0</v>
      </c>
      <c r="C1921" t="str">
        <f>'[1]210 Y RFC'!B1920</f>
        <v>210-1918</v>
      </c>
      <c r="D1921" t="str">
        <f>'[1]210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'[1]210 Y RFC'!A1921</f>
        <v>NAAE810106L72</v>
      </c>
      <c r="C1922" t="str">
        <f>'[1]210 Y RFC'!B1921</f>
        <v>210-1919</v>
      </c>
      <c r="D1922" t="str">
        <f>'[1]210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'[1]210 Y RFC'!A1922</f>
        <v>MANA640207PH4</v>
      </c>
      <c r="C1923" t="str">
        <f>'[1]210 Y RFC'!B1922</f>
        <v>210-1920</v>
      </c>
      <c r="D1923" t="str">
        <f>'[1]210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'[1]210 Y RFC'!A1923</f>
        <v>NOV070731JP6</v>
      </c>
      <c r="C1924" t="str">
        <f>'[1]210 Y RFC'!B1923</f>
        <v>210-1921</v>
      </c>
      <c r="D1924" t="str">
        <f>'[1]210 Y RFC'!C1923</f>
        <v>NOVAMEDICAL SA DE CV</v>
      </c>
      <c r="E1924" s="28">
        <f>SUMIFS(Tabla16[TASA 16],Tabla16[NUM],Tabla1[[#This Row],[CODIGO]])</f>
        <v>215.49999999999997</v>
      </c>
      <c r="F1924" s="28">
        <f>SUMIFS(Tabla16[TASA 0%],Tabla16[NUM],Tabla1[[#This Row],[CODIGO]])</f>
        <v>2.0000000000038654E-2</v>
      </c>
      <c r="G1924" s="28">
        <f>SUMIFS(Tabla16[[EXENTO ]],Tabla16[NUM],Tabla1[[#This Row],[CODIGO]])</f>
        <v>0</v>
      </c>
      <c r="H1924" s="28">
        <f>SUMIFS(Tabla16[IVA],Tabla16[NUM],Tabla1[[#This Row],[CODIGO]])</f>
        <v>34.479999999999997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216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34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34.56</v>
      </c>
    </row>
    <row r="1925" spans="2:20" x14ac:dyDescent="0.25">
      <c r="B1925" t="str">
        <f>'[1]210 Y RFC'!A1924</f>
        <v>GOLE760106JQ2</v>
      </c>
      <c r="C1925" t="str">
        <f>'[1]210 Y RFC'!B1924</f>
        <v>210-1922</v>
      </c>
      <c r="D1925" t="str">
        <f>'[1]210 Y RFC'!C1924</f>
        <v>GOMEZ LOMELI EDUARDO HECTOR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x14ac:dyDescent="0.25">
      <c r="B1926" t="str">
        <f>'[1]210 Y RFC'!A1925</f>
        <v>CLH071205IQ3</v>
      </c>
      <c r="C1926" t="str">
        <f>'[1]210 Y RFC'!B1925</f>
        <v>210-1923</v>
      </c>
      <c r="D1926" t="str">
        <f>'[1]210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'[1]210 Y RFC'!A1926</f>
        <v>COCJ660824U5A</v>
      </c>
      <c r="C1927" t="str">
        <f>'[1]210 Y RFC'!B1926</f>
        <v>210-1924</v>
      </c>
      <c r="D1927" t="str">
        <f>'[1]210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'[1]210 Y RFC'!A1927</f>
        <v>CPA010503C54</v>
      </c>
      <c r="C1928" t="str">
        <f>'[1]210 Y RFC'!B1927</f>
        <v>210-1925</v>
      </c>
      <c r="D1928" t="str">
        <f>'[1]210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'[1]210 Y RFC'!A1928</f>
        <v>JIEG630211RG9</v>
      </c>
      <c r="C1929" t="str">
        <f>'[1]210 Y RFC'!B1928</f>
        <v>210-1926</v>
      </c>
      <c r="D1929" t="str">
        <f>'[1]210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'[1]210 Y RFC'!A1929</f>
        <v>DECR770113ER1</v>
      </c>
      <c r="C1930" t="str">
        <f>'[1]210 Y RFC'!B1929</f>
        <v>210-1927</v>
      </c>
      <c r="D1930" t="str">
        <f>'[1]210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4"/>
    </row>
    <row r="1931" spans="2:20" x14ac:dyDescent="0.25">
      <c r="B1931" t="str">
        <f>'[1]210 Y RFC'!A1930</f>
        <v>TOLM801112G19</v>
      </c>
      <c r="C1931" t="str">
        <f>'[1]210 Y RFC'!B1930</f>
        <v>210-1928</v>
      </c>
      <c r="D1931" t="str">
        <f>'[1]210 Y RFC'!C1930</f>
        <v>TOLEDO LIMON MARCELA EDUWIGES</v>
      </c>
      <c r="E1931" s="28">
        <f>SUMIFS(Tabla16[TASA 16],Tabla16[NUM],Tabla1[[#This Row],[CODIGO]])</f>
        <v>16162.5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2586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16,163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2,586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2586.08</v>
      </c>
    </row>
    <row r="1932" spans="2:20" x14ac:dyDescent="0.25">
      <c r="B1932" t="str">
        <f>'[1]210 Y RFC'!A1931</f>
        <v>CAVA591028EJ5</v>
      </c>
      <c r="C1932" t="str">
        <f>'[1]210 Y RFC'!B1931</f>
        <v>210-1929</v>
      </c>
      <c r="D1932" t="str">
        <f>'[1]210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'[1]210 Y RFC'!A1932</f>
        <v>POCH620725BI4</v>
      </c>
      <c r="C1933" t="str">
        <f>'[1]210 Y RFC'!B1932</f>
        <v>210-1930</v>
      </c>
      <c r="D1933" t="str">
        <f>'[1]210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'[1]210 Y RFC'!A1933</f>
        <v>SMC081112C2A</v>
      </c>
      <c r="C1934" t="str">
        <f>'[1]210 Y RFC'!B1933</f>
        <v>210-1931</v>
      </c>
      <c r="D1934" t="str">
        <f>'[1]210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'[1]210 Y RFC'!A1934</f>
        <v>EGO9605164S9</v>
      </c>
      <c r="C1935" t="str">
        <f>'[1]210 Y RFC'!B1934</f>
        <v>210-1932</v>
      </c>
      <c r="D1935" t="str">
        <f>'[1]210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'[1]210 Y RFC'!A1935</f>
        <v>AEGA560615TV9</v>
      </c>
      <c r="C1936" t="str">
        <f>'[1]210 Y RFC'!B1935</f>
        <v>210-1933</v>
      </c>
      <c r="D1936" t="str">
        <f>'[1]210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x14ac:dyDescent="0.25">
      <c r="B1937" t="str">
        <f>'[1]210 Y RFC'!A1936</f>
        <v>MAPE8110144F8</v>
      </c>
      <c r="C1937" t="str">
        <f>'[1]210 Y RFC'!B1936</f>
        <v>210-1934</v>
      </c>
      <c r="D1937" t="str">
        <f>'[1]210 Y RFC'!C1936</f>
        <v>MARTINEZ PADILLA EDUARDO</v>
      </c>
      <c r="E1937" s="28">
        <f>SUMIFS(Tabla16[TASA 16],Tabla16[NUM],Tabla1[[#This Row],[CODIGO]])</f>
        <v>0</v>
      </c>
      <c r="F1937" s="28">
        <f>SUMIFS(Tabla16[TASA 0%],Tabla16[NUM],Tabla1[[#This Row],[CODIGO]])</f>
        <v>0</v>
      </c>
      <c r="G1937" s="28">
        <f>SUMIFS(Tabla16[[EXENTO ]],Tabla16[NUM],Tabla1[[#This Row],[CODIGO]])</f>
        <v>0</v>
      </c>
      <c r="H1937" s="28">
        <f>SUMIFS(Tabla16[IVA],Tabla16[NUM],Tabla1[[#This Row],[CODIGO]])</f>
        <v>0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0</v>
      </c>
      <c r="L1937" t="str">
        <f>FIXED(Tabla1[[#This Row],[TASA 0%]],0)</f>
        <v>0</v>
      </c>
      <c r="M1937" t="str">
        <f>FIXED(Tabla1[[#This Row],[TASA EXE.]],0)</f>
        <v>0</v>
      </c>
      <c r="N1937" t="str">
        <f>FIXED(Tabla1[[#This Row],[IVA]],0)</f>
        <v>0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0</v>
      </c>
      <c r="T1937" s="74"/>
    </row>
    <row r="1938" spans="2:20" x14ac:dyDescent="0.25">
      <c r="B1938" t="str">
        <f>'[1]210 Y RFC'!A1937</f>
        <v>GSO070904CU8</v>
      </c>
      <c r="C1938" t="str">
        <f>'[1]210 Y RFC'!B1937</f>
        <v>210-1935</v>
      </c>
      <c r="D1938" t="str">
        <f>'[1]210 Y RFC'!C1937</f>
        <v>GRUPO SOYANATURA SA DE CV</v>
      </c>
      <c r="E1938" s="28">
        <f>SUMIFS(Tabla16[TASA 16],Tabla16[NUM],Tabla1[[#This Row],[CODIGO]])</f>
        <v>15388.4375</v>
      </c>
      <c r="F1938" s="28">
        <f>SUMIFS(Tabla16[TASA 0%],Tabla16[NUM],Tabla1[[#This Row],[CODIGO]])</f>
        <v>5065.9025000000001</v>
      </c>
      <c r="G1938" s="28">
        <f>SUMIFS(Tabla16[[EXENTO ]],Tabla16[NUM],Tabla1[[#This Row],[CODIGO]])</f>
        <v>0</v>
      </c>
      <c r="H1938" s="28">
        <f>SUMIFS(Tabla16[IVA],Tabla16[NUM],Tabla1[[#This Row],[CODIGO]])</f>
        <v>2462.15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15,388</v>
      </c>
      <c r="L1938" t="str">
        <f>FIXED(Tabla1[[#This Row],[TASA 0%]],0)</f>
        <v>5,066</v>
      </c>
      <c r="M1938" t="str">
        <f>FIXED(Tabla1[[#This Row],[TASA EXE.]],0)</f>
        <v>0</v>
      </c>
      <c r="N1938" t="str">
        <f>FIXED(Tabla1[[#This Row],[IVA]],0)</f>
        <v>2,462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2462.08</v>
      </c>
    </row>
    <row r="1939" spans="2:20" x14ac:dyDescent="0.25">
      <c r="B1939" t="str">
        <f>'[1]210 Y RFC'!A1938</f>
        <v>AAAJ5404285H6</v>
      </c>
      <c r="C1939" t="str">
        <f>'[1]210 Y RFC'!B1938</f>
        <v>210-1936</v>
      </c>
      <c r="D1939" t="str">
        <f>'[1]210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33688.990000000005</v>
      </c>
      <c r="G1939" s="28">
        <f>SUMIFS(Tabla16[[EXENTO ]],Tabla16[NUM],Tabla1[[#This Row],[CODIGO]])</f>
        <v>2695.1200000000003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33,689</v>
      </c>
      <c r="M1939" t="str">
        <f>FIXED(Tabla1[[#This Row],[TASA EXE.]],0)</f>
        <v>2,695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'[1]210 Y RFC'!A1939</f>
        <v>GAGC661104U69</v>
      </c>
      <c r="C1940" t="str">
        <f>'[1]210 Y RFC'!B1939</f>
        <v>210-1937</v>
      </c>
      <c r="D1940" t="str">
        <f>'[1]210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'[1]210 Y RFC'!A1940</f>
        <v>CACR651220H58</v>
      </c>
      <c r="C1941" t="str">
        <f>'[1]210 Y RFC'!B1940</f>
        <v>210-1938</v>
      </c>
      <c r="D1941" t="str">
        <f>'[1]210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'[1]210 Y RFC'!A1941</f>
        <v>IJL841201P50</v>
      </c>
      <c r="C1942" t="str">
        <f>'[1]210 Y RFC'!B1941</f>
        <v>210-1939</v>
      </c>
      <c r="D1942" t="str">
        <f>'[1]210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'[1]210 Y RFC'!A1942</f>
        <v>ESU8907176P6</v>
      </c>
      <c r="C1943" t="str">
        <f>'[1]210 Y RFC'!B1942</f>
        <v>210-1940</v>
      </c>
      <c r="D1943" t="str">
        <f>'[1]210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'[1]210 Y RFC'!A1943</f>
        <v>CSI070917SNA</v>
      </c>
      <c r="C1944" t="str">
        <f>'[1]210 Y RFC'!B1943</f>
        <v>210-1941</v>
      </c>
      <c r="D1944" t="str">
        <f>'[1]210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'[1]210 Y RFC'!A1944</f>
        <v>MEMJ841027DB4</v>
      </c>
      <c r="C1945" t="str">
        <f>'[1]210 Y RFC'!B1944</f>
        <v>210-1942</v>
      </c>
      <c r="D1945" t="str">
        <f>'[1]210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'[1]210 Y RFC'!A1945</f>
        <v>BOD060112BY0</v>
      </c>
      <c r="C1946" t="str">
        <f>'[1]210 Y RFC'!B1945</f>
        <v>210-1943</v>
      </c>
      <c r="D1946" t="str">
        <f>'[1]210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x14ac:dyDescent="0.25">
      <c r="B1947" t="str">
        <f>'[1]210 Y RFC'!A1946</f>
        <v>POCL670930CS1</v>
      </c>
      <c r="C1947" t="str">
        <f>'[1]210 Y RFC'!B1946</f>
        <v>210-1944</v>
      </c>
      <c r="D1947" t="str">
        <f>'[1]210 Y RFC'!C1946</f>
        <v>PONCE CORDOBA LUIS ANTONIO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x14ac:dyDescent="0.25">
      <c r="B1948" t="str">
        <f>'[1]210 Y RFC'!A1947</f>
        <v>TIN9603012L6</v>
      </c>
      <c r="C1948" t="str">
        <f>'[1]210 Y RFC'!B1947</f>
        <v>210-1945</v>
      </c>
      <c r="D1948" t="str">
        <f>'[1]210 Y RFC'!C1947</f>
        <v>TELECOMUNICACIONES INTERACTIVAS SA DE CV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'[1]210 Y RFC'!A1948</f>
        <v>NUPJ750711QF7</v>
      </c>
      <c r="C1949" t="str">
        <f>'[1]210 Y RFC'!B1948</f>
        <v>210-1946</v>
      </c>
      <c r="D1949" t="str">
        <f>'[1]210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'[1]210 Y RFC'!A1949</f>
        <v>BEVG53101537A</v>
      </c>
      <c r="C1950" t="str">
        <f>'[1]210 Y RFC'!B1949</f>
        <v>210-1947</v>
      </c>
      <c r="D1950" t="str">
        <f>'[1]210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'[1]210 Y RFC'!A1950</f>
        <v>DMR010530KJA</v>
      </c>
      <c r="C1951" t="str">
        <f>'[1]210 Y RFC'!B1950</f>
        <v>210-1948</v>
      </c>
      <c r="D1951" t="str">
        <f>'[1]210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'[1]210 Y RFC'!A1951</f>
        <v>EOMI730609FS0</v>
      </c>
      <c r="C1952" t="str">
        <f>'[1]210 Y RFC'!B1951</f>
        <v>210-1949</v>
      </c>
      <c r="D1952" t="str">
        <f>'[1]210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'[1]210 Y RFC'!A1952</f>
        <v>PEPC780714LD8</v>
      </c>
      <c r="C1953" t="str">
        <f>'[1]210 Y RFC'!B1952</f>
        <v>210-1950</v>
      </c>
      <c r="D1953" t="str">
        <f>'[1]210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'[1]210 Y RFC'!A1953</f>
        <v>AGU840319SC3</v>
      </c>
      <c r="C1954" t="str">
        <f>'[1]210 Y RFC'!B1953</f>
        <v>210-1951</v>
      </c>
      <c r="D1954" t="str">
        <f>'[1]210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'[1]210 Y RFC'!A1954</f>
        <v>NEX030819FQ0</v>
      </c>
      <c r="C1955" t="str">
        <f>'[1]210 Y RFC'!B1954</f>
        <v>210-1952</v>
      </c>
      <c r="D1955" t="str">
        <f>'[1]210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'[1]210 Y RFC'!A1955</f>
        <v>RAOL831017936</v>
      </c>
      <c r="C1956" t="str">
        <f>'[1]210 Y RFC'!B1955</f>
        <v>210-1953</v>
      </c>
      <c r="D1956" t="str">
        <f>'[1]210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'[1]210 Y RFC'!A1956</f>
        <v>PDC0708075K0</v>
      </c>
      <c r="C1957" t="str">
        <f>'[1]210 Y RFC'!B1956</f>
        <v>210-1954</v>
      </c>
      <c r="D1957" t="str">
        <f>'[1]210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'[1]210 Y RFC'!A1957</f>
        <v>VIOM5708061B6</v>
      </c>
      <c r="C1958" t="str">
        <f>'[1]210 Y RFC'!B1957</f>
        <v>210-1955</v>
      </c>
      <c r="D1958" t="str">
        <f>'[1]210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'[1]210 Y RFC'!A1958</f>
        <v>HECA600213C59</v>
      </c>
      <c r="C1959" t="str">
        <f>'[1]210 Y RFC'!B1958</f>
        <v>210-1956</v>
      </c>
      <c r="D1959" t="str">
        <f>'[1]210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'[1]210 Y RFC'!A1959</f>
        <v>LALF581219PE7</v>
      </c>
      <c r="C1960" t="str">
        <f>'[1]210 Y RFC'!B1959</f>
        <v>210-1957</v>
      </c>
      <c r="D1960" t="str">
        <f>'[1]210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0</v>
      </c>
      <c r="T1960" s="74"/>
    </row>
    <row r="1961" spans="2:20" x14ac:dyDescent="0.25">
      <c r="B1961" t="str">
        <f>'[1]210 Y RFC'!A1960</f>
        <v>USO021031BZ4</v>
      </c>
      <c r="C1961" t="str">
        <f>'[1]210 Y RFC'!B1960</f>
        <v>210-1958</v>
      </c>
      <c r="D1961" t="str">
        <f>'[1]210 Y RFC'!C1960</f>
        <v>ULTRA SOYA SA DE CV</v>
      </c>
      <c r="E1961" s="28">
        <f>SUMIFS(Tabla16[TASA 16],Tabla16[NUM],Tabla1[[#This Row],[CODIGO]])</f>
        <v>25798.8125</v>
      </c>
      <c r="F1961" s="28">
        <f>SUMIFS(Tabla16[TASA 0%],Tabla16[NUM],Tabla1[[#This Row],[CODIGO]])</f>
        <v>3.7500000002182787E-2</v>
      </c>
      <c r="G1961" s="28">
        <f>SUMIFS(Tabla16[[EXENTO ]],Tabla16[NUM],Tabla1[[#This Row],[CODIGO]])</f>
        <v>0</v>
      </c>
      <c r="H1961" s="28">
        <f>SUMIFS(Tabla16[IVA],Tabla16[NUM],Tabla1[[#This Row],[CODIGO]])</f>
        <v>4127.8099999999995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25,799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4,128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4127.84</v>
      </c>
    </row>
    <row r="1962" spans="2:20" x14ac:dyDescent="0.25">
      <c r="B1962" t="str">
        <f>'[1]210 Y RFC'!A1961</f>
        <v>TOIR430705AN9</v>
      </c>
      <c r="C1962" t="str">
        <f>'[1]210 Y RFC'!B1961</f>
        <v>210-1959</v>
      </c>
      <c r="D1962" t="str">
        <f>'[1]210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'[1]210 Y RFC'!A1962</f>
        <v>OMO070213BI3</v>
      </c>
      <c r="C1963" t="str">
        <f>'[1]210 Y RFC'!B1962</f>
        <v>210-1960</v>
      </c>
      <c r="D1963" t="str">
        <f>'[1]210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'[1]210 Y RFC'!A1963</f>
        <v>BAMR530509A90</v>
      </c>
      <c r="C1964" t="str">
        <f>'[1]210 Y RFC'!B1963</f>
        <v>210-1961</v>
      </c>
      <c r="D1964" t="str">
        <f>'[1]210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'[1]210 Y RFC'!A1964</f>
        <v>FELR6706193M8</v>
      </c>
      <c r="C1965" t="str">
        <f>'[1]210 Y RFC'!B1964</f>
        <v>210-1962</v>
      </c>
      <c r="D1965" t="str">
        <f>'[1]210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'[1]210 Y RFC'!A1965</f>
        <v>SMA020808BK2</v>
      </c>
      <c r="C1966" t="str">
        <f>'[1]210 Y RFC'!B1965</f>
        <v>210-1963</v>
      </c>
      <c r="D1966" t="str">
        <f>'[1]210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'[1]210 Y RFC'!A1966</f>
        <v>DEA040505SD3</v>
      </c>
      <c r="C1967" t="str">
        <f>'[1]210 Y RFC'!B1966</f>
        <v>210-1964</v>
      </c>
      <c r="D1967" t="str">
        <f>'[1]210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'[1]210 Y RFC'!A1967</f>
        <v>HELL6311274AA</v>
      </c>
      <c r="C1968" t="str">
        <f>'[1]210 Y RFC'!B1967</f>
        <v>210-1965</v>
      </c>
      <c r="D1968" t="str">
        <f>'[1]210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'[1]210 Y RFC'!A1968</f>
        <v>GGA080110SV2</v>
      </c>
      <c r="C1969" t="str">
        <f>'[1]210 Y RFC'!B1968</f>
        <v>210-1966</v>
      </c>
      <c r="D1969" t="str">
        <f>'[1]210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38">
        <f>Tabla1[[#This Row],[TASA 16]]*16%</f>
        <v>0</v>
      </c>
      <c r="T1969" s="74"/>
    </row>
    <row r="1970" spans="2:20" x14ac:dyDescent="0.25">
      <c r="B1970" t="str">
        <f>'[1]210 Y RFC'!A1969</f>
        <v>FIMP7407127EA</v>
      </c>
      <c r="C1970" t="str">
        <f>'[1]210 Y RFC'!B1969</f>
        <v>210-1967</v>
      </c>
      <c r="D1970" t="str">
        <f>'[1]210 Y RFC'!C1969</f>
        <v>FIGUEROA MORALES PATRICIA ELIZABETH</v>
      </c>
      <c r="E1970" s="28">
        <f>SUMIFS(Tabla16[TASA 16],Tabla16[NUM],Tabla1[[#This Row],[CODIGO]])</f>
        <v>9400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1504</v>
      </c>
      <c r="I1970" s="28">
        <f>SUMIFS(Tabla16[ISR RET.],Tabla16[NUM],Tabla1[[#This Row],[CODIGO]])</f>
        <v>-117.5</v>
      </c>
      <c r="J1970" s="28">
        <f>SUMIFS(Tabla16[IVA RET.],Tabla16[NUM],Tabla1[[#This Row],[CODIGO]])</f>
        <v>0</v>
      </c>
      <c r="K1970" t="str">
        <f>FIXED(Tabla1[[#This Row],[TASA 16%]],0)</f>
        <v>9,400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1,504</v>
      </c>
      <c r="O1970" t="str">
        <f>FIXED(Tabla1[[#This Row],[ISR RET]],0)</f>
        <v>-118</v>
      </c>
      <c r="P1970" t="str">
        <f>FIXED(Tabla1[[#This Row],[IVA RET]],0)</f>
        <v>0</v>
      </c>
      <c r="R1970" s="38">
        <f>Tabla1[[#This Row],[TASA 16]]*16%</f>
        <v>1504</v>
      </c>
    </row>
    <row r="1971" spans="2:20" x14ac:dyDescent="0.25">
      <c r="B1971" t="str">
        <f>'[1]210 Y RFC'!A1970</f>
        <v>GOHA51082021A</v>
      </c>
      <c r="C1971" t="str">
        <f>'[1]210 Y RFC'!B1970</f>
        <v>210-1968</v>
      </c>
      <c r="D1971" t="str">
        <f>'[1]210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'[1]210 Y RFC'!A1971</f>
        <v>IBO8211119N3</v>
      </c>
      <c r="C1972" t="str">
        <f>'[1]210 Y RFC'!B1971</f>
        <v>210-1969</v>
      </c>
      <c r="D1972" t="str">
        <f>'[1]210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'[1]210 Y RFC'!A1972</f>
        <v>TOLD821107EBA</v>
      </c>
      <c r="C1973" t="str">
        <f>'[1]210 Y RFC'!B1972</f>
        <v>210-1970</v>
      </c>
      <c r="D1973" t="str">
        <f>'[1]210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'[1]210 Y RFC'!A1973</f>
        <v>GORA900205TE8</v>
      </c>
      <c r="C1974" t="str">
        <f>'[1]210 Y RFC'!B1973</f>
        <v>210-1971</v>
      </c>
      <c r="D1974" t="str">
        <f>'[1]210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'[1]210 Y RFC'!A1974</f>
        <v>ACO080520KE2</v>
      </c>
      <c r="C1975" t="str">
        <f>'[1]210 Y RFC'!B1974</f>
        <v>210-1972</v>
      </c>
      <c r="D1975" t="str">
        <f>'[1]210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'[1]210 Y RFC'!A1975</f>
        <v>VADE721019MD7</v>
      </c>
      <c r="C1976" t="str">
        <f>'[1]210 Y RFC'!B1975</f>
        <v>210-1973</v>
      </c>
      <c r="D1976" t="str">
        <f>'[1]210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'[1]210 Y RFC'!A1976</f>
        <v>RAMJ431122CN0</v>
      </c>
      <c r="C1977" t="str">
        <f>'[1]210 Y RFC'!B1976</f>
        <v>210-1974</v>
      </c>
      <c r="D1977" t="str">
        <f>'[1]210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'[1]210 Y RFC'!A1977</f>
        <v>CVS080221GT9</v>
      </c>
      <c r="C1978" t="str">
        <f>'[1]210 Y RFC'!B1977</f>
        <v>210-1975</v>
      </c>
      <c r="D1978" t="str">
        <f>'[1]210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'[1]210 Y RFC'!A1978</f>
        <v>GTL070518294</v>
      </c>
      <c r="C1979" t="str">
        <f>'[1]210 Y RFC'!B1978</f>
        <v>210-1976</v>
      </c>
      <c r="D1979" t="str">
        <f>'[1]210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'[1]210 Y RFC'!A1979</f>
        <v>ASM930908BM0</v>
      </c>
      <c r="C1980" t="str">
        <f>'[1]210 Y RFC'!B1979</f>
        <v>210-1977</v>
      </c>
      <c r="D1980" t="str">
        <f>'[1]210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x14ac:dyDescent="0.25">
      <c r="B1981" t="str">
        <f>'[1]210 Y RFC'!A1980</f>
        <v>HEHL701217591</v>
      </c>
      <c r="C1981" t="str">
        <f>'[1]210 Y RFC'!B1980</f>
        <v>210-1978</v>
      </c>
      <c r="D1981" t="str">
        <f>'[1]210 Y RFC'!C1980</f>
        <v>HERNANDEZ HUERTA LAZARO ROMUALDO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x14ac:dyDescent="0.25">
      <c r="B1982" t="str">
        <f>'[1]210 Y RFC'!A1981</f>
        <v>CURF4502088F6</v>
      </c>
      <c r="C1982" t="str">
        <f>'[1]210 Y RFC'!B1981</f>
        <v>210-1979</v>
      </c>
      <c r="D1982" t="str">
        <f>'[1]210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'[1]210 Y RFC'!A1982</f>
        <v>EPO020828E5A</v>
      </c>
      <c r="C1983" t="str">
        <f>'[1]210 Y RFC'!B1982</f>
        <v>210-1980</v>
      </c>
      <c r="D1983" t="str">
        <f>'[1]210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'[1]210 Y RFC'!A1983</f>
        <v>CCA070202HL8</v>
      </c>
      <c r="C1984" t="str">
        <f>'[1]210 Y RFC'!B1983</f>
        <v>210-1981</v>
      </c>
      <c r="D1984" t="str">
        <f>'[1]210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'[1]210 Y RFC'!A1984</f>
        <v>SCA050307FH6</v>
      </c>
      <c r="C1985" t="str">
        <f>'[1]210 Y RFC'!B1984</f>
        <v>210-1982</v>
      </c>
      <c r="D1985" t="str">
        <f>'[1]210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'[1]210 Y RFC'!A1985</f>
        <v>AMT000508UC9</v>
      </c>
      <c r="C1986" t="str">
        <f>'[1]210 Y RFC'!B1985</f>
        <v>210-1983</v>
      </c>
      <c r="D1986" t="str">
        <f>'[1]210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x14ac:dyDescent="0.25">
      <c r="B1987" t="str">
        <f>'[1]210 Y RFC'!A1986</f>
        <v>DAI081002T44</v>
      </c>
      <c r="C1987" t="str">
        <f>'[1]210 Y RFC'!B1986</f>
        <v>210-1984</v>
      </c>
      <c r="D1987" t="str">
        <f>'[1]210 Y RFC'!C1986</f>
        <v>DAILYDERM SA DE CV</v>
      </c>
      <c r="E1987" s="28">
        <f>SUMIFS(Tabla16[TASA 16],Tabla16[NUM],Tabla1[[#This Row],[CODIGO]])</f>
        <v>2952.25</v>
      </c>
      <c r="F1987" s="28">
        <f>SUMIFS(Tabla16[TASA 0%],Tabla16[NUM],Tabla1[[#This Row],[CODIGO]])</f>
        <v>5.0000000000352429E-2</v>
      </c>
      <c r="G1987" s="28">
        <f>SUMIFS(Tabla16[[EXENTO ]],Tabla16[NUM],Tabla1[[#This Row],[CODIGO]])</f>
        <v>0</v>
      </c>
      <c r="H1987" s="28">
        <f>SUMIFS(Tabla16[IVA],Tabla16[NUM],Tabla1[[#This Row],[CODIGO]])</f>
        <v>472.36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2,952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472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472.32</v>
      </c>
    </row>
    <row r="1988" spans="2:20" x14ac:dyDescent="0.25">
      <c r="B1988" t="str">
        <f>'[1]210 Y RFC'!A1987</f>
        <v>SCA0305068C1</v>
      </c>
      <c r="C1988" t="str">
        <f>'[1]210 Y RFC'!B1987</f>
        <v>210-1985</v>
      </c>
      <c r="D1988" t="str">
        <f>'[1]210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'[1]210 Y RFC'!A1988</f>
        <v>AAOR711116UG2</v>
      </c>
      <c r="C1989" t="str">
        <f>'[1]210 Y RFC'!B1988</f>
        <v>210-1986</v>
      </c>
      <c r="D1989" t="str">
        <f>'[1]210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'[1]210 Y RFC'!A1989</f>
        <v>GSO060522J61</v>
      </c>
      <c r="C1990" t="str">
        <f>'[1]210 Y RFC'!B1989</f>
        <v>210-1987</v>
      </c>
      <c r="D1990" t="str">
        <f>'[1]210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'[1]210 Y RFC'!A1990</f>
        <v>AACR560217KR8</v>
      </c>
      <c r="C1991" t="str">
        <f>'[1]210 Y RFC'!B1990</f>
        <v>210-1988</v>
      </c>
      <c r="D1991" t="str">
        <f>'[1]210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'[1]210 Y RFC'!A1991</f>
        <v>BAGM700615NG7</v>
      </c>
      <c r="C1992" t="str">
        <f>'[1]210 Y RFC'!B1991</f>
        <v>210-1989</v>
      </c>
      <c r="D1992" t="str">
        <f>'[1]210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'[1]210 Y RFC'!A1992</f>
        <v>EMU080821SP8</v>
      </c>
      <c r="C1993" t="str">
        <f>'[1]210 Y RFC'!B1992</f>
        <v>210-1990</v>
      </c>
      <c r="D1993" t="str">
        <f>'[1]210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0</v>
      </c>
      <c r="T1993" s="74"/>
    </row>
    <row r="1994" spans="2:20" x14ac:dyDescent="0.25">
      <c r="B1994" t="str">
        <f>'[1]210 Y RFC'!A1993</f>
        <v>UWI0905136J2</v>
      </c>
      <c r="C1994" t="str">
        <f>'[1]210 Y RFC'!B1993</f>
        <v>210-1991</v>
      </c>
      <c r="D1994" t="str">
        <f>'[1]210 Y RFC'!C1993</f>
        <v>UNIVERSAL WIPES SA DE CV</v>
      </c>
      <c r="E1994" s="28">
        <f>SUMIFS(Tabla16[TASA 16],Tabla16[NUM],Tabla1[[#This Row],[CODIGO]])</f>
        <v>390851.4375</v>
      </c>
      <c r="F1994" s="28">
        <f>SUMIFS(Tabla16[TASA 0%],Tabla16[NUM],Tabla1[[#This Row],[CODIGO]])</f>
        <v>-4.7499999971478246E-2</v>
      </c>
      <c r="G1994" s="28">
        <f>SUMIFS(Tabla16[[EXENTO ]],Tabla16[NUM],Tabla1[[#This Row],[CODIGO]])</f>
        <v>0</v>
      </c>
      <c r="H1994" s="28">
        <f>SUMIFS(Tabla16[IVA],Tabla16[NUM],Tabla1[[#This Row],[CODIGO]])</f>
        <v>62536.229999999996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390,851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62,536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62536.160000000003</v>
      </c>
    </row>
    <row r="1995" spans="2:20" x14ac:dyDescent="0.25">
      <c r="B1995" t="str">
        <f>'[1]210 Y RFC'!A1994</f>
        <v>SAD021217AS7</v>
      </c>
      <c r="C1995" t="str">
        <f>'[1]210 Y RFC'!B1994</f>
        <v>210-1992</v>
      </c>
      <c r="D1995" t="str">
        <f>'[1]210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'[1]210 Y RFC'!A1995</f>
        <v>PCJ181230EP2</v>
      </c>
      <c r="C1996" t="str">
        <f>'[1]210 Y RFC'!B1995</f>
        <v>210-1993</v>
      </c>
      <c r="D1996" t="str">
        <f>'[1]210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'[1]210 Y RFC'!A1996</f>
        <v>ANB941208KD7</v>
      </c>
      <c r="C1997" t="str">
        <f>'[1]210 Y RFC'!B1996</f>
        <v>210-1994</v>
      </c>
      <c r="D1997" t="str">
        <f>'[1]210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'[1]210 Y RFC'!A1997</f>
        <v>DDI081119FX8</v>
      </c>
      <c r="C1998" t="str">
        <f>'[1]210 Y RFC'!B1997</f>
        <v>210-1995</v>
      </c>
      <c r="D1998" t="str">
        <f>'[1]210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'[1]210 Y RFC'!A1998</f>
        <v>MFU060112AF6</v>
      </c>
      <c r="C1999" t="str">
        <f>'[1]210 Y RFC'!B1998</f>
        <v>210-1996</v>
      </c>
      <c r="D1999" t="str">
        <f>'[1]210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'[1]210 Y RFC'!A1999</f>
        <v>HENM740923915</v>
      </c>
      <c r="C2000" t="str">
        <f>'[1]210 Y RFC'!B1999</f>
        <v>210-1997</v>
      </c>
      <c r="D2000" t="str">
        <f>'[1]210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'[1]210 Y RFC'!A2000</f>
        <v>APS020621G66</v>
      </c>
      <c r="C2001" t="str">
        <f>'[1]210 Y RFC'!B2000</f>
        <v>210-1998</v>
      </c>
      <c r="D2001" t="str">
        <f>'[1]210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'[1]210 Y RFC'!A2001</f>
        <v>GUVJ500518MV0</v>
      </c>
      <c r="C2002" t="str">
        <f>'[1]210 Y RFC'!B2001</f>
        <v>210-1999</v>
      </c>
      <c r="D2002" t="str">
        <f>'[1]210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'[1]210 Y RFC'!A2002</f>
        <v>COLS7808267DA</v>
      </c>
      <c r="C2003" t="str">
        <f>'[1]210 Y RFC'!B2002</f>
        <v>210-2000</v>
      </c>
      <c r="D2003" t="str">
        <f>'[1]210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'[1]210 Y RFC'!A2003</f>
        <v>VIAJ690210TR6</v>
      </c>
      <c r="C2004" t="str">
        <f>'[1]210 Y RFC'!B2003</f>
        <v>210-2001</v>
      </c>
      <c r="D2004" t="str">
        <f>'[1]210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'[1]210 Y RFC'!A2004</f>
        <v>FIGR700211A5A</v>
      </c>
      <c r="C2005" t="str">
        <f>'[1]210 Y RFC'!B2004</f>
        <v>210-2002</v>
      </c>
      <c r="D2005" t="str">
        <f>'[1]210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'[1]210 Y RFC'!A2005</f>
        <v>PHN000428787</v>
      </c>
      <c r="C2006" t="str">
        <f>'[1]210 Y RFC'!B2005</f>
        <v>210-2003</v>
      </c>
      <c r="D2006" t="str">
        <f>'[1]210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'[1]210 Y RFC'!A2006</f>
        <v>ASQ950912Q71</v>
      </c>
      <c r="C2007" t="str">
        <f>'[1]210 Y RFC'!B2006</f>
        <v>210-2004</v>
      </c>
      <c r="D2007" t="str">
        <f>'[1]210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'[1]210 Y RFC'!A2007</f>
        <v>GAC090218NG8</v>
      </c>
      <c r="C2008" t="str">
        <f>'[1]210 Y RFC'!B2007</f>
        <v>210-2005</v>
      </c>
      <c r="D2008" t="str">
        <f>'[1]210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'[1]210 Y RFC'!A2008</f>
        <v>EPR051006LF7</v>
      </c>
      <c r="C2009" t="str">
        <f>'[1]210 Y RFC'!B2008</f>
        <v>210-2006</v>
      </c>
      <c r="D2009" t="str">
        <f>'[1]210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'[1]210 Y RFC'!A2009</f>
        <v>MDI991122FH0</v>
      </c>
      <c r="C2010" t="str">
        <f>'[1]210 Y RFC'!B2009</f>
        <v>210-2007</v>
      </c>
      <c r="D2010" t="str">
        <f>'[1]210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'[1]210 Y RFC'!A2010</f>
        <v>SAPE6312078X4</v>
      </c>
      <c r="C2011" t="str">
        <f>'[1]210 Y RFC'!B2010</f>
        <v>210-2008</v>
      </c>
      <c r="D2011" t="str">
        <f>'[1]210 Y RFC'!C2010</f>
        <v>SANTOSCOY PARTIDA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'[1]210 Y RFC'!A2011</f>
        <v>LOME550409T92</v>
      </c>
      <c r="C2012" t="str">
        <f>'[1]210 Y RFC'!B2011</f>
        <v>210-2009</v>
      </c>
      <c r="D2012" t="str">
        <f>'[1]210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'[1]210 Y RFC'!A2012</f>
        <v>SEFJ610509PS2</v>
      </c>
      <c r="C2013" t="str">
        <f>'[1]210 Y RFC'!B2012</f>
        <v>210-2010</v>
      </c>
      <c r="D2013" t="str">
        <f>'[1]210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'[1]210 Y RFC'!A2013</f>
        <v>PLA9108309S3</v>
      </c>
      <c r="C2014" t="str">
        <f>'[1]210 Y RFC'!B2013</f>
        <v>210-2011</v>
      </c>
      <c r="D2014" t="str">
        <f>'[1]210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140096</v>
      </c>
      <c r="G2014" s="28">
        <f>SUMIFS(Tabla16[[EXENTO ]],Tabla16[NUM],Tabla1[[#This Row],[CODIGO]])</f>
        <v>0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140,096</v>
      </c>
      <c r="M2014" t="str">
        <f>FIXED(Tabla1[[#This Row],[TASA EXE.]],0)</f>
        <v>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'[1]210 Y RFC'!A2014</f>
        <v>GAPC7809086U7</v>
      </c>
      <c r="C2015" t="str">
        <f>'[1]210 Y RFC'!B2014</f>
        <v>210-2012</v>
      </c>
      <c r="D2015" t="str">
        <f>'[1]210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'[1]210 Y RFC'!A2015</f>
        <v>LOMC510822B45</v>
      </c>
      <c r="C2016" t="str">
        <f>'[1]210 Y RFC'!B2015</f>
        <v>210-2013</v>
      </c>
      <c r="D2016" t="str">
        <f>'[1]210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'[1]210 Y RFC'!A2016</f>
        <v>ESLM450428LP6</v>
      </c>
      <c r="C2017" t="str">
        <f>'[1]210 Y RFC'!B2016</f>
        <v>210-2014</v>
      </c>
      <c r="D2017" t="str">
        <f>'[1]210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'[1]210 Y RFC'!A2017</f>
        <v>NABM900406UR7</v>
      </c>
      <c r="C2018" t="str">
        <f>'[1]210 Y RFC'!B2017</f>
        <v>210-2015</v>
      </c>
      <c r="D2018" t="str">
        <f>'[1]210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'[1]210 Y RFC'!A2018</f>
        <v>BASJ300805S89</v>
      </c>
      <c r="C2019" t="str">
        <f>'[1]210 Y RFC'!B2018</f>
        <v>210-2016</v>
      </c>
      <c r="D2019" t="str">
        <f>'[1]210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'[1]210 Y RFC'!A2019</f>
        <v>ZEBJ73090323A</v>
      </c>
      <c r="C2020" t="str">
        <f>'[1]210 Y RFC'!B2019</f>
        <v>210-2017</v>
      </c>
      <c r="D2020" t="str">
        <f>'[1]210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'[1]210 Y RFC'!A2020</f>
        <v>ROCV720915SA5</v>
      </c>
      <c r="C2021" t="str">
        <f>'[1]210 Y RFC'!B2020</f>
        <v>210-2018</v>
      </c>
      <c r="D2021" t="str">
        <f>'[1]210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'[1]210 Y RFC'!A2021</f>
        <v>CEB010402LW9</v>
      </c>
      <c r="C2022" t="str">
        <f>'[1]210 Y RFC'!B2021</f>
        <v>210-2019</v>
      </c>
      <c r="D2022" t="str">
        <f>'[1]210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'[1]210 Y RFC'!A2022</f>
        <v>GOPJ830918P80</v>
      </c>
      <c r="C2023" t="str">
        <f>'[1]210 Y RFC'!B2022</f>
        <v>210-2020</v>
      </c>
      <c r="D2023" t="str">
        <f>'[1]210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'[1]210 Y RFC'!A2023</f>
        <v>PPR050615J79</v>
      </c>
      <c r="C2024" t="str">
        <f>'[1]210 Y RFC'!B2023</f>
        <v>210-2021</v>
      </c>
      <c r="D2024" t="str">
        <f>'[1]210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'[1]210 Y RFC'!A2024</f>
        <v>ISS6001015A3</v>
      </c>
      <c r="C2025" t="str">
        <f>'[1]210 Y RFC'!B2024</f>
        <v>210-2022</v>
      </c>
      <c r="D2025" t="str">
        <f>'[1]210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'[1]210 Y RFC'!A2025</f>
        <v>BALL681007AR3</v>
      </c>
      <c r="C2026" t="str">
        <f>'[1]210 Y RFC'!B2025</f>
        <v>210-2023</v>
      </c>
      <c r="D2026" t="str">
        <f>'[1]210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'[1]210 Y RFC'!A2026</f>
        <v>LUB910114955</v>
      </c>
      <c r="C2027" t="str">
        <f>'[1]210 Y RFC'!B2026</f>
        <v>210-2024</v>
      </c>
      <c r="D2027" t="str">
        <f>'[1]210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'[1]210 Y RFC'!A2027</f>
        <v>AUHP680815489</v>
      </c>
      <c r="C2028" t="str">
        <f>'[1]210 Y RFC'!B2027</f>
        <v>210-2025</v>
      </c>
      <c r="D2028" t="str">
        <f>'[1]210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'[1]210 Y RFC'!A2028</f>
        <v>TOHG5809015Q3</v>
      </c>
      <c r="C2029" t="str">
        <f>'[1]210 Y RFC'!B2028</f>
        <v>210-2026</v>
      </c>
      <c r="D2029" t="str">
        <f>'[1]210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'[1]210 Y RFC'!A2029</f>
        <v>MES940222IX9</v>
      </c>
      <c r="C2030" t="str">
        <f>'[1]210 Y RFC'!B2029</f>
        <v>210-2027</v>
      </c>
      <c r="D2030" t="str">
        <f>'[1]210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'[1]210 Y RFC'!A2030</f>
        <v>GUMA591213AT1</v>
      </c>
      <c r="C2031" t="str">
        <f>'[1]210 Y RFC'!B2030</f>
        <v>210-2028</v>
      </c>
      <c r="D2031" t="str">
        <f>'[1]210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'[1]210 Y RFC'!A2031</f>
        <v>IRE930412QW7</v>
      </c>
      <c r="C2032" t="str">
        <f>'[1]210 Y RFC'!B2031</f>
        <v>210-2029</v>
      </c>
      <c r="D2032" t="str">
        <f>'[1]210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'[1]210 Y RFC'!A2032</f>
        <v>CPC031027KA8</v>
      </c>
      <c r="C2033" t="str">
        <f>'[1]210 Y RFC'!B2032</f>
        <v>210-2030</v>
      </c>
      <c r="D2033" t="str">
        <f>'[1]210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'[1]210 Y RFC'!A2033</f>
        <v>NOYM690506CY6</v>
      </c>
      <c r="C2034" t="str">
        <f>'[1]210 Y RFC'!B2033</f>
        <v>210-2031</v>
      </c>
      <c r="D2034" t="str">
        <f>'[1]210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'[1]210 Y RFC'!A2034</f>
        <v>ICE9204062W2</v>
      </c>
      <c r="C2035" t="str">
        <f>'[1]210 Y RFC'!B2034</f>
        <v>210-2032</v>
      </c>
      <c r="D2035" t="str">
        <f>'[1]210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'[1]210 Y RFC'!A2035</f>
        <v>IND3212193G8</v>
      </c>
      <c r="C2036" t="str">
        <f>'[1]210 Y RFC'!B2035</f>
        <v>210-2033</v>
      </c>
      <c r="D2036" t="str">
        <f>'[1]210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'[1]210 Y RFC'!A2036</f>
        <v>FRI980529AR7</v>
      </c>
      <c r="C2037" t="str">
        <f>'[1]210 Y RFC'!B2036</f>
        <v>210-2034</v>
      </c>
      <c r="D2037" t="str">
        <f>'[1]210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x14ac:dyDescent="0.25">
      <c r="B2038" t="str">
        <f>'[1]210 Y RFC'!A2037</f>
        <v>DPE0806059C9</v>
      </c>
      <c r="C2038" t="str">
        <f>'[1]210 Y RFC'!B2037</f>
        <v>210-2035</v>
      </c>
      <c r="D2038" t="str">
        <f>'[1]210 Y RFC'!C2037</f>
        <v>DISTRIBUIDORA PEBE SA DE CV</v>
      </c>
      <c r="E2038" s="28">
        <f>SUMIFS(Tabla16[TASA 16],Tabla16[NUM],Tabla1[[#This Row],[CODIGO]])</f>
        <v>9827.5625</v>
      </c>
      <c r="F2038" s="28">
        <f>SUMIFS(Tabla16[TASA 0%],Tabla16[NUM],Tabla1[[#This Row],[CODIGO]])</f>
        <v>2.7500000000145519E-2</v>
      </c>
      <c r="G2038" s="28">
        <f>SUMIFS(Tabla16[[EXENTO ]],Tabla16[NUM],Tabla1[[#This Row],[CODIGO]])</f>
        <v>0</v>
      </c>
      <c r="H2038" s="28">
        <f>SUMIFS(Tabla16[IVA],Tabla16[NUM],Tabla1[[#This Row],[CODIGO]])</f>
        <v>1572.41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9,828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1,572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1572.48</v>
      </c>
    </row>
    <row r="2039" spans="2:18" x14ac:dyDescent="0.25">
      <c r="B2039" t="str">
        <f>'[1]210 Y RFC'!A2038</f>
        <v>PAMB710526QW8</v>
      </c>
      <c r="C2039" t="str">
        <f>'[1]210 Y RFC'!B2038</f>
        <v>210-2036</v>
      </c>
      <c r="D2039" t="str">
        <f>'[1]210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'[1]210 Y RFC'!A2039</f>
        <v>HEES620901TD1</v>
      </c>
      <c r="C2040" t="str">
        <f>'[1]210 Y RFC'!B2039</f>
        <v>210-2037</v>
      </c>
      <c r="D2040" t="str">
        <f>'[1]210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'[1]210 Y RFC'!A2040</f>
        <v>HVI0412082G4</v>
      </c>
      <c r="C2041" t="str">
        <f>'[1]210 Y RFC'!B2040</f>
        <v>210-2038</v>
      </c>
      <c r="D2041" t="str">
        <f>'[1]210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'[1]210 Y RFC'!A2041</f>
        <v>APU0811045I1</v>
      </c>
      <c r="C2042" t="str">
        <f>'[1]210 Y RFC'!B2041</f>
        <v>210-2039</v>
      </c>
      <c r="D2042" t="str">
        <f>'[1]210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'[1]210 Y RFC'!A2042</f>
        <v>GTO031023B46</v>
      </c>
      <c r="C2043" t="str">
        <f>'[1]210 Y RFC'!B2042</f>
        <v>210-2040</v>
      </c>
      <c r="D2043" t="str">
        <f>'[1]210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'[1]210 Y RFC'!A2043</f>
        <v>MOOS830209GU3</v>
      </c>
      <c r="C2044" t="str">
        <f>'[1]210 Y RFC'!B2043</f>
        <v>210-2041</v>
      </c>
      <c r="D2044" t="str">
        <f>'[1]210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'[1]210 Y RFC'!A2044</f>
        <v>MIEJ5106241Y0</v>
      </c>
      <c r="C2045" t="str">
        <f>'[1]210 Y RFC'!B2044</f>
        <v>210-2042</v>
      </c>
      <c r="D2045" t="str">
        <f>'[1]210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0</v>
      </c>
    </row>
    <row r="2046" spans="2:18" x14ac:dyDescent="0.25">
      <c r="B2046" t="str">
        <f>'[1]210 Y RFC'!A2045</f>
        <v>PAFE660103TG7</v>
      </c>
      <c r="C2046" t="str">
        <f>'[1]210 Y RFC'!B2045</f>
        <v>210-2043</v>
      </c>
      <c r="D2046" t="str">
        <f>'[1]210 Y RFC'!C2045</f>
        <v>PLASCENCIA FERNANDEZ EDUARDO NAZARIO</v>
      </c>
      <c r="E2046" s="28">
        <f>SUMIFS(Tabla16[TASA 16],Tabla16[NUM],Tabla1[[#This Row],[CODIGO]])</f>
        <v>1058.125</v>
      </c>
      <c r="F2046" s="28">
        <f>SUMIFS(Tabla16[TASA 0%],Tabla16[NUM],Tabla1[[#This Row],[CODIGO]])</f>
        <v>-1.4999999999872671E-2</v>
      </c>
      <c r="G2046" s="28">
        <f>SUMIFS(Tabla16[[EXENTO ]],Tabla16[NUM],Tabla1[[#This Row],[CODIGO]])</f>
        <v>0</v>
      </c>
      <c r="H2046" s="28">
        <f>SUMIFS(Tabla16[IVA],Tabla16[NUM],Tabla1[[#This Row],[CODIGO]])</f>
        <v>169.3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1,058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169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169.28</v>
      </c>
    </row>
    <row r="2047" spans="2:18" x14ac:dyDescent="0.25">
      <c r="B2047" t="str">
        <f>'[1]210 Y RFC'!A2046</f>
        <v>GOPG560709FPA</v>
      </c>
      <c r="C2047" t="str">
        <f>'[1]210 Y RFC'!B2046</f>
        <v>210-2044</v>
      </c>
      <c r="D2047" t="str">
        <f>'[1]210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'[1]210 Y RFC'!A2047</f>
        <v>EDI090303NF4</v>
      </c>
      <c r="C2048" t="str">
        <f>'[1]210 Y RFC'!B2047</f>
        <v>210-2045</v>
      </c>
      <c r="D2048" t="str">
        <f>'[1]210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'[1]210 Y RFC'!A2048</f>
        <v>MOMH740818AG3</v>
      </c>
      <c r="C2049" t="str">
        <f>'[1]210 Y RFC'!B2048</f>
        <v>210-2046</v>
      </c>
      <c r="D2049" t="str">
        <f>'[1]210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'[1]210 Y RFC'!A2049</f>
        <v>TSA170118DB1</v>
      </c>
      <c r="C2050" t="str">
        <f>'[1]210 Y RFC'!B2049</f>
        <v>210-2047</v>
      </c>
      <c r="D2050" t="str">
        <f>'[1]210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'[1]210 Y RFC'!A2050</f>
        <v>CVZ070807SS3</v>
      </c>
      <c r="C2051" t="str">
        <f>'[1]210 Y RFC'!B2050</f>
        <v>210-2048</v>
      </c>
      <c r="D2051" t="str">
        <f>'[1]210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'[1]210 Y RFC'!A2051</f>
        <v>CAPY781115KL9</v>
      </c>
      <c r="C2052" t="str">
        <f>'[1]210 Y RFC'!B2051</f>
        <v>210-2049</v>
      </c>
      <c r="D2052" t="str">
        <f>'[1]210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'[1]210 Y RFC'!A2052</f>
        <v>CAJ0305164YA</v>
      </c>
      <c r="C2053" t="str">
        <f>'[1]210 Y RFC'!B2052</f>
        <v>210-2050</v>
      </c>
      <c r="D2053" t="str">
        <f>'[1]210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4"/>
    </row>
    <row r="2054" spans="2:20" x14ac:dyDescent="0.25">
      <c r="B2054" t="str">
        <f>'[1]210 Y RFC'!A2053</f>
        <v>CPB020110938</v>
      </c>
      <c r="C2054" t="str">
        <f>'[1]210 Y RFC'!B2053</f>
        <v>210-2051</v>
      </c>
      <c r="D2054" t="str">
        <f>'[1]210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x14ac:dyDescent="0.25">
      <c r="B2055" t="str">
        <f>'[1]210 Y RFC'!A2054</f>
        <v>DECA800519666</v>
      </c>
      <c r="C2055" t="str">
        <f>'[1]210 Y RFC'!B2054</f>
        <v>210-2052</v>
      </c>
      <c r="D2055" t="str">
        <f>'[1]210 Y RFC'!C2054</f>
        <v>DELGADILLO CAMPOS JOSE ALFREDO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x14ac:dyDescent="0.25">
      <c r="B2056" t="str">
        <f>'[1]210 Y RFC'!A2055</f>
        <v>POOE770814MV4</v>
      </c>
      <c r="C2056" t="str">
        <f>'[1]210 Y RFC'!B2055</f>
        <v>210-2053</v>
      </c>
      <c r="D2056" t="str">
        <f>'[1]210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'[1]210 Y RFC'!A2056</f>
        <v>GNP9211244P0</v>
      </c>
      <c r="C2057" t="str">
        <f>'[1]210 Y RFC'!B2056</f>
        <v>210-2054</v>
      </c>
      <c r="D2057" t="str">
        <f>'[1]210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'[1]210 Y RFC'!A2057</f>
        <v>NALF650918NH1</v>
      </c>
      <c r="C2058" t="str">
        <f>'[1]210 Y RFC'!B2057</f>
        <v>210-2055</v>
      </c>
      <c r="D2058" t="str">
        <f>'[1]210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'[1]210 Y RFC'!A2058</f>
        <v>FPM0811145J2</v>
      </c>
      <c r="C2059" t="str">
        <f>'[1]210 Y RFC'!B2058</f>
        <v>210-2056</v>
      </c>
      <c r="D2059" t="str">
        <f>'[1]210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'[1]210 Y RFC'!A2059</f>
        <v>TVA051215FK1</v>
      </c>
      <c r="C2060" t="str">
        <f>'[1]210 Y RFC'!B2059</f>
        <v>210-2057</v>
      </c>
      <c r="D2060" t="str">
        <f>'[1]210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'[1]210 Y RFC'!A2060</f>
        <v>MAM0707095P0</v>
      </c>
      <c r="C2061" t="str">
        <f>'[1]210 Y RFC'!B2060</f>
        <v>210-2058</v>
      </c>
      <c r="D2061" t="str">
        <f>'[1]210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'[1]210 Y RFC'!A2061</f>
        <v>CDO990118EV0</v>
      </c>
      <c r="C2062" t="str">
        <f>'[1]210 Y RFC'!B2061</f>
        <v>210-2059</v>
      </c>
      <c r="D2062" t="str">
        <f>'[1]210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'[1]210 Y RFC'!A2062</f>
        <v>GIA050412TE0</v>
      </c>
      <c r="C2063" t="str">
        <f>'[1]210 Y RFC'!B2062</f>
        <v>210-2060</v>
      </c>
      <c r="D2063" t="str">
        <f>'[1]210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'[1]210 Y RFC'!A2063</f>
        <v>TOMI740406RC1</v>
      </c>
      <c r="C2064" t="str">
        <f>'[1]210 Y RFC'!B2063</f>
        <v>210-2061</v>
      </c>
      <c r="D2064" t="str">
        <f>'[1]210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'[1]210 Y RFC'!A2064</f>
        <v>AVA930112UV8</v>
      </c>
      <c r="C2065" t="str">
        <f>'[1]210 Y RFC'!B2064</f>
        <v>210-2062</v>
      </c>
      <c r="D2065" t="str">
        <f>'[1]210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'[1]210 Y RFC'!A2065</f>
        <v>PMC800317LP4</v>
      </c>
      <c r="C2066" t="str">
        <f>'[1]210 Y RFC'!B2065</f>
        <v>210-2063</v>
      </c>
      <c r="D2066" t="str">
        <f>'[1]210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'[1]210 Y RFC'!A2066</f>
        <v>TOGR7001075A9</v>
      </c>
      <c r="C2067" t="str">
        <f>'[1]210 Y RFC'!B2066</f>
        <v>210-2064</v>
      </c>
      <c r="D2067" t="str">
        <f>'[1]210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'[1]210 Y RFC'!A2067</f>
        <v>AIC970505RK2</v>
      </c>
      <c r="C2068" t="str">
        <f>'[1]210 Y RFC'!B2067</f>
        <v>210-2065</v>
      </c>
      <c r="D2068" t="str">
        <f>'[1]210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'[1]210 Y RFC'!A2068</f>
        <v>CNE830909CZ8</v>
      </c>
      <c r="C2069" t="str">
        <f>'[1]210 Y RFC'!B2068</f>
        <v>210-2066</v>
      </c>
      <c r="D2069" t="str">
        <f>'[1]210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'[1]210 Y RFC'!A2069</f>
        <v>DULS460128FW4</v>
      </c>
      <c r="C2070" t="str">
        <f>'[1]210 Y RFC'!B2069</f>
        <v>210-2067</v>
      </c>
      <c r="D2070" t="str">
        <f>'[1]210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'[1]210 Y RFC'!A2070</f>
        <v>MED061214PX2</v>
      </c>
      <c r="C2071" t="str">
        <f>'[1]210 Y RFC'!B2070</f>
        <v>210-2068</v>
      </c>
      <c r="D2071" t="str">
        <f>'[1]210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0</v>
      </c>
    </row>
    <row r="2072" spans="2:20" x14ac:dyDescent="0.25">
      <c r="B2072" t="str">
        <f>'[1]210 Y RFC'!A2071</f>
        <v>GMU011008SW5</v>
      </c>
      <c r="C2072" t="str">
        <f>'[1]210 Y RFC'!B2071</f>
        <v>210-2069</v>
      </c>
      <c r="D2072" t="str">
        <f>'[1]210 Y RFC'!C2071</f>
        <v>GRUPO MULTIHOME SA DE CV</v>
      </c>
      <c r="E2072" s="28">
        <f>SUMIFS(Tabla16[TASA 16],Tabla16[NUM],Tabla1[[#This Row],[CODIGO]])</f>
        <v>1271.5624999999998</v>
      </c>
      <c r="F2072" s="28">
        <f>SUMIFS(Tabla16[TASA 0%],Tabla16[NUM],Tabla1[[#This Row],[CODIGO]])</f>
        <v>-1.2499999999761258E-2</v>
      </c>
      <c r="G2072" s="28">
        <f>SUMIFS(Tabla16[[EXENTO ]],Tabla16[NUM],Tabla1[[#This Row],[CODIGO]])</f>
        <v>0</v>
      </c>
      <c r="H2072" s="28">
        <f>SUMIFS(Tabla16[IVA],Tabla16[NUM],Tabla1[[#This Row],[CODIGO]])</f>
        <v>203.45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1,272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203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203.52</v>
      </c>
    </row>
    <row r="2073" spans="2:20" x14ac:dyDescent="0.25">
      <c r="B2073" t="str">
        <f>'[1]210 Y RFC'!A2072</f>
        <v>PCM091030AA9</v>
      </c>
      <c r="C2073" t="str">
        <f>'[1]210 Y RFC'!B2072</f>
        <v>210-2070</v>
      </c>
      <c r="D2073" t="str">
        <f>'[1]210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'[1]210 Y RFC'!A2073</f>
        <v>MOGA780720PYA</v>
      </c>
      <c r="C2074" t="str">
        <f>'[1]210 Y RFC'!B2073</f>
        <v>210-2071</v>
      </c>
      <c r="D2074" t="str">
        <f>'[1]210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'[1]210 Y RFC'!A2074</f>
        <v>MRM0011242W2</v>
      </c>
      <c r="C2075" t="str">
        <f>'[1]210 Y RFC'!B2074</f>
        <v>210-2072</v>
      </c>
      <c r="D2075" t="str">
        <f>'[1]210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0</v>
      </c>
      <c r="T2075" s="74"/>
    </row>
    <row r="2076" spans="2:20" x14ac:dyDescent="0.25">
      <c r="B2076" t="str">
        <f>'[1]210 Y RFC'!A2075</f>
        <v>MEN990426991</v>
      </c>
      <c r="C2076" t="str">
        <f>'[1]210 Y RFC'!B2075</f>
        <v>210-2073</v>
      </c>
      <c r="D2076" t="str">
        <f>'[1]210 Y RFC'!C2075</f>
        <v>MIL ENVASES SA DE CV</v>
      </c>
      <c r="E2076" s="28">
        <f>SUMIFS(Tabla16[TASA 16],Tabla16[NUM],Tabla1[[#This Row],[CODIGO]])</f>
        <v>29893.6875</v>
      </c>
      <c r="F2076" s="28">
        <f>SUMIFS(Tabla16[TASA 0%],Tabla16[NUM],Tabla1[[#This Row],[CODIGO]])</f>
        <v>-3.7500000000363798E-2</v>
      </c>
      <c r="G2076" s="28">
        <f>SUMIFS(Tabla16[[EXENTO ]],Tabla16[NUM],Tabla1[[#This Row],[CODIGO]])</f>
        <v>0</v>
      </c>
      <c r="H2076" s="28">
        <f>SUMIFS(Tabla16[IVA],Tabla16[NUM],Tabla1[[#This Row],[CODIGO]])</f>
        <v>4782.99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29,894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4,783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4783.04</v>
      </c>
    </row>
    <row r="2077" spans="2:20" x14ac:dyDescent="0.25">
      <c r="B2077" t="str">
        <f>'[1]210 Y RFC'!A2076</f>
        <v>ITR0410194U2</v>
      </c>
      <c r="C2077" t="str">
        <f>'[1]210 Y RFC'!B2076</f>
        <v>210-2074</v>
      </c>
      <c r="D2077" t="str">
        <f>'[1]210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'[1]210 Y RFC'!A2077</f>
        <v>PRO860701656</v>
      </c>
      <c r="C2078" t="str">
        <f>'[1]210 Y RFC'!B2077</f>
        <v>210-2075</v>
      </c>
      <c r="D2078" t="str">
        <f>'[1]210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'[1]210 Y RFC'!A2078</f>
        <v>MALF820116LA8</v>
      </c>
      <c r="C2079" t="str">
        <f>'[1]210 Y RFC'!B2078</f>
        <v>210-2076</v>
      </c>
      <c r="D2079" t="str">
        <f>'[1]210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0</v>
      </c>
      <c r="T2079" s="74"/>
    </row>
    <row r="2080" spans="2:20" x14ac:dyDescent="0.25">
      <c r="B2080" t="str">
        <f>'[1]210 Y RFC'!A2079</f>
        <v>ESM080825362</v>
      </c>
      <c r="C2080" t="str">
        <f>'[1]210 Y RFC'!B2079</f>
        <v>210-2077</v>
      </c>
      <c r="D2080" t="str">
        <f>'[1]210 Y RFC'!C2079</f>
        <v>ESTACION DE SERVICIO LA MANGA SA DE CV</v>
      </c>
      <c r="E2080" s="28">
        <f>SUMIFS(Tabla16[TASA 16],Tabla16[NUM],Tabla1[[#This Row],[CODIGO]])</f>
        <v>283224.25</v>
      </c>
      <c r="F2080" s="28">
        <f>SUMIFS(Tabla16[TASA 0%],Tabla16[NUM],Tabla1[[#This Row],[CODIGO]])</f>
        <v>664.92000000001781</v>
      </c>
      <c r="G2080" s="28">
        <f>SUMIFS(Tabla16[[EXENTO ]],Tabla16[NUM],Tabla1[[#This Row],[CODIGO]])</f>
        <v>6067.15</v>
      </c>
      <c r="H2080" s="28">
        <f>SUMIFS(Tabla16[IVA],Tabla16[NUM],Tabla1[[#This Row],[CODIGO]])</f>
        <v>45315.88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283,224</v>
      </c>
      <c r="L2080" t="str">
        <f>FIXED(Tabla1[[#This Row],[TASA 0%]],0)</f>
        <v>665</v>
      </c>
      <c r="M2080" t="str">
        <f>FIXED(Tabla1[[#This Row],[TASA EXE.]],0)</f>
        <v>6,067</v>
      </c>
      <c r="N2080" t="str">
        <f>FIXED(Tabla1[[#This Row],[IVA]],0)</f>
        <v>45,316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45315.840000000004</v>
      </c>
    </row>
    <row r="2081" spans="2:18" x14ac:dyDescent="0.25">
      <c r="B2081" t="str">
        <f>'[1]210 Y RFC'!A2080</f>
        <v>RZA000712EA0</v>
      </c>
      <c r="C2081" t="str">
        <f>'[1]210 Y RFC'!B2080</f>
        <v>210-2078</v>
      </c>
      <c r="D2081" t="str">
        <f>'[1]210 Y RFC'!C2080</f>
        <v>REFACCIONARIA ZAPOTLAN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'[1]210 Y RFC'!A2081</f>
        <v>MOA0703214T7</v>
      </c>
      <c r="C2082" t="str">
        <f>'[1]210 Y RFC'!B2081</f>
        <v>210-2079</v>
      </c>
      <c r="D2082" t="str">
        <f>'[1]210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'[1]210 Y RFC'!A2082</f>
        <v>GSG010404212</v>
      </c>
      <c r="C2083" t="str">
        <f>'[1]210 Y RFC'!B2082</f>
        <v>210-2080</v>
      </c>
      <c r="D2083" t="str">
        <f>'[1]210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'[1]210 Y RFC'!A2083</f>
        <v>CONG780625714</v>
      </c>
      <c r="C2084" t="str">
        <f>'[1]210 Y RFC'!B2083</f>
        <v>210-2081</v>
      </c>
      <c r="D2084" t="str">
        <f>'[1]210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'[1]210 Y RFC'!A2084</f>
        <v>DME1011037D0</v>
      </c>
      <c r="C2085" t="str">
        <f>'[1]210 Y RFC'!B2084</f>
        <v>210-2082</v>
      </c>
      <c r="D2085" t="str">
        <f>'[1]210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'[1]210 Y RFC'!A2085</f>
        <v>CAMJ4608303W5</v>
      </c>
      <c r="C2086" t="str">
        <f>'[1]210 Y RFC'!B2085</f>
        <v>210-2083</v>
      </c>
      <c r="D2086" t="str">
        <f>'[1]210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'[1]210 Y RFC'!A2086</f>
        <v>HERH9108282D0</v>
      </c>
      <c r="C2087" t="str">
        <f>'[1]210 Y RFC'!B2086</f>
        <v>210-2084</v>
      </c>
      <c r="D2087" t="str">
        <f>'[1]210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'[1]210 Y RFC'!A2087</f>
        <v>HAED8011205P5</v>
      </c>
      <c r="C2088" t="str">
        <f>'[1]210 Y RFC'!B2087</f>
        <v>210-2085</v>
      </c>
      <c r="D2088" t="str">
        <f>'[1]210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'[1]210 Y RFC'!A2088</f>
        <v>CAM1001014TA</v>
      </c>
      <c r="C2089" t="str">
        <f>'[1]210 Y RFC'!B2088</f>
        <v>210-2086</v>
      </c>
      <c r="D2089" t="str">
        <f>'[1]210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'[1]210 Y RFC'!A2089</f>
        <v>IOL940721IZ8</v>
      </c>
      <c r="C2090" t="str">
        <f>'[1]210 Y RFC'!B2089</f>
        <v>210-2087</v>
      </c>
      <c r="D2090" t="str">
        <f>'[1]210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x14ac:dyDescent="0.25">
      <c r="B2091" t="str">
        <f>'[1]210 Y RFC'!A2090</f>
        <v>TFA9607014K9</v>
      </c>
      <c r="C2091" t="str">
        <f>'[1]210 Y RFC'!B2090</f>
        <v>210-2088</v>
      </c>
      <c r="D2091" t="str">
        <f>'[1]210 Y RFC'!C2090</f>
        <v>TECNOLOGIA FARMACEUTICA SA DE CV</v>
      </c>
      <c r="E2091" s="28">
        <f>SUMIFS(Tabla16[TASA 16],Tabla16[NUM],Tabla1[[#This Row],[CODIGO]])</f>
        <v>14033.375</v>
      </c>
      <c r="F2091" s="28">
        <f>SUMIFS(Tabla16[TASA 0%],Tabla16[NUM],Tabla1[[#This Row],[CODIGO]])</f>
        <v>4.9999999991996447E-3</v>
      </c>
      <c r="G2091" s="28">
        <f>SUMIFS(Tabla16[[EXENTO ]],Tabla16[NUM],Tabla1[[#This Row],[CODIGO]])</f>
        <v>0</v>
      </c>
      <c r="H2091" s="28">
        <f>SUMIFS(Tabla16[IVA],Tabla16[NUM],Tabla1[[#This Row],[CODIGO]])</f>
        <v>2245.34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14,033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2,245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2245.2800000000002</v>
      </c>
    </row>
    <row r="2092" spans="2:18" x14ac:dyDescent="0.25">
      <c r="B2092" t="str">
        <f>'[1]210 Y RFC'!A2091</f>
        <v>UME651115N48</v>
      </c>
      <c r="C2092" t="str">
        <f>'[1]210 Y RFC'!B2091</f>
        <v>210-2089</v>
      </c>
      <c r="D2092" t="str">
        <f>'[1]210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'[1]210 Y RFC'!A2092</f>
        <v>NARR820815HB2</v>
      </c>
      <c r="C2093" t="str">
        <f>'[1]210 Y RFC'!B2092</f>
        <v>210-2090</v>
      </c>
      <c r="D2093" t="str">
        <f>'[1]210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'[1]210 Y RFC'!A2093</f>
        <v>GOAR7304227AA</v>
      </c>
      <c r="C2094" t="str">
        <f>'[1]210 Y RFC'!B2093</f>
        <v>210-2091</v>
      </c>
      <c r="D2094" t="str">
        <f>'[1]210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'[1]210 Y RFC'!A2094</f>
        <v>VACF5406134B8</v>
      </c>
      <c r="C2095" t="str">
        <f>'[1]210 Y RFC'!B2094</f>
        <v>210-2092</v>
      </c>
      <c r="D2095" t="str">
        <f>'[1]210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'[1]210 Y RFC'!A2095</f>
        <v>MCO051108L44</v>
      </c>
      <c r="C2096" t="str">
        <f>'[1]210 Y RFC'!B2095</f>
        <v>210-2093</v>
      </c>
      <c r="D2096" t="str">
        <f>'[1]210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'[1]210 Y RFC'!A2096</f>
        <v>IPE070420P4A</v>
      </c>
      <c r="C2097" t="str">
        <f>'[1]210 Y RFC'!B2096</f>
        <v>210-2094</v>
      </c>
      <c r="D2097" t="str">
        <f>'[1]210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'[1]210 Y RFC'!A2097</f>
        <v>PME0603305I2</v>
      </c>
      <c r="C2098" t="str">
        <f>'[1]210 Y RFC'!B2097</f>
        <v>210-2095</v>
      </c>
      <c r="D2098" t="str">
        <f>'[1]210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'[1]210 Y RFC'!A2098</f>
        <v>HAVY830205KCA</v>
      </c>
      <c r="C2099" t="str">
        <f>'[1]210 Y RFC'!B2098</f>
        <v>210-2096</v>
      </c>
      <c r="D2099" t="str">
        <f>'[1]210 Y RFC'!C2098</f>
        <v>HAMED VELAZQUEZ YUSSEIN YAHIM</v>
      </c>
      <c r="E2099" s="28">
        <f>SUMIFS(Tabla16[TASA 16],Tabla16[NUM],Tabla1[[#This Row],[CODIGO]])</f>
        <v>0</v>
      </c>
      <c r="F2099" s="28">
        <f>SUMIFS(Tabla16[TASA 0%],Tabla16[NUM],Tabla1[[#This Row],[CODIGO]])</f>
        <v>0</v>
      </c>
      <c r="G2099" s="28">
        <f>SUMIFS(Tabla16[[EXENTO ]],Tabla16[NUM],Tabla1[[#This Row],[CODIGO]])</f>
        <v>0</v>
      </c>
      <c r="H2099" s="28">
        <f>SUMIFS(Tabla16[IVA],Tabla16[NUM],Tabla1[[#This Row],[CODIGO]])</f>
        <v>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0</v>
      </c>
      <c r="L2099" t="str">
        <f>FIXED(Tabla1[[#This Row],[TASA 0%]],0)</f>
        <v>0</v>
      </c>
      <c r="M2099" t="str">
        <f>FIXED(Tabla1[[#This Row],[TASA EXE.]],0)</f>
        <v>0</v>
      </c>
      <c r="N2099" t="str">
        <f>FIXED(Tabla1[[#This Row],[IVA]],0)</f>
        <v>0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0</v>
      </c>
    </row>
    <row r="2100" spans="2:20" x14ac:dyDescent="0.25">
      <c r="B2100" t="str">
        <f>'[1]210 Y RFC'!A2099</f>
        <v>ESU8510301P7</v>
      </c>
      <c r="C2100" t="str">
        <f>'[1]210 Y RFC'!B2099</f>
        <v>210-2097</v>
      </c>
      <c r="D2100" t="str">
        <f>'[1]210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1120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1,120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0</v>
      </c>
      <c r="T2100" s="74"/>
    </row>
    <row r="2101" spans="2:20" x14ac:dyDescent="0.25">
      <c r="B2101" t="str">
        <f>'[1]210 Y RFC'!A2100</f>
        <v>BAT030325CE9</v>
      </c>
      <c r="C2101" t="str">
        <f>'[1]210 Y RFC'!B2100</f>
        <v>210-2098</v>
      </c>
      <c r="D2101" t="str">
        <f>'[1]210 Y RFC'!C2100</f>
        <v>BRITISH AMERICAN TOBACCO MEXICO COMERCIAL SA DE CV</v>
      </c>
      <c r="E2101" s="28">
        <f>SUMIFS(Tabla16[TASA 16],Tabla16[NUM],Tabla1[[#This Row],[CODIGO]])</f>
        <v>120306.3125</v>
      </c>
      <c r="F2101" s="28">
        <f>SUMIFS(Tabla16[TASA 0%],Tabla16[NUM],Tabla1[[#This Row],[CODIGO]])</f>
        <v>-2.5000000023283064E-3</v>
      </c>
      <c r="G2101" s="28">
        <f>SUMIFS(Tabla16[[EXENTO ]],Tabla16[NUM],Tabla1[[#This Row],[CODIGO]])</f>
        <v>0</v>
      </c>
      <c r="H2101" s="28">
        <f>SUMIFS(Tabla16[IVA],Tabla16[NUM],Tabla1[[#This Row],[CODIGO]])</f>
        <v>19249.009999999998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120,306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19,249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19248.96</v>
      </c>
    </row>
    <row r="2102" spans="2:20" x14ac:dyDescent="0.25">
      <c r="B2102" t="str">
        <f>'[1]210 Y RFC'!A2101</f>
        <v>TGA0306186A2</v>
      </c>
      <c r="C2102" t="str">
        <f>'[1]210 Y RFC'!B2101</f>
        <v>210-2099</v>
      </c>
      <c r="D2102" t="str">
        <f>'[1]210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'[1]210 Y RFC'!A2102</f>
        <v>LFC8012166K3</v>
      </c>
      <c r="C2103" t="str">
        <f>'[1]210 Y RFC'!B2102</f>
        <v>210-2100</v>
      </c>
      <c r="D2103" t="str">
        <f>'[1]210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'[1]210 Y RFC'!A2103</f>
        <v>EALB750215DN1</v>
      </c>
      <c r="C2104" t="str">
        <f>'[1]210 Y RFC'!B2103</f>
        <v>210-2101</v>
      </c>
      <c r="D2104" t="str">
        <f>'[1]210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'[1]210 Y RFC'!A2104</f>
        <v>TOMD890510NI7</v>
      </c>
      <c r="C2105" t="str">
        <f>'[1]210 Y RFC'!B2104</f>
        <v>210-2102</v>
      </c>
      <c r="D2105" t="str">
        <f>'[1]210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'[1]210 Y RFC'!A2105</f>
        <v>EIB510713CS3</v>
      </c>
      <c r="C2106" t="str">
        <f>'[1]210 Y RFC'!B2105</f>
        <v>210-2103</v>
      </c>
      <c r="D2106" t="str">
        <f>'[1]210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'[1]210 Y RFC'!A2106</f>
        <v>COC100115V34</v>
      </c>
      <c r="C2107" t="str">
        <f>'[1]210 Y RFC'!B2106</f>
        <v>210-2104</v>
      </c>
      <c r="D2107" t="str">
        <f>'[1]210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'[1]210 Y RFC'!A2107</f>
        <v>HUVR7510249K2</v>
      </c>
      <c r="C2108" t="str">
        <f>'[1]210 Y RFC'!B2107</f>
        <v>210-2105</v>
      </c>
      <c r="D2108" t="str">
        <f>'[1]210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'[1]210 Y RFC'!A2108</f>
        <v>YSG200605SN8</v>
      </c>
      <c r="C2109" t="str">
        <f>'[1]210 Y RFC'!B2108</f>
        <v>210-2106</v>
      </c>
      <c r="D2109" t="str">
        <f>'[1]210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'[1]210 Y RFC'!A2109</f>
        <v>GUBB8510298S9</v>
      </c>
      <c r="C2110" t="str">
        <f>'[1]210 Y RFC'!B2109</f>
        <v>210-2107</v>
      </c>
      <c r="D2110" t="str">
        <f>'[1]210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'[1]210 Y RFC'!A2110</f>
        <v>RUTC500406JA8</v>
      </c>
      <c r="C2111" t="str">
        <f>'[1]210 Y RFC'!B2110</f>
        <v>210-2108</v>
      </c>
      <c r="D2111" t="str">
        <f>'[1]210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'[1]210 Y RFC'!A2111</f>
        <v>MCO100506SU3</v>
      </c>
      <c r="C2112" t="str">
        <f>'[1]210 Y RFC'!B2111</f>
        <v>210-2109</v>
      </c>
      <c r="D2112" t="str">
        <f>'[1]210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'[1]210 Y RFC'!A2112</f>
        <v>IQO890220G64</v>
      </c>
      <c r="C2113" t="str">
        <f>'[1]210 Y RFC'!B2112</f>
        <v>210-2110</v>
      </c>
      <c r="D2113" t="str">
        <f>'[1]210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'[1]210 Y RFC'!A2113</f>
        <v>GPL860521FW8</v>
      </c>
      <c r="C2114" t="str">
        <f>'[1]210 Y RFC'!B2113</f>
        <v>210-2111</v>
      </c>
      <c r="D2114" t="str">
        <f>'[1]210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'[1]210 Y RFC'!A2114</f>
        <v>BARA700424N99</v>
      </c>
      <c r="C2115" t="str">
        <f>'[1]210 Y RFC'!B2114</f>
        <v>210-2112</v>
      </c>
      <c r="D2115" t="str">
        <f>'[1]210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'[1]210 Y RFC'!A2115</f>
        <v>IRE970930J94</v>
      </c>
      <c r="C2116" t="str">
        <f>'[1]210 Y RFC'!B2115</f>
        <v>210-2113</v>
      </c>
      <c r="D2116" t="str">
        <f>'[1]210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'[1]210 Y RFC'!A2116</f>
        <v>EICC5006088B5</v>
      </c>
      <c r="C2117" t="str">
        <f>'[1]210 Y RFC'!B2116</f>
        <v>210-2114</v>
      </c>
      <c r="D2117" t="str">
        <f>'[1]210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'[1]210 Y RFC'!A2117</f>
        <v>QUGE771212MX7</v>
      </c>
      <c r="C2118" t="str">
        <f>'[1]210 Y RFC'!B2117</f>
        <v>210-2115</v>
      </c>
      <c r="D2118" t="str">
        <f>'[1]210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'[1]210 Y RFC'!A2118</f>
        <v>OIRJ7601098H4</v>
      </c>
      <c r="C2119" t="str">
        <f>'[1]210 Y RFC'!B2118</f>
        <v>210-2116</v>
      </c>
      <c r="D2119" t="str">
        <f>'[1]210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'[1]210 Y RFC'!A2119</f>
        <v>DLF051103HMA</v>
      </c>
      <c r="C2120" t="str">
        <f>'[1]210 Y RFC'!B2119</f>
        <v>210-2117</v>
      </c>
      <c r="D2120" t="str">
        <f>'[1]210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'[1]210 Y RFC'!A2120</f>
        <v>DIP0805072L0</v>
      </c>
      <c r="C2121" t="str">
        <f>'[1]210 Y RFC'!B2120</f>
        <v>210-2118</v>
      </c>
      <c r="D2121" t="str">
        <f>'[1]210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'[1]210 Y RFC'!A2121</f>
        <v>GIC721214DX4</v>
      </c>
      <c r="C2122" t="str">
        <f>'[1]210 Y RFC'!B2121</f>
        <v>210-2119</v>
      </c>
      <c r="D2122" t="str">
        <f>'[1]210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227813.5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227,814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'[1]210 Y RFC'!A2122</f>
        <v>TEC7105046M4</v>
      </c>
      <c r="C2123" t="str">
        <f>'[1]210 Y RFC'!B2122</f>
        <v>210-2120</v>
      </c>
      <c r="D2123" t="str">
        <f>'[1]210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'[1]210 Y RFC'!A2123</f>
        <v>DDA091102UP4</v>
      </c>
      <c r="C2124" t="str">
        <f>'[1]210 Y RFC'!B2123</f>
        <v>210-2121</v>
      </c>
      <c r="D2124" t="str">
        <f>'[1]210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'[1]210 Y RFC'!A2124</f>
        <v>AME830511BD0</v>
      </c>
      <c r="C2125" t="str">
        <f>'[1]210 Y RFC'!B2124</f>
        <v>210-2122</v>
      </c>
      <c r="D2125" t="str">
        <f>'[1]210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'[1]210 Y RFC'!A2125</f>
        <v>AFM0708132QA</v>
      </c>
      <c r="C2126" t="str">
        <f>'[1]210 Y RFC'!B2125</f>
        <v>210-2123</v>
      </c>
      <c r="D2126" t="str">
        <f>'[1]210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'[1]210 Y RFC'!A2126</f>
        <v>DEHV900428U21</v>
      </c>
      <c r="C2127" t="str">
        <f>'[1]210 Y RFC'!B2126</f>
        <v>210-2124</v>
      </c>
      <c r="D2127" t="str">
        <f>'[1]210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'[1]210 Y RFC'!A2127</f>
        <v>CLE050305BL6</v>
      </c>
      <c r="C2128" t="str">
        <f>'[1]210 Y RFC'!B2127</f>
        <v>210-2125</v>
      </c>
      <c r="D2128" t="str">
        <f>'[1]210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'[1]210 Y RFC'!A2128</f>
        <v>PIVG680924NL0</v>
      </c>
      <c r="C2129" t="str">
        <f>'[1]210 Y RFC'!B2128</f>
        <v>210-2126</v>
      </c>
      <c r="D2129" t="str">
        <f>'[1]210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'[1]210 Y RFC'!A2129</f>
        <v>PLH081017450</v>
      </c>
      <c r="C2130" t="str">
        <f>'[1]210 Y RFC'!B2129</f>
        <v>210-2127</v>
      </c>
      <c r="D2130" t="str">
        <f>'[1]210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'[1]210 Y RFC'!A2130</f>
        <v>LOGL8103127C7</v>
      </c>
      <c r="C2131" t="str">
        <f>'[1]210 Y RFC'!B2130</f>
        <v>210-2128</v>
      </c>
      <c r="D2131" t="str">
        <f>'[1]210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'[1]210 Y RFC'!A2131</f>
        <v>CAGM750127758</v>
      </c>
      <c r="C2132" t="str">
        <f>'[1]210 Y RFC'!B2131</f>
        <v>210-2129</v>
      </c>
      <c r="D2132" t="str">
        <f>'[1]210 Y RFC'!C2131</f>
        <v>CAMPOS GONZALEZ MANUEL IGNACIO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'[1]210 Y RFC'!A2132</f>
        <v>TRA990803UA9</v>
      </c>
      <c r="C2133" t="str">
        <f>'[1]210 Y RFC'!B2132</f>
        <v>210-2130</v>
      </c>
      <c r="D2133" t="str">
        <f>'[1]210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'[1]210 Y RFC'!A2133</f>
        <v>RIND8607021H7</v>
      </c>
      <c r="C2134" t="str">
        <f>'[1]210 Y RFC'!B2133</f>
        <v>210-2131</v>
      </c>
      <c r="D2134" t="str">
        <f>'[1]210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x14ac:dyDescent="0.25">
      <c r="B2135" t="str">
        <f>'[1]210 Y RFC'!A2134</f>
        <v>NAGA840114CK0</v>
      </c>
      <c r="C2135" t="str">
        <f>'[1]210 Y RFC'!B2134</f>
        <v>210-2132</v>
      </c>
      <c r="D2135" t="str">
        <f>'[1]210 Y RFC'!C2134</f>
        <v>NAVARRO GUTIERREZ ALEJANDRO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x14ac:dyDescent="0.25">
      <c r="B2136" t="str">
        <f>'[1]210 Y RFC'!A2135</f>
        <v>TEL050831TQ7</v>
      </c>
      <c r="C2136" t="str">
        <f>'[1]210 Y RFC'!B2135</f>
        <v>210-2133</v>
      </c>
      <c r="D2136" t="str">
        <f>'[1]210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'[1]210 Y RFC'!A2136</f>
        <v>NACL600619NU0</v>
      </c>
      <c r="C2137" t="str">
        <f>'[1]210 Y RFC'!B2136</f>
        <v>210-2134</v>
      </c>
      <c r="D2137" t="str">
        <f>'[1]210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'[1]210 Y RFC'!A2137</f>
        <v>SVI1003104T9</v>
      </c>
      <c r="C2138" t="str">
        <f>'[1]210 Y RFC'!B2137</f>
        <v>210-2135</v>
      </c>
      <c r="D2138" t="str">
        <f>'[1]210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'[1]210 Y RFC'!A2138</f>
        <v>BEVA711128LT0</v>
      </c>
      <c r="C2139" t="str">
        <f>'[1]210 Y RFC'!B2138</f>
        <v>210-2136</v>
      </c>
      <c r="D2139" t="str">
        <f>'[1]210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'[1]210 Y RFC'!A2139</f>
        <v>CHB0301242KA</v>
      </c>
      <c r="C2140" t="str">
        <f>'[1]210 Y RFC'!B2139</f>
        <v>210-2137</v>
      </c>
      <c r="D2140" t="str">
        <f>'[1]210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x14ac:dyDescent="0.25">
      <c r="B2141" t="str">
        <f>'[1]210 Y RFC'!A2140</f>
        <v>MAC031015HN5</v>
      </c>
      <c r="C2141" t="str">
        <f>'[1]210 Y RFC'!B2140</f>
        <v>210-2138</v>
      </c>
      <c r="D2141" t="str">
        <f>'[1]210 Y RFC'!C2140</f>
        <v>MACROPRES SA DE CV</v>
      </c>
      <c r="E2141" s="28">
        <f>SUMIFS(Tabla16[TASA 16],Tabla16[NUM],Tabla1[[#This Row],[CODIGO]])</f>
        <v>26821.1875</v>
      </c>
      <c r="F2141" s="28">
        <f>SUMIFS(Tabla16[TASA 0%],Tabla16[NUM],Tabla1[[#This Row],[CODIGO]])</f>
        <v>-2.7500000000145519E-2</v>
      </c>
      <c r="G2141" s="28">
        <f>SUMIFS(Tabla16[[EXENTO ]],Tabla16[NUM],Tabla1[[#This Row],[CODIGO]])</f>
        <v>0</v>
      </c>
      <c r="H2141" s="28">
        <f>SUMIFS(Tabla16[IVA],Tabla16[NUM],Tabla1[[#This Row],[CODIGO]])</f>
        <v>4291.3900000000003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26,821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4,291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4291.3599999999997</v>
      </c>
    </row>
    <row r="2142" spans="2:18" x14ac:dyDescent="0.25">
      <c r="B2142" t="str">
        <f>'[1]210 Y RFC'!A2141</f>
        <v>MACJ620303GN2</v>
      </c>
      <c r="C2142" t="str">
        <f>'[1]210 Y RFC'!B2141</f>
        <v>210-2139</v>
      </c>
      <c r="D2142" t="str">
        <f>'[1]210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'[1]210 Y RFC'!A2142</f>
        <v>FCR081023SNA</v>
      </c>
      <c r="C2143" t="str">
        <f>'[1]210 Y RFC'!B2142</f>
        <v>210-2140</v>
      </c>
      <c r="D2143" t="str">
        <f>'[1]210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'[1]210 Y RFC'!A2143</f>
        <v>GIV970203LS1</v>
      </c>
      <c r="C2144" t="str">
        <f>'[1]210 Y RFC'!B2143</f>
        <v>210-2141</v>
      </c>
      <c r="D2144" t="str">
        <f>'[1]210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197555.76</v>
      </c>
      <c r="G2144" s="28">
        <f>SUMIFS(Tabla16[[EXENTO ]],Tabla16[NUM],Tabla1[[#This Row],[CODIGO]])</f>
        <v>4314.84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197,556</v>
      </c>
      <c r="M2144" t="str">
        <f>FIXED(Tabla1[[#This Row],[TASA EXE.]],0)</f>
        <v>4,315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'[1]210 Y RFC'!A2144</f>
        <v>AAHJ800605748</v>
      </c>
      <c r="C2145" t="str">
        <f>'[1]210 Y RFC'!B2144</f>
        <v>210-2142</v>
      </c>
      <c r="D2145" t="str">
        <f>'[1]210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x14ac:dyDescent="0.25">
      <c r="B2146" t="str">
        <f>'[1]210 Y RFC'!A2145</f>
        <v>CAO850307HY1</v>
      </c>
      <c r="C2146" t="str">
        <f>'[1]210 Y RFC'!B2145</f>
        <v>210-2143</v>
      </c>
      <c r="D2146" t="str">
        <f>'[1]210 Y RFC'!C2145</f>
        <v>CAMARENA AUTOMOTRIZ DE OCCIDENTE SA DE CV</v>
      </c>
      <c r="E2146" s="28">
        <f>SUMIFS(Tabla16[TASA 16],Tabla16[NUM],Tabla1[[#This Row],[CODIGO]])</f>
        <v>9062.9375</v>
      </c>
      <c r="F2146" s="28">
        <f>SUMIFS(Tabla16[TASA 0%],Tabla16[NUM],Tabla1[[#This Row],[CODIGO]])</f>
        <v>-4.7499999999672582E-2</v>
      </c>
      <c r="G2146" s="28">
        <f>SUMIFS(Tabla16[[EXENTO ]],Tabla16[NUM],Tabla1[[#This Row],[CODIGO]])</f>
        <v>0</v>
      </c>
      <c r="H2146" s="28">
        <f>SUMIFS(Tabla16[IVA],Tabla16[NUM],Tabla1[[#This Row],[CODIGO]])</f>
        <v>1450.0700000000002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9,063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1,450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1450.08</v>
      </c>
    </row>
    <row r="2147" spans="2:20" x14ac:dyDescent="0.25">
      <c r="B2147" t="str">
        <f>'[1]210 Y RFC'!A2146</f>
        <v>OME0207015E8</v>
      </c>
      <c r="C2147" t="str">
        <f>'[1]210 Y RFC'!B2146</f>
        <v>210-2144</v>
      </c>
      <c r="D2147" t="str">
        <f>'[1]210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'[1]210 Y RFC'!A2147</f>
        <v>SPA810429PU2</v>
      </c>
      <c r="C2148" t="str">
        <f>'[1]210 Y RFC'!B2147</f>
        <v>210-2145</v>
      </c>
      <c r="D2148" t="str">
        <f>'[1]210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'[1]210 Y RFC'!A2148</f>
        <v>FOAO790529TJ5</v>
      </c>
      <c r="C2149" t="str">
        <f>'[1]210 Y RFC'!B2148</f>
        <v>210-2146</v>
      </c>
      <c r="D2149" t="str">
        <f>'[1]210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'[1]210 Y RFC'!A2149</f>
        <v>RGC960808MW9</v>
      </c>
      <c r="C2150" t="str">
        <f>'[1]210 Y RFC'!B2149</f>
        <v>210-2147</v>
      </c>
      <c r="D2150" t="str">
        <f>'[1]210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'[1]210 Y RFC'!A2150</f>
        <v>GURL780126K14</v>
      </c>
      <c r="C2151" t="str">
        <f>'[1]210 Y RFC'!B2150</f>
        <v>210-2148</v>
      </c>
      <c r="D2151" t="str">
        <f>'[1]210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'[1]210 Y RFC'!A2151</f>
        <v>TOJ100527M62</v>
      </c>
      <c r="C2152" t="str">
        <f>'[1]210 Y RFC'!B2151</f>
        <v>210-2149</v>
      </c>
      <c r="D2152" t="str">
        <f>'[1]210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'[1]210 Y RFC'!A2152</f>
        <v>GOJD7507148N6</v>
      </c>
      <c r="C2153" t="str">
        <f>'[1]210 Y RFC'!B2152</f>
        <v>210-2150</v>
      </c>
      <c r="D2153" t="str">
        <f>'[1]210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'[1]210 Y RFC'!A2153</f>
        <v>IJA740123GX9</v>
      </c>
      <c r="C2154" t="str">
        <f>'[1]210 Y RFC'!B2153</f>
        <v>210-2151</v>
      </c>
      <c r="D2154" t="str">
        <f>'[1]210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'[1]210 Y RFC'!A2154</f>
        <v>DDM100508NW4</v>
      </c>
      <c r="C2155" t="str">
        <f>'[1]210 Y RFC'!B2154</f>
        <v>210-2152</v>
      </c>
      <c r="D2155" t="str">
        <f>'[1]210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'[1]210 Y RFC'!A2155</f>
        <v>MDT850917N74</v>
      </c>
      <c r="C2156" t="str">
        <f>'[1]210 Y RFC'!B2155</f>
        <v>210-2153</v>
      </c>
      <c r="D2156" t="str">
        <f>'[1]210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'[1]210 Y RFC'!A2156</f>
        <v>MUSL870211TK8</v>
      </c>
      <c r="C2157" t="str">
        <f>'[1]210 Y RFC'!B2156</f>
        <v>210-2154</v>
      </c>
      <c r="D2157" t="str">
        <f>'[1]210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'[1]210 Y RFC'!A2157</f>
        <v>CAPH620913RW0</v>
      </c>
      <c r="C2158" t="str">
        <f>'[1]210 Y RFC'!B2157</f>
        <v>210-2155</v>
      </c>
      <c r="D2158" t="str">
        <f>'[1]210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0</v>
      </c>
      <c r="T2158" s="74"/>
    </row>
    <row r="2159" spans="2:20" x14ac:dyDescent="0.25">
      <c r="B2159" t="str">
        <f>'[1]210 Y RFC'!A2158</f>
        <v>SACI710814HR0</v>
      </c>
      <c r="C2159" t="str">
        <f>'[1]210 Y RFC'!B2158</f>
        <v>210-2156</v>
      </c>
      <c r="D2159" t="str">
        <f>'[1]210 Y RFC'!C2158</f>
        <v>SALAZAR COMPARAN ISRAEL</v>
      </c>
      <c r="E2159" s="28">
        <f>SUMIFS(Tabla16[TASA 16],Tabla16[NUM],Tabla1[[#This Row],[CODIGO]])</f>
        <v>223486.93749999997</v>
      </c>
      <c r="F2159" s="28">
        <f>SUMIFS(Tabla16[TASA 0%],Tabla16[NUM],Tabla1[[#This Row],[CODIGO]])</f>
        <v>49148.802500000027</v>
      </c>
      <c r="G2159" s="28">
        <f>SUMIFS(Tabla16[[EXENTO ]],Tabla16[NUM],Tabla1[[#This Row],[CODIGO]])</f>
        <v>1109.19</v>
      </c>
      <c r="H2159" s="28">
        <f>SUMIFS(Tabla16[IVA],Tabla16[NUM],Tabla1[[#This Row],[CODIGO]])</f>
        <v>35757.909999999996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223,487</v>
      </c>
      <c r="L2159" t="str">
        <f>FIXED(Tabla1[[#This Row],[TASA 0%]],0)</f>
        <v>49,149</v>
      </c>
      <c r="M2159" t="str">
        <f>FIXED(Tabla1[[#This Row],[TASA EXE.]],0)</f>
        <v>1,109</v>
      </c>
      <c r="N2159" t="str">
        <f>FIXED(Tabla1[[#This Row],[IVA]],0)</f>
        <v>35,758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35757.919999999998</v>
      </c>
    </row>
    <row r="2160" spans="2:20" x14ac:dyDescent="0.25">
      <c r="B2160" t="str">
        <f>'[1]210 Y RFC'!A2159</f>
        <v>DDI070810RV4</v>
      </c>
      <c r="C2160" t="str">
        <f>'[1]210 Y RFC'!B2159</f>
        <v>210-2157</v>
      </c>
      <c r="D2160" t="str">
        <f>'[1]210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29856.09</v>
      </c>
      <c r="G2160" s="28">
        <f>SUMIFS(Tabla16[[EXENTO ]],Tabla16[NUM],Tabla1[[#This Row],[CODIGO]])</f>
        <v>2174.23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29,856</v>
      </c>
      <c r="M2160" t="str">
        <f>FIXED(Tabla1[[#This Row],[TASA EXE.]],0)</f>
        <v>2,174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'[1]210 Y RFC'!A2160</f>
        <v>BUB100217K17</v>
      </c>
      <c r="C2161" t="str">
        <f>'[1]210 Y RFC'!B2160</f>
        <v>210-2158</v>
      </c>
      <c r="D2161" t="str">
        <f>'[1]210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'[1]210 Y RFC'!A2161</f>
        <v>SPR970313T47</v>
      </c>
      <c r="C2162" t="str">
        <f>'[1]210 Y RFC'!B2161</f>
        <v>210-2159</v>
      </c>
      <c r="D2162" t="str">
        <f>'[1]210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'[1]210 Y RFC'!A2162</f>
        <v>CABT910202QX2</v>
      </c>
      <c r="C2163" t="str">
        <f>'[1]210 Y RFC'!B2162</f>
        <v>210-2160</v>
      </c>
      <c r="D2163" t="str">
        <f>'[1]210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'[1]210 Y RFC'!A2163</f>
        <v>QUBA890524EZ7</v>
      </c>
      <c r="C2164" t="str">
        <f>'[1]210 Y RFC'!B2163</f>
        <v>210-2161</v>
      </c>
      <c r="D2164" t="str">
        <f>'[1]210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'[1]210 Y RFC'!A2164</f>
        <v>HUVC790120AW8</v>
      </c>
      <c r="C2165" t="str">
        <f>'[1]210 Y RFC'!B2164</f>
        <v>210-2162</v>
      </c>
      <c r="D2165" t="str">
        <f>'[1]210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'[1]210 Y RFC'!A2165</f>
        <v>CCD000517IF0</v>
      </c>
      <c r="C2166" t="str">
        <f>'[1]210 Y RFC'!B2165</f>
        <v>210-2163</v>
      </c>
      <c r="D2166" t="str">
        <f>'[1]210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'[1]210 Y RFC'!A2166</f>
        <v>IHN050524I99</v>
      </c>
      <c r="C2167" t="str">
        <f>'[1]210 Y RFC'!B2166</f>
        <v>210-2164</v>
      </c>
      <c r="D2167" t="str">
        <f>'[1]210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'[1]210 Y RFC'!A2167</f>
        <v>JIDR570830CM3</v>
      </c>
      <c r="C2168" t="str">
        <f>'[1]210 Y RFC'!B2167</f>
        <v>210-2165</v>
      </c>
      <c r="D2168" t="str">
        <f>'[1]210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0</v>
      </c>
    </row>
    <row r="2169" spans="2:20" x14ac:dyDescent="0.25">
      <c r="B2169" t="str">
        <f>'[1]210 Y RFC'!A2168</f>
        <v>CNA0512194G0</v>
      </c>
      <c r="C2169" t="str">
        <f>'[1]210 Y RFC'!B2168</f>
        <v>210-2166</v>
      </c>
      <c r="D2169" t="str">
        <f>'[1]210 Y RFC'!C2168</f>
        <v>CHOCOLATERA DE NAYARIT SA DE CV</v>
      </c>
      <c r="E2169" s="28">
        <f>SUMIFS(Tabla16[TASA 16],Tabla16[NUM],Tabla1[[#This Row],[CODIGO]])</f>
        <v>4664.5625</v>
      </c>
      <c r="F2169" s="28">
        <f>SUMIFS(Tabla16[TASA 0%],Tabla16[NUM],Tabla1[[#This Row],[CODIGO]])</f>
        <v>37039.127500000002</v>
      </c>
      <c r="G2169" s="28">
        <f>SUMIFS(Tabla16[[EXENTO ]],Tabla16[NUM],Tabla1[[#This Row],[CODIGO]])</f>
        <v>2337.6</v>
      </c>
      <c r="H2169" s="28">
        <f>SUMIFS(Tabla16[IVA],Tabla16[NUM],Tabla1[[#This Row],[CODIGO]])</f>
        <v>746.32999999999993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4,665</v>
      </c>
      <c r="L2169" t="str">
        <f>FIXED(Tabla1[[#This Row],[TASA 0%]],0)</f>
        <v>37,039</v>
      </c>
      <c r="M2169" t="str">
        <f>FIXED(Tabla1[[#This Row],[TASA EXE.]],0)</f>
        <v>2,338</v>
      </c>
      <c r="N2169" t="str">
        <f>FIXED(Tabla1[[#This Row],[IVA]],0)</f>
        <v>746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746.4</v>
      </c>
    </row>
    <row r="2170" spans="2:20" x14ac:dyDescent="0.25">
      <c r="B2170" t="str">
        <f>'[1]210 Y RFC'!A2169</f>
        <v>EICJ870118515</v>
      </c>
      <c r="C2170" t="str">
        <f>'[1]210 Y RFC'!B2169</f>
        <v>210-2167</v>
      </c>
      <c r="D2170" t="str">
        <f>'[1]210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'[1]210 Y RFC'!A2170</f>
        <v>RUBP530628842</v>
      </c>
      <c r="C2171" t="str">
        <f>'[1]210 Y RFC'!B2170</f>
        <v>210-2168</v>
      </c>
      <c r="D2171" t="str">
        <f>'[1]210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'[1]210 Y RFC'!A2171</f>
        <v>AVH100206EP3</v>
      </c>
      <c r="C2172" t="str">
        <f>'[1]210 Y RFC'!B2171</f>
        <v>210-2169</v>
      </c>
      <c r="D2172" t="str">
        <f>'[1]210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'[1]210 Y RFC'!A2172</f>
        <v>MALE691125PQ0</v>
      </c>
      <c r="C2173" t="str">
        <f>'[1]210 Y RFC'!B2172</f>
        <v>210-2170</v>
      </c>
      <c r="D2173" t="str">
        <f>'[1]210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0</v>
      </c>
      <c r="T2173" s="74"/>
    </row>
    <row r="2174" spans="2:20" x14ac:dyDescent="0.25">
      <c r="B2174" t="str">
        <f>'[1]210 Y RFC'!A2173</f>
        <v>LOMG860906KD6</v>
      </c>
      <c r="C2174" t="str">
        <f>'[1]210 Y RFC'!B2173</f>
        <v>210-2171</v>
      </c>
      <c r="D2174" t="str">
        <f>'[1]210 Y RFC'!C2173</f>
        <v>LOZANO MARTINEZ GUSTAVO</v>
      </c>
      <c r="E2174" s="28">
        <f>SUMIFS(Tabla16[TASA 16],Tabla16[NUM],Tabla1[[#This Row],[CODIGO]])</f>
        <v>219316.875</v>
      </c>
      <c r="F2174" s="28">
        <f>SUMIFS(Tabla16[TASA 0%],Tabla16[NUM],Tabla1[[#This Row],[CODIGO]])</f>
        <v>-7.4999999998399292E-2</v>
      </c>
      <c r="G2174" s="28">
        <f>SUMIFS(Tabla16[[EXENTO ]],Tabla16[NUM],Tabla1[[#This Row],[CODIGO]])</f>
        <v>0.19</v>
      </c>
      <c r="H2174" s="28">
        <f>SUMIFS(Tabla16[IVA],Tabla16[NUM],Tabla1[[#This Row],[CODIGO]])</f>
        <v>35090.699999999997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219,317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35,091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35090.720000000001</v>
      </c>
    </row>
    <row r="2175" spans="2:20" x14ac:dyDescent="0.25">
      <c r="B2175" t="str">
        <f>'[1]210 Y RFC'!A2174</f>
        <v>S&amp;N921215RG4</v>
      </c>
      <c r="C2175" t="str">
        <f>'[1]210 Y RFC'!B2174</f>
        <v>210-2172</v>
      </c>
      <c r="D2175" t="str">
        <f>'[1]210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'[1]210 Y RFC'!A2175</f>
        <v>RAAE8210126W9</v>
      </c>
      <c r="C2176" t="str">
        <f>'[1]210 Y RFC'!B2175</f>
        <v>210-2173</v>
      </c>
      <c r="D2176" t="str">
        <f>'[1]210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'[1]210 Y RFC'!A2176</f>
        <v>VPE890308S52</v>
      </c>
      <c r="C2177" t="str">
        <f>'[1]210 Y RFC'!B2176</f>
        <v>210-2174</v>
      </c>
      <c r="D2177" t="str">
        <f>'[1]210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'[1]210 Y RFC'!A2177</f>
        <v>FNI970829JR9</v>
      </c>
      <c r="C2178" t="str">
        <f>'[1]210 Y RFC'!B2177</f>
        <v>210-2175</v>
      </c>
      <c r="D2178" t="str">
        <f>'[1]210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'[1]210 Y RFC'!A2178</f>
        <v>DCO0302147T9</v>
      </c>
      <c r="C2179" t="str">
        <f>'[1]210 Y RFC'!B2178</f>
        <v>210-2176</v>
      </c>
      <c r="D2179" t="str">
        <f>'[1]210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'[1]210 Y RFC'!A2179</f>
        <v>FAPA710718DW1</v>
      </c>
      <c r="C2180" t="str">
        <f>'[1]210 Y RFC'!B2179</f>
        <v>210-2177</v>
      </c>
      <c r="D2180" t="str">
        <f>'[1]210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'[1]210 Y RFC'!A2180</f>
        <v>PEGG890811DS4</v>
      </c>
      <c r="C2181" t="str">
        <f>'[1]210 Y RFC'!B2180</f>
        <v>210-2178</v>
      </c>
      <c r="D2181" t="str">
        <f>'[1]210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'[1]210 Y RFC'!A2181</f>
        <v>GOC841221BK0</v>
      </c>
      <c r="C2182" t="str">
        <f>'[1]210 Y RFC'!B2181</f>
        <v>210-2179</v>
      </c>
      <c r="D2182" t="str">
        <f>'[1]210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'[1]210 Y RFC'!A2182</f>
        <v>LVA681016453</v>
      </c>
      <c r="C2183" t="str">
        <f>'[1]210 Y RFC'!B2182</f>
        <v>210-2180</v>
      </c>
      <c r="D2183" t="str">
        <f>'[1]210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'[1]210 Y RFC'!A2183</f>
        <v>GUHI880717D37</v>
      </c>
      <c r="C2184" t="str">
        <f>'[1]210 Y RFC'!B2183</f>
        <v>210-2181</v>
      </c>
      <c r="D2184" t="str">
        <f>'[1]210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'[1]210 Y RFC'!A2184</f>
        <v>MABR710108113</v>
      </c>
      <c r="C2185" t="str">
        <f>'[1]210 Y RFC'!B2184</f>
        <v>210-2182</v>
      </c>
      <c r="D2185" t="str">
        <f>'[1]210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'[1]210 Y RFC'!A2185</f>
        <v>TORJ671106V77</v>
      </c>
      <c r="C2186" t="str">
        <f>'[1]210 Y RFC'!B2185</f>
        <v>210-2183</v>
      </c>
      <c r="D2186" t="str">
        <f>'[1]210 Y RFC'!C2185</f>
        <v>TORRES RAMIREZ JAIME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x14ac:dyDescent="0.25">
      <c r="B2187" t="str">
        <f>'[1]210 Y RFC'!A2186</f>
        <v>SOCJ881116760</v>
      </c>
      <c r="C2187" t="str">
        <f>'[1]210 Y RFC'!B2186</f>
        <v>210-2184</v>
      </c>
      <c r="D2187" t="str">
        <f>'[1]210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'[1]210 Y RFC'!A2187</f>
        <v>CMS080117KG1</v>
      </c>
      <c r="C2188" t="str">
        <f>'[1]210 Y RFC'!B2187</f>
        <v>210-2185</v>
      </c>
      <c r="D2188" t="str">
        <f>'[1]210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'[1]210 Y RFC'!A2188</f>
        <v>CAL0306197Y7</v>
      </c>
      <c r="C2189" t="str">
        <f>'[1]210 Y RFC'!B2188</f>
        <v>210-2186</v>
      </c>
      <c r="D2189" t="str">
        <f>'[1]210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'[1]210 Y RFC'!A2189</f>
        <v>BATM810728SDA</v>
      </c>
      <c r="C2190" t="str">
        <f>'[1]210 Y RFC'!B2189</f>
        <v>210-2187</v>
      </c>
      <c r="D2190" t="str">
        <f>'[1]210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'[1]210 Y RFC'!A2190</f>
        <v>LPO090220IE7</v>
      </c>
      <c r="C2191" t="str">
        <f>'[1]210 Y RFC'!B2190</f>
        <v>210-2188</v>
      </c>
      <c r="D2191" t="str">
        <f>'[1]210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'[1]210 Y RFC'!A2191</f>
        <v>HTS971028BL7</v>
      </c>
      <c r="C2192" t="str">
        <f>'[1]210 Y RFC'!B2191</f>
        <v>210-2189</v>
      </c>
      <c r="D2192" t="str">
        <f>'[1]210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'[1]210 Y RFC'!A2192</f>
        <v>GIRV730204VB2</v>
      </c>
      <c r="C2193" t="str">
        <f>'[1]210 Y RFC'!B2192</f>
        <v>210-2190</v>
      </c>
      <c r="D2193" t="str">
        <f>'[1]210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'[1]210 Y RFC'!A2193</f>
        <v>LOND450825S61</v>
      </c>
      <c r="C2194" t="str">
        <f>'[1]210 Y RFC'!B2193</f>
        <v>210-2191</v>
      </c>
      <c r="D2194" t="str">
        <f>'[1]210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'[1]210 Y RFC'!A2194</f>
        <v>VECC730214CZ3</v>
      </c>
      <c r="C2195" t="str">
        <f>'[1]210 Y RFC'!B2194</f>
        <v>210-2192</v>
      </c>
      <c r="D2195" t="str">
        <f>'[1]210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'[1]210 Y RFC'!A2195</f>
        <v>PACH8601218M0</v>
      </c>
      <c r="C2196" t="str">
        <f>'[1]210 Y RFC'!B2195</f>
        <v>210-2193</v>
      </c>
      <c r="D2196" t="str">
        <f>'[1]210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'[1]210 Y RFC'!A2196</f>
        <v>JIN080625629</v>
      </c>
      <c r="C2197" t="str">
        <f>'[1]210 Y RFC'!B2196</f>
        <v>210-2194</v>
      </c>
      <c r="D2197" t="str">
        <f>'[1]210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'[1]210 Y RFC'!A2197</f>
        <v>MAGL810324AZ5</v>
      </c>
      <c r="C2198" t="str">
        <f>'[1]210 Y RFC'!B2197</f>
        <v>210-2195</v>
      </c>
      <c r="D2198" t="str">
        <f>'[1]210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'[1]210 Y RFC'!A2198</f>
        <v>MDI080827T28</v>
      </c>
      <c r="C2199" t="str">
        <f>'[1]210 Y RFC'!B2198</f>
        <v>210-2196</v>
      </c>
      <c r="D2199" t="str">
        <f>'[1]210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'[1]210 Y RFC'!A2199</f>
        <v>DRU920601LN6</v>
      </c>
      <c r="C2200" t="str">
        <f>'[1]210 Y RFC'!B2199</f>
        <v>210-2197</v>
      </c>
      <c r="D2200" t="str">
        <f>'[1]210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'[1]210 Y RFC'!A2200</f>
        <v>ALA020712K63</v>
      </c>
      <c r="C2201" t="str">
        <f>'[1]210 Y RFC'!B2200</f>
        <v>210-2198</v>
      </c>
      <c r="D2201" t="str">
        <f>'[1]210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'[1]210 Y RFC'!A2201</f>
        <v>TLM050922MA5</v>
      </c>
      <c r="C2202" t="str">
        <f>'[1]210 Y RFC'!B2201</f>
        <v>210-2199</v>
      </c>
      <c r="D2202" t="str">
        <f>'[1]210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'[1]210 Y RFC'!A2202</f>
        <v>GOGA691118RS9</v>
      </c>
      <c r="C2203" t="str">
        <f>'[1]210 Y RFC'!B2202</f>
        <v>210-2200</v>
      </c>
      <c r="D2203" t="str">
        <f>'[1]210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'[1]210 Y RFC'!A2203</f>
        <v>GUMF721214UL6</v>
      </c>
      <c r="C2204" t="str">
        <f>'[1]210 Y RFC'!B2203</f>
        <v>210-2201</v>
      </c>
      <c r="D2204" t="str">
        <f>'[1]210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'[1]210 Y RFC'!A2204</f>
        <v>CVV951219UM2</v>
      </c>
      <c r="C2205" t="str">
        <f>'[1]210 Y RFC'!B2204</f>
        <v>210-2202</v>
      </c>
      <c r="D2205" t="str">
        <f>'[1]210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'[1]210 Y RFC'!A2205</f>
        <v>CME000531IT7</v>
      </c>
      <c r="C2206" t="str">
        <f>'[1]210 Y RFC'!B2205</f>
        <v>210-2203</v>
      </c>
      <c r="D2206" t="str">
        <f>'[1]210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'[1]210 Y RFC'!A2206</f>
        <v>BSM0509025I4</v>
      </c>
      <c r="C2207" t="str">
        <f>'[1]210 Y RFC'!B2206</f>
        <v>210-2204</v>
      </c>
      <c r="D2207" t="str">
        <f>'[1]210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'[1]210 Y RFC'!A2207</f>
        <v>AUPD8201034S6</v>
      </c>
      <c r="C2208" t="str">
        <f>'[1]210 Y RFC'!B2207</f>
        <v>210-2205</v>
      </c>
      <c r="D2208" t="str">
        <f>'[1]210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'[1]210 Y RFC'!A2208</f>
        <v>TCO9509098G6</v>
      </c>
      <c r="C2209" t="str">
        <f>'[1]210 Y RFC'!B2208</f>
        <v>210-2206</v>
      </c>
      <c r="D2209" t="str">
        <f>'[1]210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'[1]210 Y RFC'!A2209</f>
        <v>GAR9110176E5</v>
      </c>
      <c r="C2210" t="str">
        <f>'[1]210 Y RFC'!B2209</f>
        <v>210-2207</v>
      </c>
      <c r="D2210" t="str">
        <f>'[1]210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'[1]210 Y RFC'!A2210</f>
        <v>PDV9905266ZA</v>
      </c>
      <c r="C2211" t="str">
        <f>'[1]210 Y RFC'!B2210</f>
        <v>210-2208</v>
      </c>
      <c r="D2211" t="str">
        <f>'[1]210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'[1]210 Y RFC'!A2211</f>
        <v>PME8411016W6</v>
      </c>
      <c r="C2212" t="str">
        <f>'[1]210 Y RFC'!B2211</f>
        <v>210-2209</v>
      </c>
      <c r="D2212" t="str">
        <f>'[1]210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'[1]210 Y RFC'!A2212</f>
        <v>GLA940818997</v>
      </c>
      <c r="C2213" t="str">
        <f>'[1]210 Y RFC'!B2212</f>
        <v>210-2210</v>
      </c>
      <c r="D2213" t="str">
        <f>'[1]210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'[1]210 Y RFC'!A2213</f>
        <v>GARC710617812</v>
      </c>
      <c r="C2214" t="str">
        <f>'[1]210 Y RFC'!B2213</f>
        <v>210-2211</v>
      </c>
      <c r="D2214" t="str">
        <f>'[1]210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'[1]210 Y RFC'!A2214</f>
        <v>JFA100202TE1</v>
      </c>
      <c r="C2215" t="str">
        <f>'[1]210 Y RFC'!B2214</f>
        <v>210-2212</v>
      </c>
      <c r="D2215" t="str">
        <f>'[1]210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'[1]210 Y RFC'!A2215</f>
        <v>GYM0301145M9</v>
      </c>
      <c r="C2216" t="str">
        <f>'[1]210 Y RFC'!B2215</f>
        <v>210-2213</v>
      </c>
      <c r="D2216" t="str">
        <f>'[1]210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'[1]210 Y RFC'!A2216</f>
        <v>EIMP6611268Q6</v>
      </c>
      <c r="C2217" t="str">
        <f>'[1]210 Y RFC'!B2216</f>
        <v>210-2214</v>
      </c>
      <c r="D2217" t="str">
        <f>'[1]210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0</v>
      </c>
      <c r="T2217" s="74"/>
    </row>
    <row r="2218" spans="2:20" x14ac:dyDescent="0.25">
      <c r="B2218" t="str">
        <f>'[1]210 Y RFC'!A2217</f>
        <v>LOGC690622KM2</v>
      </c>
      <c r="C2218" t="str">
        <f>'[1]210 Y RFC'!B2217</f>
        <v>210-2215</v>
      </c>
      <c r="D2218" t="str">
        <f>'[1]210 Y RFC'!C2217</f>
        <v>LOPEZ GOMEZ MARIA DEL CARMEN</v>
      </c>
      <c r="E2218" s="28">
        <f>SUMIFS(Tabla16[TASA 16],Tabla16[NUM],Tabla1[[#This Row],[CODIGO]])</f>
        <v>56000</v>
      </c>
      <c r="F2218" s="28">
        <f>SUMIFS(Tabla16[TASA 0%],Tabla16[NUM],Tabla1[[#This Row],[CODIGO]])</f>
        <v>10703.669999999998</v>
      </c>
      <c r="G2218" s="28">
        <f>SUMIFS(Tabla16[[EXENTO ]],Tabla16[NUM],Tabla1[[#This Row],[CODIGO]])</f>
        <v>856.29</v>
      </c>
      <c r="H2218" s="28">
        <f>SUMIFS(Tabla16[IVA],Tabla16[NUM],Tabla1[[#This Row],[CODIGO]])</f>
        <v>8960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56,000</v>
      </c>
      <c r="L2218" t="str">
        <f>FIXED(Tabla1[[#This Row],[TASA 0%]],0)</f>
        <v>10,704</v>
      </c>
      <c r="M2218" t="str">
        <f>FIXED(Tabla1[[#This Row],[TASA EXE.]],0)</f>
        <v>856</v>
      </c>
      <c r="N2218" t="str">
        <f>FIXED(Tabla1[[#This Row],[IVA]],0)</f>
        <v>8,960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8960</v>
      </c>
    </row>
    <row r="2219" spans="2:20" x14ac:dyDescent="0.25">
      <c r="B2219" t="str">
        <f>'[1]210 Y RFC'!A2218</f>
        <v>CEP0907216P6</v>
      </c>
      <c r="C2219" t="str">
        <f>'[1]210 Y RFC'!B2218</f>
        <v>210-2216</v>
      </c>
      <c r="D2219" t="str">
        <f>'[1]210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'[1]210 Y RFC'!A2219</f>
        <v>QUAS800803NN5</v>
      </c>
      <c r="C2220" t="str">
        <f>'[1]210 Y RFC'!B2219</f>
        <v>210-2217</v>
      </c>
      <c r="D2220" t="str">
        <f>'[1]210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'[1]210 Y RFC'!A2220</f>
        <v>QUFM560722V82</v>
      </c>
      <c r="C2221" t="str">
        <f>'[1]210 Y RFC'!B2220</f>
        <v>210-2218</v>
      </c>
      <c r="D2221" t="str">
        <f>'[1]210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'[1]210 Y RFC'!A2221</f>
        <v>FASA851111DV8</v>
      </c>
      <c r="C2222" t="str">
        <f>'[1]210 Y RFC'!B2221</f>
        <v>210-2219</v>
      </c>
      <c r="D2222" t="str">
        <f>'[1]210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x14ac:dyDescent="0.25">
      <c r="B2223" t="str">
        <f>'[1]210 Y RFC'!A2222</f>
        <v>TEX0208158V6</v>
      </c>
      <c r="C2223" t="str">
        <f>'[1]210 Y RFC'!B2222</f>
        <v>210-2220</v>
      </c>
      <c r="D2223" t="str">
        <f>'[1]210 Y RFC'!C2222</f>
        <v>TIRE EXPRESS SA DE CV</v>
      </c>
      <c r="E2223" s="28">
        <f>SUMIFS(Tabla16[TASA 16],Tabla16[NUM],Tabla1[[#This Row],[CODIGO]])</f>
        <v>0</v>
      </c>
      <c r="F2223" s="28">
        <f>SUMIFS(Tabla16[TASA 0%],Tabla16[NUM],Tabla1[[#This Row],[CODIGO]])</f>
        <v>0</v>
      </c>
      <c r="G2223" s="28">
        <f>SUMIFS(Tabla16[[EXENTO ]],Tabla16[NUM],Tabla1[[#This Row],[CODIGO]])</f>
        <v>0</v>
      </c>
      <c r="H2223" s="28">
        <f>SUMIFS(Tabla16[IVA],Tabla16[NUM],Tabla1[[#This Row],[CODIGO]])</f>
        <v>0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0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0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0</v>
      </c>
      <c r="T2223" s="74"/>
    </row>
    <row r="2224" spans="2:20" x14ac:dyDescent="0.25">
      <c r="B2224" t="str">
        <f>'[1]210 Y RFC'!A2223</f>
        <v>SAC0108172F4</v>
      </c>
      <c r="C2224" t="str">
        <f>'[1]210 Y RFC'!B2223</f>
        <v>210-2221</v>
      </c>
      <c r="D2224" t="str">
        <f>'[1]210 Y RFC'!C2223</f>
        <v>SERVICIO ACATIC SA DE CV</v>
      </c>
      <c r="E2224" s="28">
        <f>SUMIFS(Tabla16[TASA 16],Tabla16[NUM],Tabla1[[#This Row],[CODIGO]])</f>
        <v>5133.8125</v>
      </c>
      <c r="F2224" s="28">
        <f>SUMIFS(Tabla16[TASA 0%],Tabla16[NUM],Tabla1[[#This Row],[CODIGO]])</f>
        <v>156.07750000000033</v>
      </c>
      <c r="G2224" s="28">
        <f>SUMIFS(Tabla16[[EXENTO ]],Tabla16[NUM],Tabla1[[#This Row],[CODIGO]])</f>
        <v>0</v>
      </c>
      <c r="H2224" s="28">
        <f>SUMIFS(Tabla16[IVA],Tabla16[NUM],Tabla1[[#This Row],[CODIGO]])</f>
        <v>821.41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5,134</v>
      </c>
      <c r="L2224" t="str">
        <f>FIXED(Tabla1[[#This Row],[TASA 0%]],0)</f>
        <v>156</v>
      </c>
      <c r="M2224" t="str">
        <f>FIXED(Tabla1[[#This Row],[TASA EXE.]],0)</f>
        <v>0</v>
      </c>
      <c r="N2224" t="str">
        <f>FIXED(Tabla1[[#This Row],[IVA]],0)</f>
        <v>821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821.44</v>
      </c>
    </row>
    <row r="2225" spans="2:20" x14ac:dyDescent="0.25">
      <c r="B2225" t="str">
        <f>'[1]210 Y RFC'!A2224</f>
        <v>AIC961218U96</v>
      </c>
      <c r="C2225" t="str">
        <f>'[1]210 Y RFC'!B2224</f>
        <v>210-2222</v>
      </c>
      <c r="D2225" t="str">
        <f>'[1]210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'[1]210 Y RFC'!A2225</f>
        <v>ABM020204KV1</v>
      </c>
      <c r="C2226" t="str">
        <f>'[1]210 Y RFC'!B2225</f>
        <v>210-2223</v>
      </c>
      <c r="D2226" t="str">
        <f>'[1]210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'[1]210 Y RFC'!A2226</f>
        <v>PAOR5012074F8</v>
      </c>
      <c r="C2227" t="str">
        <f>'[1]210 Y RFC'!B2226</f>
        <v>210-2224</v>
      </c>
      <c r="D2227" t="str">
        <f>'[1]210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'[1]210 Y RFC'!A2227</f>
        <v>ACR051111I47</v>
      </c>
      <c r="C2228" t="str">
        <f>'[1]210 Y RFC'!B2227</f>
        <v>210-2225</v>
      </c>
      <c r="D2228" t="str">
        <f>'[1]210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'[1]210 Y RFC'!A2228</f>
        <v>MIM1011108H6</v>
      </c>
      <c r="C2229" t="str">
        <f>'[1]210 Y RFC'!B2228</f>
        <v>210-2226</v>
      </c>
      <c r="D2229" t="str">
        <f>'[1]210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'[1]210 Y RFC'!A2229</f>
        <v>TOHA711102D54</v>
      </c>
      <c r="C2230" t="str">
        <f>'[1]210 Y RFC'!B2229</f>
        <v>210-2227</v>
      </c>
      <c r="D2230" t="str">
        <f>'[1]210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'[1]210 Y RFC'!A2230</f>
        <v>EPE0501192T4</v>
      </c>
      <c r="C2231" t="str">
        <f>'[1]210 Y RFC'!B2230</f>
        <v>210-2228</v>
      </c>
      <c r="D2231" t="str">
        <f>'[1]210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'[1]210 Y RFC'!A2231</f>
        <v>GPE081027I38</v>
      </c>
      <c r="C2232" t="str">
        <f>'[1]210 Y RFC'!B2231</f>
        <v>210-2229</v>
      </c>
      <c r="D2232" t="str">
        <f>'[1]210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'[1]210 Y RFC'!A2232</f>
        <v>CUSC700221LX1</v>
      </c>
      <c r="C2233" t="str">
        <f>'[1]210 Y RFC'!B2232</f>
        <v>210-2230</v>
      </c>
      <c r="D2233" t="str">
        <f>'[1]210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0</v>
      </c>
      <c r="T2233" s="74"/>
    </row>
    <row r="2234" spans="2:20" x14ac:dyDescent="0.25">
      <c r="B2234" t="str">
        <f>'[1]210 Y RFC'!A2233</f>
        <v>PGC090724C43</v>
      </c>
      <c r="C2234" t="str">
        <f>'[1]210 Y RFC'!B2233</f>
        <v>210-2231</v>
      </c>
      <c r="D2234" t="str">
        <f>'[1]210 Y RFC'!C2233</f>
        <v>PRODUCTOS DE GRAN CONSUMO SA DE CV</v>
      </c>
      <c r="E2234" s="28">
        <f>SUMIFS(Tabla16[TASA 16],Tabla16[NUM],Tabla1[[#This Row],[CODIGO]])</f>
        <v>104492.4375</v>
      </c>
      <c r="F2234" s="28">
        <f>SUMIFS(Tabla16[TASA 0%],Tabla16[NUM],Tabla1[[#This Row],[CODIGO]])</f>
        <v>6.25E-2</v>
      </c>
      <c r="G2234" s="28">
        <f>SUMIFS(Tabla16[[EXENTO ]],Tabla16[NUM],Tabla1[[#This Row],[CODIGO]])</f>
        <v>0</v>
      </c>
      <c r="H2234" s="28">
        <f>SUMIFS(Tabla16[IVA],Tabla16[NUM],Tabla1[[#This Row],[CODIGO]])</f>
        <v>16718.79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104,492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16,719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16718.72</v>
      </c>
    </row>
    <row r="2235" spans="2:20" x14ac:dyDescent="0.25">
      <c r="B2235" t="str">
        <f>'[1]210 Y RFC'!A2234</f>
        <v>PABD840820K47</v>
      </c>
      <c r="C2235" t="str">
        <f>'[1]210 Y RFC'!B2234</f>
        <v>210-2232</v>
      </c>
      <c r="D2235" t="str">
        <f>'[1]210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'[1]210 Y RFC'!A2235</f>
        <v>JIAJ790904QJ2</v>
      </c>
      <c r="C2236" t="str">
        <f>'[1]210 Y RFC'!B2235</f>
        <v>210-2233</v>
      </c>
      <c r="D2236" t="str">
        <f>'[1]210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'[1]210 Y RFC'!A2236</f>
        <v>CQH080901P57</v>
      </c>
      <c r="C2237" t="str">
        <f>'[1]210 Y RFC'!B2236</f>
        <v>210-2234</v>
      </c>
      <c r="D2237" t="str">
        <f>'[1]210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'[1]210 Y RFC'!A2237</f>
        <v>REGO781024NU5</v>
      </c>
      <c r="C2238" t="str">
        <f>'[1]210 Y RFC'!B2237</f>
        <v>210-2235</v>
      </c>
      <c r="D2238" t="str">
        <f>'[1]210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'[1]210 Y RFC'!A2238</f>
        <v>DIM981027CW6</v>
      </c>
      <c r="C2239" t="str">
        <f>'[1]210 Y RFC'!B2238</f>
        <v>210-2236</v>
      </c>
      <c r="D2239" t="str">
        <f>'[1]210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'[1]210 Y RFC'!A2239</f>
        <v>GURH840521Q86</v>
      </c>
      <c r="C2240" t="str">
        <f>'[1]210 Y RFC'!B2239</f>
        <v>210-2237</v>
      </c>
      <c r="D2240" t="str">
        <f>'[1]210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'[1]210 Y RFC'!A2240</f>
        <v>CGM060220FH7</v>
      </c>
      <c r="C2241" t="str">
        <f>'[1]210 Y RFC'!B2240</f>
        <v>210-2238</v>
      </c>
      <c r="D2241" t="str">
        <f>'[1]210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'[1]210 Y RFC'!A2241</f>
        <v>CPA101130M59</v>
      </c>
      <c r="C2242" t="str">
        <f>'[1]210 Y RFC'!B2241</f>
        <v>210-2239</v>
      </c>
      <c r="D2242" t="str">
        <f>'[1]210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'[1]210 Y RFC'!A2242</f>
        <v>AMA011210DY5</v>
      </c>
      <c r="C2243" t="str">
        <f>'[1]210 Y RFC'!B2242</f>
        <v>210-2240</v>
      </c>
      <c r="D2243" t="str">
        <f>'[1]210 Y RFC'!C2242</f>
        <v>AGROPECUARIA MARROQUIN SA DE CV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x14ac:dyDescent="0.25">
      <c r="B2244" t="str">
        <f>'[1]210 Y RFC'!A2243</f>
        <v>CUGL751015U10</v>
      </c>
      <c r="C2244" t="str">
        <f>'[1]210 Y RFC'!B2243</f>
        <v>210-2241</v>
      </c>
      <c r="D2244" t="str">
        <f>'[1]210 Y RFC'!C2243</f>
        <v>CRUZ GONZALEZ LUIS RODRIGO</v>
      </c>
      <c r="E2244" s="28">
        <f>SUMIFS(Tabla16[TASA 16],Tabla16[NUM],Tabla1[[#This Row],[CODIGO]])</f>
        <v>1719.8125</v>
      </c>
      <c r="F2244" s="28">
        <f>SUMIFS(Tabla16[TASA 0%],Tabla16[NUM],Tabla1[[#This Row],[CODIGO]])</f>
        <v>1.749999999992724E-2</v>
      </c>
      <c r="G2244" s="28">
        <f>SUMIFS(Tabla16[[EXENTO ]],Tabla16[NUM],Tabla1[[#This Row],[CODIGO]])</f>
        <v>0</v>
      </c>
      <c r="H2244" s="28">
        <f>SUMIFS(Tabla16[IVA],Tabla16[NUM],Tabla1[[#This Row],[CODIGO]])</f>
        <v>275.17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1,720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275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275.2</v>
      </c>
    </row>
    <row r="2245" spans="2:20" x14ac:dyDescent="0.25">
      <c r="B2245" t="str">
        <f>'[1]210 Y RFC'!A2244</f>
        <v>GUNO6707141KA</v>
      </c>
      <c r="C2245" t="str">
        <f>'[1]210 Y RFC'!B2244</f>
        <v>210-2242</v>
      </c>
      <c r="D2245" t="str">
        <f>'[1]210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'[1]210 Y RFC'!A2245</f>
        <v>SIAR711126T83</v>
      </c>
      <c r="C2246" t="str">
        <f>'[1]210 Y RFC'!B2245</f>
        <v>210-2243</v>
      </c>
      <c r="D2246" t="str">
        <f>'[1]210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0</v>
      </c>
      <c r="T2246" s="74"/>
    </row>
    <row r="2247" spans="2:20" x14ac:dyDescent="0.25">
      <c r="B2247" t="str">
        <f>'[1]210 Y RFC'!A2246</f>
        <v>HUVR830118DU9</v>
      </c>
      <c r="C2247" t="str">
        <f>'[1]210 Y RFC'!B2246</f>
        <v>210-2244</v>
      </c>
      <c r="D2247" t="str">
        <f>'[1]210 Y RFC'!C2246</f>
        <v>HUERTA VALLARTA RENE</v>
      </c>
      <c r="E2247" s="28">
        <f>SUMIFS(Tabla16[TASA 16],Tabla16[NUM],Tabla1[[#This Row],[CODIGO]])</f>
        <v>79868.25</v>
      </c>
      <c r="F2247" s="28">
        <f>SUMIFS(Tabla16[TASA 0%],Tabla16[NUM],Tabla1[[#This Row],[CODIGO]])</f>
        <v>56346.05000000001</v>
      </c>
      <c r="G2247" s="28">
        <f>SUMIFS(Tabla16[[EXENTO ]],Tabla16[NUM],Tabla1[[#This Row],[CODIGO]])</f>
        <v>0</v>
      </c>
      <c r="H2247" s="28">
        <f>SUMIFS(Tabla16[IVA],Tabla16[NUM],Tabla1[[#This Row],[CODIGO]])</f>
        <v>12778.92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79,868</v>
      </c>
      <c r="L2247" t="str">
        <f>FIXED(Tabla1[[#This Row],[TASA 0%]],0)</f>
        <v>56,346</v>
      </c>
      <c r="M2247" t="str">
        <f>FIXED(Tabla1[[#This Row],[TASA EXE.]],0)</f>
        <v>0</v>
      </c>
      <c r="N2247" t="str">
        <f>FIXED(Tabla1[[#This Row],[IVA]],0)</f>
        <v>12,779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12778.880000000001</v>
      </c>
    </row>
    <row r="2248" spans="2:20" x14ac:dyDescent="0.25">
      <c r="B2248" t="str">
        <f>'[1]210 Y RFC'!A2247</f>
        <v>JMA010621UJ3</v>
      </c>
      <c r="C2248" t="str">
        <f>'[1]210 Y RFC'!B2247</f>
        <v>210-2245</v>
      </c>
      <c r="D2248" t="str">
        <f>'[1]210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'[1]210 Y RFC'!A2248</f>
        <v>GUMM520802QK7</v>
      </c>
      <c r="C2249" t="str">
        <f>'[1]210 Y RFC'!B2248</f>
        <v>210-2246</v>
      </c>
      <c r="D2249" t="str">
        <f>'[1]210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0</v>
      </c>
      <c r="T2249" s="74"/>
    </row>
    <row r="2250" spans="2:20" x14ac:dyDescent="0.25">
      <c r="B2250" t="str">
        <f>'[1]210 Y RFC'!A2249</f>
        <v>SULV6111273AA</v>
      </c>
      <c r="C2250" t="str">
        <f>'[1]210 Y RFC'!B2249</f>
        <v>210-2247</v>
      </c>
      <c r="D2250" t="str">
        <f>'[1]210 Y RFC'!C2249</f>
        <v>SUEDAN LOZANO VICTOR DAVID</v>
      </c>
      <c r="E2250" s="28">
        <f>SUMIFS(Tabla16[TASA 16],Tabla16[NUM],Tabla1[[#This Row],[CODIGO]])</f>
        <v>66291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10606.56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66,291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10,607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10606.56</v>
      </c>
    </row>
    <row r="2251" spans="2:20" x14ac:dyDescent="0.25">
      <c r="B2251" t="str">
        <f>'[1]210 Y RFC'!A2250</f>
        <v>QULR681006NN9</v>
      </c>
      <c r="C2251" t="str">
        <f>'[1]210 Y RFC'!B2250</f>
        <v>210-2248</v>
      </c>
      <c r="D2251" t="str">
        <f>'[1]210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'[1]210 Y RFC'!A2251</f>
        <v>MPA1012092C7</v>
      </c>
      <c r="C2252" t="str">
        <f>'[1]210 Y RFC'!B2251</f>
        <v>210-2249</v>
      </c>
      <c r="D2252" t="str">
        <f>'[1]210 Y RFC'!C2251</f>
        <v>MUNDILLANTAS PAREDES SA DE CV</v>
      </c>
      <c r="E2252" s="28">
        <f>SUMIFS(Tabla16[TASA 16],Tabla16[NUM],Tabla1[[#This Row],[CODIGO]])</f>
        <v>0</v>
      </c>
      <c r="F2252" s="28">
        <f>SUMIFS(Tabla16[TASA 0%],Tabla16[NUM],Tabla1[[#This Row],[CODIGO]])</f>
        <v>0</v>
      </c>
      <c r="G2252" s="28">
        <f>SUMIFS(Tabla16[[EXENTO ]],Tabla16[NUM],Tabla1[[#This Row],[CODIGO]])</f>
        <v>0</v>
      </c>
      <c r="H2252" s="28">
        <f>SUMIFS(Tabla16[IVA],Tabla16[NUM],Tabla1[[#This Row],[CODIGO]])</f>
        <v>0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0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0</v>
      </c>
      <c r="T2252" s="74"/>
    </row>
    <row r="2253" spans="2:20" x14ac:dyDescent="0.25">
      <c r="B2253" t="str">
        <f>'[1]210 Y RFC'!A2252</f>
        <v>PEFG4309197F8</v>
      </c>
      <c r="C2253" t="str">
        <f>'[1]210 Y RFC'!B2252</f>
        <v>210-2250</v>
      </c>
      <c r="D2253" t="str">
        <f>'[1]210 Y RFC'!C2252</f>
        <v>PRECIADO FREGOSO GENARO</v>
      </c>
      <c r="E2253" s="28">
        <f>SUMIFS(Tabla16[TASA 16],Tabla16[NUM],Tabla1[[#This Row],[CODIGO]])</f>
        <v>472999.25</v>
      </c>
      <c r="F2253" s="28">
        <f>SUMIFS(Tabla16[TASA 0%],Tabla16[NUM],Tabla1[[#This Row],[CODIGO]])</f>
        <v>5.0000000046566129E-2</v>
      </c>
      <c r="G2253" s="28">
        <f>SUMIFS(Tabla16[[EXENTO ]],Tabla16[NUM],Tabla1[[#This Row],[CODIGO]])</f>
        <v>0</v>
      </c>
      <c r="H2253" s="28">
        <f>SUMIFS(Tabla16[IVA],Tabla16[NUM],Tabla1[[#This Row],[CODIGO]])</f>
        <v>75679.88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472,999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75,680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75679.839999999997</v>
      </c>
    </row>
    <row r="2254" spans="2:20" x14ac:dyDescent="0.25">
      <c r="B2254" t="str">
        <f>'[1]210 Y RFC'!A2253</f>
        <v>RAMJ730410ETA</v>
      </c>
      <c r="C2254" t="str">
        <f>'[1]210 Y RFC'!B2253</f>
        <v>210-2251</v>
      </c>
      <c r="D2254" t="str">
        <f>'[1]210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'[1]210 Y RFC'!A2254</f>
        <v>OOJL810218LM7</v>
      </c>
      <c r="C2255" t="str">
        <f>'[1]210 Y RFC'!B2254</f>
        <v>210-2252</v>
      </c>
      <c r="D2255" t="str">
        <f>'[1]210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'[1]210 Y RFC'!A2255</f>
        <v>CMT000530BY5</v>
      </c>
      <c r="C2256" t="str">
        <f>'[1]210 Y RFC'!B2255</f>
        <v>210-2253</v>
      </c>
      <c r="D2256" t="str">
        <f>'[1]210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'[1]210 Y RFC'!A2256</f>
        <v>GOPL870903FQ1</v>
      </c>
      <c r="C2257" t="str">
        <f>'[1]210 Y RFC'!B2256</f>
        <v>210-2254</v>
      </c>
      <c r="D2257" t="str">
        <f>'[1]210 Y RFC'!C2256</f>
        <v>GONZALEZ PADILLA LORENA GUADALUPE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x14ac:dyDescent="0.25">
      <c r="B2258" t="str">
        <f>'[1]210 Y RFC'!A2257</f>
        <v>SAMI520503DB6</v>
      </c>
      <c r="C2258" t="str">
        <f>'[1]210 Y RFC'!B2257</f>
        <v>210-2255</v>
      </c>
      <c r="D2258" t="str">
        <f>'[1]210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'[1]210 Y RFC'!A2258</f>
        <v>GOAH720325RF5</v>
      </c>
      <c r="C2259" t="str">
        <f>'[1]210 Y RFC'!B2258</f>
        <v>210-2256</v>
      </c>
      <c r="D2259" t="str">
        <f>'[1]210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'[1]210 Y RFC'!A2259</f>
        <v>LEJ100914FH3</v>
      </c>
      <c r="C2260" t="str">
        <f>'[1]210 Y RFC'!B2259</f>
        <v>210-2257</v>
      </c>
      <c r="D2260" t="str">
        <f>'[1]210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'[1]210 Y RFC'!A2260</f>
        <v>SIS820115H5A</v>
      </c>
      <c r="C2261" t="str">
        <f>'[1]210 Y RFC'!B2260</f>
        <v>210-2258</v>
      </c>
      <c r="D2261" t="str">
        <f>'[1]210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'[1]210 Y RFC'!A2261</f>
        <v>GUCG670514R72</v>
      </c>
      <c r="C2262" t="str">
        <f>'[1]210 Y RFC'!B2261</f>
        <v>210-2259</v>
      </c>
      <c r="D2262" t="str">
        <f>'[1]210 Y RFC'!C2261</f>
        <v>GUTIERREZ CORTES JOSE GUADALUPE</v>
      </c>
      <c r="E2262" s="28">
        <f>SUMIFS(Tabla16[TASA 16],Tabla16[NUM],Tabla1[[#This Row],[CODIGO]])</f>
        <v>12998.25</v>
      </c>
      <c r="F2262" s="28">
        <f>SUMIFS(Tabla16[TASA 0%],Tabla16[NUM],Tabla1[[#This Row],[CODIGO]])</f>
        <v>-0.11000000000012733</v>
      </c>
      <c r="G2262" s="28">
        <f>SUMIFS(Tabla16[[EXENTO ]],Tabla16[NUM],Tabla1[[#This Row],[CODIGO]])</f>
        <v>0</v>
      </c>
      <c r="H2262" s="28">
        <f>SUMIFS(Tabla16[IVA],Tabla16[NUM],Tabla1[[#This Row],[CODIGO]])</f>
        <v>2079.7200000000003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12,998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2,080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2079.6799999999998</v>
      </c>
    </row>
    <row r="2263" spans="2:18" x14ac:dyDescent="0.25">
      <c r="B2263" t="str">
        <f>'[1]210 Y RFC'!A2262</f>
        <v>KJA881108LH1</v>
      </c>
      <c r="C2263" t="str">
        <f>'[1]210 Y RFC'!B2262</f>
        <v>210-2260</v>
      </c>
      <c r="D2263" t="str">
        <f>'[1]210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'[1]210 Y RFC'!A2263</f>
        <v>KAN020417M50</v>
      </c>
      <c r="C2264" t="str">
        <f>'[1]210 Y RFC'!B2263</f>
        <v>210-2261</v>
      </c>
      <c r="D2264" t="str">
        <f>'[1]210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'[1]210 Y RFC'!A2264</f>
        <v>CC&amp;080820H90</v>
      </c>
      <c r="C2265" t="str">
        <f>'[1]210 Y RFC'!B2264</f>
        <v>210-2262</v>
      </c>
      <c r="D2265" t="str">
        <f>'[1]210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'[1]210 Y RFC'!A2265</f>
        <v>GNT090220396</v>
      </c>
      <c r="C2266" t="str">
        <f>'[1]210 Y RFC'!B2265</f>
        <v>210-2263</v>
      </c>
      <c r="D2266" t="str">
        <f>'[1]210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'[1]210 Y RFC'!A2266</f>
        <v>CPR101029BD8</v>
      </c>
      <c r="C2267" t="str">
        <f>'[1]210 Y RFC'!B2266</f>
        <v>210-2264</v>
      </c>
      <c r="D2267" t="str">
        <f>'[1]210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'[1]210 Y RFC'!A2267</f>
        <v>TAPN810702F16</v>
      </c>
      <c r="C2268" t="str">
        <f>'[1]210 Y RFC'!B2267</f>
        <v>210-2265</v>
      </c>
      <c r="D2268" t="str">
        <f>'[1]210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'[1]210 Y RFC'!A2268</f>
        <v>AALS600317381</v>
      </c>
      <c r="C2269" t="str">
        <f>'[1]210 Y RFC'!B2268</f>
        <v>210-2266</v>
      </c>
      <c r="D2269" t="str">
        <f>'[1]210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'[1]210 Y RFC'!A2269</f>
        <v>ITM0908245A2</v>
      </c>
      <c r="C2270" t="str">
        <f>'[1]210 Y RFC'!B2269</f>
        <v>210-2267</v>
      </c>
      <c r="D2270" t="str">
        <f>'[1]210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'[1]210 Y RFC'!A2270</f>
        <v>SPI070504UD2</v>
      </c>
      <c r="C2271" t="str">
        <f>'[1]210 Y RFC'!B2270</f>
        <v>210-2268</v>
      </c>
      <c r="D2271" t="str">
        <f>'[1]210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'[1]210 Y RFC'!A2271</f>
        <v>MEGC710330EY2</v>
      </c>
      <c r="C2272" t="str">
        <f>'[1]210 Y RFC'!B2271</f>
        <v>210-2269</v>
      </c>
      <c r="D2272" t="str">
        <f>'[1]210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'[1]210 Y RFC'!A2272</f>
        <v>NST101025KS0</v>
      </c>
      <c r="C2273" t="str">
        <f>'[1]210 Y RFC'!B2272</f>
        <v>210-2270</v>
      </c>
      <c r="D2273" t="str">
        <f>'[1]210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'[1]210 Y RFC'!A2273</f>
        <v>BAL020930EL9</v>
      </c>
      <c r="C2274" t="str">
        <f>'[1]210 Y RFC'!B2273</f>
        <v>210-2271</v>
      </c>
      <c r="D2274" t="str">
        <f>'[1]210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0</v>
      </c>
      <c r="T2274" s="74"/>
    </row>
    <row r="2275" spans="2:20" x14ac:dyDescent="0.25">
      <c r="B2275" t="str">
        <f>'[1]210 Y RFC'!A2274</f>
        <v>EUPF671004360</v>
      </c>
      <c r="C2275" t="str">
        <f>'[1]210 Y RFC'!B2274</f>
        <v>210-2272</v>
      </c>
      <c r="D2275" t="str">
        <f>'[1]210 Y RFC'!C2274</f>
        <v>ESQUIVIAS PEREZ FRANCISCO</v>
      </c>
      <c r="E2275" s="28">
        <f>SUMIFS(Tabla16[TASA 16],Tabla16[NUM],Tabla1[[#This Row],[CODIGO]])</f>
        <v>48389.9375</v>
      </c>
      <c r="F2275" s="28">
        <f>SUMIFS(Tabla16[TASA 0%],Tabla16[NUM],Tabla1[[#This Row],[CODIGO]])</f>
        <v>-8.7499999997817213E-2</v>
      </c>
      <c r="G2275" s="28">
        <f>SUMIFS(Tabla16[[EXENTO ]],Tabla16[NUM],Tabla1[[#This Row],[CODIGO]])</f>
        <v>0</v>
      </c>
      <c r="H2275" s="28">
        <f>SUMIFS(Tabla16[IVA],Tabla16[NUM],Tabla1[[#This Row],[CODIGO]])</f>
        <v>7742.3899999999994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48,390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7,742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7742.4000000000005</v>
      </c>
    </row>
    <row r="2276" spans="2:20" x14ac:dyDescent="0.25">
      <c r="B2276" t="str">
        <f>'[1]210 Y RFC'!A2275</f>
        <v>GASA771212497</v>
      </c>
      <c r="C2276" t="str">
        <f>'[1]210 Y RFC'!B2275</f>
        <v>210-2273</v>
      </c>
      <c r="D2276" t="str">
        <f>'[1]210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'[1]210 Y RFC'!A2276</f>
        <v>SIS110615398</v>
      </c>
      <c r="C2277" t="str">
        <f>'[1]210 Y RFC'!B2276</f>
        <v>210-2274</v>
      </c>
      <c r="D2277" t="str">
        <f>'[1]210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'[1]210 Y RFC'!A2277</f>
        <v>AOC890914S23</v>
      </c>
      <c r="C2278" t="str">
        <f>'[1]210 Y RFC'!B2277</f>
        <v>210-2275</v>
      </c>
      <c r="D2278" t="str">
        <f>'[1]210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'[1]210 Y RFC'!A2278</f>
        <v>LOMR790113EV5</v>
      </c>
      <c r="C2279" t="str">
        <f>'[1]210 Y RFC'!B2278</f>
        <v>210-2276</v>
      </c>
      <c r="D2279" t="str">
        <f>'[1]210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'[1]210 Y RFC'!A2279</f>
        <v>CAMS630719B18</v>
      </c>
      <c r="C2280" t="str">
        <f>'[1]210 Y RFC'!B2279</f>
        <v>210-2277</v>
      </c>
      <c r="D2280" t="str">
        <f>'[1]210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'[1]210 Y RFC'!A2280</f>
        <v>CAM020111624</v>
      </c>
      <c r="C2281" t="str">
        <f>'[1]210 Y RFC'!B2280</f>
        <v>210-2278</v>
      </c>
      <c r="D2281" t="str">
        <f>'[1]210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'[1]210 Y RFC'!A2281</f>
        <v>CAM8011111M4</v>
      </c>
      <c r="C2282" t="str">
        <f>'[1]210 Y RFC'!B2281</f>
        <v>210-2279</v>
      </c>
      <c r="D2282" t="str">
        <f>'[1]210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'[1]210 Y RFC'!A2282</f>
        <v>MAFF750125FLA</v>
      </c>
      <c r="C2283" t="str">
        <f>'[1]210 Y RFC'!B2282</f>
        <v>210-2280</v>
      </c>
      <c r="D2283" t="str">
        <f>'[1]210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'[1]210 Y RFC'!A2283</f>
        <v>GANM810615FJ9</v>
      </c>
      <c r="C2284" t="str">
        <f>'[1]210 Y RFC'!B2283</f>
        <v>210-2281</v>
      </c>
      <c r="D2284" t="str">
        <f>'[1]210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'[1]210 Y RFC'!A2284</f>
        <v>TPE090728G89</v>
      </c>
      <c r="C2285" t="str">
        <f>'[1]210 Y RFC'!B2284</f>
        <v>210-2282</v>
      </c>
      <c r="D2285" t="str">
        <f>'[1]210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'[1]210 Y RFC'!A2285</f>
        <v>PVV740917JW1</v>
      </c>
      <c r="C2286" t="str">
        <f>'[1]210 Y RFC'!B2285</f>
        <v>210-2283</v>
      </c>
      <c r="D2286" t="str">
        <f>'[1]210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'[1]210 Y RFC'!A2286</f>
        <v>ILA06011363A</v>
      </c>
      <c r="C2287" t="str">
        <f>'[1]210 Y RFC'!B2286</f>
        <v>210-2284</v>
      </c>
      <c r="D2287" t="str">
        <f>'[1]210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0</v>
      </c>
    </row>
    <row r="2288" spans="2:20" x14ac:dyDescent="0.25">
      <c r="B2288" t="str">
        <f>'[1]210 Y RFC'!A2287</f>
        <v>CPM110719SG3</v>
      </c>
      <c r="C2288" t="str">
        <f>'[1]210 Y RFC'!B2287</f>
        <v>210-2285</v>
      </c>
      <c r="D2288" t="str">
        <f>'[1]210 Y RFC'!C2287</f>
        <v>COMERCIALIZADORA PEPSICO MEXICO S DE RL DE CV</v>
      </c>
      <c r="E2288" s="28">
        <f>SUMIFS(Tabla16[TASA 16],Tabla16[NUM],Tabla1[[#This Row],[CODIGO]])</f>
        <v>2300.0625</v>
      </c>
      <c r="F2288" s="28">
        <f>SUMIFS(Tabla16[TASA 0%],Tabla16[NUM],Tabla1[[#This Row],[CODIGO]])</f>
        <v>361731.01750000002</v>
      </c>
      <c r="G2288" s="28">
        <f>SUMIFS(Tabla16[[EXENTO ]],Tabla16[NUM],Tabla1[[#This Row],[CODIGO]])</f>
        <v>28789.800000000003</v>
      </c>
      <c r="H2288" s="28">
        <f>SUMIFS(Tabla16[IVA],Tabla16[NUM],Tabla1[[#This Row],[CODIGO]])</f>
        <v>368.01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2,300</v>
      </c>
      <c r="L2288" t="str">
        <f>FIXED(Tabla1[[#This Row],[TASA 0%]],0)</f>
        <v>361,731</v>
      </c>
      <c r="M2288" t="str">
        <f>FIXED(Tabla1[[#This Row],[TASA EXE.]],0)</f>
        <v>28,790</v>
      </c>
      <c r="N2288" t="str">
        <f>FIXED(Tabla1[[#This Row],[IVA]],0)</f>
        <v>368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368</v>
      </c>
    </row>
    <row r="2289" spans="2:18" x14ac:dyDescent="0.25">
      <c r="B2289" t="str">
        <f>'[1]210 Y RFC'!A2288</f>
        <v>ROCH6603244U2</v>
      </c>
      <c r="C2289" t="str">
        <f>'[1]210 Y RFC'!B2288</f>
        <v>210-2286</v>
      </c>
      <c r="D2289" t="str">
        <f>'[1]210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'[1]210 Y RFC'!A2289</f>
        <v>SICV800608372</v>
      </c>
      <c r="C2290" t="str">
        <f>'[1]210 Y RFC'!B2289</f>
        <v>210-2287</v>
      </c>
      <c r="D2290" t="str">
        <f>'[1]210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'[1]210 Y RFC'!A2290</f>
        <v>JOC080829976</v>
      </c>
      <c r="C2291" t="str">
        <f>'[1]210 Y RFC'!B2290</f>
        <v>210-2288</v>
      </c>
      <c r="D2291" t="str">
        <f>'[1]210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'[1]210 Y RFC'!A2291</f>
        <v>BES090525PY5</v>
      </c>
      <c r="C2292" t="str">
        <f>'[1]210 Y RFC'!B2291</f>
        <v>210-2289</v>
      </c>
      <c r="D2292" t="str">
        <f>'[1]210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'[1]210 Y RFC'!A2292</f>
        <v>AAAT381014UB8</v>
      </c>
      <c r="C2293" t="str">
        <f>'[1]210 Y RFC'!B2292</f>
        <v>210-2290</v>
      </c>
      <c r="D2293" t="str">
        <f>'[1]210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'[1]210 Y RFC'!A2293</f>
        <v>BID070612BU3</v>
      </c>
      <c r="C2294" t="str">
        <f>'[1]210 Y RFC'!B2293</f>
        <v>210-2291</v>
      </c>
      <c r="D2294" t="str">
        <f>'[1]210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'[1]210 Y RFC'!A2294</f>
        <v>GUEM861210VC3</v>
      </c>
      <c r="C2295" t="str">
        <f>'[1]210 Y RFC'!B2294</f>
        <v>210-2292</v>
      </c>
      <c r="D2295" t="str">
        <f>'[1]210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'[1]210 Y RFC'!A2295</f>
        <v>BBS070606D33</v>
      </c>
      <c r="C2296" t="str">
        <f>'[1]210 Y RFC'!B2295</f>
        <v>210-2293</v>
      </c>
      <c r="D2296" t="str">
        <f>'[1]210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'[1]210 Y RFC'!A2296</f>
        <v>GPO071203NZ4</v>
      </c>
      <c r="C2297" t="str">
        <f>'[1]210 Y RFC'!B2296</f>
        <v>210-2294</v>
      </c>
      <c r="D2297" t="str">
        <f>'[1]210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'[1]210 Y RFC'!A2297</f>
        <v>MAGR6507083H5</v>
      </c>
      <c r="C2298" t="str">
        <f>'[1]210 Y RFC'!B2297</f>
        <v>210-2295</v>
      </c>
      <c r="D2298" t="str">
        <f>'[1]210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'[1]210 Y RFC'!A2298</f>
        <v>BAMS831006JRA</v>
      </c>
      <c r="C2299" t="str">
        <f>'[1]210 Y RFC'!B2298</f>
        <v>210-2296</v>
      </c>
      <c r="D2299" t="str">
        <f>'[1]210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'[1]210 Y RFC'!A2299</f>
        <v>IAT051110SJ8</v>
      </c>
      <c r="C2300" t="str">
        <f>'[1]210 Y RFC'!B2299</f>
        <v>210-2297</v>
      </c>
      <c r="D2300" t="str">
        <f>'[1]210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'[1]210 Y RFC'!A2300</f>
        <v>PCM0910239T3</v>
      </c>
      <c r="C2301" t="str">
        <f>'[1]210 Y RFC'!B2300</f>
        <v>210-2298</v>
      </c>
      <c r="D2301" t="str">
        <f>'[1]210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'[1]210 Y RFC'!A2301</f>
        <v>SJR0702077S3</v>
      </c>
      <c r="C2302" t="str">
        <f>'[1]210 Y RFC'!B2301</f>
        <v>210-2299</v>
      </c>
      <c r="D2302" t="str">
        <f>'[1]210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'[1]210 Y RFC'!A2302</f>
        <v>GUA000815JZ4</v>
      </c>
      <c r="C2303" t="str">
        <f>'[1]210 Y RFC'!B2302</f>
        <v>210-2300</v>
      </c>
      <c r="D2303" t="str">
        <f>'[1]210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'[1]210 Y RFC'!A2303</f>
        <v>HEHR660711RB7</v>
      </c>
      <c r="C2304" t="str">
        <f>'[1]210 Y RFC'!B2303</f>
        <v>210-2301</v>
      </c>
      <c r="D2304" t="str">
        <f>'[1]210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'[1]210 Y RFC'!A2304</f>
        <v>MAIC730220C51</v>
      </c>
      <c r="C2305" t="str">
        <f>'[1]210 Y RFC'!B2304</f>
        <v>210-2302</v>
      </c>
      <c r="D2305" t="str">
        <f>'[1]210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'[1]210 Y RFC'!A2305</f>
        <v>DJS900405G35</v>
      </c>
      <c r="C2306" t="str">
        <f>'[1]210 Y RFC'!B2305</f>
        <v>210-2303</v>
      </c>
      <c r="D2306" t="str">
        <f>'[1]210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'[1]210 Y RFC'!A2306</f>
        <v>CFP040517JC6</v>
      </c>
      <c r="C2307" t="str">
        <f>'[1]210 Y RFC'!B2306</f>
        <v>210-2304</v>
      </c>
      <c r="D2307" t="str">
        <f>'[1]210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'[1]210 Y RFC'!A2307</f>
        <v>TMO0906262Y0</v>
      </c>
      <c r="C2308" t="str">
        <f>'[1]210 Y RFC'!B2307</f>
        <v>210-2305</v>
      </c>
      <c r="D2308" t="str">
        <f>'[1]210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'[1]210 Y RFC'!A2308</f>
        <v>PAOJ830815GL6</v>
      </c>
      <c r="C2309" t="str">
        <f>'[1]210 Y RFC'!B2308</f>
        <v>210-2306</v>
      </c>
      <c r="D2309" t="str">
        <f>'[1]210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'[1]210 Y RFC'!A2309</f>
        <v>BTA980316CA6</v>
      </c>
      <c r="C2310" t="str">
        <f>'[1]210 Y RFC'!B2309</f>
        <v>210-2307</v>
      </c>
      <c r="D2310" t="str">
        <f>'[1]210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'[1]210 Y RFC'!A2310</f>
        <v>GFC080612KG3</v>
      </c>
      <c r="C2311" t="str">
        <f>'[1]210 Y RFC'!B2310</f>
        <v>210-2308</v>
      </c>
      <c r="D2311" t="str">
        <f>'[1]210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'[1]210 Y RFC'!A2311</f>
        <v>SHE190630V37</v>
      </c>
      <c r="C2312" t="str">
        <f>'[1]210 Y RFC'!B2311</f>
        <v>210-2309</v>
      </c>
      <c r="D2312" t="str">
        <f>'[1]210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'[1]210 Y RFC'!A2312</f>
        <v>GUTJ820923AU8</v>
      </c>
      <c r="C2313" t="str">
        <f>'[1]210 Y RFC'!B2312</f>
        <v>210-2310</v>
      </c>
      <c r="D2313" t="str">
        <f>'[1]210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'[1]210 Y RFC'!A2313</f>
        <v>AAMJ8710246B8</v>
      </c>
      <c r="C2314" t="str">
        <f>'[1]210 Y RFC'!B2313</f>
        <v>210-2311</v>
      </c>
      <c r="D2314" t="str">
        <f>'[1]210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'[1]210 Y RFC'!A2314</f>
        <v>EUA090807897</v>
      </c>
      <c r="C2315" t="str">
        <f>'[1]210 Y RFC'!B2314</f>
        <v>210-2312</v>
      </c>
      <c r="D2315" t="str">
        <f>'[1]210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'[1]210 Y RFC'!A2315</f>
        <v>MUSE750829KG2</v>
      </c>
      <c r="C2316" t="str">
        <f>'[1]210 Y RFC'!B2315</f>
        <v>210-2313</v>
      </c>
      <c r="D2316" t="str">
        <f>'[1]210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'[1]210 Y RFC'!A2316</f>
        <v>IND0304118ZA</v>
      </c>
      <c r="C2317" t="str">
        <f>'[1]210 Y RFC'!B2316</f>
        <v>210-2314</v>
      </c>
      <c r="D2317" t="str">
        <f>'[1]210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'[1]210 Y RFC'!A2317</f>
        <v>RFI061116HP9</v>
      </c>
      <c r="C2318" t="str">
        <f>'[1]210 Y RFC'!B2317</f>
        <v>210-2315</v>
      </c>
      <c r="D2318" t="str">
        <f>'[1]210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4"/>
    </row>
    <row r="2319" spans="2:20" x14ac:dyDescent="0.25">
      <c r="B2319" t="str">
        <f>'[1]210 Y RFC'!A2318</f>
        <v>VIDY680712KG7</v>
      </c>
      <c r="C2319" t="str">
        <f>'[1]210 Y RFC'!B2318</f>
        <v>210-2316</v>
      </c>
      <c r="D2319" t="str">
        <f>'[1]210 Y RFC'!C2318</f>
        <v>VICENTEÑO DIAZ YOLANDA</v>
      </c>
      <c r="E2319" s="28">
        <f>SUMIFS(Tabla16[TASA 16],Tabla16[NUM],Tabla1[[#This Row],[CODIGO]])</f>
        <v>0</v>
      </c>
      <c r="F2319" s="28">
        <f>SUMIFS(Tabla16[TASA 0%],Tabla16[NUM],Tabla1[[#This Row],[CODIGO]])</f>
        <v>0</v>
      </c>
      <c r="G2319" s="28">
        <f>SUMIFS(Tabla16[[EXENTO ]],Tabla16[NUM],Tabla1[[#This Row],[CODIGO]])</f>
        <v>0</v>
      </c>
      <c r="H2319" s="28">
        <f>SUMIFS(Tabla16[IVA],Tabla16[NUM],Tabla1[[#This Row],[CODIGO]])</f>
        <v>0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0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0</v>
      </c>
    </row>
    <row r="2320" spans="2:20" x14ac:dyDescent="0.25">
      <c r="B2320" t="str">
        <f>'[1]210 Y RFC'!A2319</f>
        <v>YOU030709EQA</v>
      </c>
      <c r="C2320" t="str">
        <f>'[1]210 Y RFC'!B2319</f>
        <v>210-2317</v>
      </c>
      <c r="D2320" t="str">
        <f>'[1]210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'[1]210 Y RFC'!A2320</f>
        <v>CMP080613JD4</v>
      </c>
      <c r="C2321" t="str">
        <f>'[1]210 Y RFC'!B2320</f>
        <v>210-2318</v>
      </c>
      <c r="D2321" t="str">
        <f>'[1]210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'[1]210 Y RFC'!A2321</f>
        <v>GUPV500511K87</v>
      </c>
      <c r="C2322" t="str">
        <f>'[1]210 Y RFC'!B2321</f>
        <v>210-2319</v>
      </c>
      <c r="D2322" t="str">
        <f>'[1]210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'[1]210 Y RFC'!A2322</f>
        <v>OAU021125H84</v>
      </c>
      <c r="C2323" t="str">
        <f>'[1]210 Y RFC'!B2322</f>
        <v>210-2320</v>
      </c>
      <c r="D2323" t="str">
        <f>'[1]210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'[1]210 Y RFC'!A2323</f>
        <v>TERN810401C97</v>
      </c>
      <c r="C2324" t="str">
        <f>'[1]210 Y RFC'!B2323</f>
        <v>210-2321</v>
      </c>
      <c r="D2324" t="str">
        <f>'[1]210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'[1]210 Y RFC'!A2324</f>
        <v>SIN7505124TA</v>
      </c>
      <c r="C2325" t="str">
        <f>'[1]210 Y RFC'!B2324</f>
        <v>210-2322</v>
      </c>
      <c r="D2325" t="str">
        <f>'[1]210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'[1]210 Y RFC'!A2325</f>
        <v>CATJ7911113N4</v>
      </c>
      <c r="C2326" t="str">
        <f>'[1]210 Y RFC'!B2325</f>
        <v>210-2323</v>
      </c>
      <c r="D2326" t="str">
        <f>'[1]210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'[1]210 Y RFC'!A2326</f>
        <v>RUMJ500422719</v>
      </c>
      <c r="C2327" t="str">
        <f>'[1]210 Y RFC'!B2326</f>
        <v>210-2324</v>
      </c>
      <c r="D2327" t="str">
        <f>'[1]210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'[1]210 Y RFC'!A2327</f>
        <v>EICA880429HE9</v>
      </c>
      <c r="C2328" t="str">
        <f>'[1]210 Y RFC'!B2327</f>
        <v>210-2325</v>
      </c>
      <c r="D2328" t="str">
        <f>'[1]210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17734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17,734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'[1]210 Y RFC'!A2328</f>
        <v>CFR101021LG4</v>
      </c>
      <c r="C2329" t="str">
        <f>'[1]210 Y RFC'!B2328</f>
        <v>210-2326</v>
      </c>
      <c r="D2329" t="str">
        <f>'[1]210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'[1]210 Y RFC'!A2329</f>
        <v>GDI080313HZ3</v>
      </c>
      <c r="C2330" t="str">
        <f>'[1]210 Y RFC'!B2329</f>
        <v>210-2327</v>
      </c>
      <c r="D2330" t="str">
        <f>'[1]210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'[1]210 Y RFC'!A2330</f>
        <v>DLM081222BN8</v>
      </c>
      <c r="C2331" t="str">
        <f>'[1]210 Y RFC'!B2330</f>
        <v>210-2328</v>
      </c>
      <c r="D2331" t="str">
        <f>'[1]210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0</v>
      </c>
      <c r="T2331" s="74"/>
    </row>
    <row r="2332" spans="2:20" x14ac:dyDescent="0.25">
      <c r="B2332" t="str">
        <f>'[1]210 Y RFC'!A2331</f>
        <v>FUSG540925FQ3</v>
      </c>
      <c r="C2332" t="str">
        <f>'[1]210 Y RFC'!B2331</f>
        <v>210-2329</v>
      </c>
      <c r="D2332" t="str">
        <f>'[1]210 Y RFC'!C2331</f>
        <v>DE LA FUENTE SALAZAR GUILLERMO</v>
      </c>
      <c r="E2332" s="28">
        <f>SUMIFS(Tabla16[TASA 16],Tabla16[NUM],Tabla1[[#This Row],[CODIGO]])</f>
        <v>37248.4375</v>
      </c>
      <c r="F2332" s="28">
        <f>SUMIFS(Tabla16[TASA 0%],Tabla16[NUM],Tabla1[[#This Row],[CODIGO]])</f>
        <v>-4.7500000000582077E-2</v>
      </c>
      <c r="G2332" s="28">
        <f>SUMIFS(Tabla16[[EXENTO ]],Tabla16[NUM],Tabla1[[#This Row],[CODIGO]])</f>
        <v>0</v>
      </c>
      <c r="H2332" s="28">
        <f>SUMIFS(Tabla16[IVA],Tabla16[NUM],Tabla1[[#This Row],[CODIGO]])</f>
        <v>5959.75</v>
      </c>
      <c r="I2332" s="28">
        <f>SUMIFS(Tabla16[ISR RET.],Tabla16[NUM],Tabla1[[#This Row],[CODIGO]])</f>
        <v>-465.62</v>
      </c>
      <c r="J2332" s="28">
        <f>SUMIFS(Tabla16[IVA RET.],Tabla16[NUM],Tabla1[[#This Row],[CODIGO]])</f>
        <v>0</v>
      </c>
      <c r="K2332" t="str">
        <f>FIXED(Tabla1[[#This Row],[TASA 16%]],0)</f>
        <v>37,248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5,960</v>
      </c>
      <c r="O2332" t="str">
        <f>FIXED(Tabla1[[#This Row],[ISR RET]],0)</f>
        <v>-466</v>
      </c>
      <c r="P2332" t="str">
        <f>FIXED(Tabla1[[#This Row],[IVA RET]],0)</f>
        <v>0</v>
      </c>
      <c r="R2332" s="38">
        <f>Tabla1[[#This Row],[TASA 16]]*16%</f>
        <v>5959.68</v>
      </c>
    </row>
    <row r="2333" spans="2:20" x14ac:dyDescent="0.25">
      <c r="B2333" t="str">
        <f>'[1]210 Y RFC'!A2332</f>
        <v>FAB8412112X2</v>
      </c>
      <c r="C2333" t="str">
        <f>'[1]210 Y RFC'!B2332</f>
        <v>210-2330</v>
      </c>
      <c r="D2333" t="str">
        <f>'[1]210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'[1]210 Y RFC'!A2333</f>
        <v>ADA960503BB8</v>
      </c>
      <c r="C2334" t="str">
        <f>'[1]210 Y RFC'!B2333</f>
        <v>210-2331</v>
      </c>
      <c r="D2334" t="str">
        <f>'[1]210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'[1]210 Y RFC'!A2334</f>
        <v>CDD1007026P7</v>
      </c>
      <c r="C2335" t="str">
        <f>'[1]210 Y RFC'!B2334</f>
        <v>210-2332</v>
      </c>
      <c r="D2335" t="str">
        <f>'[1]210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'[1]210 Y RFC'!A2335</f>
        <v>HSE701218532</v>
      </c>
      <c r="C2336" t="str">
        <f>'[1]210 Y RFC'!B2335</f>
        <v>210-2333</v>
      </c>
      <c r="D2336" t="str">
        <f>'[1]210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'[1]210 Y RFC'!A2336</f>
        <v>CSA1106104E2</v>
      </c>
      <c r="C2337" t="str">
        <f>'[1]210 Y RFC'!B2336</f>
        <v>210-2334</v>
      </c>
      <c r="D2337" t="str">
        <f>'[1]210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'[1]210 Y RFC'!A2337</f>
        <v>MXMO680323EI8</v>
      </c>
      <c r="C2338" t="str">
        <f>'[1]210 Y RFC'!B2337</f>
        <v>210-2335</v>
      </c>
      <c r="D2338" t="str">
        <f>'[1]210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'[1]210 Y RFC'!A2338</f>
        <v>DPH110202NE5</v>
      </c>
      <c r="C2339" t="str">
        <f>'[1]210 Y RFC'!B2338</f>
        <v>210-2336</v>
      </c>
      <c r="D2339" t="str">
        <f>'[1]210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'[1]210 Y RFC'!A2339</f>
        <v>EESA8501081SA</v>
      </c>
      <c r="C2340" t="str">
        <f>'[1]210 Y RFC'!B2339</f>
        <v>210-2337</v>
      </c>
      <c r="D2340" t="str">
        <f>'[1]210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'[1]210 Y RFC'!A2340</f>
        <v>CACM840115UP5</v>
      </c>
      <c r="C2341" t="str">
        <f>'[1]210 Y RFC'!B2340</f>
        <v>210-2338</v>
      </c>
      <c r="D2341" t="str">
        <f>'[1]210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'[1]210 Y RFC'!A2341</f>
        <v>COFA910814AS1</v>
      </c>
      <c r="C2342" t="str">
        <f>'[1]210 Y RFC'!B2341</f>
        <v>210-2339</v>
      </c>
      <c r="D2342" t="str">
        <f>'[1]210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'[1]210 Y RFC'!A2342</f>
        <v>OOGM851217BX4</v>
      </c>
      <c r="C2343" t="str">
        <f>'[1]210 Y RFC'!B2342</f>
        <v>210-2340</v>
      </c>
      <c r="D2343" t="str">
        <f>'[1]210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'[1]210 Y RFC'!A2343</f>
        <v>PCI1010287F7</v>
      </c>
      <c r="C2344" t="str">
        <f>'[1]210 Y RFC'!B2343</f>
        <v>210-2341</v>
      </c>
      <c r="D2344" t="str">
        <f>'[1]210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'[1]210 Y RFC'!A2344</f>
        <v>SCO110120HG4</v>
      </c>
      <c r="C2345" t="str">
        <f>'[1]210 Y RFC'!B2344</f>
        <v>210-2342</v>
      </c>
      <c r="D2345" t="str">
        <f>'[1]210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0</v>
      </c>
      <c r="T2345" s="74"/>
    </row>
    <row r="2346" spans="2:20" x14ac:dyDescent="0.25">
      <c r="B2346" t="str">
        <f>'[1]210 Y RFC'!A2345</f>
        <v>HURG6710095DA</v>
      </c>
      <c r="C2346" t="str">
        <f>'[1]210 Y RFC'!B2345</f>
        <v>210-2343</v>
      </c>
      <c r="D2346" t="str">
        <f>'[1]210 Y RFC'!C2345</f>
        <v>HUERTA RIVERA GABRIEL</v>
      </c>
      <c r="E2346" s="28">
        <f>SUMIFS(Tabla16[TASA 16],Tabla16[NUM],Tabla1[[#This Row],[CODIGO]])</f>
        <v>43517.4375</v>
      </c>
      <c r="F2346" s="28">
        <f>SUMIFS(Tabla16[TASA 0%],Tabla16[NUM],Tabla1[[#This Row],[CODIGO]])</f>
        <v>-0.22750000000814907</v>
      </c>
      <c r="G2346" s="28">
        <f>SUMIFS(Tabla16[[EXENTO ]],Tabla16[NUM],Tabla1[[#This Row],[CODIGO]])</f>
        <v>0</v>
      </c>
      <c r="H2346" s="28">
        <f>SUMIFS(Tabla16[IVA],Tabla16[NUM],Tabla1[[#This Row],[CODIGO]])</f>
        <v>6962.7900000000009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43,517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6,963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6962.72</v>
      </c>
    </row>
    <row r="2347" spans="2:20" x14ac:dyDescent="0.25">
      <c r="B2347" t="str">
        <f>'[1]210 Y RFC'!A2346</f>
        <v>AVE040526P84</v>
      </c>
      <c r="C2347" t="str">
        <f>'[1]210 Y RFC'!B2346</f>
        <v>210-2344</v>
      </c>
      <c r="D2347" t="str">
        <f>'[1]210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'[1]210 Y RFC'!A2347</f>
        <v>TRA670207Q71</v>
      </c>
      <c r="C2348" t="str">
        <f>'[1]210 Y RFC'!B2347</f>
        <v>210-2345</v>
      </c>
      <c r="D2348" t="str">
        <f>'[1]210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'[1]210 Y RFC'!A2348</f>
        <v>MOGR6511043X1</v>
      </c>
      <c r="C2349" t="str">
        <f>'[1]210 Y RFC'!B2348</f>
        <v>210-2346</v>
      </c>
      <c r="D2349" t="str">
        <f>'[1]210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'[1]210 Y RFC'!A2349</f>
        <v>LCO101118HT2</v>
      </c>
      <c r="C2350" t="str">
        <f>'[1]210 Y RFC'!B2349</f>
        <v>210-2347</v>
      </c>
      <c r="D2350" t="str">
        <f>'[1]210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'[1]210 Y RFC'!A2350</f>
        <v>GOMM630727QM1</v>
      </c>
      <c r="C2351" t="str">
        <f>'[1]210 Y RFC'!B2350</f>
        <v>210-2348</v>
      </c>
      <c r="D2351" t="str">
        <f>'[1]210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'[1]210 Y RFC'!A2351</f>
        <v>DLM110913CL0</v>
      </c>
      <c r="C2352" t="str">
        <f>'[1]210 Y RFC'!B2351</f>
        <v>210-2349</v>
      </c>
      <c r="D2352" t="str">
        <f>'[1]210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0</v>
      </c>
    </row>
    <row r="2353" spans="2:20" x14ac:dyDescent="0.25">
      <c r="B2353" t="str">
        <f>'[1]210 Y RFC'!A2352</f>
        <v>ASM071115MU2</v>
      </c>
      <c r="C2353" t="str">
        <f>'[1]210 Y RFC'!B2352</f>
        <v>210-2350</v>
      </c>
      <c r="D2353" t="str">
        <f>'[1]210 Y RFC'!C2352</f>
        <v>AGUA Y SANEAMIENTO DEL MUNICIPIO DE TEPATITLAN</v>
      </c>
      <c r="E2353" s="28">
        <f>SUMIFS(Tabla16[TASA 16],Tabla16[NUM],Tabla1[[#This Row],[CODIGO]])</f>
        <v>388.49999999999994</v>
      </c>
      <c r="F2353" s="28">
        <f>SUMIFS(Tabla16[TASA 0%],Tabla16[NUM],Tabla1[[#This Row],[CODIGO]])</f>
        <v>7.0000000000106866E-2</v>
      </c>
      <c r="G2353" s="28">
        <f>SUMIFS(Tabla16[[EXENTO ]],Tabla16[NUM],Tabla1[[#This Row],[CODIGO]])</f>
        <v>0</v>
      </c>
      <c r="H2353" s="28">
        <f>SUMIFS(Tabla16[IVA],Tabla16[NUM],Tabla1[[#This Row],[CODIGO]])</f>
        <v>62.16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389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62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62.24</v>
      </c>
    </row>
    <row r="2354" spans="2:20" x14ac:dyDescent="0.25">
      <c r="B2354" t="str">
        <f>'[1]210 Y RFC'!A2353</f>
        <v>MACH740730ET6</v>
      </c>
      <c r="C2354" t="str">
        <f>'[1]210 Y RFC'!B2353</f>
        <v>210-2351</v>
      </c>
      <c r="D2354" t="str">
        <f>'[1]210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'[1]210 Y RFC'!A2354</f>
        <v>MOAV4404108FA</v>
      </c>
      <c r="C2355" t="str">
        <f>'[1]210 Y RFC'!B2354</f>
        <v>210-2352</v>
      </c>
      <c r="D2355" t="str">
        <f>'[1]210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'[1]210 Y RFC'!A2355</f>
        <v>HETV820416555</v>
      </c>
      <c r="C2356" t="str">
        <f>'[1]210 Y RFC'!B2355</f>
        <v>210-2353</v>
      </c>
      <c r="D2356" t="str">
        <f>'[1]210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'[1]210 Y RFC'!A2356</f>
        <v>BAFG790513KL8</v>
      </c>
      <c r="C2357" t="str">
        <f>'[1]210 Y RFC'!B2356</f>
        <v>210-2354</v>
      </c>
      <c r="D2357" t="str">
        <f>'[1]210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'[1]210 Y RFC'!A2357</f>
        <v>BEGP871029K88</v>
      </c>
      <c r="C2358" t="str">
        <f>'[1]210 Y RFC'!B2357</f>
        <v>210-2355</v>
      </c>
      <c r="D2358" t="str">
        <f>'[1]210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'[1]210 Y RFC'!A2358</f>
        <v>NPA911023IM5</v>
      </c>
      <c r="C2359" t="str">
        <f>'[1]210 Y RFC'!B2358</f>
        <v>210-2356</v>
      </c>
      <c r="D2359" t="str">
        <f>'[1]210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'[1]210 Y RFC'!A2359</f>
        <v>PCA970220TN0</v>
      </c>
      <c r="C2360" t="str">
        <f>'[1]210 Y RFC'!B2359</f>
        <v>210-2357</v>
      </c>
      <c r="D2360" t="str">
        <f>'[1]210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'[1]210 Y RFC'!A2360</f>
        <v>SWI951207KLA</v>
      </c>
      <c r="C2361" t="str">
        <f>'[1]210 Y RFC'!B2360</f>
        <v>210-2358</v>
      </c>
      <c r="D2361" t="str">
        <f>'[1]210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'[1]210 Y RFC'!A2361</f>
        <v>TME110517L41</v>
      </c>
      <c r="C2362" t="str">
        <f>'[1]210 Y RFC'!B2361</f>
        <v>210-2359</v>
      </c>
      <c r="D2362" t="str">
        <f>'[1]210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'[1]210 Y RFC'!A2362</f>
        <v>IPM8612177S9</v>
      </c>
      <c r="C2363" t="str">
        <f>'[1]210 Y RFC'!B2362</f>
        <v>210-2360</v>
      </c>
      <c r="D2363" t="str">
        <f>'[1]210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'[1]210 Y RFC'!A2363</f>
        <v>LEM831109223</v>
      </c>
      <c r="C2364" t="str">
        <f>'[1]210 Y RFC'!B2363</f>
        <v>210-2361</v>
      </c>
      <c r="D2364" t="str">
        <f>'[1]210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0</v>
      </c>
      <c r="T2364" s="74"/>
    </row>
    <row r="2365" spans="2:20" x14ac:dyDescent="0.25">
      <c r="B2365" t="str">
        <f>'[1]210 Y RFC'!A2364</f>
        <v>LORE770704IM2</v>
      </c>
      <c r="C2365" t="str">
        <f>'[1]210 Y RFC'!B2364</f>
        <v>210-2362</v>
      </c>
      <c r="D2365" t="str">
        <f>'[1]210 Y RFC'!C2364</f>
        <v>LOZANO RAMIREZ ERIKA EVA</v>
      </c>
      <c r="E2365" s="28">
        <f>SUMIFS(Tabla16[TASA 16],Tabla16[NUM],Tabla1[[#This Row],[CODIGO]])</f>
        <v>238569</v>
      </c>
      <c r="F2365" s="28">
        <f>SUMIFS(Tabla16[TASA 0%],Tabla16[NUM],Tabla1[[#This Row],[CODIGO]])</f>
        <v>5.0000000017462298E-2</v>
      </c>
      <c r="G2365" s="28">
        <f>SUMIFS(Tabla16[[EXENTO ]],Tabla16[NUM],Tabla1[[#This Row],[CODIGO]])</f>
        <v>0</v>
      </c>
      <c r="H2365" s="28">
        <f>SUMIFS(Tabla16[IVA],Tabla16[NUM],Tabla1[[#This Row],[CODIGO]])</f>
        <v>38171.040000000001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238,569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38,171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38171.040000000001</v>
      </c>
    </row>
    <row r="2366" spans="2:20" x14ac:dyDescent="0.25">
      <c r="B2366" t="str">
        <f>'[1]210 Y RFC'!A2365</f>
        <v>REOG861221SV5</v>
      </c>
      <c r="C2366" t="str">
        <f>'[1]210 Y RFC'!B2365</f>
        <v>210-2363</v>
      </c>
      <c r="D2366" t="str">
        <f>'[1]210 Y RFC'!C2365</f>
        <v>RENTERIA ORTIZ GERARDO</v>
      </c>
      <c r="E2366" s="28">
        <f>SUMIFS(Tabla16[TASA 16],Tabla16[NUM],Tabla1[[#This Row],[CODIGO]])</f>
        <v>4000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640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4,000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640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640</v>
      </c>
    </row>
    <row r="2367" spans="2:20" x14ac:dyDescent="0.25">
      <c r="B2367" t="str">
        <f>'[1]210 Y RFC'!A2366</f>
        <v>AEJ090116QJ6</v>
      </c>
      <c r="C2367" t="str">
        <f>'[1]210 Y RFC'!B2366</f>
        <v>210-2364</v>
      </c>
      <c r="D2367" t="str">
        <f>'[1]210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 t="str">
        <f>'[1]210 Y RFC'!A2367</f>
        <v>AALD560824SR3</v>
      </c>
      <c r="C2368" t="str">
        <f>'[1]210 Y RFC'!B2367</f>
        <v>210-2365</v>
      </c>
      <c r="D2368" t="str">
        <f>'[1]210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>
        <f>'[1]210 Y RFC'!A2368</f>
        <v>0</v>
      </c>
      <c r="C2369" t="str">
        <f>'[1]210 Y RFC'!B2368</f>
        <v>210-2366</v>
      </c>
      <c r="D2369">
        <f>'[1]210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x14ac:dyDescent="0.25">
      <c r="B2370" t="str">
        <f>'[1]210 Y RFC'!A2369</f>
        <v>IAL101117AQA</v>
      </c>
      <c r="C2370" t="str">
        <f>'[1]210 Y RFC'!B2369</f>
        <v>210-2367</v>
      </c>
      <c r="D2370" t="str">
        <f>'[1]210 Y RFC'!C2369</f>
        <v>IMPERQUIMIA DE LOS ALTOS SA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x14ac:dyDescent="0.25">
      <c r="B2371" t="str">
        <f>'[1]210 Y RFC'!A2370</f>
        <v>CIA111029AL2</v>
      </c>
      <c r="C2371" t="str">
        <f>'[1]210 Y RFC'!B2370</f>
        <v>210-2368</v>
      </c>
      <c r="D2371" t="str">
        <f>'[1]210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'[1]210 Y RFC'!A2371</f>
        <v>RATJ440319R73</v>
      </c>
      <c r="C2372" t="str">
        <f>'[1]210 Y RFC'!B2371</f>
        <v>210-2369</v>
      </c>
      <c r="D2372" t="str">
        <f>'[1]210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'[1]210 Y RFC'!A2372</f>
        <v>NFD8911233A5</v>
      </c>
      <c r="C2373" t="str">
        <f>'[1]210 Y RFC'!B2372</f>
        <v>210-2370</v>
      </c>
      <c r="D2373" t="str">
        <f>'[1]210 Y RFC'!C2372</f>
        <v>NUEVA FARMACIA Y DROGUERIA TOLEDO SA DE CV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4"/>
    </row>
    <row r="2374" spans="2:20" x14ac:dyDescent="0.25">
      <c r="B2374" t="str">
        <f>'[1]210 Y RFC'!A2373</f>
        <v>MECR810818K5A</v>
      </c>
      <c r="C2374" t="str">
        <f>'[1]210 Y RFC'!B2373</f>
        <v>210-2371</v>
      </c>
      <c r="D2374" t="str">
        <f>'[1]210 Y RFC'!C2373</f>
        <v>MELCHOR CENTENO RUTH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x14ac:dyDescent="0.25">
      <c r="B2375" t="str">
        <f>'[1]210 Y RFC'!A2374</f>
        <v>GAL100607788</v>
      </c>
      <c r="C2375" t="str">
        <f>'[1]210 Y RFC'!B2374</f>
        <v>210-2372</v>
      </c>
      <c r="D2375" t="str">
        <f>'[1]210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'[1]210 Y RFC'!A2375</f>
        <v>PMS080130KF7</v>
      </c>
      <c r="C2376" t="str">
        <f>'[1]210 Y RFC'!B2375</f>
        <v>210-2373</v>
      </c>
      <c r="D2376" t="str">
        <f>'[1]210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0</v>
      </c>
      <c r="T2376" s="74"/>
    </row>
    <row r="2377" spans="2:20" x14ac:dyDescent="0.25">
      <c r="B2377" t="str">
        <f>'[1]210 Y RFC'!A2376</f>
        <v>GOCA551201HU7</v>
      </c>
      <c r="C2377" t="str">
        <f>'[1]210 Y RFC'!B2376</f>
        <v>210-2374</v>
      </c>
      <c r="D2377" t="str">
        <f>'[1]210 Y RFC'!C2376</f>
        <v>GONZALEZ CASTELLANOS ANA ROSA</v>
      </c>
      <c r="E2377" s="28">
        <f>SUMIFS(Tabla16[TASA 16],Tabla16[NUM],Tabla1[[#This Row],[CODIGO]])</f>
        <v>458627.375</v>
      </c>
      <c r="F2377" s="28">
        <f>SUMIFS(Tabla16[TASA 0%],Tabla16[NUM],Tabla1[[#This Row],[CODIGO]])</f>
        <v>0.24499999999534339</v>
      </c>
      <c r="G2377" s="28">
        <f>SUMIFS(Tabla16[[EXENTO ]],Tabla16[NUM],Tabla1[[#This Row],[CODIGO]])</f>
        <v>0</v>
      </c>
      <c r="H2377" s="28">
        <f>SUMIFS(Tabla16[IVA],Tabla16[NUM],Tabla1[[#This Row],[CODIGO]])</f>
        <v>73380.38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458,627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73,380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73380.320000000007</v>
      </c>
    </row>
    <row r="2378" spans="2:20" x14ac:dyDescent="0.25">
      <c r="B2378" t="str">
        <f>'[1]210 Y RFC'!A2377</f>
        <v>FMC040819B51</v>
      </c>
      <c r="C2378" t="str">
        <f>'[1]210 Y RFC'!B2377</f>
        <v>210-2375</v>
      </c>
      <c r="D2378" t="str">
        <f>'[1]210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0</v>
      </c>
    </row>
    <row r="2379" spans="2:20" x14ac:dyDescent="0.25">
      <c r="B2379" t="str">
        <f>'[1]210 Y RFC'!A2378</f>
        <v>OEML750319179</v>
      </c>
      <c r="C2379" t="str">
        <f>'[1]210 Y RFC'!B2378</f>
        <v>210-2376</v>
      </c>
      <c r="D2379" t="str">
        <f>'[1]210 Y RFC'!C2378</f>
        <v>OREGEL MARTINEZ MARIA LILIANA</v>
      </c>
      <c r="E2379" s="28">
        <f>SUMIFS(Tabla16[TASA 16],Tabla16[NUM],Tabla1[[#This Row],[CODIGO]])</f>
        <v>4403</v>
      </c>
      <c r="F2379" s="28">
        <f>SUMIFS(Tabla16[TASA 0%],Tabla16[NUM],Tabla1[[#This Row],[CODIGO]])</f>
        <v>2.0000000000436557E-2</v>
      </c>
      <c r="G2379" s="28">
        <f>SUMIFS(Tabla16[[EXENTO ]],Tabla16[NUM],Tabla1[[#This Row],[CODIGO]])</f>
        <v>0</v>
      </c>
      <c r="H2379" s="28">
        <f>SUMIFS(Tabla16[IVA],Tabla16[NUM],Tabla1[[#This Row],[CODIGO]])</f>
        <v>704.48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4,403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704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704.48</v>
      </c>
    </row>
    <row r="2380" spans="2:20" x14ac:dyDescent="0.25">
      <c r="B2380" t="str">
        <f>'[1]210 Y RFC'!A2379</f>
        <v>CAVM800728962</v>
      </c>
      <c r="C2380" t="str">
        <f>'[1]210 Y RFC'!B2379</f>
        <v>210-2377</v>
      </c>
      <c r="D2380" t="str">
        <f>'[1]210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'[1]210 Y RFC'!A2380</f>
        <v>FADJ670208EB3</v>
      </c>
      <c r="C2381" t="str">
        <f>'[1]210 Y RFC'!B2380</f>
        <v>210-2378</v>
      </c>
      <c r="D2381" t="str">
        <f>'[1]210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'[1]210 Y RFC'!A2381</f>
        <v>HEVL861004S58</v>
      </c>
      <c r="C2382" t="str">
        <f>'[1]210 Y RFC'!B2381</f>
        <v>210-2379</v>
      </c>
      <c r="D2382" t="str">
        <f>'[1]210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'[1]210 Y RFC'!A2382</f>
        <v>FRA8701314R8</v>
      </c>
      <c r="C2383" t="str">
        <f>'[1]210 Y RFC'!B2382</f>
        <v>210-2380</v>
      </c>
      <c r="D2383" t="str">
        <f>'[1]210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'[1]210 Y RFC'!A2383</f>
        <v>GDI1908282D0</v>
      </c>
      <c r="C2384" t="str">
        <f>'[1]210 Y RFC'!B2383</f>
        <v>210-2381</v>
      </c>
      <c r="D2384" t="str">
        <f>'[1]210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'[1]210 Y RFC'!A2384</f>
        <v>ROHC540810II8</v>
      </c>
      <c r="C2385" t="str">
        <f>'[1]210 Y RFC'!B2384</f>
        <v>210-2382</v>
      </c>
      <c r="D2385" t="str">
        <f>'[1]210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'[1]210 Y RFC'!A2385</f>
        <v>VHE650426TT2</v>
      </c>
      <c r="C2386" t="str">
        <f>'[1]210 Y RFC'!B2385</f>
        <v>210-2383</v>
      </c>
      <c r="D2386" t="str">
        <f>'[1]210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'[1]210 Y RFC'!A2386</f>
        <v>GORJ750516I34</v>
      </c>
      <c r="C2387" t="str">
        <f>'[1]210 Y RFC'!B2386</f>
        <v>210-2384</v>
      </c>
      <c r="D2387" t="str">
        <f>'[1]210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'[1]210 Y RFC'!A2387</f>
        <v>JINA780816IL6</v>
      </c>
      <c r="C2388" t="str">
        <f>'[1]210 Y RFC'!B2387</f>
        <v>210-2385</v>
      </c>
      <c r="D2388" t="str">
        <f>'[1]210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'[1]210 Y RFC'!A2388</f>
        <v>IOC9902226F8</v>
      </c>
      <c r="C2389" t="str">
        <f>'[1]210 Y RFC'!B2388</f>
        <v>210-2386</v>
      </c>
      <c r="D2389" t="str">
        <f>'[1]210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4"/>
    </row>
    <row r="2390" spans="2:20" x14ac:dyDescent="0.25">
      <c r="B2390" t="str">
        <f>'[1]210 Y RFC'!A2389</f>
        <v>GOIM690530JZ6</v>
      </c>
      <c r="C2390" t="str">
        <f>'[1]210 Y RFC'!B2389</f>
        <v>210-2387</v>
      </c>
      <c r="D2390" t="str">
        <f>'[1]210 Y RFC'!C2389</f>
        <v>GONZALEZ IBARRA MARIO FERNANDO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x14ac:dyDescent="0.25">
      <c r="B2391" t="str">
        <f>'[1]210 Y RFC'!A2390</f>
        <v>EME110221TP5</v>
      </c>
      <c r="C2391" t="str">
        <f>'[1]210 Y RFC'!B2390</f>
        <v>210-2388</v>
      </c>
      <c r="D2391" t="str">
        <f>'[1]210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'[1]210 Y RFC'!A2391</f>
        <v>PCP9610015SA</v>
      </c>
      <c r="C2392" t="str">
        <f>'[1]210 Y RFC'!B2391</f>
        <v>210-2389</v>
      </c>
      <c r="D2392" t="str">
        <f>'[1]210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'[1]210 Y RFC'!A2392</f>
        <v>OTE071219RZ6</v>
      </c>
      <c r="C2393" t="str">
        <f>'[1]210 Y RFC'!B2392</f>
        <v>210-2390</v>
      </c>
      <c r="D2393" t="str">
        <f>'[1]210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'[1]210 Y RFC'!A2393</f>
        <v>GAPG600917ME3</v>
      </c>
      <c r="C2394" t="str">
        <f>'[1]210 Y RFC'!B2393</f>
        <v>210-2391</v>
      </c>
      <c r="D2394" t="str">
        <f>'[1]210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'[1]210 Y RFC'!A2394</f>
        <v>FSE081204FS9</v>
      </c>
      <c r="C2395" t="str">
        <f>'[1]210 Y RFC'!B2394</f>
        <v>210-2392</v>
      </c>
      <c r="D2395" t="str">
        <f>'[1]210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'[1]210 Y RFC'!A2395</f>
        <v>MEB070323138</v>
      </c>
      <c r="C2396" t="str">
        <f>'[1]210 Y RFC'!B2395</f>
        <v>210-2393</v>
      </c>
      <c r="D2396" t="str">
        <f>'[1]210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'[1]210 Y RFC'!A2396</f>
        <v>VEHR860227GX5</v>
      </c>
      <c r="C2397" t="str">
        <f>'[1]210 Y RFC'!B2396</f>
        <v>210-2394</v>
      </c>
      <c r="D2397" t="str">
        <f>'[1]210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'[1]210 Y RFC'!A2397</f>
        <v>VDE1006098L3</v>
      </c>
      <c r="C2398" t="str">
        <f>'[1]210 Y RFC'!B2397</f>
        <v>210-2395</v>
      </c>
      <c r="D2398" t="str">
        <f>'[1]210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'[1]210 Y RFC'!A2398</f>
        <v>CAG110830A23</v>
      </c>
      <c r="C2399" t="str">
        <f>'[1]210 Y RFC'!B2398</f>
        <v>210-2396</v>
      </c>
      <c r="D2399" t="str">
        <f>'[1]210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'[1]210 Y RFC'!A2399</f>
        <v>OIL110202EY4</v>
      </c>
      <c r="C2400" t="str">
        <f>'[1]210 Y RFC'!B2399</f>
        <v>210-2397</v>
      </c>
      <c r="D2400" t="str">
        <f>'[1]210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'[1]210 Y RFC'!A2400</f>
        <v>PAVJ4701223AA</v>
      </c>
      <c r="C2401" t="str">
        <f>'[1]210 Y RFC'!B2400</f>
        <v>210-2398</v>
      </c>
      <c r="D2401" t="str">
        <f>'[1]210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'[1]210 Y RFC'!A2401</f>
        <v>NATA7904058W4</v>
      </c>
      <c r="C2402" t="str">
        <f>'[1]210 Y RFC'!B2401</f>
        <v>210-2399</v>
      </c>
      <c r="D2402" t="str">
        <f>'[1]210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'[1]210 Y RFC'!A2402</f>
        <v>DNA111123J36</v>
      </c>
      <c r="C2403" t="str">
        <f>'[1]210 Y RFC'!B2402</f>
        <v>210-2400</v>
      </c>
      <c r="D2403" t="str">
        <f>'[1]210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'[1]210 Y RFC'!A2403</f>
        <v>GASA6609237M0</v>
      </c>
      <c r="C2404" t="str">
        <f>'[1]210 Y RFC'!B2403</f>
        <v>210-2401</v>
      </c>
      <c r="D2404" t="str">
        <f>'[1]210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'[1]210 Y RFC'!A2404</f>
        <v>HAVH800707M82</v>
      </c>
      <c r="C2405" t="str">
        <f>'[1]210 Y RFC'!B2404</f>
        <v>210-2402</v>
      </c>
      <c r="D2405" t="str">
        <f>'[1]210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'[1]210 Y RFC'!A2405</f>
        <v>GOFV760606FH0</v>
      </c>
      <c r="C2406" t="str">
        <f>'[1]210 Y RFC'!B2405</f>
        <v>210-2403</v>
      </c>
      <c r="D2406" t="str">
        <f>'[1]210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'[1]210 Y RFC'!A2406</f>
        <v>MRP190904MY6</v>
      </c>
      <c r="C2407" t="str">
        <f>'[1]210 Y RFC'!B2406</f>
        <v>210-2404</v>
      </c>
      <c r="D2407" t="str">
        <f>'[1]210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'[1]210 Y RFC'!A2407</f>
        <v>SAAJ450801778</v>
      </c>
      <c r="C2408" t="str">
        <f>'[1]210 Y RFC'!B2407</f>
        <v>210-2405</v>
      </c>
      <c r="D2408" t="str">
        <f>'[1]210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'[1]210 Y RFC'!A2408</f>
        <v>VEGD840427MK4</v>
      </c>
      <c r="C2409" t="str">
        <f>'[1]210 Y RFC'!B2408</f>
        <v>210-2406</v>
      </c>
      <c r="D2409" t="str">
        <f>'[1]210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'[1]210 Y RFC'!A2409</f>
        <v>OVI800131GQ6</v>
      </c>
      <c r="C2410" t="str">
        <f>'[1]210 Y RFC'!B2409</f>
        <v>210-2407</v>
      </c>
      <c r="D2410" t="str">
        <f>'[1]210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'[1]210 Y RFC'!A2410</f>
        <v>PADE661207265</v>
      </c>
      <c r="C2411" t="str">
        <f>'[1]210 Y RFC'!B2410</f>
        <v>210-2408</v>
      </c>
      <c r="D2411" t="str">
        <f>'[1]210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'[1]210 Y RFC'!A2411</f>
        <v>ROBR910921DY0</v>
      </c>
      <c r="C2412" t="str">
        <f>'[1]210 Y RFC'!B2411</f>
        <v>210-2409</v>
      </c>
      <c r="D2412" t="str">
        <f>'[1]210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0</v>
      </c>
      <c r="T2412" s="74"/>
    </row>
    <row r="2413" spans="2:20" x14ac:dyDescent="0.25">
      <c r="B2413" t="str">
        <f>'[1]210 Y RFC'!A2412</f>
        <v>EYP0304227R4</v>
      </c>
      <c r="C2413" t="str">
        <f>'[1]210 Y RFC'!B2412</f>
        <v>210-2410</v>
      </c>
      <c r="D2413" t="str">
        <f>'[1]210 Y RFC'!C2412</f>
        <v>EYPRO SA DE CV</v>
      </c>
      <c r="E2413" s="28">
        <f>SUMIFS(Tabla16[TASA 16],Tabla16[NUM],Tabla1[[#This Row],[CODIGO]])</f>
        <v>120700.5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19312.080000000002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120,701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19,312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19312.16</v>
      </c>
    </row>
    <row r="2414" spans="2:20" x14ac:dyDescent="0.25">
      <c r="B2414" t="str">
        <f>'[1]210 Y RFC'!A2413</f>
        <v>GME050914N71</v>
      </c>
      <c r="C2414" t="str">
        <f>'[1]210 Y RFC'!B2413</f>
        <v>210-2411</v>
      </c>
      <c r="D2414" t="str">
        <f>'[1]210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'[1]210 Y RFC'!A2414</f>
        <v>AAJO791001I47</v>
      </c>
      <c r="C2415" t="str">
        <f>'[1]210 Y RFC'!B2414</f>
        <v>210-2412</v>
      </c>
      <c r="D2415" t="str">
        <f>'[1]210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'[1]210 Y RFC'!A2415</f>
        <v>AAAC851110UM1</v>
      </c>
      <c r="C2416" t="str">
        <f>'[1]210 Y RFC'!B2415</f>
        <v>210-2413</v>
      </c>
      <c r="D2416" t="str">
        <f>'[1]210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'[1]210 Y RFC'!A2416</f>
        <v>LUVH9209292EA</v>
      </c>
      <c r="C2417" t="str">
        <f>'[1]210 Y RFC'!B2416</f>
        <v>210-2414</v>
      </c>
      <c r="D2417" t="str">
        <f>'[1]210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'[1]210 Y RFC'!A2417</f>
        <v>MUS920319AA2</v>
      </c>
      <c r="C2418" t="str">
        <f>'[1]210 Y RFC'!B2417</f>
        <v>210-2415</v>
      </c>
      <c r="D2418" t="str">
        <f>'[1]210 Y RFC'!C2417</f>
        <v>MADERAS UTILES SUCSRS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'[1]210 Y RFC'!A2418</f>
        <v>IPR070503F10</v>
      </c>
      <c r="C2419" t="str">
        <f>'[1]210 Y RFC'!B2418</f>
        <v>210-2416</v>
      </c>
      <c r="D2419" t="str">
        <f>'[1]210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'[1]210 Y RFC'!A2419</f>
        <v>VAGJ790620EQ9</v>
      </c>
      <c r="C2420" t="str">
        <f>'[1]210 Y RFC'!B2419</f>
        <v>210-2417</v>
      </c>
      <c r="D2420" t="str">
        <f>'[1]210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'[1]210 Y RFC'!A2420</f>
        <v>DFH0105161T9</v>
      </c>
      <c r="C2421" t="str">
        <f>'[1]210 Y RFC'!B2420</f>
        <v>210-2418</v>
      </c>
      <c r="D2421" t="str">
        <f>'[1]210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4950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4,950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'[1]210 Y RFC'!A2421</f>
        <v>TOLS5411099I8</v>
      </c>
      <c r="C2422" t="str">
        <f>'[1]210 Y RFC'!B2421</f>
        <v>210-2419</v>
      </c>
      <c r="D2422" t="str">
        <f>'[1]210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0</v>
      </c>
      <c r="T2422" s="74"/>
    </row>
    <row r="2423" spans="2:20" x14ac:dyDescent="0.25">
      <c r="B2423" t="str">
        <f>'[1]210 Y RFC'!A2422</f>
        <v>TOOF680720NK3</v>
      </c>
      <c r="C2423" t="str">
        <f>'[1]210 Y RFC'!B2422</f>
        <v>210-2420</v>
      </c>
      <c r="D2423" t="str">
        <f>'[1]210 Y RFC'!C2422</f>
        <v>TORRES ORTIZ FERNANDO</v>
      </c>
      <c r="E2423" s="28">
        <f>SUMIFS(Tabla16[TASA 16],Tabla16[NUM],Tabla1[[#This Row],[CODIGO]])</f>
        <v>305990.8125</v>
      </c>
      <c r="F2423" s="28">
        <f>SUMIFS(Tabla16[TASA 0%],Tabla16[NUM],Tabla1[[#This Row],[CODIGO]])</f>
        <v>7.7500000013969839E-2</v>
      </c>
      <c r="G2423" s="28">
        <f>SUMIFS(Tabla16[[EXENTO ]],Tabla16[NUM],Tabla1[[#This Row],[CODIGO]])</f>
        <v>0</v>
      </c>
      <c r="H2423" s="28">
        <f>SUMIFS(Tabla16[IVA],Tabla16[NUM],Tabla1[[#This Row],[CODIGO]])</f>
        <v>48958.53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305,991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48,959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48958.559999999998</v>
      </c>
      <c r="T2423" s="74"/>
    </row>
    <row r="2424" spans="2:20" x14ac:dyDescent="0.25">
      <c r="B2424" t="str">
        <f>'[1]210 Y RFC'!A2423</f>
        <v>DUA111110UB4</v>
      </c>
      <c r="C2424" t="str">
        <f>'[1]210 Y RFC'!B2423</f>
        <v>210-2421</v>
      </c>
      <c r="D2424" t="str">
        <f>'[1]210 Y RFC'!C2423</f>
        <v>DUADIN S DE RL DE CV</v>
      </c>
      <c r="E2424" s="28">
        <f>SUMIFS(Tabla16[TASA 16],Tabla16[NUM],Tabla1[[#This Row],[CODIGO]])</f>
        <v>4159.5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665.52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4,160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666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665.6</v>
      </c>
    </row>
    <row r="2425" spans="2:20" x14ac:dyDescent="0.25">
      <c r="B2425" t="str">
        <f>'[1]210 Y RFC'!A2424</f>
        <v>CAAA9301223S0</v>
      </c>
      <c r="C2425" t="str">
        <f>'[1]210 Y RFC'!B2424</f>
        <v>210-2422</v>
      </c>
      <c r="D2425" t="str">
        <f>'[1]210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'[1]210 Y RFC'!A2425</f>
        <v>PRM0001178IA</v>
      </c>
      <c r="C2426" t="str">
        <f>'[1]210 Y RFC'!B2425</f>
        <v>210-2423</v>
      </c>
      <c r="D2426" t="str">
        <f>'[1]210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'[1]210 Y RFC'!A2426</f>
        <v>PAM1007234H1</v>
      </c>
      <c r="C2427" t="str">
        <f>'[1]210 Y RFC'!B2426</f>
        <v>210-2424</v>
      </c>
      <c r="D2427" t="str">
        <f>'[1]210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'[1]210 Y RFC'!A2427</f>
        <v>RDC9901227Y5</v>
      </c>
      <c r="C2428" t="str">
        <f>'[1]210 Y RFC'!B2427</f>
        <v>210-2425</v>
      </c>
      <c r="D2428" t="str">
        <f>'[1]210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'[1]210 Y RFC'!A2428</f>
        <v>TOGC7810233M4</v>
      </c>
      <c r="C2429" t="str">
        <f>'[1]210 Y RFC'!B2428</f>
        <v>210-2426</v>
      </c>
      <c r="D2429" t="str">
        <f>'[1]210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'[1]210 Y RFC'!A2429</f>
        <v>IIAR801112GL6</v>
      </c>
      <c r="C2430" t="str">
        <f>'[1]210 Y RFC'!B2429</f>
        <v>210-2427</v>
      </c>
      <c r="D2430" t="str">
        <f>'[1]210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'[1]210 Y RFC'!A2430</f>
        <v>IICL8007103Z9</v>
      </c>
      <c r="C2431" t="str">
        <f>'[1]210 Y RFC'!B2430</f>
        <v>210-2428</v>
      </c>
      <c r="D2431" t="str">
        <f>'[1]210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'[1]210 Y RFC'!A2431</f>
        <v>PAL110209PH8</v>
      </c>
      <c r="C2432" t="str">
        <f>'[1]210 Y RFC'!B2431</f>
        <v>210-2429</v>
      </c>
      <c r="D2432" t="str">
        <f>'[1]210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'[1]210 Y RFC'!A2432</f>
        <v>DEHE870327AZ7</v>
      </c>
      <c r="C2433" t="str">
        <f>'[1]210 Y RFC'!B2432</f>
        <v>210-2430</v>
      </c>
      <c r="D2433" t="str">
        <f>'[1]210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'[1]210 Y RFC'!A2433</f>
        <v>MEVJ730101IX6</v>
      </c>
      <c r="C2434" t="str">
        <f>'[1]210 Y RFC'!B2433</f>
        <v>210-2431</v>
      </c>
      <c r="D2434" t="str">
        <f>'[1]210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'[1]210 Y RFC'!A2434</f>
        <v>OEGR6101063W6</v>
      </c>
      <c r="C2435" t="str">
        <f>'[1]210 Y RFC'!B2434</f>
        <v>210-2432</v>
      </c>
      <c r="D2435" t="str">
        <f>'[1]210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0</v>
      </c>
      <c r="T2435" s="74"/>
    </row>
    <row r="2436" spans="2:20" x14ac:dyDescent="0.25">
      <c r="B2436" t="str">
        <f>'[1]210 Y RFC'!A2435</f>
        <v>DJB850527F30</v>
      </c>
      <c r="C2436" t="str">
        <f>'[1]210 Y RFC'!B2435</f>
        <v>210-2433</v>
      </c>
      <c r="D2436" t="str">
        <f>'[1]210 Y RFC'!C2435</f>
        <v>DISTRIBUIDORA ARCA CONTINENTAL S DE RL DE CV</v>
      </c>
      <c r="E2436" s="28">
        <f>SUMIFS(Tabla16[TASA 16],Tabla16[NUM],Tabla1[[#This Row],[CODIGO]])</f>
        <v>561859.9375</v>
      </c>
      <c r="F2436" s="28">
        <f>SUMIFS(Tabla16[TASA 0%],Tabla16[NUM],Tabla1[[#This Row],[CODIGO]])</f>
        <v>314292.30250000005</v>
      </c>
      <c r="G2436" s="28">
        <f>SUMIFS(Tabla16[[EXENTO ]],Tabla16[NUM],Tabla1[[#This Row],[CODIGO]])</f>
        <v>0</v>
      </c>
      <c r="H2436" s="28">
        <f>SUMIFS(Tabla16[IVA],Tabla16[NUM],Tabla1[[#This Row],[CODIGO]])</f>
        <v>89897.59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561,860</v>
      </c>
      <c r="L2436" t="str">
        <f>FIXED(Tabla1[[#This Row],[TASA 0%]],0)</f>
        <v>314,292</v>
      </c>
      <c r="M2436" t="str">
        <f>FIXED(Tabla1[[#This Row],[TASA EXE.]],0)</f>
        <v>0</v>
      </c>
      <c r="N2436" t="str">
        <f>FIXED(Tabla1[[#This Row],[IVA]],0)</f>
        <v>89,898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89897.600000000006</v>
      </c>
    </row>
    <row r="2437" spans="2:20" x14ac:dyDescent="0.25">
      <c r="B2437" t="str">
        <f>'[1]210 Y RFC'!A2436</f>
        <v>AMG110323A85</v>
      </c>
      <c r="C2437" t="str">
        <f>'[1]210 Y RFC'!B2436</f>
        <v>210-2434</v>
      </c>
      <c r="D2437" t="str">
        <f>'[1]210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0</v>
      </c>
      <c r="T2437" s="74"/>
    </row>
    <row r="2438" spans="2:20" x14ac:dyDescent="0.25">
      <c r="B2438" t="str">
        <f>'[1]210 Y RFC'!A2437</f>
        <v>CPI101122KVA</v>
      </c>
      <c r="C2438" t="str">
        <f>'[1]210 Y RFC'!B2437</f>
        <v>210-2435</v>
      </c>
      <c r="D2438" t="str">
        <f>'[1]210 Y RFC'!C2437</f>
        <v>COMERCIALIZADORA PITUCHE SA DE CV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x14ac:dyDescent="0.25">
      <c r="B2439" t="str">
        <f>'[1]210 Y RFC'!A2438</f>
        <v>FAS101130EG5</v>
      </c>
      <c r="C2439" t="str">
        <f>'[1]210 Y RFC'!B2438</f>
        <v>210-2436</v>
      </c>
      <c r="D2439" t="str">
        <f>'[1]210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'[1]210 Y RFC'!A2439</f>
        <v>PAR000125MD9</v>
      </c>
      <c r="C2440" t="str">
        <f>'[1]210 Y RFC'!B2439</f>
        <v>210-2437</v>
      </c>
      <c r="D2440" t="str">
        <f>'[1]210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4"/>
    </row>
    <row r="2441" spans="2:20" x14ac:dyDescent="0.25">
      <c r="B2441" t="str">
        <f>'[1]210 Y RFC'!A2440</f>
        <v>CSO100503742</v>
      </c>
      <c r="C2441" t="str">
        <f>'[1]210 Y RFC'!B2440</f>
        <v>210-2438</v>
      </c>
      <c r="D2441" t="str">
        <f>'[1]210 Y RFC'!C2440</f>
        <v>C&amp;P SOLUTIONS SA DE CV</v>
      </c>
      <c r="E2441" s="28">
        <f>SUMIFS(Tabla16[TASA 16],Tabla16[NUM],Tabla1[[#This Row],[CODIGO]])</f>
        <v>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0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0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0</v>
      </c>
      <c r="T2441" s="74"/>
    </row>
    <row r="2442" spans="2:20" x14ac:dyDescent="0.25">
      <c r="B2442" t="str">
        <f>'[1]210 Y RFC'!A2441</f>
        <v>JOH120507FU9</v>
      </c>
      <c r="C2442" t="str">
        <f>'[1]210 Y RFC'!B2441</f>
        <v>210-2439</v>
      </c>
      <c r="D2442" t="str">
        <f>'[1]210 Y RFC'!C2441</f>
        <v>SC JOHNSON S DE RL DE CV</v>
      </c>
      <c r="E2442" s="28">
        <f>SUMIFS(Tabla16[TASA 16],Tabla16[NUM],Tabla1[[#This Row],[CODIGO]])</f>
        <v>213486.99999999997</v>
      </c>
      <c r="F2442" s="28">
        <f>SUMIFS(Tabla16[TASA 0%],Tabla16[NUM],Tabla1[[#This Row],[CODIGO]])</f>
        <v>2.9103830456733704E-11</v>
      </c>
      <c r="G2442" s="28">
        <f>SUMIFS(Tabla16[[EXENTO ]],Tabla16[NUM],Tabla1[[#This Row],[CODIGO]])</f>
        <v>0</v>
      </c>
      <c r="H2442" s="28">
        <f>SUMIFS(Tabla16[IVA],Tabla16[NUM],Tabla1[[#This Row],[CODIGO]])</f>
        <v>34157.919999999998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213,487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34,158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34157.919999999998</v>
      </c>
    </row>
    <row r="2443" spans="2:20" x14ac:dyDescent="0.25">
      <c r="B2443" t="str">
        <f>'[1]210 Y RFC'!A2442</f>
        <v>JIDE750619RV4</v>
      </c>
      <c r="C2443" t="str">
        <f>'[1]210 Y RFC'!B2442</f>
        <v>210-2440</v>
      </c>
      <c r="D2443" t="str">
        <f>'[1]210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'[1]210 Y RFC'!A2443</f>
        <v>PARA991120BF6</v>
      </c>
      <c r="C2444" t="str">
        <f>'[1]210 Y RFC'!B2443</f>
        <v>210-2441</v>
      </c>
      <c r="D2444" t="str">
        <f>'[1]210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5950.02</v>
      </c>
      <c r="G2444" s="28">
        <f>SUMIFS(Tabla16[[EXENTO ]],Tabla16[NUM],Tabla1[[#This Row],[CODIGO]])</f>
        <v>475.98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5,950</v>
      </c>
      <c r="M2444" t="str">
        <f>FIXED(Tabla1[[#This Row],[TASA EXE.]],0)</f>
        <v>476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'[1]210 Y RFC'!A2444</f>
        <v>DEJJ480914CH9</v>
      </c>
      <c r="C2445" t="str">
        <f>'[1]210 Y RFC'!B2444</f>
        <v>210-2442</v>
      </c>
      <c r="D2445" t="str">
        <f>'[1]210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'[1]210 Y RFC'!A2445</f>
        <v>SIGS810503IF0</v>
      </c>
      <c r="C2446" t="str">
        <f>'[1]210 Y RFC'!B2445</f>
        <v>210-2443</v>
      </c>
      <c r="D2446" t="str">
        <f>'[1]210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'[1]210 Y RFC'!A2446</f>
        <v>SACM591203CCA</v>
      </c>
      <c r="C2447" t="str">
        <f>'[1]210 Y RFC'!B2446</f>
        <v>210-2444</v>
      </c>
      <c r="D2447" t="str">
        <f>'[1]210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'[1]210 Y RFC'!A2447</f>
        <v>CSO110404J36</v>
      </c>
      <c r="C2448" t="str">
        <f>'[1]210 Y RFC'!B2447</f>
        <v>210-2445</v>
      </c>
      <c r="D2448" t="str">
        <f>'[1]210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'[1]210 Y RFC'!A2448</f>
        <v>SESL8605282K8</v>
      </c>
      <c r="C2449" t="str">
        <f>'[1]210 Y RFC'!B2448</f>
        <v>210-2446</v>
      </c>
      <c r="D2449" t="str">
        <f>'[1]210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'[1]210 Y RFC'!A2449</f>
        <v>GACJ590402TB2</v>
      </c>
      <c r="C2450" t="str">
        <f>'[1]210 Y RFC'!B2449</f>
        <v>210-2447</v>
      </c>
      <c r="D2450" t="str">
        <f>'[1]210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'[1]210 Y RFC'!A2450</f>
        <v>EUJJ500620RU9</v>
      </c>
      <c r="C2451" t="str">
        <f>'[1]210 Y RFC'!B2450</f>
        <v>210-2448</v>
      </c>
      <c r="D2451" t="str">
        <f>'[1]210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'[1]210 Y RFC'!A2451</f>
        <v>ALI020509LH8</v>
      </c>
      <c r="C2452" t="str">
        <f>'[1]210 Y RFC'!B2451</f>
        <v>210-2449</v>
      </c>
      <c r="D2452" t="str">
        <f>'[1]210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'[1]210 Y RFC'!A2452</f>
        <v>SIR860711V69</v>
      </c>
      <c r="C2453" t="str">
        <f>'[1]210 Y RFC'!B2452</f>
        <v>210-2450</v>
      </c>
      <c r="D2453" t="str">
        <f>'[1]210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'[1]210 Y RFC'!A2453</f>
        <v>CTM120706IM0</v>
      </c>
      <c r="C2454" t="str">
        <f>'[1]210 Y RFC'!B2453</f>
        <v>210-2451</v>
      </c>
      <c r="D2454" t="str">
        <f>'[1]210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'[1]210 Y RFC'!A2454</f>
        <v>ROGP761229ID8</v>
      </c>
      <c r="C2455" t="str">
        <f>'[1]210 Y RFC'!B2454</f>
        <v>210-2452</v>
      </c>
      <c r="D2455" t="str">
        <f>'[1]210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'[1]210 Y RFC'!A2455</f>
        <v>DGC910614EV3</v>
      </c>
      <c r="C2456" t="str">
        <f>'[1]210 Y RFC'!B2455</f>
        <v>210-2453</v>
      </c>
      <c r="D2456" t="str">
        <f>'[1]210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'[1]210 Y RFC'!A2456</f>
        <v>PCO100513LA6</v>
      </c>
      <c r="C2457" t="str">
        <f>'[1]210 Y RFC'!B2456</f>
        <v>210-2454</v>
      </c>
      <c r="D2457" t="str">
        <f>'[1]210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x14ac:dyDescent="0.25">
      <c r="B2458" t="str">
        <f>'[1]210 Y RFC'!A2457</f>
        <v>CAL890719JX1</v>
      </c>
      <c r="C2458" t="str">
        <f>'[1]210 Y RFC'!B2457</f>
        <v>210-2455</v>
      </c>
      <c r="D2458" t="str">
        <f>'[1]210 Y RFC'!C2457</f>
        <v>FLOCAR AUTOMOTRIZ DE LOS ALTOS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0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0</v>
      </c>
    </row>
    <row r="2459" spans="2:20" x14ac:dyDescent="0.25">
      <c r="B2459" t="str">
        <f>'[1]210 Y RFC'!A2458</f>
        <v>GMS1209101M6</v>
      </c>
      <c r="C2459" t="str">
        <f>'[1]210 Y RFC'!B2458</f>
        <v>210-2456</v>
      </c>
      <c r="D2459" t="str">
        <f>'[1]210 Y RFC'!C2458</f>
        <v>GRUPO MEDIC SHARK SA DE CV</v>
      </c>
      <c r="E2459" s="28">
        <f>SUMIFS(Tabla16[TASA 16],Tabla16[NUM],Tabla1[[#This Row],[CODIGO]])</f>
        <v>20295.3125</v>
      </c>
      <c r="F2459" s="28">
        <f>SUMIFS(Tabla16[TASA 0%],Tabla16[NUM],Tabla1[[#This Row],[CODIGO]])</f>
        <v>1248360.2475000001</v>
      </c>
      <c r="G2459" s="28">
        <f>SUMIFS(Tabla16[[EXENTO ]],Tabla16[NUM],Tabla1[[#This Row],[CODIGO]])</f>
        <v>0</v>
      </c>
      <c r="H2459" s="28">
        <f>SUMIFS(Tabla16[IVA],Tabla16[NUM],Tabla1[[#This Row],[CODIGO]])</f>
        <v>3247.25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20,295</v>
      </c>
      <c r="L2459" t="str">
        <f>FIXED(Tabla1[[#This Row],[TASA 0%]],0)</f>
        <v>1,248,360</v>
      </c>
      <c r="M2459" t="str">
        <f>FIXED(Tabla1[[#This Row],[TASA EXE.]],0)</f>
        <v>0</v>
      </c>
      <c r="N2459" t="str">
        <f>FIXED(Tabla1[[#This Row],[IVA]],0)</f>
        <v>3,247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3247.2000000000003</v>
      </c>
    </row>
    <row r="2460" spans="2:20" x14ac:dyDescent="0.25">
      <c r="B2460" t="str">
        <f>'[1]210 Y RFC'!A2459</f>
        <v>GOME8708203Y0</v>
      </c>
      <c r="C2460" t="str">
        <f>'[1]210 Y RFC'!B2459</f>
        <v>210-2457</v>
      </c>
      <c r="D2460" t="str">
        <f>'[1]210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'[1]210 Y RFC'!A2460</f>
        <v>GMJ120605TD7</v>
      </c>
      <c r="C2461" t="str">
        <f>'[1]210 Y RFC'!B2460</f>
        <v>210-2458</v>
      </c>
      <c r="D2461" t="str">
        <f>'[1]210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'[1]210 Y RFC'!A2461</f>
        <v>DFM121105I85</v>
      </c>
      <c r="C2462" t="str">
        <f>'[1]210 Y RFC'!B2461</f>
        <v>210-2459</v>
      </c>
      <c r="D2462" t="str">
        <f>'[1]210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'[1]210 Y RFC'!A2462</f>
        <v>SOCM930903GM6</v>
      </c>
      <c r="C2463" t="str">
        <f>'[1]210 Y RFC'!B2462</f>
        <v>210-2460</v>
      </c>
      <c r="D2463" t="str">
        <f>'[1]210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'[1]210 Y RFC'!A2463</f>
        <v>PIRA680807P76</v>
      </c>
      <c r="C2464" t="str">
        <f>'[1]210 Y RFC'!B2463</f>
        <v>210-2461</v>
      </c>
      <c r="D2464" t="str">
        <f>'[1]210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337446.8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337,447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0</v>
      </c>
      <c r="T2464" s="74"/>
    </row>
    <row r="2465" spans="2:20" x14ac:dyDescent="0.25">
      <c r="B2465" t="str">
        <f>'[1]210 Y RFC'!A2464</f>
        <v>DQN910312739</v>
      </c>
      <c r="C2465" t="str">
        <f>'[1]210 Y RFC'!B2464</f>
        <v>210-2462</v>
      </c>
      <c r="D2465" t="str">
        <f>'[1]210 Y RFC'!C2464</f>
        <v>DISTRIBUIDORA QUIRURGICA NACIONAL SA DE CV</v>
      </c>
      <c r="E2465" s="28">
        <f>SUMIFS(Tabla16[TASA 16],Tabla16[NUM],Tabla1[[#This Row],[CODIGO]])</f>
        <v>53737.875</v>
      </c>
      <c r="F2465" s="28">
        <f>SUMIFS(Tabla16[TASA 0%],Tabla16[NUM],Tabla1[[#This Row],[CODIGO]])</f>
        <v>-1.4999999995779945E-2</v>
      </c>
      <c r="G2465" s="28">
        <f>SUMIFS(Tabla16[[EXENTO ]],Tabla16[NUM],Tabla1[[#This Row],[CODIGO]])</f>
        <v>0</v>
      </c>
      <c r="H2465" s="28">
        <f>SUMIFS(Tabla16[IVA],Tabla16[NUM],Tabla1[[#This Row],[CODIGO]])</f>
        <v>8598.06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53,738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8,598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8598.08</v>
      </c>
      <c r="T2465" s="74"/>
    </row>
    <row r="2466" spans="2:20" x14ac:dyDescent="0.25">
      <c r="B2466" t="str">
        <f>'[1]210 Y RFC'!A2465</f>
        <v>RJI061003EB4</v>
      </c>
      <c r="C2466" t="str">
        <f>'[1]210 Y RFC'!B2465</f>
        <v>210-2463</v>
      </c>
      <c r="D2466" t="str">
        <f>'[1]210 Y RFC'!C2465</f>
        <v>REFRIGERACION JIMENGON SA DE CV</v>
      </c>
      <c r="E2466" s="28">
        <f>SUMIFS(Tabla16[TASA 16],Tabla16[NUM],Tabla1[[#This Row],[CODIGO]])</f>
        <v>0</v>
      </c>
      <c r="F2466" s="28">
        <f>SUMIFS(Tabla16[TASA 0%],Tabla16[NUM],Tabla1[[#This Row],[CODIGO]])</f>
        <v>0</v>
      </c>
      <c r="G2466" s="28">
        <f>SUMIFS(Tabla16[[EXENTO ]],Tabla16[NUM],Tabla1[[#This Row],[CODIGO]])</f>
        <v>0</v>
      </c>
      <c r="H2466" s="28">
        <f>SUMIFS(Tabla16[IVA],Tabla16[NUM],Tabla1[[#This Row],[CODIGO]])</f>
        <v>0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0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0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0</v>
      </c>
    </row>
    <row r="2467" spans="2:20" x14ac:dyDescent="0.25">
      <c r="B2467" t="str">
        <f>'[1]210 Y RFC'!A2466</f>
        <v>AOAS630220N88</v>
      </c>
      <c r="C2467" t="str">
        <f>'[1]210 Y RFC'!B2466</f>
        <v>210-2464</v>
      </c>
      <c r="D2467" t="str">
        <f>'[1]210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'[1]210 Y RFC'!A2467</f>
        <v>PDI970904N56</v>
      </c>
      <c r="C2468" t="str">
        <f>'[1]210 Y RFC'!B2467</f>
        <v>210-2465</v>
      </c>
      <c r="D2468" t="str">
        <f>'[1]210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'[1]210 Y RFC'!A2468</f>
        <v>DME030309FC0</v>
      </c>
      <c r="C2469" t="str">
        <f>'[1]210 Y RFC'!B2468</f>
        <v>210-2466</v>
      </c>
      <c r="D2469" t="str">
        <f>'[1]210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'[1]210 Y RFC'!A2469</f>
        <v>CAGX860722848</v>
      </c>
      <c r="C2470" t="str">
        <f>'[1]210 Y RFC'!B2469</f>
        <v>210-2467</v>
      </c>
      <c r="D2470" t="str">
        <f>'[1]210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0</v>
      </c>
      <c r="T2470" s="74"/>
    </row>
    <row r="2471" spans="2:20" x14ac:dyDescent="0.25">
      <c r="B2471" t="str">
        <f>'[1]210 Y RFC'!A2470</f>
        <v>MAMA5509232X7</v>
      </c>
      <c r="C2471" t="str">
        <f>'[1]210 Y RFC'!B2470</f>
        <v>210-2468</v>
      </c>
      <c r="D2471" t="str">
        <f>'[1]210 Y RFC'!C2470</f>
        <v>MARTIN MARTIN AURELIO</v>
      </c>
      <c r="E2471" s="28">
        <f>SUMIFS(Tabla16[TASA 16],Tabla16[NUM],Tabla1[[#This Row],[CODIGO]])</f>
        <v>86817.75</v>
      </c>
      <c r="F2471" s="28">
        <f>SUMIFS(Tabla16[TASA 0%],Tabla16[NUM],Tabla1[[#This Row],[CODIGO]])</f>
        <v>0.19999999999527063</v>
      </c>
      <c r="G2471" s="28">
        <f>SUMIFS(Tabla16[[EXENTO ]],Tabla16[NUM],Tabla1[[#This Row],[CODIGO]])</f>
        <v>0</v>
      </c>
      <c r="H2471" s="28">
        <f>SUMIFS(Tabla16[IVA],Tabla16[NUM],Tabla1[[#This Row],[CODIGO]])</f>
        <v>13890.84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86,818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13,891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13890.880000000001</v>
      </c>
    </row>
    <row r="2472" spans="2:20" x14ac:dyDescent="0.25">
      <c r="B2472" t="str">
        <f>'[1]210 Y RFC'!A2471</f>
        <v>QUMS790101TM6</v>
      </c>
      <c r="C2472" t="str">
        <f>'[1]210 Y RFC'!B2471</f>
        <v>210-2469</v>
      </c>
      <c r="D2472" t="str">
        <f>'[1]210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'[1]210 Y RFC'!A2472</f>
        <v>ROO0707255S8</v>
      </c>
      <c r="C2473" t="str">
        <f>'[1]210 Y RFC'!B2472</f>
        <v>210-2470</v>
      </c>
      <c r="D2473" t="str">
        <f>'[1]210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'[1]210 Y RFC'!A2473</f>
        <v>PPI530226GE2</v>
      </c>
      <c r="C2474" t="str">
        <f>'[1]210 Y RFC'!B2473</f>
        <v>210-2471</v>
      </c>
      <c r="D2474" t="str">
        <f>'[1]210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'[1]210 Y RFC'!A2474</f>
        <v>PCU960209TA7</v>
      </c>
      <c r="C2475" t="str">
        <f>'[1]210 Y RFC'!B2474</f>
        <v>210-2472</v>
      </c>
      <c r="D2475" t="str">
        <f>'[1]210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464124.5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464,125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'[1]210 Y RFC'!A2475</f>
        <v>MAMA860829IW7</v>
      </c>
      <c r="C2476" t="str">
        <f>'[1]210 Y RFC'!B2475</f>
        <v>210-2473</v>
      </c>
      <c r="D2476" t="str">
        <f>'[1]210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'[1]210 Y RFC'!A2476</f>
        <v>VECG591211983</v>
      </c>
      <c r="C2477" t="str">
        <f>'[1]210 Y RFC'!B2476</f>
        <v>210-2474</v>
      </c>
      <c r="D2477" t="str">
        <f>'[1]210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'[1]210 Y RFC'!A2477</f>
        <v>ZOPS830328L42</v>
      </c>
      <c r="C2478" t="str">
        <f>'[1]210 Y RFC'!B2477</f>
        <v>210-2475</v>
      </c>
      <c r="D2478" t="str">
        <f>'[1]210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'[1]210 Y RFC'!A2478</f>
        <v>CUER680905UM7</v>
      </c>
      <c r="C2479" t="str">
        <f>'[1]210 Y RFC'!B2478</f>
        <v>210-2476</v>
      </c>
      <c r="D2479" t="str">
        <f>'[1]210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'[1]210 Y RFC'!A2479</f>
        <v>CARC8308298X4</v>
      </c>
      <c r="C2480" t="str">
        <f>'[1]210 Y RFC'!B2479</f>
        <v>210-2477</v>
      </c>
      <c r="D2480" t="str">
        <f>'[1]210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0</v>
      </c>
      <c r="T2480" s="74"/>
    </row>
    <row r="2481" spans="2:20" x14ac:dyDescent="0.25">
      <c r="B2481" t="str">
        <f>'[1]210 Y RFC'!A2480</f>
        <v>UAL120528BW6</v>
      </c>
      <c r="C2481" t="str">
        <f>'[1]210 Y RFC'!B2480</f>
        <v>210-2478</v>
      </c>
      <c r="D2481" t="str">
        <f>'[1]210 Y RFC'!C2480</f>
        <v>UNIFERRE DE LOS ALTOS SA DE CV</v>
      </c>
      <c r="E2481" s="28">
        <f>SUMIFS(Tabla16[TASA 16],Tabla16[NUM],Tabla1[[#This Row],[CODIGO]])</f>
        <v>10385.5</v>
      </c>
      <c r="F2481" s="28">
        <f>SUMIFS(Tabla16[TASA 0%],Tabla16[NUM],Tabla1[[#This Row],[CODIGO]])</f>
        <v>-9.9999999998999556E-2</v>
      </c>
      <c r="G2481" s="28">
        <f>SUMIFS(Tabla16[[EXENTO ]],Tabla16[NUM],Tabla1[[#This Row],[CODIGO]])</f>
        <v>0</v>
      </c>
      <c r="H2481" s="28">
        <f>SUMIFS(Tabla16[IVA],Tabla16[NUM],Tabla1[[#This Row],[CODIGO]])</f>
        <v>1661.68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10,386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1,662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1661.76</v>
      </c>
    </row>
    <row r="2482" spans="2:20" x14ac:dyDescent="0.25">
      <c r="B2482" t="str">
        <f>'[1]210 Y RFC'!A2481</f>
        <v>GOGC9301311I6</v>
      </c>
      <c r="C2482" t="str">
        <f>'[1]210 Y RFC'!B2481</f>
        <v>210-2479</v>
      </c>
      <c r="D2482" t="str">
        <f>'[1]210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'[1]210 Y RFC'!A2482</f>
        <v>IAGL6008106G5</v>
      </c>
      <c r="C2483" t="str">
        <f>'[1]210 Y RFC'!B2482</f>
        <v>210-2480</v>
      </c>
      <c r="D2483" t="str">
        <f>'[1]210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'[1]210 Y RFC'!A2483</f>
        <v>SAGO890514NW1</v>
      </c>
      <c r="C2484" t="str">
        <f>'[1]210 Y RFC'!B2483</f>
        <v>210-2481</v>
      </c>
      <c r="D2484" t="str">
        <f>'[1]210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'[1]210 Y RFC'!A2484</f>
        <v>GOPH710806BL6</v>
      </c>
      <c r="C2485" t="str">
        <f>'[1]210 Y RFC'!B2484</f>
        <v>210-2482</v>
      </c>
      <c r="D2485" t="str">
        <f>'[1]210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'[1]210 Y RFC'!A2485</f>
        <v>CULR6801078S7</v>
      </c>
      <c r="C2486" t="str">
        <f>'[1]210 Y RFC'!B2485</f>
        <v>210-2483</v>
      </c>
      <c r="D2486" t="str">
        <f>'[1]210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'[1]210 Y RFC'!A2486</f>
        <v>RAGO6104258Z0</v>
      </c>
      <c r="C2487" t="str">
        <f>'[1]210 Y RFC'!B2486</f>
        <v>210-2484</v>
      </c>
      <c r="D2487" t="str">
        <f>'[1]210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'[1]210 Y RFC'!A2487</f>
        <v>LOUL770413AV8</v>
      </c>
      <c r="C2488" t="str">
        <f>'[1]210 Y RFC'!B2487</f>
        <v>210-2485</v>
      </c>
      <c r="D2488" t="str">
        <f>'[1]210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0</v>
      </c>
      <c r="T2488" s="74"/>
    </row>
    <row r="2489" spans="2:20" x14ac:dyDescent="0.25">
      <c r="B2489" t="str">
        <f>'[1]210 Y RFC'!A2488</f>
        <v>FFI000908D61</v>
      </c>
      <c r="C2489" t="str">
        <f>'[1]210 Y RFC'!B2488</f>
        <v>210-2486</v>
      </c>
      <c r="D2489" t="str">
        <f>'[1]210 Y RFC'!C2488</f>
        <v>FIBRAS FIX SA DE CV</v>
      </c>
      <c r="E2489" s="28">
        <f>SUMIFS(Tabla16[TASA 16],Tabla16[NUM],Tabla1[[#This Row],[CODIGO]])</f>
        <v>12782.5625</v>
      </c>
      <c r="F2489" s="28">
        <f>SUMIFS(Tabla16[TASA 0%],Tabla16[NUM],Tabla1[[#This Row],[CODIGO]])</f>
        <v>-1.2500000000727596E-2</v>
      </c>
      <c r="G2489" s="28">
        <f>SUMIFS(Tabla16[[EXENTO ]],Tabla16[NUM],Tabla1[[#This Row],[CODIGO]])</f>
        <v>0</v>
      </c>
      <c r="H2489" s="28">
        <f>SUMIFS(Tabla16[IVA],Tabla16[NUM],Tabla1[[#This Row],[CODIGO]])</f>
        <v>2045.21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12,783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2,045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2045.28</v>
      </c>
    </row>
    <row r="2490" spans="2:20" x14ac:dyDescent="0.25">
      <c r="B2490" t="str">
        <f>'[1]210 Y RFC'!A2489</f>
        <v>FACC790705324</v>
      </c>
      <c r="C2490" t="str">
        <f>'[1]210 Y RFC'!B2489</f>
        <v>210-2487</v>
      </c>
      <c r="D2490" t="str">
        <f>'[1]210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'[1]210 Y RFC'!A2490</f>
        <v>BIOJ8109194V3</v>
      </c>
      <c r="C2491" t="str">
        <f>'[1]210 Y RFC'!B2490</f>
        <v>210-2488</v>
      </c>
      <c r="D2491" t="str">
        <f>'[1]210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'[1]210 Y RFC'!A2491</f>
        <v>AAFF850926GE6</v>
      </c>
      <c r="C2492" t="str">
        <f>'[1]210 Y RFC'!B2491</f>
        <v>210-2489</v>
      </c>
      <c r="D2492" t="str">
        <f>'[1]210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'[1]210 Y RFC'!A2492</f>
        <v>MPR100617S5A</v>
      </c>
      <c r="C2493" t="str">
        <f>'[1]210 Y RFC'!B2492</f>
        <v>210-2490</v>
      </c>
      <c r="D2493" t="str">
        <f>'[1]210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'[1]210 Y RFC'!A2493</f>
        <v>NAH850320159</v>
      </c>
      <c r="C2494" t="str">
        <f>'[1]210 Y RFC'!B2493</f>
        <v>210-2491</v>
      </c>
      <c r="D2494" t="str">
        <f>'[1]210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'[1]210 Y RFC'!A2494</f>
        <v>BME000124M66</v>
      </c>
      <c r="C2495" t="str">
        <f>'[1]210 Y RFC'!B2494</f>
        <v>210-2492</v>
      </c>
      <c r="D2495" t="str">
        <f>'[1]210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'[1]210 Y RFC'!A2495</f>
        <v>FRA961126F59</v>
      </c>
      <c r="C2496" t="str">
        <f>'[1]210 Y RFC'!B2495</f>
        <v>210-2493</v>
      </c>
      <c r="D2496" t="str">
        <f>'[1]210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'[1]210 Y RFC'!A2496</f>
        <v>MATS7302098V5</v>
      </c>
      <c r="C2497" t="str">
        <f>'[1]210 Y RFC'!B2496</f>
        <v>210-2494</v>
      </c>
      <c r="D2497" t="str">
        <f>'[1]210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'[1]210 Y RFC'!A2497</f>
        <v>GDT1010075C0</v>
      </c>
      <c r="C2498" t="str">
        <f>'[1]210 Y RFC'!B2497</f>
        <v>210-2495</v>
      </c>
      <c r="D2498" t="str">
        <f>'[1]210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'[1]210 Y RFC'!A2498</f>
        <v>MAMX640619MJA</v>
      </c>
      <c r="C2499" t="str">
        <f>'[1]210 Y RFC'!B2498</f>
        <v>210-2496</v>
      </c>
      <c r="D2499" t="str">
        <f>'[1]210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'[1]210 Y RFC'!A2499</f>
        <v>KLE9604128M5</v>
      </c>
      <c r="C2500" t="str">
        <f>'[1]210 Y RFC'!B2499</f>
        <v>210-2497</v>
      </c>
      <c r="D2500" t="str">
        <f>'[1]210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x14ac:dyDescent="0.25">
      <c r="B2501" t="str">
        <f>'[1]210 Y RFC'!A2500</f>
        <v>DLE040628S64</v>
      </c>
      <c r="C2501" t="str">
        <f>'[1]210 Y RFC'!B2500</f>
        <v>210-2498</v>
      </c>
      <c r="D2501" t="str">
        <f>'[1]210 Y RFC'!C2500</f>
        <v>LEVIC SA DE CV</v>
      </c>
      <c r="E2501" s="28">
        <f>SUMIFS(Tabla16[TASA 16],Tabla16[NUM],Tabla1[[#This Row],[CODIGO]])</f>
        <v>3259.5</v>
      </c>
      <c r="F2501" s="28">
        <f>SUMIFS(Tabla16[TASA 0%],Tabla16[NUM],Tabla1[[#This Row],[CODIGO]])</f>
        <v>89806.51999999999</v>
      </c>
      <c r="G2501" s="28">
        <f>SUMIFS(Tabla16[[EXENTO ]],Tabla16[NUM],Tabla1[[#This Row],[CODIGO]])</f>
        <v>0</v>
      </c>
      <c r="H2501" s="28">
        <f>SUMIFS(Tabla16[IVA],Tabla16[NUM],Tabla1[[#This Row],[CODIGO]])</f>
        <v>521.52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3,260</v>
      </c>
      <c r="L2501" t="str">
        <f>FIXED(Tabla1[[#This Row],[TASA 0%]],0)</f>
        <v>89,807</v>
      </c>
      <c r="M2501" t="str">
        <f>FIXED(Tabla1[[#This Row],[TASA EXE.]],0)</f>
        <v>0</v>
      </c>
      <c r="N2501" t="str">
        <f>FIXED(Tabla1[[#This Row],[IVA]],0)</f>
        <v>522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521.6</v>
      </c>
      <c r="T2501" s="74"/>
    </row>
    <row r="2502" spans="2:20" x14ac:dyDescent="0.25">
      <c r="B2502" t="str">
        <f>'[1]210 Y RFC'!A2501</f>
        <v>LCO130122F98</v>
      </c>
      <c r="C2502" t="str">
        <f>'[1]210 Y RFC'!B2501</f>
        <v>210-2499</v>
      </c>
      <c r="D2502" t="str">
        <f>'[1]210 Y RFC'!C2501</f>
        <v>LBM COMERCIALIZADORA SA DE CV</v>
      </c>
      <c r="E2502" s="28">
        <f>SUMIFS(Tabla16[TASA 16],Tabla16[NUM],Tabla1[[#This Row],[CODIGO]])</f>
        <v>98350.625</v>
      </c>
      <c r="F2502" s="28">
        <f>SUMIFS(Tabla16[TASA 0%],Tabla16[NUM],Tabla1[[#This Row],[CODIGO]])</f>
        <v>5.4999999993015081E-2</v>
      </c>
      <c r="G2502" s="28">
        <f>SUMIFS(Tabla16[[EXENTO ]],Tabla16[NUM],Tabla1[[#This Row],[CODIGO]])</f>
        <v>0</v>
      </c>
      <c r="H2502" s="28">
        <f>SUMIFS(Tabla16[IVA],Tabla16[NUM],Tabla1[[#This Row],[CODIGO]])</f>
        <v>15736.1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98,351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15,736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15736.16</v>
      </c>
    </row>
    <row r="2503" spans="2:20" x14ac:dyDescent="0.25">
      <c r="B2503" t="str">
        <f>'[1]210 Y RFC'!A2502</f>
        <v>DEM120327PT2</v>
      </c>
      <c r="C2503" t="str">
        <f>'[1]210 Y RFC'!B2502</f>
        <v>210-2500</v>
      </c>
      <c r="D2503" t="str">
        <f>'[1]210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0</v>
      </c>
    </row>
    <row r="2504" spans="2:20" x14ac:dyDescent="0.25">
      <c r="B2504" t="str">
        <f>'[1]210 Y RFC'!A2503</f>
        <v>TOJS681013TB9</v>
      </c>
      <c r="C2504" t="str">
        <f>'[1]210 Y RFC'!B2503</f>
        <v>210-2501</v>
      </c>
      <c r="D2504" t="str">
        <f>'[1]210 Y RFC'!C2503</f>
        <v>TORRES JACOBO SAMUEL</v>
      </c>
      <c r="E2504" s="28">
        <f>SUMIFS(Tabla16[TASA 16],Tabla16[NUM],Tabla1[[#This Row],[CODIGO]])</f>
        <v>6210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993.6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6,210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994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993.6</v>
      </c>
    </row>
    <row r="2505" spans="2:20" x14ac:dyDescent="0.25">
      <c r="B2505" t="str">
        <f>'[1]210 Y RFC'!A2504</f>
        <v>SPS0904307J9</v>
      </c>
      <c r="C2505" t="str">
        <f>'[1]210 Y RFC'!B2504</f>
        <v>210-2502</v>
      </c>
      <c r="D2505" t="str">
        <f>'[1]210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4"/>
    </row>
    <row r="2506" spans="2:20" x14ac:dyDescent="0.25">
      <c r="B2506" t="str">
        <f>'[1]210 Y RFC'!A2505</f>
        <v>FOLM670827UK1</v>
      </c>
      <c r="C2506" t="str">
        <f>'[1]210 Y RFC'!B2505</f>
        <v>210-2503</v>
      </c>
      <c r="D2506" t="str">
        <f>'[1]210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0</v>
      </c>
    </row>
    <row r="2507" spans="2:20" x14ac:dyDescent="0.25">
      <c r="B2507" t="str">
        <f>'[1]210 Y RFC'!A2506</f>
        <v>AEM870319TJ8</v>
      </c>
      <c r="C2507" t="str">
        <f>'[1]210 Y RFC'!B2506</f>
        <v>210-2504</v>
      </c>
      <c r="D2507" t="str">
        <f>'[1]210 Y RFC'!C2506</f>
        <v>AISLANTES Y EMPAQUES SA DE CV</v>
      </c>
      <c r="E2507" s="28">
        <f>SUMIFS(Tabla16[TASA 16],Tabla16[NUM],Tabla1[[#This Row],[CODIGO]])</f>
        <v>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0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0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0</v>
      </c>
      <c r="T2507" s="74"/>
    </row>
    <row r="2508" spans="2:20" x14ac:dyDescent="0.25">
      <c r="B2508" t="str">
        <f>'[1]210 Y RFC'!A2507</f>
        <v>HERJ550412AX4</v>
      </c>
      <c r="C2508" t="str">
        <f>'[1]210 Y RFC'!B2507</f>
        <v>210-2505</v>
      </c>
      <c r="D2508" t="str">
        <f>'[1]210 Y RFC'!C2507</f>
        <v>HERNANDEZ ROBLES JUAN MANUEL</v>
      </c>
      <c r="E2508" s="28">
        <f>SUMIFS(Tabla16[TASA 16],Tabla16[NUM],Tabla1[[#This Row],[CODIGO]])</f>
        <v>0</v>
      </c>
      <c r="F2508" s="28">
        <f>SUMIFS(Tabla16[TASA 0%],Tabla16[NUM],Tabla1[[#This Row],[CODIGO]])</f>
        <v>0</v>
      </c>
      <c r="G2508" s="28">
        <f>SUMIFS(Tabla16[[EXENTO ]],Tabla16[NUM],Tabla1[[#This Row],[CODIGO]])</f>
        <v>0</v>
      </c>
      <c r="H2508" s="28">
        <f>SUMIFS(Tabla16[IVA],Tabla16[NUM],Tabla1[[#This Row],[CODIGO]])</f>
        <v>0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0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0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0</v>
      </c>
    </row>
    <row r="2509" spans="2:20" x14ac:dyDescent="0.25">
      <c r="B2509" t="str">
        <f>'[1]210 Y RFC'!A2508</f>
        <v>GOZN780819UH8</v>
      </c>
      <c r="C2509" t="str">
        <f>'[1]210 Y RFC'!B2508</f>
        <v>210-2506</v>
      </c>
      <c r="D2509" t="str">
        <f>'[1]210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'[1]210 Y RFC'!A2509</f>
        <v>GARA87112042A</v>
      </c>
      <c r="C2510" t="str">
        <f>'[1]210 Y RFC'!B2509</f>
        <v>210-2507</v>
      </c>
      <c r="D2510" t="str">
        <f>'[1]210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'[1]210 Y RFC'!A2510</f>
        <v>VIRA8511219F7</v>
      </c>
      <c r="C2511" t="str">
        <f>'[1]210 Y RFC'!B2510</f>
        <v>210-2508</v>
      </c>
      <c r="D2511" t="str">
        <f>'[1]210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'[1]210 Y RFC'!A2511</f>
        <v>NMM9701278N4</v>
      </c>
      <c r="C2512" t="str">
        <f>'[1]210 Y RFC'!B2511</f>
        <v>210-2509</v>
      </c>
      <c r="D2512" t="str">
        <f>'[1]210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'[1]210 Y RFC'!A2512</f>
        <v>ZUGM650926SE7</v>
      </c>
      <c r="C2513" t="str">
        <f>'[1]210 Y RFC'!B2512</f>
        <v>210-2510</v>
      </c>
      <c r="D2513" t="str">
        <f>'[1]210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'[1]210 Y RFC'!A2513</f>
        <v>CWO1003279W1</v>
      </c>
      <c r="C2514" t="str">
        <f>'[1]210 Y RFC'!B2513</f>
        <v>210-2511</v>
      </c>
      <c r="D2514" t="str">
        <f>'[1]210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'[1]210 Y RFC'!A2514</f>
        <v>CANA931025FW9</v>
      </c>
      <c r="C2515" t="str">
        <f>'[1]210 Y RFC'!B2514</f>
        <v>210-2512</v>
      </c>
      <c r="D2515" t="str">
        <f>'[1]210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9690</v>
      </c>
      <c r="G2515" s="28">
        <f>SUMIFS(Tabla16[[EXENTO ]],Tabla16[NUM],Tabla1[[#This Row],[CODIGO]])</f>
        <v>775.2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9,690</v>
      </c>
      <c r="M2515" t="str">
        <f>FIXED(Tabla1[[#This Row],[TASA EXE.]],0)</f>
        <v>775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'[1]210 Y RFC'!A2515</f>
        <v>JCN110404BB5</v>
      </c>
      <c r="C2516" t="str">
        <f>'[1]210 Y RFC'!B2515</f>
        <v>210-2513</v>
      </c>
      <c r="D2516" t="str">
        <f>'[1]210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'[1]210 Y RFC'!A2516</f>
        <v>MARL7703276L7</v>
      </c>
      <c r="C2517" t="str">
        <f>'[1]210 Y RFC'!B2516</f>
        <v>210-2514</v>
      </c>
      <c r="D2517" t="str">
        <f>'[1]210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'[1]210 Y RFC'!A2517</f>
        <v>CEN101122BN5</v>
      </c>
      <c r="C2518" t="str">
        <f>'[1]210 Y RFC'!B2517</f>
        <v>210-2515</v>
      </c>
      <c r="D2518" t="str">
        <f>'[1]210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'[1]210 Y RFC'!A2518</f>
        <v>PPR111122BK5</v>
      </c>
      <c r="C2519" t="str">
        <f>'[1]210 Y RFC'!B2518</f>
        <v>210-2516</v>
      </c>
      <c r="D2519" t="str">
        <f>'[1]210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'[1]210 Y RFC'!A2519</f>
        <v>CAFR581109745</v>
      </c>
      <c r="C2520" t="str">
        <f>'[1]210 Y RFC'!B2519</f>
        <v>210-2517</v>
      </c>
      <c r="D2520" t="str">
        <f>'[1]210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'[1]210 Y RFC'!A2520</f>
        <v>EUB100226JH8</v>
      </c>
      <c r="C2521" t="str">
        <f>'[1]210 Y RFC'!B2520</f>
        <v>210-2518</v>
      </c>
      <c r="D2521" t="str">
        <f>'[1]210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'[1]210 Y RFC'!A2521</f>
        <v>MME1101084M5</v>
      </c>
      <c r="C2522" t="str">
        <f>'[1]210 Y RFC'!B2521</f>
        <v>210-2519</v>
      </c>
      <c r="D2522" t="str">
        <f>'[1]210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'[1]210 Y RFC'!A2522</f>
        <v>IMP931211NE1</v>
      </c>
      <c r="C2523" t="str">
        <f>'[1]210 Y RFC'!B2522</f>
        <v>210-2520</v>
      </c>
      <c r="D2523" t="str">
        <f>'[1]210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0</v>
      </c>
    </row>
    <row r="2524" spans="2:20" x14ac:dyDescent="0.25">
      <c r="B2524" t="str">
        <f>'[1]210 Y RFC'!A2523</f>
        <v>BPU7901018D4</v>
      </c>
      <c r="C2524" t="str">
        <f>'[1]210 Y RFC'!B2523</f>
        <v>210-2521</v>
      </c>
      <c r="D2524" t="str">
        <f>'[1]210 Y RFC'!C2523</f>
        <v>BEBIDAS PURIFICADAS S DE RL DE CV</v>
      </c>
      <c r="E2524" s="28">
        <f>SUMIFS(Tabla16[TASA 16],Tabla16[NUM],Tabla1[[#This Row],[CODIGO]])</f>
        <v>99782.125</v>
      </c>
      <c r="F2524" s="28">
        <f>SUMIFS(Tabla16[TASA 0%],Tabla16[NUM],Tabla1[[#This Row],[CODIGO]])</f>
        <v>84120.945000000007</v>
      </c>
      <c r="G2524" s="28">
        <f>SUMIFS(Tabla16[[EXENTO ]],Tabla16[NUM],Tabla1[[#This Row],[CODIGO]])</f>
        <v>0</v>
      </c>
      <c r="H2524" s="28">
        <f>SUMIFS(Tabla16[IVA],Tabla16[NUM],Tabla1[[#This Row],[CODIGO]])</f>
        <v>15965.140000000001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99,782</v>
      </c>
      <c r="L2524" t="str">
        <f>FIXED(Tabla1[[#This Row],[TASA 0%]],0)</f>
        <v>84,121</v>
      </c>
      <c r="M2524" t="str">
        <f>FIXED(Tabla1[[#This Row],[TASA EXE.]],0)</f>
        <v>0</v>
      </c>
      <c r="N2524" t="str">
        <f>FIXED(Tabla1[[#This Row],[IVA]],0)</f>
        <v>15,965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15965.12</v>
      </c>
    </row>
    <row r="2525" spans="2:20" x14ac:dyDescent="0.25">
      <c r="B2525" t="str">
        <f>'[1]210 Y RFC'!A2524</f>
        <v>AGI990526IH3</v>
      </c>
      <c r="C2525" t="str">
        <f>'[1]210 Y RFC'!B2524</f>
        <v>210-2522</v>
      </c>
      <c r="D2525" t="str">
        <f>'[1]210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4"/>
    </row>
    <row r="2526" spans="2:20" x14ac:dyDescent="0.25">
      <c r="B2526" t="str">
        <f>'[1]210 Y RFC'!A2525</f>
        <v>GIP030714NF3</v>
      </c>
      <c r="C2526" t="str">
        <f>'[1]210 Y RFC'!B2525</f>
        <v>210-2523</v>
      </c>
      <c r="D2526" t="str">
        <f>'[1]210 Y RFC'!C2525</f>
        <v>GRUPO IMPORTADOR DE PAÑAL MERVER SA DE CV</v>
      </c>
      <c r="E2526" s="28">
        <f>SUMIFS(Tabla16[TASA 16],Tabla16[NUM],Tabla1[[#This Row],[CODIGO]])</f>
        <v>66530.1875</v>
      </c>
      <c r="F2526" s="28">
        <f>SUMIFS(Tabla16[TASA 0%],Tabla16[NUM],Tabla1[[#This Row],[CODIGO]])</f>
        <v>-1.750000000174623E-2</v>
      </c>
      <c r="G2526" s="28">
        <f>SUMIFS(Tabla16[[EXENTO ]],Tabla16[NUM],Tabla1[[#This Row],[CODIGO]])</f>
        <v>0</v>
      </c>
      <c r="H2526" s="28">
        <f>SUMIFS(Tabla16[IVA],Tabla16[NUM],Tabla1[[#This Row],[CODIGO]])</f>
        <v>10644.83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66,530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10,645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10644.800000000001</v>
      </c>
    </row>
    <row r="2527" spans="2:20" x14ac:dyDescent="0.25">
      <c r="B2527" t="str">
        <f>'[1]210 Y RFC'!A2526</f>
        <v>HENL691025R87</v>
      </c>
      <c r="C2527" t="str">
        <f>'[1]210 Y RFC'!B2526</f>
        <v>210-2524</v>
      </c>
      <c r="D2527" t="str">
        <f>'[1]210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'[1]210 Y RFC'!A2527</f>
        <v>IMM130524111</v>
      </c>
      <c r="C2528" t="str">
        <f>'[1]210 Y RFC'!B2527</f>
        <v>210-2525</v>
      </c>
      <c r="D2528" t="str">
        <f>'[1]210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'[1]210 Y RFC'!A2528</f>
        <v>ECF940928GRA</v>
      </c>
      <c r="C2529" t="str">
        <f>'[1]210 Y RFC'!B2528</f>
        <v>210-2526</v>
      </c>
      <c r="D2529" t="str">
        <f>'[1]210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9936.7000000000007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9,937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'[1]210 Y RFC'!A2529</f>
        <v>SSA0310225VA</v>
      </c>
      <c r="C2530" t="str">
        <f>'[1]210 Y RFC'!B2529</f>
        <v>210-2527</v>
      </c>
      <c r="D2530" t="str">
        <f>'[1]210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'[1]210 Y RFC'!A2530</f>
        <v>GAMA910113UX3</v>
      </c>
      <c r="C2531" t="str">
        <f>'[1]210 Y RFC'!B2530</f>
        <v>210-2528</v>
      </c>
      <c r="D2531" t="str">
        <f>'[1]210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0</v>
      </c>
    </row>
    <row r="2532" spans="2:18" x14ac:dyDescent="0.25">
      <c r="B2532" t="str">
        <f>'[1]210 Y RFC'!A2531</f>
        <v>GVI901015GC7</v>
      </c>
      <c r="C2532" t="str">
        <f>'[1]210 Y RFC'!B2531</f>
        <v>210-2529</v>
      </c>
      <c r="D2532" t="str">
        <f>'[1]210 Y RFC'!C2531</f>
        <v>GRUPO VENTA INTERNACIONAL SA DE CV</v>
      </c>
      <c r="E2532" s="28">
        <f>SUMIFS(Tabla16[TASA 16],Tabla16[NUM],Tabla1[[#This Row],[CODIGO]])</f>
        <v>41711.125</v>
      </c>
      <c r="F2532" s="28">
        <f>SUMIFS(Tabla16[TASA 0%],Tabla16[NUM],Tabla1[[#This Row],[CODIGO]])</f>
        <v>-2.5000000001455192E-2</v>
      </c>
      <c r="G2532" s="28">
        <f>SUMIFS(Tabla16[[EXENTO ]],Tabla16[NUM],Tabla1[[#This Row],[CODIGO]])</f>
        <v>0</v>
      </c>
      <c r="H2532" s="28">
        <f>SUMIFS(Tabla16[IVA],Tabla16[NUM],Tabla1[[#This Row],[CODIGO]])</f>
        <v>6673.78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41,711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6,674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6673.76</v>
      </c>
    </row>
    <row r="2533" spans="2:18" x14ac:dyDescent="0.25">
      <c r="B2533" t="str">
        <f>'[1]210 Y RFC'!A2532</f>
        <v>PNR1204242D8</v>
      </c>
      <c r="C2533" t="str">
        <f>'[1]210 Y RFC'!B2532</f>
        <v>210-2530</v>
      </c>
      <c r="D2533" t="str">
        <f>'[1]210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'[1]210 Y RFC'!A2533</f>
        <v>PTM100129J53</v>
      </c>
      <c r="C2534" t="str">
        <f>'[1]210 Y RFC'!B2533</f>
        <v>210-2531</v>
      </c>
      <c r="D2534" t="str">
        <f>'[1]210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80971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80,971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'[1]210 Y RFC'!A2534</f>
        <v>EIJY789620U33</v>
      </c>
      <c r="C2535" t="str">
        <f>'[1]210 Y RFC'!B2534</f>
        <v>210-2532</v>
      </c>
      <c r="D2535" t="str">
        <f>'[1]210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'[1]210 Y RFC'!A2535</f>
        <v>VAVL660509956</v>
      </c>
      <c r="C2536" t="str">
        <f>'[1]210 Y RFC'!B2535</f>
        <v>210-2533</v>
      </c>
      <c r="D2536" t="str">
        <f>'[1]210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'[1]210 Y RFC'!A2536</f>
        <v>GOGA721209987</v>
      </c>
      <c r="C2537" t="str">
        <f>'[1]210 Y RFC'!B2536</f>
        <v>210-2534</v>
      </c>
      <c r="D2537" t="str">
        <f>'[1]210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'[1]210 Y RFC'!A2537</f>
        <v>MAPA791110KH6</v>
      </c>
      <c r="C2538" t="str">
        <f>'[1]210 Y RFC'!B2537</f>
        <v>210-2535</v>
      </c>
      <c r="D2538" t="str">
        <f>'[1]210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'[1]210 Y RFC'!A2538</f>
        <v>GUBN751213PY3</v>
      </c>
      <c r="C2539" t="str">
        <f>'[1]210 Y RFC'!B2538</f>
        <v>210-2536</v>
      </c>
      <c r="D2539" t="str">
        <f>'[1]210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23308.69</v>
      </c>
      <c r="G2539" s="28">
        <f>SUMIFS(Tabla16[[EXENTO ]],Tabla16[NUM],Tabla1[[#This Row],[CODIGO]])</f>
        <v>1864.7</v>
      </c>
      <c r="H2539" s="28">
        <f>SUMIFS(Tabla16[IVA],Tabla16[NUM],Tabla1[[#This Row],[CODIGO]])</f>
        <v>0</v>
      </c>
      <c r="I2539" s="28">
        <f>SUMIFS(Tabla16[ISR RET.],Tabla16[NUM],Tabla1[[#This Row],[CODIGO]])</f>
        <v>-291.36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23,309</v>
      </c>
      <c r="M2539" t="str">
        <f>FIXED(Tabla1[[#This Row],[TASA EXE.]],0)</f>
        <v>1,865</v>
      </c>
      <c r="N2539" t="str">
        <f>FIXED(Tabla1[[#This Row],[IVA]],0)</f>
        <v>0</v>
      </c>
      <c r="O2539" t="str">
        <f>FIXED(Tabla1[[#This Row],[ISR RET]],0)</f>
        <v>-291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'[1]210 Y RFC'!A2539</f>
        <v>BOD060112BY0</v>
      </c>
      <c r="C2540" t="str">
        <f>'[1]210 Y RFC'!B2539</f>
        <v>210-2537</v>
      </c>
      <c r="D2540" t="str">
        <f>'[1]210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'[1]210 Y RFC'!A2540</f>
        <v>DIVR761008IG1</v>
      </c>
      <c r="C2541" t="str">
        <f>'[1]210 Y RFC'!B2540</f>
        <v>210-2538</v>
      </c>
      <c r="D2541" t="str">
        <f>'[1]210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'[1]210 Y RFC'!A2541</f>
        <v>SPS110211JA9</v>
      </c>
      <c r="C2542" t="str">
        <f>'[1]210 Y RFC'!B2541</f>
        <v>210-2539</v>
      </c>
      <c r="D2542" t="str">
        <f>'[1]210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x14ac:dyDescent="0.25">
      <c r="B2543" t="str">
        <f>'[1]210 Y RFC'!A2542</f>
        <v>RIA001214FMA</v>
      </c>
      <c r="C2543" t="str">
        <f>'[1]210 Y RFC'!B2542</f>
        <v>210-2540</v>
      </c>
      <c r="D2543" t="str">
        <f>'[1]210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'[1]210 Y RFC'!A2543</f>
        <v>PJA120423NQ2</v>
      </c>
      <c r="C2544" t="str">
        <f>'[1]210 Y RFC'!B2543</f>
        <v>210-2541</v>
      </c>
      <c r="D2544" t="str">
        <f>'[1]210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'[1]210 Y RFC'!A2544</f>
        <v>AAMS8209219C1</v>
      </c>
      <c r="C2545" t="str">
        <f>'[1]210 Y RFC'!B2544</f>
        <v>210-2542</v>
      </c>
      <c r="D2545" t="str">
        <f>'[1]210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'[1]210 Y RFC'!A2545</f>
        <v>OPO980325FR6</v>
      </c>
      <c r="C2546" t="str">
        <f>'[1]210 Y RFC'!B2545</f>
        <v>210-2543</v>
      </c>
      <c r="D2546" t="str">
        <f>'[1]210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'[1]210 Y RFC'!A2546</f>
        <v>LONL881102L68</v>
      </c>
      <c r="C2547" t="str">
        <f>'[1]210 Y RFC'!B2546</f>
        <v>210-2544</v>
      </c>
      <c r="D2547" t="str">
        <f>'[1]210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33432.74</v>
      </c>
      <c r="G2547" s="28">
        <f>SUMIFS(Tabla16[[EXENTO ]],Tabla16[NUM],Tabla1[[#This Row],[CODIGO]])</f>
        <v>2674.62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33,433</v>
      </c>
      <c r="M2547" t="str">
        <f>FIXED(Tabla1[[#This Row],[TASA EXE.]],0)</f>
        <v>2,675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'[1]210 Y RFC'!A2547</f>
        <v>MECI730128745</v>
      </c>
      <c r="C2548" t="str">
        <f>'[1]210 Y RFC'!B2547</f>
        <v>210-2545</v>
      </c>
      <c r="D2548" t="str">
        <f>'[1]210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'[1]210 Y RFC'!A2548</f>
        <v>ASA0911175P5</v>
      </c>
      <c r="C2549" t="str">
        <f>'[1]210 Y RFC'!B2548</f>
        <v>210-2546</v>
      </c>
      <c r="D2549" t="str">
        <f>'[1]210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 t="str">
        <f>'[1]210 Y RFC'!A2549</f>
        <v>RAOF610627MRA</v>
      </c>
      <c r="C2550" t="str">
        <f>'[1]210 Y RFC'!B2549</f>
        <v>210-2547</v>
      </c>
      <c r="D2550" t="str">
        <f>'[1]210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>
        <f>'[1]210 Y RFC'!A2550</f>
        <v>0</v>
      </c>
      <c r="C2551" t="str">
        <f>'[1]210 Y RFC'!B2550</f>
        <v>210-2548</v>
      </c>
      <c r="D2551">
        <f>'[1]210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'[1]210 Y RFC'!A2551</f>
        <v>MAGE770119DG9</v>
      </c>
      <c r="C2552" t="str">
        <f>'[1]210 Y RFC'!B2551</f>
        <v>210-2549</v>
      </c>
      <c r="D2552" t="str">
        <f>'[1]210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'[1]210 Y RFC'!A2552</f>
        <v>AESA8410291C1</v>
      </c>
      <c r="C2553" t="str">
        <f>'[1]210 Y RFC'!B2552</f>
        <v>210-2550</v>
      </c>
      <c r="D2553" t="str">
        <f>'[1]210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'[1]210 Y RFC'!A2553</f>
        <v>LCO0102196U9</v>
      </c>
      <c r="C2554" t="str">
        <f>'[1]210 Y RFC'!B2553</f>
        <v>210-2551</v>
      </c>
      <c r="D2554" t="str">
        <f>'[1]210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'[1]210 Y RFC'!A2554</f>
        <v>GORR8206278L7</v>
      </c>
      <c r="C2555" t="str">
        <f>'[1]210 Y RFC'!B2554</f>
        <v>210-2552</v>
      </c>
      <c r="D2555" t="str">
        <f>'[1]210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'[1]210 Y RFC'!A2555</f>
        <v>AIN8002073EA</v>
      </c>
      <c r="C2556" t="str">
        <f>'[1]210 Y RFC'!B2555</f>
        <v>210-2553</v>
      </c>
      <c r="D2556" t="str">
        <f>'[1]210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'[1]210 Y RFC'!A2556</f>
        <v>MTA101112264</v>
      </c>
      <c r="C2557" t="str">
        <f>'[1]210 Y RFC'!B2556</f>
        <v>210-2554</v>
      </c>
      <c r="D2557" t="str">
        <f>'[1]210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'[1]210 Y RFC'!A2557</f>
        <v>NAGM870506LX5</v>
      </c>
      <c r="C2558" t="str">
        <f>'[1]210 Y RFC'!B2557</f>
        <v>210-2555</v>
      </c>
      <c r="D2558" t="str">
        <f>'[1]210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38">
        <f>Tabla1[[#This Row],[TASA 16]]*16%</f>
        <v>0</v>
      </c>
      <c r="T2558" s="74"/>
    </row>
    <row r="2559" spans="2:20" x14ac:dyDescent="0.25">
      <c r="B2559" t="str">
        <f>'[1]210 Y RFC'!A2558</f>
        <v>AATI650912LZ0</v>
      </c>
      <c r="C2559" t="str">
        <f>'[1]210 Y RFC'!B2558</f>
        <v>210-2556</v>
      </c>
      <c r="D2559" t="str">
        <f>'[1]210 Y RFC'!C2558</f>
        <v>ALVARADO DE LA TORRE ISMAEL</v>
      </c>
      <c r="E2559" s="28">
        <f>SUMIFS(Tabla16[TASA 16],Tabla16[NUM],Tabla1[[#This Row],[CODIGO]])</f>
        <v>38430.75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6148.92</v>
      </c>
      <c r="I2559" s="28">
        <f>SUMIFS(Tabla16[ISR RET.],Tabla16[NUM],Tabla1[[#This Row],[CODIGO]])</f>
        <v>-480.38</v>
      </c>
      <c r="J2559" s="28">
        <f>SUMIFS(Tabla16[IVA RET.],Tabla16[NUM],Tabla1[[#This Row],[CODIGO]])</f>
        <v>-4099.29</v>
      </c>
      <c r="K2559" t="str">
        <f>FIXED(Tabla1[[#This Row],[TASA 16%]],0)</f>
        <v>38,431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6,149</v>
      </c>
      <c r="O2559" t="str">
        <f>FIXED(Tabla1[[#This Row],[ISR RET]],0)</f>
        <v>-480</v>
      </c>
      <c r="P2559" t="str">
        <f>FIXED(Tabla1[[#This Row],[IVA RET]],0)</f>
        <v>-4,099</v>
      </c>
      <c r="R2559" s="38">
        <f>Tabla1[[#This Row],[TASA 16]]*16%</f>
        <v>6148.96</v>
      </c>
    </row>
    <row r="2560" spans="2:20" x14ac:dyDescent="0.25">
      <c r="B2560" t="str">
        <f>'[1]210 Y RFC'!A2559</f>
        <v>NUSC530610DN4</v>
      </c>
      <c r="C2560" t="str">
        <f>'[1]210 Y RFC'!B2559</f>
        <v>210-2557</v>
      </c>
      <c r="D2560" t="str">
        <f>'[1]210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'[1]210 Y RFC'!A2560</f>
        <v>CIA070709BWA</v>
      </c>
      <c r="C2561" t="str">
        <f>'[1]210 Y RFC'!B2560</f>
        <v>210-2558</v>
      </c>
      <c r="D2561" t="str">
        <f>'[1]210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'[1]210 Y RFC'!A2561</f>
        <v>HVM97020766A</v>
      </c>
      <c r="C2562" t="str">
        <f>'[1]210 Y RFC'!B2561</f>
        <v>210-2559</v>
      </c>
      <c r="D2562" t="str">
        <f>'[1]210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'[1]210 Y RFC'!A2562</f>
        <v>CDE120322EF4</v>
      </c>
      <c r="C2563" t="str">
        <f>'[1]210 Y RFC'!B2562</f>
        <v>210-2560</v>
      </c>
      <c r="D2563" t="str">
        <f>'[1]210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0</v>
      </c>
    </row>
    <row r="2564" spans="2:20" x14ac:dyDescent="0.25">
      <c r="B2564" t="str">
        <f>'[1]210 Y RFC'!A2563</f>
        <v>RUPR600501SX6</v>
      </c>
      <c r="C2564" t="str">
        <f>'[1]210 Y RFC'!B2563</f>
        <v>210-2561</v>
      </c>
      <c r="D2564" t="str">
        <f>'[1]210 Y RFC'!C2563</f>
        <v>RUAN PARTIDA RAUL</v>
      </c>
      <c r="E2564" s="28">
        <f>SUMIFS(Tabla16[TASA 16],Tabla16[NUM],Tabla1[[#This Row],[CODIGO]])</f>
        <v>4200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672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4,200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672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672</v>
      </c>
    </row>
    <row r="2565" spans="2:20" x14ac:dyDescent="0.25">
      <c r="B2565" t="str">
        <f>'[1]210 Y RFC'!A2564</f>
        <v>MSM970214N30</v>
      </c>
      <c r="C2565" t="str">
        <f>'[1]210 Y RFC'!B2564</f>
        <v>210-2562</v>
      </c>
      <c r="D2565" t="str">
        <f>'[1]210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'[1]210 Y RFC'!A2565</f>
        <v>LOC120215QA7</v>
      </c>
      <c r="C2566" t="str">
        <f>'[1]210 Y RFC'!B2565</f>
        <v>210-2563</v>
      </c>
      <c r="D2566" t="str">
        <f>'[1]210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'[1]210 Y RFC'!A2566</f>
        <v>HEVJ830519S62</v>
      </c>
      <c r="C2567" t="str">
        <f>'[1]210 Y RFC'!B2566</f>
        <v>210-2564</v>
      </c>
      <c r="D2567" t="str">
        <f>'[1]210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'[1]210 Y RFC'!A2567</f>
        <v>GDM060525IR0</v>
      </c>
      <c r="C2568" t="str">
        <f>'[1]210 Y RFC'!B2567</f>
        <v>210-2565</v>
      </c>
      <c r="D2568" t="str">
        <f>'[1]210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'[1]210 Y RFC'!A2568</f>
        <v>CPA031103KR1</v>
      </c>
      <c r="C2569" t="str">
        <f>'[1]210 Y RFC'!B2568</f>
        <v>210-2566</v>
      </c>
      <c r="D2569" t="str">
        <f>'[1]210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'[1]210 Y RFC'!A2569</f>
        <v>GUTO500519CW8</v>
      </c>
      <c r="C2570" t="str">
        <f>'[1]210 Y RFC'!B2569</f>
        <v>210-2567</v>
      </c>
      <c r="D2570" t="str">
        <f>'[1]210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0</v>
      </c>
      <c r="T2570" s="74"/>
    </row>
    <row r="2571" spans="2:20" x14ac:dyDescent="0.25">
      <c r="B2571" t="str">
        <f>'[1]210 Y RFC'!A2570</f>
        <v>FTE930212AG8</v>
      </c>
      <c r="C2571" t="str">
        <f>'[1]210 Y RFC'!B2570</f>
        <v>210-2568</v>
      </c>
      <c r="D2571" t="str">
        <f>'[1]210 Y RFC'!C2570</f>
        <v>FARMACIA TEPA SA DE CV</v>
      </c>
      <c r="E2571" s="28">
        <f>SUMIFS(Tabla16[TASA 16],Tabla16[NUM],Tabla1[[#This Row],[CODIGO]])</f>
        <v>120566.1875</v>
      </c>
      <c r="F2571" s="28">
        <f>SUMIFS(Tabla16[TASA 0%],Tabla16[NUM],Tabla1[[#This Row],[CODIGO]])</f>
        <v>95161.162500000006</v>
      </c>
      <c r="G2571" s="28">
        <f>SUMIFS(Tabla16[[EXENTO ]],Tabla16[NUM],Tabla1[[#This Row],[CODIGO]])</f>
        <v>287.26</v>
      </c>
      <c r="H2571" s="28">
        <f>SUMIFS(Tabla16[IVA],Tabla16[NUM],Tabla1[[#This Row],[CODIGO]])</f>
        <v>19290.59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120,566</v>
      </c>
      <c r="L2571" t="str">
        <f>FIXED(Tabla1[[#This Row],[TASA 0%]],0)</f>
        <v>95,161</v>
      </c>
      <c r="M2571" t="str">
        <f>FIXED(Tabla1[[#This Row],[TASA EXE.]],0)</f>
        <v>287</v>
      </c>
      <c r="N2571" t="str">
        <f>FIXED(Tabla1[[#This Row],[IVA]],0)</f>
        <v>19,291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19290.560000000001</v>
      </c>
    </row>
    <row r="2572" spans="2:20" x14ac:dyDescent="0.25">
      <c r="B2572" t="str">
        <f>'[1]210 Y RFC'!A2571</f>
        <v>CARJ8112247TA</v>
      </c>
      <c r="C2572" t="str">
        <f>'[1]210 Y RFC'!B2571</f>
        <v>210-2569</v>
      </c>
      <c r="D2572" t="str">
        <f>'[1]210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'[1]210 Y RFC'!A2572</f>
        <v>MEMM781222PR7</v>
      </c>
      <c r="C2573" t="str">
        <f>'[1]210 Y RFC'!B2572</f>
        <v>210-2570</v>
      </c>
      <c r="D2573" t="str">
        <f>'[1]210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'[1]210 Y RFC'!A2573</f>
        <v>LOCJ850428GV3</v>
      </c>
      <c r="C2574" t="str">
        <f>'[1]210 Y RFC'!B2573</f>
        <v>210-2571</v>
      </c>
      <c r="D2574" t="str">
        <f>'[1]210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38">
        <f>Tabla1[[#This Row],[TASA 16]]*16%</f>
        <v>0</v>
      </c>
      <c r="T2574" s="74"/>
    </row>
    <row r="2575" spans="2:20" x14ac:dyDescent="0.25">
      <c r="B2575" t="str">
        <f>'[1]210 Y RFC'!A2574</f>
        <v>MARC571205RX7</v>
      </c>
      <c r="C2575" t="str">
        <f>'[1]210 Y RFC'!B2574</f>
        <v>210-2572</v>
      </c>
      <c r="D2575" t="str">
        <f>'[1]210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38">
        <f>Tabla1[[#This Row],[TASA 16]]*16%</f>
        <v>37762.239999999998</v>
      </c>
    </row>
    <row r="2576" spans="2:20" x14ac:dyDescent="0.25">
      <c r="B2576" t="str">
        <f>'[1]210 Y RFC'!A2575</f>
        <v>MIRJ600414QK1</v>
      </c>
      <c r="C2576" t="str">
        <f>'[1]210 Y RFC'!B2575</f>
        <v>210-2573</v>
      </c>
      <c r="D2576" t="str">
        <f>'[1]210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'[1]210 Y RFC'!A2576</f>
        <v>EARJ940416QP1</v>
      </c>
      <c r="C2577" t="str">
        <f>'[1]210 Y RFC'!B2576</f>
        <v>210-2574</v>
      </c>
      <c r="D2577" t="str">
        <f>'[1]210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'[1]210 Y RFC'!A2577</f>
        <v>TOMA801020HB0</v>
      </c>
      <c r="C2578" t="str">
        <f>'[1]210 Y RFC'!B2577</f>
        <v>210-2575</v>
      </c>
      <c r="D2578" t="str">
        <f>'[1]210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'[1]210 Y RFC'!A2578</f>
        <v>GEV121123B10</v>
      </c>
      <c r="C2579" t="str">
        <f>'[1]210 Y RFC'!B2578</f>
        <v>210-2576</v>
      </c>
      <c r="D2579" t="str">
        <f>'[1]210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'[1]210 Y RFC'!A2579</f>
        <v>MRM850425G33</v>
      </c>
      <c r="C2580" t="str">
        <f>'[1]210 Y RFC'!B2579</f>
        <v>210-2577</v>
      </c>
      <c r="D2580" t="str">
        <f>'[1]210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4"/>
    </row>
    <row r="2581" spans="2:20" x14ac:dyDescent="0.25">
      <c r="B2581" t="str">
        <f>'[1]210 Y RFC'!A2580</f>
        <v>BSR0810139R3</v>
      </c>
      <c r="C2581" t="str">
        <f>'[1]210 Y RFC'!B2580</f>
        <v>210-2578</v>
      </c>
      <c r="D2581" t="str">
        <f>'[1]210 Y RFC'!C2580</f>
        <v>BELSKIN S DE RL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x14ac:dyDescent="0.25">
      <c r="B2582" t="str">
        <f>'[1]210 Y RFC'!A2581</f>
        <v>EMR841117271</v>
      </c>
      <c r="C2582" t="str">
        <f>'[1]210 Y RFC'!B2581</f>
        <v>210-2579</v>
      </c>
      <c r="D2582" t="str">
        <f>'[1]210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'[1]210 Y RFC'!A2582</f>
        <v>FDM130626Q61</v>
      </c>
      <c r="C2583" t="str">
        <f>'[1]210 Y RFC'!B2582</f>
        <v>210-2580</v>
      </c>
      <c r="D2583" t="str">
        <f>'[1]210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'[1]210 Y RFC'!A2583</f>
        <v>AAFF5710043R5</v>
      </c>
      <c r="C2584" t="str">
        <f>'[1]210 Y RFC'!B2583</f>
        <v>210-2581</v>
      </c>
      <c r="D2584" t="str">
        <f>'[1]210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0</v>
      </c>
      <c r="H2584" s="28">
        <f>SUMIFS(Tabla16[IVA],Tabla16[NUM],Tabla1[[#This Row],[CODIGO]])</f>
        <v>0</v>
      </c>
      <c r="I2584" s="28">
        <f>SUMIFS(Tabla16[ISR RET.],Tabla16[NUM],Tabla1[[#This Row],[CODIGO]])</f>
        <v>0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0</v>
      </c>
      <c r="N2584" t="str">
        <f>FIXED(Tabla1[[#This Row],[IVA]],0)</f>
        <v>0</v>
      </c>
      <c r="O2584" t="str">
        <f>FIXED(Tabla1[[#This Row],[ISR RET]],0)</f>
        <v>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'[1]210 Y RFC'!A2584</f>
        <v>GUBG630918535</v>
      </c>
      <c r="C2585" t="str">
        <f>'[1]210 Y RFC'!B2584</f>
        <v>210-2582</v>
      </c>
      <c r="D2585" t="str">
        <f>'[1]210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0</v>
      </c>
      <c r="H2585" s="28">
        <f>SUMIFS(Tabla16[IVA],Tabla16[NUM],Tabla1[[#This Row],[CODIGO]])</f>
        <v>0</v>
      </c>
      <c r="I2585" s="28">
        <f>SUMIFS(Tabla16[ISR RET.],Tabla16[NUM],Tabla1[[#This Row],[CODIGO]])</f>
        <v>0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0</v>
      </c>
      <c r="N2585" t="str">
        <f>FIXED(Tabla1[[#This Row],[IVA]],0)</f>
        <v>0</v>
      </c>
      <c r="O2585" t="str">
        <f>FIXED(Tabla1[[#This Row],[ISR RET]],0)</f>
        <v>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'[1]210 Y RFC'!A2585</f>
        <v>RIGA660916DJ4</v>
      </c>
      <c r="C2586" t="str">
        <f>'[1]210 Y RFC'!B2585</f>
        <v>210-2583</v>
      </c>
      <c r="D2586" t="str">
        <f>'[1]210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'[1]210 Y RFC'!A2586</f>
        <v>MOGP590320BX8</v>
      </c>
      <c r="C2587" t="str">
        <f>'[1]210 Y RFC'!B2586</f>
        <v>210-2584</v>
      </c>
      <c r="D2587" t="str">
        <f>'[1]210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0</v>
      </c>
      <c r="H2587" s="28">
        <f>SUMIFS(Tabla16[IVA],Tabla16[NUM],Tabla1[[#This Row],[CODIGO]])</f>
        <v>0</v>
      </c>
      <c r="I2587" s="28">
        <f>SUMIFS(Tabla16[ISR RET.],Tabla16[NUM],Tabla1[[#This Row],[CODIGO]])</f>
        <v>0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0</v>
      </c>
      <c r="N2587" t="str">
        <f>FIXED(Tabla1[[#This Row],[IVA]],0)</f>
        <v>0</v>
      </c>
      <c r="O2587" t="str">
        <f>FIXED(Tabla1[[#This Row],[ISR RET]],0)</f>
        <v>0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'[1]210 Y RFC'!A2587</f>
        <v>GAOE681225585</v>
      </c>
      <c r="C2588" t="str">
        <f>'[1]210 Y RFC'!B2587</f>
        <v>210-2585</v>
      </c>
      <c r="D2588" t="str">
        <f>'[1]210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5555.56</v>
      </c>
      <c r="H2588" s="28">
        <f>SUMIFS(Tabla16[IVA],Tabla16[NUM],Tabla1[[#This Row],[CODIGO]])</f>
        <v>0</v>
      </c>
      <c r="I2588" s="28">
        <f>SUMIFS(Tabla16[ISR RET.],Tabla16[NUM],Tabla1[[#This Row],[CODIGO]])</f>
        <v>-555.55999999999995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5,556</v>
      </c>
      <c r="N2588" t="str">
        <f>FIXED(Tabla1[[#This Row],[IVA]],0)</f>
        <v>0</v>
      </c>
      <c r="O2588" t="str">
        <f>FIXED(Tabla1[[#This Row],[ISR RET]],0)</f>
        <v>-556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'[1]210 Y RFC'!A2588</f>
        <v>GOMJ730917121</v>
      </c>
      <c r="C2589" t="str">
        <f>'[1]210 Y RFC'!B2588</f>
        <v>210-2586</v>
      </c>
      <c r="D2589" t="str">
        <f>'[1]210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'[1]210 Y RFC'!A2589</f>
        <v>ROFS291211PC3</v>
      </c>
      <c r="C2590" t="str">
        <f>'[1]210 Y RFC'!B2589</f>
        <v>210-2587</v>
      </c>
      <c r="D2590" t="str">
        <f>'[1]210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0</v>
      </c>
      <c r="T2590" s="74"/>
    </row>
    <row r="2591" spans="2:20" x14ac:dyDescent="0.25">
      <c r="B2591" t="str">
        <f>'[1]210 Y RFC'!A2590</f>
        <v>CYB080602JSA</v>
      </c>
      <c r="C2591" t="str">
        <f>'[1]210 Y RFC'!B2590</f>
        <v>210-2588</v>
      </c>
      <c r="D2591" t="str">
        <f>'[1]210 Y RFC'!C2590</f>
        <v>CYBERPUERTA SA DE CV</v>
      </c>
      <c r="E2591" s="28">
        <f>SUMIFS(Tabla16[TASA 16],Tabla16[NUM],Tabla1[[#This Row],[CODIGO]])</f>
        <v>0</v>
      </c>
      <c r="F2591" s="28">
        <f>SUMIFS(Tabla16[TASA 0%],Tabla16[NUM],Tabla1[[#This Row],[CODIGO]])</f>
        <v>0</v>
      </c>
      <c r="G2591" s="28">
        <f>SUMIFS(Tabla16[[EXENTO ]],Tabla16[NUM],Tabla1[[#This Row],[CODIGO]])</f>
        <v>0</v>
      </c>
      <c r="H2591" s="28">
        <f>SUMIFS(Tabla16[IVA],Tabla16[NUM],Tabla1[[#This Row],[CODIGO]])</f>
        <v>0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0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0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0</v>
      </c>
    </row>
    <row r="2592" spans="2:20" x14ac:dyDescent="0.25">
      <c r="B2592" t="str">
        <f>'[1]210 Y RFC'!A2591</f>
        <v>TUT121228G1A</v>
      </c>
      <c r="C2592" t="str">
        <f>'[1]210 Y RFC'!B2591</f>
        <v>210-2589</v>
      </c>
      <c r="D2592" t="str">
        <f>'[1]210 Y RFC'!C2591</f>
        <v>TRANSPORTES UNIDOS DE TEPA SA DE CV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x14ac:dyDescent="0.25">
      <c r="B2593" t="str">
        <f>'[1]210 Y RFC'!A2592</f>
        <v>PISM791213A20</v>
      </c>
      <c r="C2593" t="str">
        <f>'[1]210 Y RFC'!B2592</f>
        <v>210-2590</v>
      </c>
      <c r="D2593" t="str">
        <f>'[1]210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'[1]210 Y RFC'!A2593</f>
        <v>RUPS641111T75</v>
      </c>
      <c r="C2594" t="str">
        <f>'[1]210 Y RFC'!B2593</f>
        <v>210-2591</v>
      </c>
      <c r="D2594" t="str">
        <f>'[1]210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'[1]210 Y RFC'!A2594</f>
        <v>MMA840229M99</v>
      </c>
      <c r="C2595" t="str">
        <f>'[1]210 Y RFC'!B2594</f>
        <v>210-2592</v>
      </c>
      <c r="D2595" t="str">
        <f>'[1]210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'[1]210 Y RFC'!A2595</f>
        <v>CAL1201051V4</v>
      </c>
      <c r="C2596" t="str">
        <f>'[1]210 Y RFC'!B2595</f>
        <v>210-2593</v>
      </c>
      <c r="D2596" t="str">
        <f>'[1]210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'[1]210 Y RFC'!A2596</f>
        <v>AMI130725S30</v>
      </c>
      <c r="C2597" t="str">
        <f>'[1]210 Y RFC'!B2596</f>
        <v>210-2594</v>
      </c>
      <c r="D2597" t="str">
        <f>'[1]210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'[1]210 Y RFC'!A2597</f>
        <v>PERJ6003125B7</v>
      </c>
      <c r="C2598" t="str">
        <f>'[1]210 Y RFC'!B2597</f>
        <v>210-2595</v>
      </c>
      <c r="D2598" t="str">
        <f>'[1]210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'[1]210 Y RFC'!A2598</f>
        <v>ESG810511HT6</v>
      </c>
      <c r="C2599" t="str">
        <f>'[1]210 Y RFC'!B2598</f>
        <v>210-2596</v>
      </c>
      <c r="D2599" t="str">
        <f>'[1]210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'[1]210 Y RFC'!A2599</f>
        <v>TEGM6705256D9</v>
      </c>
      <c r="C2600" t="str">
        <f>'[1]210 Y RFC'!B2599</f>
        <v>210-2597</v>
      </c>
      <c r="D2600" t="str">
        <f>'[1]210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'[1]210 Y RFC'!A2600</f>
        <v>VAGC750628557</v>
      </c>
      <c r="C2601" t="str">
        <f>'[1]210 Y RFC'!B2600</f>
        <v>210-2598</v>
      </c>
      <c r="D2601" t="str">
        <f>'[1]210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'[1]210 Y RFC'!A2601</f>
        <v>RAVJ910712T21</v>
      </c>
      <c r="C2602" t="str">
        <f>'[1]210 Y RFC'!B2601</f>
        <v>210-2599</v>
      </c>
      <c r="D2602" t="str">
        <f>'[1]210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'[1]210 Y RFC'!A2602</f>
        <v>POBE8901036BA</v>
      </c>
      <c r="C2603" t="str">
        <f>'[1]210 Y RFC'!B2602</f>
        <v>210-2600</v>
      </c>
      <c r="D2603" t="str">
        <f>'[1]210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'[1]210 Y RFC'!A2603</f>
        <v>LPL1304162WA</v>
      </c>
      <c r="C2604" t="str">
        <f>'[1]210 Y RFC'!B2603</f>
        <v>210-2601</v>
      </c>
      <c r="D2604" t="str">
        <f>'[1]210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'[1]210 Y RFC'!A2604</f>
        <v>LAMC541228ANA</v>
      </c>
      <c r="C2605" t="str">
        <f>'[1]210 Y RFC'!B2604</f>
        <v>210-2602</v>
      </c>
      <c r="D2605" t="str">
        <f>'[1]210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10185.56</v>
      </c>
      <c r="H2605" s="28">
        <f>SUMIFS(Tabla16[IVA],Tabla16[NUM],Tabla1[[#This Row],[CODIGO]])</f>
        <v>0</v>
      </c>
      <c r="I2605" s="28">
        <f>SUMIFS(Tabla16[ISR RET.],Tabla16[NUM],Tabla1[[#This Row],[CODIGO]])</f>
        <v>-1018.56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10,186</v>
      </c>
      <c r="N2605" t="str">
        <f>FIXED(Tabla1[[#This Row],[IVA]],0)</f>
        <v>0</v>
      </c>
      <c r="O2605" t="str">
        <f>FIXED(Tabla1[[#This Row],[ISR RET]],0)</f>
        <v>-1,019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'[1]210 Y RFC'!A2605</f>
        <v>DAS9603226E6</v>
      </c>
      <c r="C2606" t="str">
        <f>'[1]210 Y RFC'!B2605</f>
        <v>210-2603</v>
      </c>
      <c r="D2606" t="str">
        <f>'[1]210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'[1]210 Y RFC'!A2606</f>
        <v>AETS680101SS8</v>
      </c>
      <c r="C2607" t="str">
        <f>'[1]210 Y RFC'!B2606</f>
        <v>210-2604</v>
      </c>
      <c r="D2607" t="str">
        <f>'[1]210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'[1]210 Y RFC'!A2607</f>
        <v>NAS110927N4A</v>
      </c>
      <c r="C2608" t="str">
        <f>'[1]210 Y RFC'!B2607</f>
        <v>210-2605</v>
      </c>
      <c r="D2608" t="str">
        <f>'[1]210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'[1]210 Y RFC'!A2608</f>
        <v>PRO12062898A</v>
      </c>
      <c r="C2609" t="str">
        <f>'[1]210 Y RFC'!B2608</f>
        <v>210-2606</v>
      </c>
      <c r="D2609" t="str">
        <f>'[1]210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'[1]210 Y RFC'!A2609</f>
        <v>DHDD131021922</v>
      </c>
      <c r="C2610" t="str">
        <f>'[1]210 Y RFC'!B2609</f>
        <v>210-2607</v>
      </c>
      <c r="D2610" t="str">
        <f>'[1]210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'[1]210 Y RFC'!A2610</f>
        <v>RNY9510248M8</v>
      </c>
      <c r="C2611" t="str">
        <f>'[1]210 Y RFC'!B2610</f>
        <v>210-2608</v>
      </c>
      <c r="D2611" t="str">
        <f>'[1]210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'[1]210 Y RFC'!A2611</f>
        <v>BAGC721109B65</v>
      </c>
      <c r="C2612" t="str">
        <f>'[1]210 Y RFC'!B2611</f>
        <v>210-2609</v>
      </c>
      <c r="D2612" t="str">
        <f>'[1]210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'[1]210 Y RFC'!A2612</f>
        <v>TOHM610723C81</v>
      </c>
      <c r="C2613" t="str">
        <f>'[1]210 Y RFC'!B2612</f>
        <v>210-2610</v>
      </c>
      <c r="D2613" t="str">
        <f>'[1]210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'[1]210 Y RFC'!A2613</f>
        <v>ROBC7110215U4</v>
      </c>
      <c r="C2614" t="str">
        <f>'[1]210 Y RFC'!B2613</f>
        <v>210-2611</v>
      </c>
      <c r="D2614" t="str">
        <f>'[1]210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'[1]210 Y RFC'!A2614</f>
        <v>ACT6808066SA</v>
      </c>
      <c r="C2615" t="str">
        <f>'[1]210 Y RFC'!B2614</f>
        <v>210-2612</v>
      </c>
      <c r="D2615" t="str">
        <f>'[1]210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x14ac:dyDescent="0.25">
      <c r="B2616" t="str">
        <f>'[1]210 Y RFC'!A2615</f>
        <v>ROCO900926EQ9</v>
      </c>
      <c r="C2616" t="str">
        <f>'[1]210 Y RFC'!B2615</f>
        <v>210-2613</v>
      </c>
      <c r="D2616" t="str">
        <f>'[1]210 Y RFC'!C2615</f>
        <v>ROMO CORNEJO OMAR ALEJANDRO</v>
      </c>
      <c r="E2616" s="28">
        <f>SUMIFS(Tabla16[TASA 16],Tabla16[NUM],Tabla1[[#This Row],[CODIGO]])</f>
        <v>20998.4375</v>
      </c>
      <c r="F2616" s="28">
        <f>SUMIFS(Tabla16[TASA 0%],Tabla16[NUM],Tabla1[[#This Row],[CODIGO]])</f>
        <v>2.2499999999126885E-2</v>
      </c>
      <c r="G2616" s="28">
        <f>SUMIFS(Tabla16[[EXENTO ]],Tabla16[NUM],Tabla1[[#This Row],[CODIGO]])</f>
        <v>0</v>
      </c>
      <c r="H2616" s="28">
        <f>SUMIFS(Tabla16[IVA],Tabla16[NUM],Tabla1[[#This Row],[CODIGO]])</f>
        <v>3359.75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20,998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3,360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3359.6800000000003</v>
      </c>
    </row>
    <row r="2617" spans="2:20" x14ac:dyDescent="0.25">
      <c r="B2617" t="str">
        <f>'[1]210 Y RFC'!A2616</f>
        <v>PAYC850214EEA</v>
      </c>
      <c r="C2617" t="str">
        <f>'[1]210 Y RFC'!B2616</f>
        <v>210-2614</v>
      </c>
      <c r="D2617" t="str">
        <f>'[1]210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'[1]210 Y RFC'!A2617</f>
        <v>FAGD860518R34</v>
      </c>
      <c r="C2618" t="str">
        <f>'[1]210 Y RFC'!B2617</f>
        <v>210-2615</v>
      </c>
      <c r="D2618" t="str">
        <f>'[1]210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5740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5,740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0</v>
      </c>
      <c r="T2618" s="74"/>
    </row>
    <row r="2619" spans="2:20" x14ac:dyDescent="0.25">
      <c r="B2619" t="str">
        <f>'[1]210 Y RFC'!A2618</f>
        <v>CRA090306P4A</v>
      </c>
      <c r="C2619" t="str">
        <f>'[1]210 Y RFC'!B2618</f>
        <v>210-2616</v>
      </c>
      <c r="D2619" t="str">
        <f>'[1]210 Y RFC'!C2618</f>
        <v>CONCEP RAMCO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x14ac:dyDescent="0.25">
      <c r="B2620" t="str">
        <f>'[1]210 Y RFC'!A2619</f>
        <v>BCS1111042R1</v>
      </c>
      <c r="C2620" t="str">
        <f>'[1]210 Y RFC'!B2619</f>
        <v>210-2617</v>
      </c>
      <c r="D2620" t="str">
        <f>'[1]210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'[1]210 Y RFC'!A2620</f>
        <v>SCP071010RU6</v>
      </c>
      <c r="C2621" t="str">
        <f>'[1]210 Y RFC'!B2620</f>
        <v>210-2618</v>
      </c>
      <c r="D2621" t="str">
        <f>'[1]210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x14ac:dyDescent="0.25">
      <c r="B2622" t="str">
        <f>'[1]210 Y RFC'!A2621</f>
        <v>PTI0002142F3</v>
      </c>
      <c r="C2622" t="str">
        <f>'[1]210 Y RFC'!B2621</f>
        <v>210-2619</v>
      </c>
      <c r="D2622" t="str">
        <f>'[1]210 Y RFC'!C2621</f>
        <v>PROFESIONALES EN TECNOLOGIAS DE INFORMACION SA DE CV</v>
      </c>
      <c r="E2622" s="28">
        <f>SUMIFS(Tabla16[TASA 16],Tabla16[NUM],Tabla1[[#This Row],[CODIGO]])</f>
        <v>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0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0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0</v>
      </c>
    </row>
    <row r="2623" spans="2:20" x14ac:dyDescent="0.25">
      <c r="B2623" t="str">
        <f>'[1]210 Y RFC'!A2622</f>
        <v>ANA040414348</v>
      </c>
      <c r="C2623" t="str">
        <f>'[1]210 Y RFC'!B2622</f>
        <v>210-2620</v>
      </c>
      <c r="D2623" t="str">
        <f>'[1]210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'[1]210 Y RFC'!A2623</f>
        <v>AEPR830627KS3</v>
      </c>
      <c r="C2624" t="str">
        <f>'[1]210 Y RFC'!B2623</f>
        <v>210-2621</v>
      </c>
      <c r="D2624" t="str">
        <f>'[1]210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'[1]210 Y RFC'!A2624</f>
        <v>BJA110221CC9</v>
      </c>
      <c r="C2625" t="str">
        <f>'[1]210 Y RFC'!B2624</f>
        <v>210-2622</v>
      </c>
      <c r="D2625" t="str">
        <f>'[1]210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'[1]210 Y RFC'!A2625</f>
        <v>SAGM720627LC0</v>
      </c>
      <c r="C2626" t="str">
        <f>'[1]210 Y RFC'!B2625</f>
        <v>210-2623</v>
      </c>
      <c r="D2626" t="str">
        <f>'[1]210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'[1]210 Y RFC'!A2626</f>
        <v>GUFJ450427J38</v>
      </c>
      <c r="C2627" t="str">
        <f>'[1]210 Y RFC'!B2626</f>
        <v>210-2624</v>
      </c>
      <c r="D2627" t="str">
        <f>'[1]210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0</v>
      </c>
    </row>
    <row r="2628" spans="2:18" x14ac:dyDescent="0.25">
      <c r="B2628" t="str">
        <f>'[1]210 Y RFC'!A2627</f>
        <v>GOGA3909155U6</v>
      </c>
      <c r="C2628" t="str">
        <f>'[1]210 Y RFC'!B2627</f>
        <v>210-2625</v>
      </c>
      <c r="D2628" t="str">
        <f>'[1]210 Y RFC'!C2627</f>
        <v>GONZALEZ GONZALEZ ALFONSO</v>
      </c>
      <c r="E2628" s="28">
        <f>SUMIFS(Tabla16[TASA 16],Tabla16[NUM],Tabla1[[#This Row],[CODIGO]])</f>
        <v>3194.375</v>
      </c>
      <c r="F2628" s="28">
        <f>SUMIFS(Tabla16[TASA 0%],Tabla16[NUM],Tabla1[[#This Row],[CODIGO]])</f>
        <v>-1.4999999999499636E-2</v>
      </c>
      <c r="G2628" s="28">
        <f>SUMIFS(Tabla16[[EXENTO ]],Tabla16[NUM],Tabla1[[#This Row],[CODIGO]])</f>
        <v>96.84</v>
      </c>
      <c r="H2628" s="28">
        <f>SUMIFS(Tabla16[IVA],Tabla16[NUM],Tabla1[[#This Row],[CODIGO]])</f>
        <v>511.09999999999997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3,194</v>
      </c>
      <c r="L2628" t="str">
        <f>FIXED(Tabla1[[#This Row],[TASA 0%]],0)</f>
        <v>0</v>
      </c>
      <c r="M2628" t="str">
        <f>FIXED(Tabla1[[#This Row],[TASA EXE.]],0)</f>
        <v>97</v>
      </c>
      <c r="N2628" t="str">
        <f>FIXED(Tabla1[[#This Row],[IVA]],0)</f>
        <v>511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511.04</v>
      </c>
    </row>
    <row r="2629" spans="2:18" x14ac:dyDescent="0.25">
      <c r="B2629" t="str">
        <f>'[1]210 Y RFC'!A2628</f>
        <v>CCO030225G1A</v>
      </c>
      <c r="C2629" t="str">
        <f>'[1]210 Y RFC'!B2628</f>
        <v>210-2626</v>
      </c>
      <c r="D2629" t="str">
        <f>'[1]210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'[1]210 Y RFC'!A2629</f>
        <v>TUCE810404761</v>
      </c>
      <c r="C2630" t="str">
        <f>'[1]210 Y RFC'!B2629</f>
        <v>210-2627</v>
      </c>
      <c r="D2630" t="str">
        <f>'[1]210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'[1]210 Y RFC'!A2630</f>
        <v>MUAA600623SP3</v>
      </c>
      <c r="C2631" t="str">
        <f>'[1]210 Y RFC'!B2630</f>
        <v>210-2628</v>
      </c>
      <c r="D2631" t="str">
        <f>'[1]210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'[1]210 Y RFC'!A2631</f>
        <v>SAMM491221QE1</v>
      </c>
      <c r="C2632" t="str">
        <f>'[1]210 Y RFC'!B2631</f>
        <v>210-2629</v>
      </c>
      <c r="D2632" t="str">
        <f>'[1]210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'[1]210 Y RFC'!A2632</f>
        <v>DKS120625D42</v>
      </c>
      <c r="C2633" t="str">
        <f>'[1]210 Y RFC'!B2632</f>
        <v>210-2630</v>
      </c>
      <c r="D2633" t="str">
        <f>'[1]210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'[1]210 Y RFC'!A2633</f>
        <v>HETM8801049B9</v>
      </c>
      <c r="C2634" t="str">
        <f>'[1]210 Y RFC'!B2633</f>
        <v>210-2631</v>
      </c>
      <c r="D2634" t="str">
        <f>'[1]210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'[1]210 Y RFC'!A2634</f>
        <v>GAMI7304062U4</v>
      </c>
      <c r="C2635" t="str">
        <f>'[1]210 Y RFC'!B2634</f>
        <v>210-2632</v>
      </c>
      <c r="D2635" t="str">
        <f>'[1]210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0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0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'[1]210 Y RFC'!A2635</f>
        <v>GOPA7801216LA</v>
      </c>
      <c r="C2636" t="str">
        <f>'[1]210 Y RFC'!B2635</f>
        <v>210-2633</v>
      </c>
      <c r="D2636" t="str">
        <f>'[1]210 Y RFC'!C2635</f>
        <v>GONZALEZ PADILLA ANA CECILIA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x14ac:dyDescent="0.25">
      <c r="B2637" t="str">
        <f>'[1]210 Y RFC'!A2636</f>
        <v>AEMI920716575</v>
      </c>
      <c r="C2637" t="str">
        <f>'[1]210 Y RFC'!B2636</f>
        <v>210-2634</v>
      </c>
      <c r="D2637" t="str">
        <f>'[1]210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'[1]210 Y RFC'!A2637</f>
        <v>DCC1109018R1</v>
      </c>
      <c r="C2638" t="str">
        <f>'[1]210 Y RFC'!B2637</f>
        <v>210-2635</v>
      </c>
      <c r="D2638" t="str">
        <f>'[1]210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'[1]210 Y RFC'!A2638</f>
        <v>GACG580406SU9</v>
      </c>
      <c r="C2639" t="str">
        <f>'[1]210 Y RFC'!B2638</f>
        <v>210-2636</v>
      </c>
      <c r="D2639" t="str">
        <f>'[1]210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'[1]210 Y RFC'!A2639</f>
        <v>BERR270903LGA</v>
      </c>
      <c r="C2640" t="str">
        <f>'[1]210 Y RFC'!B2639</f>
        <v>210-2637</v>
      </c>
      <c r="D2640" t="str">
        <f>'[1]210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'[1]210 Y RFC'!A2640</f>
        <v>PVS130214U44</v>
      </c>
      <c r="C2641" t="str">
        <f>'[1]210 Y RFC'!B2640</f>
        <v>210-2638</v>
      </c>
      <c r="D2641" t="str">
        <f>'[1]210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'[1]210 Y RFC'!A2641</f>
        <v>VICE861226LW4</v>
      </c>
      <c r="C2642" t="str">
        <f>'[1]210 Y RFC'!B2641</f>
        <v>210-2639</v>
      </c>
      <c r="D2642" t="str">
        <f>'[1]210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'[1]210 Y RFC'!A2642</f>
        <v>CUAL7012294K6</v>
      </c>
      <c r="C2643" t="str">
        <f>'[1]210 Y RFC'!B2642</f>
        <v>210-2640</v>
      </c>
      <c r="D2643" t="str">
        <f>'[1]210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'[1]210 Y RFC'!A2643</f>
        <v>AAAO500918BD9</v>
      </c>
      <c r="C2644" t="str">
        <f>'[1]210 Y RFC'!B2643</f>
        <v>210-2641</v>
      </c>
      <c r="D2644" t="str">
        <f>'[1]210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'[1]210 Y RFC'!A2644</f>
        <v>MASE5612179AA</v>
      </c>
      <c r="C2645" t="str">
        <f>'[1]210 Y RFC'!B2644</f>
        <v>210-2642</v>
      </c>
      <c r="D2645" t="str">
        <f>'[1]210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'[1]210 Y RFC'!A2645</f>
        <v>MAJS690720HWA</v>
      </c>
      <c r="C2646" t="str">
        <f>'[1]210 Y RFC'!B2645</f>
        <v>210-2643</v>
      </c>
      <c r="D2646" t="str">
        <f>'[1]210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'[1]210 Y RFC'!A2646</f>
        <v>ZEAA7707123A7</v>
      </c>
      <c r="C2647" t="str">
        <f>'[1]210 Y RFC'!B2646</f>
        <v>210-2644</v>
      </c>
      <c r="D2647" t="str">
        <f>'[1]210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'[1]210 Y RFC'!A2647</f>
        <v>TCB7401303A4</v>
      </c>
      <c r="C2648" t="str">
        <f>'[1]210 Y RFC'!B2647</f>
        <v>210-2645</v>
      </c>
      <c r="D2648" t="str">
        <f>'[1]210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'[1]210 Y RFC'!A2648</f>
        <v>ANU990128JG9</v>
      </c>
      <c r="C2649" t="str">
        <f>'[1]210 Y RFC'!B2648</f>
        <v>210-2646</v>
      </c>
      <c r="D2649" t="str">
        <f>'[1]210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'[1]210 Y RFC'!A2649</f>
        <v>EMY100818LF2</v>
      </c>
      <c r="C2650" t="str">
        <f>'[1]210 Y RFC'!B2649</f>
        <v>210-2647</v>
      </c>
      <c r="D2650" t="str">
        <f>'[1]210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'[1]210 Y RFC'!A2650</f>
        <v>RORE920329AX4</v>
      </c>
      <c r="C2651" t="str">
        <f>'[1]210 Y RFC'!B2650</f>
        <v>210-2648</v>
      </c>
      <c r="D2651" t="str">
        <f>'[1]210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'[1]210 Y RFC'!A2651</f>
        <v>CARA650130J88</v>
      </c>
      <c r="C2652" t="str">
        <f>'[1]210 Y RFC'!B2651</f>
        <v>210-2649</v>
      </c>
      <c r="D2652" t="str">
        <f>'[1]210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'[1]210 Y RFC'!A2652</f>
        <v>MAGR730626H67</v>
      </c>
      <c r="C2653" t="str">
        <f>'[1]210 Y RFC'!B2652</f>
        <v>210-2650</v>
      </c>
      <c r="D2653" t="str">
        <f>'[1]210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'[1]210 Y RFC'!A2653</f>
        <v>DME081107HZ7</v>
      </c>
      <c r="C2654" t="str">
        <f>'[1]210 Y RFC'!B2653</f>
        <v>210-2651</v>
      </c>
      <c r="D2654" t="str">
        <f>'[1]210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'[1]210 Y RFC'!A2654</f>
        <v>MOLJ761025DQ6</v>
      </c>
      <c r="C2655" t="str">
        <f>'[1]210 Y RFC'!B2654</f>
        <v>210-2652</v>
      </c>
      <c r="D2655" t="str">
        <f>'[1]210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'[1]210 Y RFC'!A2655</f>
        <v>ROLO721025P89</v>
      </c>
      <c r="C2656" t="str">
        <f>'[1]210 Y RFC'!B2655</f>
        <v>210-2653</v>
      </c>
      <c r="D2656" t="str">
        <f>'[1]210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'[1]210 Y RFC'!A2656</f>
        <v>MEGL820910M11</v>
      </c>
      <c r="C2657" t="str">
        <f>'[1]210 Y RFC'!B2656</f>
        <v>210-2654</v>
      </c>
      <c r="D2657" t="str">
        <f>'[1]210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'[1]210 Y RFC'!A2657</f>
        <v>MBF061018NRA</v>
      </c>
      <c r="C2658" t="str">
        <f>'[1]210 Y RFC'!B2657</f>
        <v>210-2655</v>
      </c>
      <c r="D2658" t="str">
        <f>'[1]210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'[1]210 Y RFC'!A2658</f>
        <v>AME900126RZ5</v>
      </c>
      <c r="C2659" t="str">
        <f>'[1]210 Y RFC'!B2658</f>
        <v>210-2656</v>
      </c>
      <c r="D2659" t="str">
        <f>'[1]210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'[1]210 Y RFC'!A2659</f>
        <v>GAHM7804087J2</v>
      </c>
      <c r="C2660" t="str">
        <f>'[1]210 Y RFC'!B2659</f>
        <v>210-2657</v>
      </c>
      <c r="D2660" t="str">
        <f>'[1]210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'[1]210 Y RFC'!A2660</f>
        <v>GAPI8204085B4</v>
      </c>
      <c r="C2661" t="str">
        <f>'[1]210 Y RFC'!B2660</f>
        <v>210-2658</v>
      </c>
      <c r="D2661" t="str">
        <f>'[1]210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'[1]210 Y RFC'!A2661</f>
        <v>CPA120910242</v>
      </c>
      <c r="C2662" t="str">
        <f>'[1]210 Y RFC'!B2661</f>
        <v>210-2659</v>
      </c>
      <c r="D2662" t="str">
        <f>'[1]210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61000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61,000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4"/>
    </row>
    <row r="2663" spans="2:20" x14ac:dyDescent="0.25">
      <c r="B2663" t="str">
        <f>'[1]210 Y RFC'!A2662</f>
        <v>APN831231I55</v>
      </c>
      <c r="C2663" t="str">
        <f>'[1]210 Y RFC'!B2662</f>
        <v>210-2660</v>
      </c>
      <c r="D2663" t="str">
        <f>'[1]210 Y RFC'!C2662</f>
        <v>ABASTECEDORA DE PRODUCTOS NATURALES SA DE CV</v>
      </c>
      <c r="E2663" s="28">
        <f>SUMIFS(Tabla16[TASA 16],Tabla16[NUM],Tabla1[[#This Row],[CODIGO]])</f>
        <v>11237</v>
      </c>
      <c r="F2663" s="28">
        <f>SUMIFS(Tabla16[TASA 0%],Tabla16[NUM],Tabla1[[#This Row],[CODIGO]])</f>
        <v>0</v>
      </c>
      <c r="G2663" s="28">
        <f>SUMIFS(Tabla16[[EXENTO ]],Tabla16[NUM],Tabla1[[#This Row],[CODIGO]])</f>
        <v>0</v>
      </c>
      <c r="H2663" s="28">
        <f>SUMIFS(Tabla16[IVA],Tabla16[NUM],Tabla1[[#This Row],[CODIGO]])</f>
        <v>1797.92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11,237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1,798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1797.92</v>
      </c>
    </row>
    <row r="2664" spans="2:20" x14ac:dyDescent="0.25">
      <c r="B2664" t="str">
        <f>'[1]210 Y RFC'!A2663</f>
        <v>ECG990316L22</v>
      </c>
      <c r="C2664" t="str">
        <f>'[1]210 Y RFC'!B2663</f>
        <v>210-2661</v>
      </c>
      <c r="D2664" t="str">
        <f>'[1]210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'[1]210 Y RFC'!A2664</f>
        <v>CSS0706111Q5</v>
      </c>
      <c r="C2665" t="str">
        <f>'[1]210 Y RFC'!B2664</f>
        <v>210-2662</v>
      </c>
      <c r="D2665" t="str">
        <f>'[1]210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'[1]210 Y RFC'!A2665</f>
        <v>CFA841026RB2</v>
      </c>
      <c r="C2666" t="str">
        <f>'[1]210 Y RFC'!B2665</f>
        <v>210-2663</v>
      </c>
      <c r="D2666" t="str">
        <f>'[1]210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'[1]210 Y RFC'!A2666</f>
        <v>DEOL770123Q71</v>
      </c>
      <c r="C2667" t="str">
        <f>'[1]210 Y RFC'!B2666</f>
        <v>210-2664</v>
      </c>
      <c r="D2667" t="str">
        <f>'[1]210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'[1]210 Y RFC'!A2667</f>
        <v>PAB010125LB2</v>
      </c>
      <c r="C2668" t="str">
        <f>'[1]210 Y RFC'!B2667</f>
        <v>210-2665</v>
      </c>
      <c r="D2668" t="str">
        <f>'[1]210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x14ac:dyDescent="0.25">
      <c r="B2669" t="str">
        <f>'[1]210 Y RFC'!A2668</f>
        <v>AEC810901298</v>
      </c>
      <c r="C2669" t="str">
        <f>'[1]210 Y RFC'!B2668</f>
        <v>210-2666</v>
      </c>
      <c r="D2669" t="str">
        <f>'[1]210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'[1]210 Y RFC'!A2669</f>
        <v>MAR9510193G7</v>
      </c>
      <c r="C2670" t="str">
        <f>'[1]210 Y RFC'!B2669</f>
        <v>210-2667</v>
      </c>
      <c r="D2670" t="str">
        <f>'[1]210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'[1]210 Y RFC'!A2670</f>
        <v>VICS540721745</v>
      </c>
      <c r="C2671" t="str">
        <f>'[1]210 Y RFC'!B2670</f>
        <v>210-2668</v>
      </c>
      <c r="D2671" t="str">
        <f>'[1]210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38">
        <f>Tabla1[[#This Row],[TASA 16]]*16%</f>
        <v>0</v>
      </c>
    </row>
    <row r="2672" spans="2:20" x14ac:dyDescent="0.25">
      <c r="B2672" t="str">
        <f>'[1]210 Y RFC'!A2671</f>
        <v>LOGF77081083A</v>
      </c>
      <c r="C2672" t="str">
        <f>'[1]210 Y RFC'!B2671</f>
        <v>210-2669</v>
      </c>
      <c r="D2672" t="str">
        <f>'[1]210 Y RFC'!C2671</f>
        <v>LOZA GOMEZ FRANCISCO ASCENCION</v>
      </c>
      <c r="E2672" s="28">
        <f>SUMIFS(Tabla16[TASA 16],Tabla16[NUM],Tabla1[[#This Row],[CODIGO]])</f>
        <v>4195.75</v>
      </c>
      <c r="F2672" s="28">
        <f>SUMIFS(Tabla16[TASA 0%],Tabla16[NUM],Tabla1[[#This Row],[CODIGO]])</f>
        <v>5.9999999999490683E-2</v>
      </c>
      <c r="G2672" s="28">
        <f>SUMIFS(Tabla16[[EXENTO ]],Tabla16[NUM],Tabla1[[#This Row],[CODIGO]])</f>
        <v>0</v>
      </c>
      <c r="H2672" s="28">
        <f>SUMIFS(Tabla16[IVA],Tabla16[NUM],Tabla1[[#This Row],[CODIGO]])</f>
        <v>671.32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-447.55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38">
        <f>Tabla1[[#This Row],[TASA 16]]*16%</f>
        <v>671.36</v>
      </c>
    </row>
    <row r="2673" spans="2:18" x14ac:dyDescent="0.25">
      <c r="B2673" t="str">
        <f>'[1]210 Y RFC'!A2672</f>
        <v>CLC130909710</v>
      </c>
      <c r="C2673" t="str">
        <f>'[1]210 Y RFC'!B2672</f>
        <v>210-2670</v>
      </c>
      <c r="D2673" t="str">
        <f>'[1]210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'[1]210 Y RFC'!A2673</f>
        <v>GONN8810012J6</v>
      </c>
      <c r="C2674" t="str">
        <f>'[1]210 Y RFC'!B2673</f>
        <v>210-2671</v>
      </c>
      <c r="D2674" t="str">
        <f>'[1]210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'[1]210 Y RFC'!A2674</f>
        <v>SCO9512047Z3</v>
      </c>
      <c r="C2675" t="str">
        <f>'[1]210 Y RFC'!B2674</f>
        <v>210-2672</v>
      </c>
      <c r="D2675" t="str">
        <f>'[1]210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'[1]210 Y RFC'!A2675</f>
        <v>SASS8110026C0</v>
      </c>
      <c r="C2676" t="str">
        <f>'[1]210 Y RFC'!B2675</f>
        <v>210-2673</v>
      </c>
      <c r="D2676" t="str">
        <f>'[1]210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'[1]210 Y RFC'!A2676</f>
        <v>OOSJ910716MR3</v>
      </c>
      <c r="C2677" t="str">
        <f>'[1]210 Y RFC'!B2676</f>
        <v>210-2674</v>
      </c>
      <c r="D2677" t="str">
        <f>'[1]210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x14ac:dyDescent="0.25">
      <c r="B2678" t="str">
        <f>'[1]210 Y RFC'!A2677</f>
        <v>THV131211SA2</v>
      </c>
      <c r="C2678" t="str">
        <f>'[1]210 Y RFC'!B2677</f>
        <v>210-2675</v>
      </c>
      <c r="D2678" t="str">
        <f>'[1]210 Y RFC'!C2677</f>
        <v>TECNICA HVAC-R SA DE CV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x14ac:dyDescent="0.25">
      <c r="B2679" t="str">
        <f>'[1]210 Y RFC'!A2678</f>
        <v>RAMF800814928</v>
      </c>
      <c r="C2679" t="str">
        <f>'[1]210 Y RFC'!B2678</f>
        <v>210-2676</v>
      </c>
      <c r="D2679" t="str">
        <f>'[1]210 Y RFC'!C2678</f>
        <v>RAMIREZ MARTIN FELIPE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'[1]210 Y RFC'!A2679</f>
        <v>IEU060502MI4</v>
      </c>
      <c r="C2680" t="str">
        <f>'[1]210 Y RFC'!B2679</f>
        <v>210-2677</v>
      </c>
      <c r="D2680" t="str">
        <f>'[1]210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'[1]210 Y RFC'!A2680</f>
        <v>CRA04012674A</v>
      </c>
      <c r="C2681" t="str">
        <f>'[1]210 Y RFC'!B2680</f>
        <v>210-2678</v>
      </c>
      <c r="D2681" t="str">
        <f>'[1]210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'[1]210 Y RFC'!A2681</f>
        <v>OOCA880902IQ3</v>
      </c>
      <c r="C2682" t="str">
        <f>'[1]210 Y RFC'!B2681</f>
        <v>210-2679</v>
      </c>
      <c r="D2682" t="str">
        <f>'[1]210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'[1]210 Y RFC'!A2682</f>
        <v>BMD1404098S9</v>
      </c>
      <c r="C2683" t="str">
        <f>'[1]210 Y RFC'!B2682</f>
        <v>210-2680</v>
      </c>
      <c r="D2683" t="str">
        <f>'[1]210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'[1]210 Y RFC'!A2683</f>
        <v>FAHA671231P67</v>
      </c>
      <c r="C2684" t="str">
        <f>'[1]210 Y RFC'!B2683</f>
        <v>210-2681</v>
      </c>
      <c r="D2684" t="str">
        <f>'[1]210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'[1]210 Y RFC'!A2684</f>
        <v>RUJD900901UL4</v>
      </c>
      <c r="C2685" t="str">
        <f>'[1]210 Y RFC'!B2684</f>
        <v>210-2682</v>
      </c>
      <c r="D2685" t="str">
        <f>'[1]210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'[1]210 Y RFC'!A2685</f>
        <v>CBA770518C26</v>
      </c>
      <c r="C2686" t="str">
        <f>'[1]210 Y RFC'!B2685</f>
        <v>210-2683</v>
      </c>
      <c r="D2686" t="str">
        <f>'[1]210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'[1]210 Y RFC'!A2686</f>
        <v>DCM1307256BA</v>
      </c>
      <c r="C2687" t="str">
        <f>'[1]210 Y RFC'!B2686</f>
        <v>210-2684</v>
      </c>
      <c r="D2687" t="str">
        <f>'[1]210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'[1]210 Y RFC'!A2687</f>
        <v>OTE011022GE4</v>
      </c>
      <c r="C2688" t="str">
        <f>'[1]210 Y RFC'!B2687</f>
        <v>210-2685</v>
      </c>
      <c r="D2688" t="str">
        <f>'[1]210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'[1]210 Y RFC'!A2688</f>
        <v>MUTE7207156E0</v>
      </c>
      <c r="C2689" t="str">
        <f>'[1]210 Y RFC'!B2688</f>
        <v>210-2686</v>
      </c>
      <c r="D2689" t="str">
        <f>'[1]210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'[1]210 Y RFC'!A2689</f>
        <v>TOMM771012PM6</v>
      </c>
      <c r="C2690" t="str">
        <f>'[1]210 Y RFC'!B2689</f>
        <v>210-2687</v>
      </c>
      <c r="D2690" t="str">
        <f>'[1]210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'[1]210 Y RFC'!A2690</f>
        <v>RAVB7401012V1</v>
      </c>
      <c r="C2691" t="str">
        <f>'[1]210 Y RFC'!B2690</f>
        <v>210-2688</v>
      </c>
      <c r="D2691" t="str">
        <f>'[1]210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'[1]210 Y RFC'!A2691</f>
        <v>FETJ640503D22</v>
      </c>
      <c r="C2692" t="str">
        <f>'[1]210 Y RFC'!B2691</f>
        <v>210-2689</v>
      </c>
      <c r="D2692" t="str">
        <f>'[1]210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'[1]210 Y RFC'!A2692</f>
        <v>SPV1205029X2</v>
      </c>
      <c r="C2693" t="str">
        <f>'[1]210 Y RFC'!B2692</f>
        <v>210-2690</v>
      </c>
      <c r="D2693" t="str">
        <f>'[1]210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'[1]210 Y RFC'!A2693</f>
        <v>RSP070227EFA</v>
      </c>
      <c r="C2694" t="str">
        <f>'[1]210 Y RFC'!B2693</f>
        <v>210-2691</v>
      </c>
      <c r="D2694" t="str">
        <f>'[1]210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'[1]210 Y RFC'!A2694</f>
        <v>ISG060403ST1</v>
      </c>
      <c r="C2695" t="str">
        <f>'[1]210 Y RFC'!B2694</f>
        <v>210-2692</v>
      </c>
      <c r="D2695" t="str">
        <f>'[1]210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'[1]210 Y RFC'!A2695</f>
        <v>ICO921103UD0</v>
      </c>
      <c r="C2696" t="str">
        <f>'[1]210 Y RFC'!B2695</f>
        <v>210-2693</v>
      </c>
      <c r="D2696" t="str">
        <f>'[1]210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0</v>
      </c>
    </row>
    <row r="2697" spans="2:20" x14ac:dyDescent="0.25">
      <c r="B2697" t="str">
        <f>'[1]210 Y RFC'!A2696</f>
        <v>DIG0406029B2</v>
      </c>
      <c r="C2697" t="str">
        <f>'[1]210 Y RFC'!B2696</f>
        <v>210-2694</v>
      </c>
      <c r="D2697" t="str">
        <f>'[1]210 Y RFC'!C2696</f>
        <v>DIGRIFAR SA DE CV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4"/>
    </row>
    <row r="2698" spans="2:20" x14ac:dyDescent="0.25">
      <c r="B2698" t="str">
        <f>'[1]210 Y RFC'!A2697</f>
        <v>RORO751104QQ7</v>
      </c>
      <c r="C2698" t="str">
        <f>'[1]210 Y RFC'!B2697</f>
        <v>210-2695</v>
      </c>
      <c r="D2698" t="str">
        <f>'[1]210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'[1]210 Y RFC'!A2698</f>
        <v>NUBE710811VBA</v>
      </c>
      <c r="C2699" t="str">
        <f>'[1]210 Y RFC'!B2698</f>
        <v>210-2696</v>
      </c>
      <c r="D2699" t="str">
        <f>'[1]210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'[1]210 Y RFC'!A2699</f>
        <v>GUGF590815AA9</v>
      </c>
      <c r="C2700" t="str">
        <f>'[1]210 Y RFC'!B2699</f>
        <v>210-2697</v>
      </c>
      <c r="D2700" t="str">
        <f>'[1]210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'[1]210 Y RFC'!A2700</f>
        <v>LDD1106307D1</v>
      </c>
      <c r="C2701" t="str">
        <f>'[1]210 Y RFC'!B2700</f>
        <v>210-2698</v>
      </c>
      <c r="D2701" t="str">
        <f>'[1]210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'[1]210 Y RFC'!A2701</f>
        <v>HPA8703315YA</v>
      </c>
      <c r="C2702" t="str">
        <f>'[1]210 Y RFC'!B2701</f>
        <v>210-2699</v>
      </c>
      <c r="D2702" t="str">
        <f>'[1]210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69830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69,830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'[1]210 Y RFC'!A2702</f>
        <v>POL840116AS2</v>
      </c>
      <c r="C2703" t="str">
        <f>'[1]210 Y RFC'!B2702</f>
        <v>210-2700</v>
      </c>
      <c r="D2703" t="str">
        <f>'[1]210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'[1]210 Y RFC'!A2703</f>
        <v>DPL8805186J5</v>
      </c>
      <c r="C2704" t="str">
        <f>'[1]210 Y RFC'!B2703</f>
        <v>210-2701</v>
      </c>
      <c r="D2704" t="str">
        <f>'[1]210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'[1]210 Y RFC'!A2704</f>
        <v>TOTJ921117KA8</v>
      </c>
      <c r="C2705" t="str">
        <f>'[1]210 Y RFC'!B2704</f>
        <v>210-2702</v>
      </c>
      <c r="D2705" t="str">
        <f>'[1]210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'[1]210 Y RFC'!A2705</f>
        <v>MCO081120Q19</v>
      </c>
      <c r="C2706" t="str">
        <f>'[1]210 Y RFC'!B2705</f>
        <v>210-2703</v>
      </c>
      <c r="D2706" t="str">
        <f>'[1]210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0</v>
      </c>
      <c r="T2706" s="74"/>
    </row>
    <row r="2707" spans="2:20" x14ac:dyDescent="0.25">
      <c r="B2707" t="str">
        <f>'[1]210 Y RFC'!A2706</f>
        <v>BPA100730CZ4</v>
      </c>
      <c r="C2707" t="str">
        <f>'[1]210 Y RFC'!B2706</f>
        <v>210-2704</v>
      </c>
      <c r="D2707" t="str">
        <f>'[1]210 Y RFC'!C2706</f>
        <v>BOLSAS PLASTICAS DE LOS ALTOS SA DE CV</v>
      </c>
      <c r="E2707" s="28">
        <f>SUMIFS(Tabla16[TASA 16],Tabla16[NUM],Tabla1[[#This Row],[CODIGO]])</f>
        <v>248500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39760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248,500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39,760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39760</v>
      </c>
    </row>
    <row r="2708" spans="2:20" x14ac:dyDescent="0.25">
      <c r="B2708" t="str">
        <f>'[1]210 Y RFC'!A2707</f>
        <v>TOJE710714NK4</v>
      </c>
      <c r="C2708" t="str">
        <f>'[1]210 Y RFC'!B2707</f>
        <v>210-2705</v>
      </c>
      <c r="D2708" t="str">
        <f>'[1]210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'[1]210 Y RFC'!A2708</f>
        <v>LKA110831PI3</v>
      </c>
      <c r="C2709" t="str">
        <f>'[1]210 Y RFC'!B2708</f>
        <v>210-2706</v>
      </c>
      <c r="D2709" t="str">
        <f>'[1]210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'[1]210 Y RFC'!A2709</f>
        <v>FAR111010I93</v>
      </c>
      <c r="C2710" t="str">
        <f>'[1]210 Y RFC'!B2709</f>
        <v>210-2707</v>
      </c>
      <c r="D2710" t="str">
        <f>'[1]210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'[1]210 Y RFC'!A2710</f>
        <v>LEER640114CF2</v>
      </c>
      <c r="C2711" t="str">
        <f>'[1]210 Y RFC'!B2710</f>
        <v>210-2708</v>
      </c>
      <c r="D2711" t="str">
        <f>'[1]210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'[1]210 Y RFC'!A2711</f>
        <v>PEAP600309L25</v>
      </c>
      <c r="C2712" t="str">
        <f>'[1]210 Y RFC'!B2711</f>
        <v>210-2709</v>
      </c>
      <c r="D2712" t="str">
        <f>'[1]210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'[1]210 Y RFC'!A2712</f>
        <v>ROVJ4208156I1</v>
      </c>
      <c r="C2713" t="str">
        <f>'[1]210 Y RFC'!B2712</f>
        <v>210-2710</v>
      </c>
      <c r="D2713" t="str">
        <f>'[1]210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'[1]210 Y RFC'!A2713</f>
        <v>APO120820265</v>
      </c>
      <c r="C2714" t="str">
        <f>'[1]210 Y RFC'!B2713</f>
        <v>210-2711</v>
      </c>
      <c r="D2714" t="str">
        <f>'[1]210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'[1]210 Y RFC'!A2714</f>
        <v>PDC121213SH5</v>
      </c>
      <c r="C2715" t="str">
        <f>'[1]210 Y RFC'!B2714</f>
        <v>210-2712</v>
      </c>
      <c r="D2715" t="str">
        <f>'[1]210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'[1]210 Y RFC'!A2715</f>
        <v>RORD830608JB8</v>
      </c>
      <c r="C2716" t="str">
        <f>'[1]210 Y RFC'!B2715</f>
        <v>210-2713</v>
      </c>
      <c r="D2716" t="str">
        <f>'[1]210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307427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307,427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'[1]210 Y RFC'!A2716</f>
        <v>DDN140430522</v>
      </c>
      <c r="C2717" t="str">
        <f>'[1]210 Y RFC'!B2716</f>
        <v>210-2714</v>
      </c>
      <c r="D2717" t="str">
        <f>'[1]210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'[1]210 Y RFC'!A2717</f>
        <v>GUMB5003191F9</v>
      </c>
      <c r="C2718" t="str">
        <f>'[1]210 Y RFC'!B2717</f>
        <v>210-2715</v>
      </c>
      <c r="D2718" t="str">
        <f>'[1]210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'[1]210 Y RFC'!A2718</f>
        <v>LJA870102KE7</v>
      </c>
      <c r="C2719" t="str">
        <f>'[1]210 Y RFC'!B2718</f>
        <v>210-2716</v>
      </c>
      <c r="D2719" t="str">
        <f>'[1]210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'[1]210 Y RFC'!A2719</f>
        <v>COOR680820MP4</v>
      </c>
      <c r="C2720" t="str">
        <f>'[1]210 Y RFC'!B2719</f>
        <v>210-2717</v>
      </c>
      <c r="D2720" t="str">
        <f>'[1]210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'[1]210 Y RFC'!A2720</f>
        <v>TOCM661017CL3</v>
      </c>
      <c r="C2721" t="str">
        <f>'[1]210 Y RFC'!B2720</f>
        <v>210-2718</v>
      </c>
      <c r="D2721" t="str">
        <f>'[1]210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'[1]210 Y RFC'!A2721</f>
        <v>RSI840820716</v>
      </c>
      <c r="C2722" t="str">
        <f>'[1]210 Y RFC'!B2721</f>
        <v>210-2719</v>
      </c>
      <c r="D2722" t="str">
        <f>'[1]210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'[1]210 Y RFC'!A2722</f>
        <v>AECJ780915247</v>
      </c>
      <c r="C2723" t="str">
        <f>'[1]210 Y RFC'!B2722</f>
        <v>210-2720</v>
      </c>
      <c r="D2723" t="str">
        <f>'[1]210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'[1]210 Y RFC'!A2723</f>
        <v>EAAJ900125PB6</v>
      </c>
      <c r="C2724" t="str">
        <f>'[1]210 Y RFC'!B2723</f>
        <v>210-2721</v>
      </c>
      <c r="D2724" t="str">
        <f>'[1]210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'[1]210 Y RFC'!A2724</f>
        <v>NAAF780815TU3</v>
      </c>
      <c r="C2725" t="str">
        <f>'[1]210 Y RFC'!B2724</f>
        <v>210-2722</v>
      </c>
      <c r="D2725" t="str">
        <f>'[1]210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'[1]210 Y RFC'!A2725</f>
        <v>POC850423S24</v>
      </c>
      <c r="C2726" t="str">
        <f>'[1]210 Y RFC'!B2725</f>
        <v>210-2723</v>
      </c>
      <c r="D2726" t="str">
        <f>'[1]210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'[1]210 Y RFC'!A2726</f>
        <v>GOMJ5912252I7</v>
      </c>
      <c r="C2727" t="str">
        <f>'[1]210 Y RFC'!B2726</f>
        <v>210-2724</v>
      </c>
      <c r="D2727" t="str">
        <f>'[1]210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'[1]210 Y RFC'!A2727</f>
        <v>PARA8005116S3</v>
      </c>
      <c r="C2728" t="str">
        <f>'[1]210 Y RFC'!B2727</f>
        <v>210-2725</v>
      </c>
      <c r="D2728" t="str">
        <f>'[1]210 Y RFC'!C2727</f>
        <v>PADILLA ROCHA ALAN MISAEL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'[1]210 Y RFC'!A2728</f>
        <v>MSH081017AB7</v>
      </c>
      <c r="C2729" t="str">
        <f>'[1]210 Y RFC'!B2728</f>
        <v>210-2726</v>
      </c>
      <c r="D2729" t="str">
        <f>'[1]210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'[1]210 Y RFC'!A2729</f>
        <v>ICG100430QK8</v>
      </c>
      <c r="C2730" t="str">
        <f>'[1]210 Y RFC'!B2729</f>
        <v>210-2727</v>
      </c>
      <c r="D2730" t="str">
        <f>'[1]210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'[1]210 Y RFC'!A2730</f>
        <v>LOAA690607EQ9</v>
      </c>
      <c r="C2731" t="str">
        <f>'[1]210 Y RFC'!B2730</f>
        <v>210-2728</v>
      </c>
      <c r="D2731" t="str">
        <f>'[1]210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0</v>
      </c>
      <c r="T2731" s="74"/>
    </row>
    <row r="2732" spans="2:20" x14ac:dyDescent="0.25">
      <c r="B2732" t="str">
        <f>'[1]210 Y RFC'!A2731</f>
        <v>CUMA7308028D4</v>
      </c>
      <c r="C2732" t="str">
        <f>'[1]210 Y RFC'!B2731</f>
        <v>210-2729</v>
      </c>
      <c r="D2732" t="str">
        <f>'[1]210 Y RFC'!C2731</f>
        <v>CRUZ MERCADO ARACELI</v>
      </c>
      <c r="E2732" s="28">
        <f>SUMIFS(Tabla16[TASA 16],Tabla16[NUM],Tabla1[[#This Row],[CODIGO]])</f>
        <v>39627</v>
      </c>
      <c r="F2732" s="28">
        <f>SUMIFS(Tabla16[TASA 0%],Tabla16[NUM],Tabla1[[#This Row],[CODIGO]])</f>
        <v>19050.18</v>
      </c>
      <c r="G2732" s="28">
        <f>SUMIFS(Tabla16[[EXENTO ]],Tabla16[NUM],Tabla1[[#This Row],[CODIGO]])</f>
        <v>0</v>
      </c>
      <c r="H2732" s="28">
        <f>SUMIFS(Tabla16[IVA],Tabla16[NUM],Tabla1[[#This Row],[CODIGO]])</f>
        <v>6340.32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39,627</v>
      </c>
      <c r="L2732" t="str">
        <f>FIXED(Tabla1[[#This Row],[TASA 0%]],0)</f>
        <v>19,050</v>
      </c>
      <c r="M2732" t="str">
        <f>FIXED(Tabla1[[#This Row],[TASA EXE.]],0)</f>
        <v>0</v>
      </c>
      <c r="N2732" t="str">
        <f>FIXED(Tabla1[[#This Row],[IVA]],0)</f>
        <v>6,340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6340.32</v>
      </c>
    </row>
    <row r="2733" spans="2:20" x14ac:dyDescent="0.25">
      <c r="B2733" t="str">
        <f>'[1]210 Y RFC'!A2732</f>
        <v>GAPT6710268P3</v>
      </c>
      <c r="C2733" t="str">
        <f>'[1]210 Y RFC'!B2732</f>
        <v>210-2730</v>
      </c>
      <c r="D2733" t="str">
        <f>'[1]210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45170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45,170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'[1]210 Y RFC'!A2733</f>
        <v>EAL130903BG0</v>
      </c>
      <c r="C2734" t="str">
        <f>'[1]210 Y RFC'!B2733</f>
        <v>210-2731</v>
      </c>
      <c r="D2734" t="str">
        <f>'[1]210 Y RFC'!C2733</f>
        <v>ELECTRONICA ALDI SA DE CV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x14ac:dyDescent="0.25">
      <c r="B2735" t="str">
        <f>'[1]210 Y RFC'!A2734</f>
        <v>MAML660214HXA</v>
      </c>
      <c r="C2735" t="str">
        <f>'[1]210 Y RFC'!B2734</f>
        <v>210-2732</v>
      </c>
      <c r="D2735" t="str">
        <f>'[1]210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'[1]210 Y RFC'!A2735</f>
        <v>MAMC730121EX5</v>
      </c>
      <c r="C2736" t="str">
        <f>'[1]210 Y RFC'!B2735</f>
        <v>210-2733</v>
      </c>
      <c r="D2736" t="str">
        <f>'[1]210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'[1]210 Y RFC'!A2736</f>
        <v>NUC990310RN5</v>
      </c>
      <c r="C2737" t="str">
        <f>'[1]210 Y RFC'!B2736</f>
        <v>210-2734</v>
      </c>
      <c r="D2737" t="str">
        <f>'[1]210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'[1]210 Y RFC'!A2737</f>
        <v>VEPA650508BQ8</v>
      </c>
      <c r="C2738" t="str">
        <f>'[1]210 Y RFC'!B2737</f>
        <v>210-2735</v>
      </c>
      <c r="D2738" t="str">
        <f>'[1]210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'[1]210 Y RFC'!A2738</f>
        <v>NPA0803124V6</v>
      </c>
      <c r="C2739" t="str">
        <f>'[1]210 Y RFC'!B2738</f>
        <v>210-2736</v>
      </c>
      <c r="D2739" t="str">
        <f>'[1]210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'[1]210 Y RFC'!A2739</f>
        <v>GODR880908IU7</v>
      </c>
      <c r="C2740" t="str">
        <f>'[1]210 Y RFC'!B2739</f>
        <v>210-2737</v>
      </c>
      <c r="D2740" t="str">
        <f>'[1]210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'[1]210 Y RFC'!A2740</f>
        <v>GOMN701020GA5</v>
      </c>
      <c r="C2741" t="str">
        <f>'[1]210 Y RFC'!B2740</f>
        <v>210-2738</v>
      </c>
      <c r="D2741" t="str">
        <f>'[1]210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'[1]210 Y RFC'!A2741</f>
        <v>CURL7603147H3</v>
      </c>
      <c r="C2742" t="str">
        <f>'[1]210 Y RFC'!B2741</f>
        <v>210-2739</v>
      </c>
      <c r="D2742" t="str">
        <f>'[1]210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'[1]210 Y RFC'!A2742</f>
        <v>MED010116I23</v>
      </c>
      <c r="C2743" t="str">
        <f>'[1]210 Y RFC'!B2742</f>
        <v>210-2740</v>
      </c>
      <c r="D2743" t="str">
        <f>'[1]210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'[1]210 Y RFC'!A2743</f>
        <v>CEDR901027NQ5</v>
      </c>
      <c r="C2744" t="str">
        <f>'[1]210 Y RFC'!B2743</f>
        <v>210-2741</v>
      </c>
      <c r="D2744" t="str">
        <f>'[1]210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14142.95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14,143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0</v>
      </c>
      <c r="T2744" s="74"/>
    </row>
    <row r="2745" spans="2:20" x14ac:dyDescent="0.25">
      <c r="B2745" t="str">
        <f>'[1]210 Y RFC'!A2744</f>
        <v>NEB021004T56</v>
      </c>
      <c r="C2745" t="str">
        <f>'[1]210 Y RFC'!B2744</f>
        <v>210-2742</v>
      </c>
      <c r="D2745" t="str">
        <f>'[1]210 Y RFC'!C2744</f>
        <v>NEB SA DE CV</v>
      </c>
      <c r="E2745" s="28">
        <f>SUMIFS(Tabla16[TASA 16],Tabla16[NUM],Tabla1[[#This Row],[CODIGO]])</f>
        <v>0</v>
      </c>
      <c r="F2745" s="28">
        <f>SUMIFS(Tabla16[TASA 0%],Tabla16[NUM],Tabla1[[#This Row],[CODIGO]])</f>
        <v>0</v>
      </c>
      <c r="G2745" s="28">
        <f>SUMIFS(Tabla16[[EXENTO ]],Tabla16[NUM],Tabla1[[#This Row],[CODIGO]])</f>
        <v>0</v>
      </c>
      <c r="H2745" s="28">
        <f>SUMIFS(Tabla16[IVA],Tabla16[NUM],Tabla1[[#This Row],[CODIGO]])</f>
        <v>0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0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0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0</v>
      </c>
    </row>
    <row r="2746" spans="2:20" x14ac:dyDescent="0.25">
      <c r="B2746" t="str">
        <f>'[1]210 Y RFC'!A2745</f>
        <v>COLJ731227851</v>
      </c>
      <c r="C2746" t="str">
        <f>'[1]210 Y RFC'!B2745</f>
        <v>210-2743</v>
      </c>
      <c r="D2746" t="str">
        <f>'[1]210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'[1]210 Y RFC'!A2746</f>
        <v>SGH120525V53</v>
      </c>
      <c r="C2747" t="str">
        <f>'[1]210 Y RFC'!B2746</f>
        <v>210-2744</v>
      </c>
      <c r="D2747" t="str">
        <f>'[1]210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'[1]210 Y RFC'!A2747</f>
        <v>TTR000515B60</v>
      </c>
      <c r="C2748" t="str">
        <f>'[1]210 Y RFC'!B2747</f>
        <v>210-2745</v>
      </c>
      <c r="D2748" t="str">
        <f>'[1]210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x14ac:dyDescent="0.25">
      <c r="B2749" t="str">
        <f>'[1]210 Y RFC'!A2748</f>
        <v>OJR1104133N3</v>
      </c>
      <c r="C2749" t="str">
        <f>'[1]210 Y RFC'!B2748</f>
        <v>210-2746</v>
      </c>
      <c r="D2749" t="str">
        <f>'[1]210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'[1]210 Y RFC'!A2749</f>
        <v>HEHJ700623829</v>
      </c>
      <c r="C2750" t="str">
        <f>'[1]210 Y RFC'!B2749</f>
        <v>210-2747</v>
      </c>
      <c r="D2750" t="str">
        <f>'[1]210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'[1]210 Y RFC'!A2750</f>
        <v>GAT9306247G6</v>
      </c>
      <c r="C2751" t="str">
        <f>'[1]210 Y RFC'!B2750</f>
        <v>210-2748</v>
      </c>
      <c r="D2751" t="str">
        <f>'[1]210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'[1]210 Y RFC'!A2751</f>
        <v>OOGV7801185G4</v>
      </c>
      <c r="C2752" t="str">
        <f>'[1]210 Y RFC'!B2751</f>
        <v>210-2749</v>
      </c>
      <c r="D2752" t="str">
        <f>'[1]210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'[1]210 Y RFC'!A2752</f>
        <v>DORA840502NNA</v>
      </c>
      <c r="C2753" t="str">
        <f>'[1]210 Y RFC'!B2752</f>
        <v>210-2750</v>
      </c>
      <c r="D2753" t="str">
        <f>'[1]210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'[1]210 Y RFC'!A2753</f>
        <v>FST120201D12</v>
      </c>
      <c r="C2754" t="str">
        <f>'[1]210 Y RFC'!B2753</f>
        <v>210-2751</v>
      </c>
      <c r="D2754" t="str">
        <f>'[1]210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'[1]210 Y RFC'!A2754</f>
        <v>TPL9912072B8</v>
      </c>
      <c r="C2755" t="str">
        <f>'[1]210 Y RFC'!B2754</f>
        <v>210-2752</v>
      </c>
      <c r="D2755" t="str">
        <f>'[1]210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'[1]210 Y RFC'!A2755</f>
        <v>DIPS730807JE1</v>
      </c>
      <c r="C2756" t="str">
        <f>'[1]210 Y RFC'!B2755</f>
        <v>210-2753</v>
      </c>
      <c r="D2756" t="str">
        <f>'[1]210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'[1]210 Y RFC'!A2756</f>
        <v>BESR650401VD1</v>
      </c>
      <c r="C2757" t="str">
        <f>'[1]210 Y RFC'!B2756</f>
        <v>210-2754</v>
      </c>
      <c r="D2757" t="str">
        <f>'[1]210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'[1]210 Y RFC'!A2757</f>
        <v>COAS850212HJ7</v>
      </c>
      <c r="C2758" t="str">
        <f>'[1]210 Y RFC'!B2757</f>
        <v>210-2755</v>
      </c>
      <c r="D2758" t="str">
        <f>'[1]210 Y RFC'!C2757</f>
        <v>CORNEJO ACEVES SERGIO</v>
      </c>
      <c r="E2758" s="28">
        <f>SUMIFS(Tabla16[TASA 16],Tabla16[NUM],Tabla1[[#This Row],[CODIGO]])</f>
        <v>0</v>
      </c>
      <c r="F2758" s="28">
        <f>SUMIFS(Tabla16[TASA 0%],Tabla16[NUM],Tabla1[[#This Row],[CODIGO]])</f>
        <v>0</v>
      </c>
      <c r="G2758" s="28">
        <f>SUMIFS(Tabla16[[EXENTO ]],Tabla16[NUM],Tabla1[[#This Row],[CODIGO]])</f>
        <v>0</v>
      </c>
      <c r="H2758" s="28">
        <f>SUMIFS(Tabla16[IVA],Tabla16[NUM],Tabla1[[#This Row],[CODIGO]])</f>
        <v>0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0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0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0</v>
      </c>
      <c r="T2758" s="74"/>
    </row>
    <row r="2759" spans="2:20" x14ac:dyDescent="0.25">
      <c r="B2759" t="str">
        <f>'[1]210 Y RFC'!A2758</f>
        <v>UCM100730NX0</v>
      </c>
      <c r="C2759" t="str">
        <f>'[1]210 Y RFC'!B2758</f>
        <v>210-2756</v>
      </c>
      <c r="D2759" t="str">
        <f>'[1]210 Y RFC'!C2758</f>
        <v>US COTTON MEXICO S DE RL DE CV</v>
      </c>
      <c r="E2759" s="28">
        <f>SUMIFS(Tabla16[TASA 16],Tabla16[NUM],Tabla1[[#This Row],[CODIGO]])</f>
        <v>63004.1875</v>
      </c>
      <c r="F2759" s="28">
        <f>SUMIFS(Tabla16[TASA 0%],Tabla16[NUM],Tabla1[[#This Row],[CODIGO]])</f>
        <v>1916.6524999999965</v>
      </c>
      <c r="G2759" s="28">
        <f>SUMIFS(Tabla16[[EXENTO ]],Tabla16[NUM],Tabla1[[#This Row],[CODIGO]])</f>
        <v>0</v>
      </c>
      <c r="H2759" s="28">
        <f>SUMIFS(Tabla16[IVA],Tabla16[NUM],Tabla1[[#This Row],[CODIGO]])</f>
        <v>10080.67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63,004</v>
      </c>
      <c r="L2759" t="str">
        <f>FIXED(Tabla1[[#This Row],[TASA 0%]],0)</f>
        <v>1,917</v>
      </c>
      <c r="M2759" t="str">
        <f>FIXED(Tabla1[[#This Row],[TASA EXE.]],0)</f>
        <v>0</v>
      </c>
      <c r="N2759" t="str">
        <f>FIXED(Tabla1[[#This Row],[IVA]],0)</f>
        <v>10,081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10080.64</v>
      </c>
    </row>
    <row r="2760" spans="2:20" x14ac:dyDescent="0.25">
      <c r="B2760" t="str">
        <f>'[1]210 Y RFC'!A2759</f>
        <v>LEAJ781216BP0</v>
      </c>
      <c r="C2760" t="str">
        <f>'[1]210 Y RFC'!B2759</f>
        <v>210-2757</v>
      </c>
      <c r="D2760" t="str">
        <f>'[1]210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'[1]210 Y RFC'!A2760</f>
        <v>LOCI731022F97</v>
      </c>
      <c r="C2761" t="str">
        <f>'[1]210 Y RFC'!B2760</f>
        <v>210-2758</v>
      </c>
      <c r="D2761" t="str">
        <f>'[1]210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'[1]210 Y RFC'!A2761</f>
        <v>OOCH7312064X7</v>
      </c>
      <c r="C2762" t="str">
        <f>'[1]210 Y RFC'!B2761</f>
        <v>210-2759</v>
      </c>
      <c r="D2762" t="str">
        <f>'[1]210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'[1]210 Y RFC'!A2762</f>
        <v>MPS140820FH8</v>
      </c>
      <c r="C2763" t="str">
        <f>'[1]210 Y RFC'!B2762</f>
        <v>210-2760</v>
      </c>
      <c r="D2763" t="str">
        <f>'[1]210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'[1]210 Y RFC'!A2763</f>
        <v>CIC911023DS8</v>
      </c>
      <c r="C2764" t="str">
        <f>'[1]210 Y RFC'!B2763</f>
        <v>210-2761</v>
      </c>
      <c r="D2764" t="str">
        <f>'[1]210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'[1]210 Y RFC'!A2764</f>
        <v>FFU130426K86</v>
      </c>
      <c r="C2765" t="str">
        <f>'[1]210 Y RFC'!B2764</f>
        <v>210-2762</v>
      </c>
      <c r="D2765" t="str">
        <f>'[1]210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'[1]210 Y RFC'!A2765</f>
        <v>AEJM850719A72</v>
      </c>
      <c r="C2766" t="str">
        <f>'[1]210 Y RFC'!B2765</f>
        <v>210-2763</v>
      </c>
      <c r="D2766" t="str">
        <f>'[1]210 Y RFC'!C2765</f>
        <v>ARREOLA JAUREGUI JOSE MANUEL</v>
      </c>
      <c r="E2766" s="28">
        <f>SUMIFS(Tabla16[TASA 16],Tabla16[NUM],Tabla1[[#This Row],[CODIGO]])</f>
        <v>375.875</v>
      </c>
      <c r="F2766" s="28">
        <f>SUMIFS(Tabla16[TASA 0%],Tabla16[NUM],Tabla1[[#This Row],[CODIGO]])</f>
        <v>-1.4999999999986358E-2</v>
      </c>
      <c r="G2766" s="28">
        <f>SUMIFS(Tabla16[[EXENTO ]],Tabla16[NUM],Tabla1[[#This Row],[CODIGO]])</f>
        <v>0</v>
      </c>
      <c r="H2766" s="28">
        <f>SUMIFS(Tabla16[IVA],Tabla16[NUM],Tabla1[[#This Row],[CODIGO]])</f>
        <v>60.14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376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60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60.160000000000004</v>
      </c>
    </row>
    <row r="2767" spans="2:20" x14ac:dyDescent="0.25">
      <c r="B2767" t="str">
        <f>'[1]210 Y RFC'!A2766</f>
        <v>THE130522GR0</v>
      </c>
      <c r="C2767" t="str">
        <f>'[1]210 Y RFC'!B2766</f>
        <v>210-2764</v>
      </c>
      <c r="D2767" t="str">
        <f>'[1]210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4"/>
    </row>
    <row r="2768" spans="2:20" x14ac:dyDescent="0.25">
      <c r="B2768" t="str">
        <f>'[1]210 Y RFC'!A2767</f>
        <v>LCC920312424</v>
      </c>
      <c r="C2768" t="str">
        <f>'[1]210 Y RFC'!B2767</f>
        <v>210-2765</v>
      </c>
      <c r="D2768" t="str">
        <f>'[1]210 Y RFC'!C2767</f>
        <v>LABORATORIOS CLINIC SA DE CV</v>
      </c>
      <c r="E2768" s="28">
        <f>SUMIFS(Tabla16[TASA 16],Tabla16[NUM],Tabla1[[#This Row],[CODIGO]])</f>
        <v>48027.6875</v>
      </c>
      <c r="F2768" s="28">
        <f>SUMIFS(Tabla16[TASA 0%],Tabla16[NUM],Tabla1[[#This Row],[CODIGO]])</f>
        <v>1.2499999997089617E-2</v>
      </c>
      <c r="G2768" s="28">
        <f>SUMIFS(Tabla16[[EXENTO ]],Tabla16[NUM],Tabla1[[#This Row],[CODIGO]])</f>
        <v>0</v>
      </c>
      <c r="H2768" s="28">
        <f>SUMIFS(Tabla16[IVA],Tabla16[NUM],Tabla1[[#This Row],[CODIGO]])</f>
        <v>7684.43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48,028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7,684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7684.4800000000005</v>
      </c>
    </row>
    <row r="2769" spans="2:18" x14ac:dyDescent="0.25">
      <c r="B2769" t="str">
        <f>'[1]210 Y RFC'!A2768</f>
        <v>ARO860923TK0</v>
      </c>
      <c r="C2769" t="str">
        <f>'[1]210 Y RFC'!B2768</f>
        <v>210-2766</v>
      </c>
      <c r="D2769" t="str">
        <f>'[1]210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'[1]210 Y RFC'!A2769</f>
        <v>CAZC640331GJ0</v>
      </c>
      <c r="C2770" t="str">
        <f>'[1]210 Y RFC'!B2769</f>
        <v>210-2767</v>
      </c>
      <c r="D2770" t="str">
        <f>'[1]210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'[1]210 Y RFC'!A2770</f>
        <v>B&amp;L8511142P7</v>
      </c>
      <c r="C2771" t="str">
        <f>'[1]210 Y RFC'!B2770</f>
        <v>210-2768</v>
      </c>
      <c r="D2771" t="str">
        <f>'[1]210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'[1]210 Y RFC'!A2771</f>
        <v>MAHF610822UL6</v>
      </c>
      <c r="C2772" t="str">
        <f>'[1]210 Y RFC'!B2771</f>
        <v>210-2769</v>
      </c>
      <c r="D2772" t="str">
        <f>'[1]210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'[1]210 Y RFC'!A2772</f>
        <v>JPC970403R38</v>
      </c>
      <c r="C2773" t="str">
        <f>'[1]210 Y RFC'!B2772</f>
        <v>210-2770</v>
      </c>
      <c r="D2773" t="str">
        <f>'[1]210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'[1]210 Y RFC'!A2773</f>
        <v>PGC141023JC3</v>
      </c>
      <c r="C2774" t="str">
        <f>'[1]210 Y RFC'!B2773</f>
        <v>210-2771</v>
      </c>
      <c r="D2774" t="str">
        <f>'[1]210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880176.20000000007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880,176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'[1]210 Y RFC'!A2774</f>
        <v>ICB121217J21</v>
      </c>
      <c r="C2775" t="str">
        <f>'[1]210 Y RFC'!B2774</f>
        <v>210-2772</v>
      </c>
      <c r="D2775" t="str">
        <f>'[1]210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'[1]210 Y RFC'!A2775</f>
        <v>BEMA871208BN2</v>
      </c>
      <c r="C2776" t="str">
        <f>'[1]210 Y RFC'!B2775</f>
        <v>210-2773</v>
      </c>
      <c r="D2776" t="str">
        <f>'[1]210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x14ac:dyDescent="0.25">
      <c r="B2777" t="str">
        <f>'[1]210 Y RFC'!A2776</f>
        <v>FSC920330843</v>
      </c>
      <c r="C2777" t="str">
        <f>'[1]210 Y RFC'!B2776</f>
        <v>210-2774</v>
      </c>
      <c r="D2777" t="str">
        <f>'[1]210 Y RFC'!C2776</f>
        <v>FABRICA DE SABANA Y COLCHA AMERICA SA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x14ac:dyDescent="0.25">
      <c r="B2778" t="str">
        <f>'[1]210 Y RFC'!A2777</f>
        <v>DNU1306241HA</v>
      </c>
      <c r="C2778" t="str">
        <f>'[1]210 Y RFC'!B2777</f>
        <v>210-2775</v>
      </c>
      <c r="D2778" t="str">
        <f>'[1]210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x14ac:dyDescent="0.25">
      <c r="B2779" t="str">
        <f>'[1]210 Y RFC'!A2778</f>
        <v>DIC0405057K2</v>
      </c>
      <c r="C2779" t="str">
        <f>'[1]210 Y RFC'!B2778</f>
        <v>210-2776</v>
      </c>
      <c r="D2779" t="str">
        <f>'[1]210 Y RFC'!C2778</f>
        <v>DISTRIBUIDORA INTEGRAL PARA CONSTRUCCION SA DE CV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x14ac:dyDescent="0.25">
      <c r="B2780" t="str">
        <f>'[1]210 Y RFC'!A2779</f>
        <v>VEVC7810225V0</v>
      </c>
      <c r="C2780" t="str">
        <f>'[1]210 Y RFC'!B2779</f>
        <v>210-2777</v>
      </c>
      <c r="D2780" t="str">
        <f>'[1]210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0</v>
      </c>
    </row>
    <row r="2781" spans="2:18" x14ac:dyDescent="0.25">
      <c r="B2781" t="str">
        <f>'[1]210 Y RFC'!A2780</f>
        <v>FGU830930PD3</v>
      </c>
      <c r="C2781" t="str">
        <f>'[1]210 Y RFC'!B2780</f>
        <v>210-2778</v>
      </c>
      <c r="D2781" t="str">
        <f>'[1]210 Y RFC'!C2780</f>
        <v>FARMACIA GUADALAJARA SA DE CV</v>
      </c>
      <c r="E2781" s="28">
        <f>SUMIFS(Tabla16[TASA 16],Tabla16[NUM],Tabla1[[#This Row],[CODIGO]])</f>
        <v>24664.25</v>
      </c>
      <c r="F2781" s="28">
        <f>SUMIFS(Tabla16[TASA 0%],Tabla16[NUM],Tabla1[[#This Row],[CODIGO]])</f>
        <v>-2.9999999998835847E-2</v>
      </c>
      <c r="G2781" s="28">
        <f>SUMIFS(Tabla16[[EXENTO ]],Tabla16[NUM],Tabla1[[#This Row],[CODIGO]])</f>
        <v>0</v>
      </c>
      <c r="H2781" s="28">
        <f>SUMIFS(Tabla16[IVA],Tabla16[NUM],Tabla1[[#This Row],[CODIGO]])</f>
        <v>3946.28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24,664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3,946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3946.2400000000002</v>
      </c>
    </row>
    <row r="2782" spans="2:18" x14ac:dyDescent="0.25">
      <c r="B2782" t="str">
        <f>'[1]210 Y RFC'!A2781</f>
        <v>IDI090701S66</v>
      </c>
      <c r="C2782" t="str">
        <f>'[1]210 Y RFC'!B2781</f>
        <v>210-2779</v>
      </c>
      <c r="D2782" t="str">
        <f>'[1]210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'[1]210 Y RFC'!A2782</f>
        <v>HEVI570824UT5</v>
      </c>
      <c r="C2783" t="str">
        <f>'[1]210 Y RFC'!B2782</f>
        <v>210-2780</v>
      </c>
      <c r="D2783" t="str">
        <f>'[1]210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'[1]210 Y RFC'!A2783</f>
        <v>SPE040130LH3</v>
      </c>
      <c r="C2784" t="str">
        <f>'[1]210 Y RFC'!B2783</f>
        <v>210-2781</v>
      </c>
      <c r="D2784" t="str">
        <f>'[1]210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'[1]210 Y RFC'!A2784</f>
        <v>OTA910116FS3</v>
      </c>
      <c r="C2785" t="str">
        <f>'[1]210 Y RFC'!B2784</f>
        <v>210-2782</v>
      </c>
      <c r="D2785" t="str">
        <f>'[1]210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'[1]210 Y RFC'!A2785</f>
        <v>BAGG491209KT9</v>
      </c>
      <c r="C2786" t="str">
        <f>'[1]210 Y RFC'!B2785</f>
        <v>210-2783</v>
      </c>
      <c r="D2786" t="str">
        <f>'[1]210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'[1]210 Y RFC'!A2786</f>
        <v>LOGJ471007MW1</v>
      </c>
      <c r="C2787" t="str">
        <f>'[1]210 Y RFC'!B2786</f>
        <v>210-2784</v>
      </c>
      <c r="D2787" t="str">
        <f>'[1]210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0</v>
      </c>
      <c r="T2787" s="74"/>
    </row>
    <row r="2788" spans="2:20" x14ac:dyDescent="0.25">
      <c r="B2788" t="str">
        <f>'[1]210 Y RFC'!A2787</f>
        <v>ISA950810229</v>
      </c>
      <c r="C2788" t="str">
        <f>'[1]210 Y RFC'!B2787</f>
        <v>210-2785</v>
      </c>
      <c r="D2788" t="str">
        <f>'[1]210 Y RFC'!C2787</f>
        <v>IMPULSORA SAHUAYO SA DE CV</v>
      </c>
      <c r="E2788" s="28">
        <f>SUMIFS(Tabla16[TASA 16],Tabla16[NUM],Tabla1[[#This Row],[CODIGO]])</f>
        <v>375821.4375</v>
      </c>
      <c r="F2788" s="28">
        <f>SUMIFS(Tabla16[TASA 0%],Tabla16[NUM],Tabla1[[#This Row],[CODIGO]])</f>
        <v>569771.29249999998</v>
      </c>
      <c r="G2788" s="28">
        <f>SUMIFS(Tabla16[[EXENTO ]],Tabla16[NUM],Tabla1[[#This Row],[CODIGO]])</f>
        <v>19585.309999999998</v>
      </c>
      <c r="H2788" s="28">
        <f>SUMIFS(Tabla16[IVA],Tabla16[NUM],Tabla1[[#This Row],[CODIGO]])</f>
        <v>60131.429999999993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375,821</v>
      </c>
      <c r="L2788" t="str">
        <f>FIXED(Tabla1[[#This Row],[TASA 0%]],0)</f>
        <v>569,771</v>
      </c>
      <c r="M2788" t="str">
        <f>FIXED(Tabla1[[#This Row],[TASA EXE.]],0)</f>
        <v>19,585</v>
      </c>
      <c r="N2788" t="str">
        <f>FIXED(Tabla1[[#This Row],[IVA]],0)</f>
        <v>60,131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60131.360000000001</v>
      </c>
    </row>
    <row r="2789" spans="2:20" x14ac:dyDescent="0.25">
      <c r="B2789" t="str">
        <f>'[1]210 Y RFC'!A2788</f>
        <v>GCE060127FS4</v>
      </c>
      <c r="C2789" t="str">
        <f>'[1]210 Y RFC'!B2788</f>
        <v>210-2786</v>
      </c>
      <c r="D2789" t="str">
        <f>'[1]210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 t="str">
        <f>'[1]210 Y RFC'!A2789</f>
        <v>MSS100506DR6</v>
      </c>
      <c r="C2790" t="str">
        <f>'[1]210 Y RFC'!B2789</f>
        <v>210-2787</v>
      </c>
      <c r="D2790" t="str">
        <f>'[1]210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>
        <f>'[1]210 Y RFC'!A2790</f>
        <v>0</v>
      </c>
      <c r="C2791" t="str">
        <f>'[1]210 Y RFC'!B2790</f>
        <v>210-2788</v>
      </c>
      <c r="D2791">
        <f>'[1]210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'[1]210 Y RFC'!A2791</f>
        <v>PAL110617P26</v>
      </c>
      <c r="C2792" t="str">
        <f>'[1]210 Y RFC'!B2791</f>
        <v>210-2789</v>
      </c>
      <c r="D2792" t="str">
        <f>'[1]210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54705.47</v>
      </c>
      <c r="G2792" s="28">
        <f>SUMIFS(Tabla16[[EXENTO ]],Tabla16[NUM],Tabla1[[#This Row],[CODIGO]])</f>
        <v>2388.1099999999997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54,705</v>
      </c>
      <c r="M2792" t="str">
        <f>FIXED(Tabla1[[#This Row],[TASA EXE.]],0)</f>
        <v>2,388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'[1]210 Y RFC'!A2792</f>
        <v>NUGP870627175</v>
      </c>
      <c r="C2793" t="str">
        <f>'[1]210 Y RFC'!B2792</f>
        <v>210-2790</v>
      </c>
      <c r="D2793" t="str">
        <f>'[1]210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'[1]210 Y RFC'!A2793</f>
        <v>CEM880726UZA</v>
      </c>
      <c r="C2794" t="str">
        <f>'[1]210 Y RFC'!B2793</f>
        <v>210-2791</v>
      </c>
      <c r="D2794" t="str">
        <f>'[1]210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'[1]210 Y RFC'!A2794</f>
        <v>MEMR531218RH2</v>
      </c>
      <c r="C2795" t="str">
        <f>'[1]210 Y RFC'!B2794</f>
        <v>210-2792</v>
      </c>
      <c r="D2795" t="str">
        <f>'[1]210 Y RFC'!C2794</f>
        <v>MENDOZA MACEDO ROSARIO</v>
      </c>
      <c r="E2795" s="28">
        <f>SUMIFS(Tabla16[TASA 16],Tabla16[NUM],Tabla1[[#This Row],[CODIGO]])</f>
        <v>598.1875</v>
      </c>
      <c r="F2795" s="28">
        <f>SUMIFS(Tabla16[TASA 0%],Tabla16[NUM],Tabla1[[#This Row],[CODIGO]])</f>
        <v>227196.73249999998</v>
      </c>
      <c r="G2795" s="28">
        <f>SUMIFS(Tabla16[[EXENTO ]],Tabla16[NUM],Tabla1[[#This Row],[CODIGO]])</f>
        <v>0</v>
      </c>
      <c r="H2795" s="28">
        <f>SUMIFS(Tabla16[IVA],Tabla16[NUM],Tabla1[[#This Row],[CODIGO]])</f>
        <v>95.71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598</v>
      </c>
      <c r="L2795" t="str">
        <f>FIXED(Tabla1[[#This Row],[TASA 0%]],0)</f>
        <v>227,197</v>
      </c>
      <c r="M2795" t="str">
        <f>FIXED(Tabla1[[#This Row],[TASA EXE.]],0)</f>
        <v>0</v>
      </c>
      <c r="N2795" t="str">
        <f>FIXED(Tabla1[[#This Row],[IVA]],0)</f>
        <v>96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95.68</v>
      </c>
    </row>
    <row r="2796" spans="2:20" x14ac:dyDescent="0.25">
      <c r="B2796" t="str">
        <f>'[1]210 Y RFC'!A2795</f>
        <v>MFA101108496</v>
      </c>
      <c r="C2796" t="str">
        <f>'[1]210 Y RFC'!B2795</f>
        <v>210-2793</v>
      </c>
      <c r="D2796" t="str">
        <f>'[1]210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'[1]210 Y RFC'!A2796</f>
        <v>VINI701107MZ2</v>
      </c>
      <c r="C2797" t="str">
        <f>'[1]210 Y RFC'!B2796</f>
        <v>210-2794</v>
      </c>
      <c r="D2797" t="str">
        <f>'[1]210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'[1]210 Y RFC'!A2797</f>
        <v>CLE810525EA1</v>
      </c>
      <c r="C2798" t="str">
        <f>'[1]210 Y RFC'!B2797</f>
        <v>210-2795</v>
      </c>
      <c r="D2798" t="str">
        <f>'[1]210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'[1]210 Y RFC'!A2798</f>
        <v>TTE990512QU0</v>
      </c>
      <c r="C2799" t="str">
        <f>'[1]210 Y RFC'!B2798</f>
        <v>210-2796</v>
      </c>
      <c r="D2799" t="str">
        <f>'[1]210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'[1]210 Y RFC'!A2799</f>
        <v>VIFA730530382</v>
      </c>
      <c r="C2800" t="str">
        <f>'[1]210 Y RFC'!B2799</f>
        <v>210-2797</v>
      </c>
      <c r="D2800" t="str">
        <f>'[1]210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'[1]210 Y RFC'!A2800</f>
        <v>NAGP6306067D5</v>
      </c>
      <c r="C2801" t="str">
        <f>'[1]210 Y RFC'!B2800</f>
        <v>210-2798</v>
      </c>
      <c r="D2801" t="str">
        <f>'[1]210 Y RFC'!C2800</f>
        <v>NAVARRO GONZALEZ PAZ ANGELICA</v>
      </c>
      <c r="E2801" s="28">
        <f>SUMIFS(Tabla16[TASA 16],Tabla16[NUM],Tabla1[[#This Row],[CODIGO]])</f>
        <v>270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43.2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270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43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43.2</v>
      </c>
    </row>
    <row r="2802" spans="2:18" x14ac:dyDescent="0.25">
      <c r="B2802" t="str">
        <f>'[1]210 Y RFC'!A2801</f>
        <v>KDI990111UQ5</v>
      </c>
      <c r="C2802" t="str">
        <f>'[1]210 Y RFC'!B2801</f>
        <v>210-2799</v>
      </c>
      <c r="D2802" t="str">
        <f>'[1]210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 t="str">
        <f>'[1]210 Y RFC'!A2802</f>
        <v>ELE9012281G2</v>
      </c>
      <c r="C2803" t="str">
        <f>'[1]210 Y RFC'!B2802</f>
        <v>210-2800</v>
      </c>
      <c r="D2803" t="str">
        <f>'[1]210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>
        <f>'[1]210 Y RFC'!A2803</f>
        <v>0</v>
      </c>
      <c r="C2804" t="str">
        <f>'[1]210 Y RFC'!B2803</f>
        <v>210-2801</v>
      </c>
      <c r="D2804" t="str">
        <f>'[1]210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'[1]210 Y RFC'!A2804</f>
        <v>SPO830427DQ1</v>
      </c>
      <c r="C2805" t="str">
        <f>'[1]210 Y RFC'!B2804</f>
        <v>210-2802</v>
      </c>
      <c r="D2805" t="str">
        <f>'[1]210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'[1]210 Y RFC'!A2805</f>
        <v>ACI180607AH8</v>
      </c>
      <c r="C2806" t="str">
        <f>'[1]210 Y RFC'!B2805</f>
        <v>210-2803</v>
      </c>
      <c r="D2806" t="str">
        <f>'[1]210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x14ac:dyDescent="0.25">
      <c r="B2807" t="str">
        <f>'[1]210 Y RFC'!A2806</f>
        <v>ETE200205DB2</v>
      </c>
      <c r="C2807" t="str">
        <f>'[1]210 Y RFC'!B2806</f>
        <v>210-2804</v>
      </c>
      <c r="D2807" t="str">
        <f>'[1]210 Y RFC'!C2806</f>
        <v>ESTRADA TEXTIL S DE RL DE CV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x14ac:dyDescent="0.25">
      <c r="B2808" t="str">
        <f>'[1]210 Y RFC'!A2807</f>
        <v>NAPK920225MU5</v>
      </c>
      <c r="C2808" t="str">
        <f>'[1]210 Y RFC'!B2807</f>
        <v>210-2805</v>
      </c>
      <c r="D2808" t="str">
        <f>'[1]210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'[1]210 Y RFC'!A2808</f>
        <v>PEGN8809285Z1</v>
      </c>
      <c r="C2809" t="str">
        <f>'[1]210 Y RFC'!B2808</f>
        <v>210-2806</v>
      </c>
      <c r="D2809" t="str">
        <f>'[1]210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'[1]210 Y RFC'!A2809</f>
        <v>RUFJ510526AV7</v>
      </c>
      <c r="C2810" t="str">
        <f>'[1]210 Y RFC'!B2809</f>
        <v>210-2807</v>
      </c>
      <c r="D2810" t="str">
        <f>'[1]210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'[1]210 Y RFC'!A2810</f>
        <v>GCG130802FCA</v>
      </c>
      <c r="C2811" t="str">
        <f>'[1]210 Y RFC'!B2810</f>
        <v>210-2808</v>
      </c>
      <c r="D2811" t="str">
        <f>'[1]210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x14ac:dyDescent="0.25">
      <c r="B2812" t="str">
        <f>'[1]210 Y RFC'!A2811</f>
        <v>LOSG660413QZ5</v>
      </c>
      <c r="C2812" t="str">
        <f>'[1]210 Y RFC'!B2811</f>
        <v>210-2809</v>
      </c>
      <c r="D2812" t="str">
        <f>'[1]210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8578</v>
      </c>
      <c r="G2812" s="28">
        <f>SUMIFS(Tabla16[[EXENTO ]],Tabla16[NUM],Tabla1[[#This Row],[CODIGO]])</f>
        <v>686.24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8,578</v>
      </c>
      <c r="M2812" t="str">
        <f>FIXED(Tabla1[[#This Row],[TASA EXE.]],0)</f>
        <v>686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'[1]210 Y RFC'!A2812</f>
        <v>GLV1005055E5</v>
      </c>
      <c r="C2813" t="str">
        <f>'[1]210 Y RFC'!B2812</f>
        <v>210-2810</v>
      </c>
      <c r="D2813" t="str">
        <f>'[1]210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'[1]210 Y RFC'!A2813</f>
        <v>LPM170731NH6</v>
      </c>
      <c r="C2814" t="str">
        <f>'[1]210 Y RFC'!B2813</f>
        <v>210-2811</v>
      </c>
      <c r="D2814" t="str">
        <f>'[1]210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'[1]210 Y RFC'!A2814</f>
        <v>FME191126T47</v>
      </c>
      <c r="C2815" t="str">
        <f>'[1]210 Y RFC'!B2814</f>
        <v>210-2812</v>
      </c>
      <c r="D2815" t="str">
        <f>'[1]210 Y RFC'!C2814</f>
        <v>FORTEX MAQUINARIA Y EQUIPOS SA DE CV</v>
      </c>
      <c r="E2815" s="28">
        <f>SUMIFS(Tabla16[TASA 16],Tabla16[NUM],Tabla1[[#This Row],[CODIGO]])</f>
        <v>0</v>
      </c>
      <c r="F2815" s="28">
        <f>SUMIFS(Tabla16[TASA 0%],Tabla16[NUM],Tabla1[[#This Row],[CODIGO]])</f>
        <v>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'[1]210 Y RFC'!A2815</f>
        <v>SIA071109JU2</v>
      </c>
      <c r="C2816" t="str">
        <f>'[1]210 Y RFC'!B2815</f>
        <v>210-2813</v>
      </c>
      <c r="D2816" t="str">
        <f>'[1]210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3000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3,000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'[1]210 Y RFC'!A2816</f>
        <v>NGM190416HW4</v>
      </c>
      <c r="C2817" t="str">
        <f>'[1]210 Y RFC'!B2816</f>
        <v>210-2814</v>
      </c>
      <c r="D2817" t="str">
        <f>'[1]210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'[1]210 Y RFC'!A2817</f>
        <v>AFA040723A17</v>
      </c>
      <c r="C2818" t="str">
        <f>'[1]210 Y RFC'!B2817</f>
        <v>210-2815</v>
      </c>
      <c r="D2818" t="str">
        <f>'[1]210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'[1]210 Y RFC'!A2818</f>
        <v>GDL1705036I1</v>
      </c>
      <c r="C2819" t="str">
        <f>'[1]210 Y RFC'!B2818</f>
        <v>210-2816</v>
      </c>
      <c r="D2819" t="str">
        <f>'[1]210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'[1]210 Y RFC'!A2819</f>
        <v>GUFO621115TG7</v>
      </c>
      <c r="C2820" t="str">
        <f>'[1]210 Y RFC'!B2819</f>
        <v>210-2817</v>
      </c>
      <c r="D2820" t="str">
        <f>'[1]210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'[1]210 Y RFC'!A2820</f>
        <v>CARR641108SW7</v>
      </c>
      <c r="C2821" t="str">
        <f>'[1]210 Y RFC'!B2820</f>
        <v>210-2818</v>
      </c>
      <c r="D2821" t="str">
        <f>'[1]210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'[1]210 Y RFC'!A2821</f>
        <v>RURS510918IP0</v>
      </c>
      <c r="C2822" t="str">
        <f>'[1]210 Y RFC'!B2821</f>
        <v>210-2819</v>
      </c>
      <c r="D2822" t="str">
        <f>'[1]210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0</v>
      </c>
    </row>
    <row r="2823" spans="2:20" x14ac:dyDescent="0.25">
      <c r="B2823" t="str">
        <f>'[1]210 Y RFC'!A2822</f>
        <v>LIZ980130I31</v>
      </c>
      <c r="C2823" t="str">
        <f>'[1]210 Y RFC'!B2822</f>
        <v>210-2820</v>
      </c>
      <c r="D2823" t="str">
        <f>'[1]210 Y RFC'!C2822</f>
        <v>LIZARDE Y COMPAÑÍA SA DE CV</v>
      </c>
      <c r="E2823" s="28">
        <f>SUMIFS(Tabla16[TASA 16],Tabla16[NUM],Tabla1[[#This Row],[CODIGO]])</f>
        <v>8150.4375</v>
      </c>
      <c r="F2823" s="28">
        <f>SUMIFS(Tabla16[TASA 0%],Tabla16[NUM],Tabla1[[#This Row],[CODIGO]])</f>
        <v>2.5000000008219558E-3</v>
      </c>
      <c r="G2823" s="28">
        <f>SUMIFS(Tabla16[[EXENTO ]],Tabla16[NUM],Tabla1[[#This Row],[CODIGO]])</f>
        <v>208.89000000000001</v>
      </c>
      <c r="H2823" s="28">
        <f>SUMIFS(Tabla16[IVA],Tabla16[NUM],Tabla1[[#This Row],[CODIGO]])</f>
        <v>1304.0700000000002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8,150</v>
      </c>
      <c r="L2823" t="str">
        <f>FIXED(Tabla1[[#This Row],[TASA 0%]],0)</f>
        <v>0</v>
      </c>
      <c r="M2823" t="str">
        <f>FIXED(Tabla1[[#This Row],[TASA EXE.]],0)</f>
        <v>209</v>
      </c>
      <c r="N2823" t="str">
        <f>FIXED(Tabla1[[#This Row],[IVA]],0)</f>
        <v>1,304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1304</v>
      </c>
    </row>
    <row r="2824" spans="2:20" x14ac:dyDescent="0.25">
      <c r="B2824" t="str">
        <f>'[1]210 Y RFC'!A2823</f>
        <v>GTM201130FV8</v>
      </c>
      <c r="C2824" t="str">
        <f>'[1]210 Y RFC'!B2823</f>
        <v>210-2821</v>
      </c>
      <c r="D2824" t="str">
        <f>'[1]210 Y RFC'!C2823</f>
        <v>GO TO MARKET FUND SA DE CV</v>
      </c>
      <c r="E2824" s="28">
        <f>SUMIFS(Tabla16[TASA 16],Tabla16[NUM],Tabla1[[#This Row],[CODIGO]])</f>
        <v>29471.1875</v>
      </c>
      <c r="F2824" s="28">
        <f>SUMIFS(Tabla16[TASA 0%],Tabla16[NUM],Tabla1[[#This Row],[CODIGO]])</f>
        <v>56867.192500000005</v>
      </c>
      <c r="G2824" s="28">
        <f>SUMIFS(Tabla16[[EXENTO ]],Tabla16[NUM],Tabla1[[#This Row],[CODIGO]])</f>
        <v>2191.69</v>
      </c>
      <c r="H2824" s="28">
        <f>SUMIFS(Tabla16[IVA],Tabla16[NUM],Tabla1[[#This Row],[CODIGO]])</f>
        <v>4715.3900000000003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29,471</v>
      </c>
      <c r="L2824" t="str">
        <f>FIXED(Tabla1[[#This Row],[TASA 0%]],0)</f>
        <v>56,867</v>
      </c>
      <c r="M2824" t="str">
        <f>FIXED(Tabla1[[#This Row],[TASA EXE.]],0)</f>
        <v>2,192</v>
      </c>
      <c r="N2824" t="str">
        <f>FIXED(Tabla1[[#This Row],[IVA]],0)</f>
        <v>4,715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4715.3599999999997</v>
      </c>
    </row>
    <row r="2825" spans="2:20" x14ac:dyDescent="0.25">
      <c r="B2825" t="str">
        <f>'[1]210 Y RFC'!A2824</f>
        <v>MAGJ790815AP5</v>
      </c>
      <c r="C2825" t="str">
        <f>'[1]210 Y RFC'!B2824</f>
        <v>210-2822</v>
      </c>
      <c r="D2825" t="str">
        <f>'[1]210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'[1]210 Y RFC'!A2825</f>
        <v>RCO841101QY3</v>
      </c>
      <c r="C2826" t="str">
        <f>'[1]210 Y RFC'!B2825</f>
        <v>210-2823</v>
      </c>
      <c r="D2826" t="str">
        <f>'[1]210 Y RFC'!C2825</f>
        <v>REFACCIONARIA CAMIONERA DE OCCIDENTE SA DE CV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x14ac:dyDescent="0.25">
      <c r="B2827" t="str">
        <f>'[1]210 Y RFC'!A2826</f>
        <v>SASE750206FA6</v>
      </c>
      <c r="C2827" t="str">
        <f>'[1]210 Y RFC'!B2826</f>
        <v>210-2824</v>
      </c>
      <c r="D2827" t="str">
        <f>'[1]210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'[1]210 Y RFC'!A2827</f>
        <v>AJM1507277Y4</v>
      </c>
      <c r="C2828" t="str">
        <f>'[1]210 Y RFC'!B2827</f>
        <v>210-2825</v>
      </c>
      <c r="D2828" t="str">
        <f>'[1]210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'[1]210 Y RFC'!A2828</f>
        <v>SIB1210056M3</v>
      </c>
      <c r="C2829" t="str">
        <f>'[1]210 Y RFC'!B2828</f>
        <v>210-2826</v>
      </c>
      <c r="D2829" t="str">
        <f>'[1]210 Y RFC'!C2828</f>
        <v>SOLUCIONES INTEGRALES BTL SA DE CV</v>
      </c>
      <c r="E2829" s="28">
        <f>SUMIFS(Tabla16[TASA 16],Tabla16[NUM],Tabla1[[#This Row],[CODIGO]])</f>
        <v>308.625</v>
      </c>
      <c r="F2829" s="28">
        <f>SUMIFS(Tabla16[TASA 0%],Tabla16[NUM],Tabla1[[#This Row],[CODIGO]])</f>
        <v>4279.9949999999999</v>
      </c>
      <c r="G2829" s="28">
        <f>SUMIFS(Tabla16[[EXENTO ]],Tabla16[NUM],Tabla1[[#This Row],[CODIGO]])</f>
        <v>0</v>
      </c>
      <c r="H2829" s="28">
        <f>SUMIFS(Tabla16[IVA],Tabla16[NUM],Tabla1[[#This Row],[CODIGO]])</f>
        <v>49.38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309</v>
      </c>
      <c r="L2829" t="str">
        <f>FIXED(Tabla1[[#This Row],[TASA 0%]],0)</f>
        <v>4,280</v>
      </c>
      <c r="M2829" t="str">
        <f>FIXED(Tabla1[[#This Row],[TASA EXE.]],0)</f>
        <v>0</v>
      </c>
      <c r="N2829" t="str">
        <f>FIXED(Tabla1[[#This Row],[IVA]],0)</f>
        <v>49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49.44</v>
      </c>
    </row>
    <row r="2830" spans="2:20" x14ac:dyDescent="0.25">
      <c r="B2830" t="str">
        <f>'[1]210 Y RFC'!A2829</f>
        <v>GOML860512PD5</v>
      </c>
      <c r="C2830" t="str">
        <f>'[1]210 Y RFC'!B2829</f>
        <v>210-2827</v>
      </c>
      <c r="D2830" t="str">
        <f>'[1]210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4"/>
    </row>
    <row r="2831" spans="2:20" x14ac:dyDescent="0.25">
      <c r="B2831" t="str">
        <f>'[1]210 Y RFC'!A2830</f>
        <v>VAEH940322GT5</v>
      </c>
      <c r="C2831" t="str">
        <f>'[1]210 Y RFC'!B2830</f>
        <v>210-2828</v>
      </c>
      <c r="D2831" t="str">
        <f>'[1]210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'[1]210 Y RFC'!A2831</f>
        <v>MACL661209KP6</v>
      </c>
      <c r="C2832" t="str">
        <f>'[1]210 Y RFC'!B2831</f>
        <v>210-2829</v>
      </c>
      <c r="D2832" t="str">
        <f>'[1]210 Y RFC'!C2831</f>
        <v>MARTIN CASTELLANOS MA LETICIA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x14ac:dyDescent="0.25">
      <c r="B2833" t="str">
        <f>'[1]210 Y RFC'!A2832</f>
        <v>GCM200928U35</v>
      </c>
      <c r="C2833" t="str">
        <f>'[1]210 Y RFC'!B2832</f>
        <v>210-2830</v>
      </c>
      <c r="D2833" t="str">
        <f>'[1]210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'[1]210 Y RFC'!A2833</f>
        <v>GUAF661007KI5</v>
      </c>
      <c r="C2834" t="str">
        <f>'[1]210 Y RFC'!B2833</f>
        <v>210-2831</v>
      </c>
      <c r="D2834" t="str">
        <f>'[1]210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'[1]210 Y RFC'!A2834</f>
        <v>GPC080303LB7</v>
      </c>
      <c r="C2835" t="str">
        <f>'[1]210 Y RFC'!B2834</f>
        <v>210-2832</v>
      </c>
      <c r="D2835" t="str">
        <f>'[1]210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'[1]210 Y RFC'!A2835</f>
        <v>CAPM920218L50</v>
      </c>
      <c r="C2836" t="str">
        <f>'[1]210 Y RFC'!B2835</f>
        <v>210-2833</v>
      </c>
      <c r="D2836" t="str">
        <f>'[1]210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0</v>
      </c>
    </row>
    <row r="2837" spans="2:20" x14ac:dyDescent="0.25">
      <c r="B2837" t="str">
        <f>'[1]210 Y RFC'!A2836</f>
        <v>ZAML7210205U8</v>
      </c>
      <c r="C2837" t="str">
        <f>'[1]210 Y RFC'!B2836</f>
        <v>210-2834</v>
      </c>
      <c r="D2837" t="str">
        <f>'[1]210 Y RFC'!C2836</f>
        <v>ZAMORA MAGAÑA MARIA DE LOURDES</v>
      </c>
      <c r="E2837" s="28">
        <f>SUMIFS(Tabla16[TASA 16],Tabla16[NUM],Tabla1[[#This Row],[CODIGO]])</f>
        <v>0</v>
      </c>
      <c r="F2837" s="28">
        <f>SUMIFS(Tabla16[TASA 0%],Tabla16[NUM],Tabla1[[#This Row],[CODIGO]])</f>
        <v>0</v>
      </c>
      <c r="G2837" s="28">
        <f>SUMIFS(Tabla16[[EXENTO ]],Tabla16[NUM],Tabla1[[#This Row],[CODIGO]])</f>
        <v>0</v>
      </c>
      <c r="H2837" s="28">
        <f>SUMIFS(Tabla16[IVA],Tabla16[NUM],Tabla1[[#This Row],[CODIGO]])</f>
        <v>0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0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0</v>
      </c>
      <c r="T2837" s="74"/>
    </row>
    <row r="2838" spans="2:20" x14ac:dyDescent="0.25">
      <c r="B2838" t="str">
        <f>'[1]210 Y RFC'!A2837</f>
        <v>PELJ801220TK0</v>
      </c>
      <c r="C2838" t="str">
        <f>'[1]210 Y RFC'!B2837</f>
        <v>210-2835</v>
      </c>
      <c r="D2838" t="str">
        <f>'[1]210 Y RFC'!C2837</f>
        <v>PEREZ LOPEZ JULIO CESAR</v>
      </c>
      <c r="E2838" s="28">
        <f>SUMIFS(Tabla16[TASA 16],Tabla16[NUM],Tabla1[[#This Row],[CODIGO]])</f>
        <v>13561.1875</v>
      </c>
      <c r="F2838" s="28">
        <f>SUMIFS(Tabla16[TASA 0%],Tabla16[NUM],Tabla1[[#This Row],[CODIGO]])</f>
        <v>1.2500000000727596E-2</v>
      </c>
      <c r="G2838" s="28">
        <f>SUMIFS(Tabla16[[EXENTO ]],Tabla16[NUM],Tabla1[[#This Row],[CODIGO]])</f>
        <v>0</v>
      </c>
      <c r="H2838" s="28">
        <f>SUMIFS(Tabla16[IVA],Tabla16[NUM],Tabla1[[#This Row],[CODIGO]])</f>
        <v>2169.79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13,561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2,170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2169.7600000000002</v>
      </c>
    </row>
    <row r="2839" spans="2:20" x14ac:dyDescent="0.25">
      <c r="B2839" t="str">
        <f>'[1]210 Y RFC'!A2838</f>
        <v>MAGL9807224B3</v>
      </c>
      <c r="C2839" t="str">
        <f>'[1]210 Y RFC'!B2838</f>
        <v>210-2836</v>
      </c>
      <c r="D2839" t="str">
        <f>'[1]210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'[1]210 Y RFC'!A2839</f>
        <v>VIL020624QN7</v>
      </c>
      <c r="C2840" t="str">
        <f>'[1]210 Y RFC'!B2839</f>
        <v>210-2837</v>
      </c>
      <c r="D2840" t="str">
        <f>'[1]210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'[1]210 Y RFC'!A2840</f>
        <v>CAL170421M24</v>
      </c>
      <c r="C2841" t="str">
        <f>'[1]210 Y RFC'!B2840</f>
        <v>210-2838</v>
      </c>
      <c r="D2841" t="str">
        <f>'[1]210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'[1]210 Y RFC'!A2841</f>
        <v>DBS200807R9A</v>
      </c>
      <c r="C2842" t="str">
        <f>'[1]210 Y RFC'!B2841</f>
        <v>210-2839</v>
      </c>
      <c r="D2842" t="str">
        <f>'[1]210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'[1]210 Y RFC'!A2842</f>
        <v>MIGA830318FJ0</v>
      </c>
      <c r="C2843" t="str">
        <f>'[1]210 Y RFC'!B2842</f>
        <v>210-2840</v>
      </c>
      <c r="D2843" t="str">
        <f>'[1]210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0</v>
      </c>
      <c r="T2843" s="74"/>
    </row>
    <row r="2844" spans="2:20" x14ac:dyDescent="0.25">
      <c r="B2844" t="str">
        <f>'[1]210 Y RFC'!A2843</f>
        <v>ITT930211C58</v>
      </c>
      <c r="C2844" t="str">
        <f>'[1]210 Y RFC'!B2843</f>
        <v>210-2841</v>
      </c>
      <c r="D2844" t="str">
        <f>'[1]210 Y RFC'!C2843</f>
        <v>INDUSTRIAS T TAIO SA DE CV</v>
      </c>
      <c r="E2844" s="28">
        <f>SUMIFS(Tabla16[TASA 16],Tabla16[NUM],Tabla1[[#This Row],[CODIGO]])</f>
        <v>0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0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0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0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0</v>
      </c>
      <c r="T2844" s="74"/>
    </row>
    <row r="2845" spans="2:20" x14ac:dyDescent="0.25">
      <c r="B2845" t="str">
        <f>'[1]210 Y RFC'!A2844</f>
        <v>DCC1902139R7</v>
      </c>
      <c r="C2845" t="str">
        <f>'[1]210 Y RFC'!B2844</f>
        <v>210-2842</v>
      </c>
      <c r="D2845" t="str">
        <f>'[1]210 Y RFC'!C2844</f>
        <v>DISTRIBUIDORA COMERCIAL CIPREZO SA DE CV</v>
      </c>
      <c r="E2845" s="28">
        <f>SUMIFS(Tabla16[TASA 16],Tabla16[NUM],Tabla1[[#This Row],[CODIGO]])</f>
        <v>558307.6875</v>
      </c>
      <c r="F2845" s="28">
        <f>SUMIFS(Tabla16[TASA 0%],Tabla16[NUM],Tabla1[[#This Row],[CODIGO]])</f>
        <v>0.11250000000291038</v>
      </c>
      <c r="G2845" s="28">
        <f>SUMIFS(Tabla16[[EXENTO ]],Tabla16[NUM],Tabla1[[#This Row],[CODIGO]])</f>
        <v>0</v>
      </c>
      <c r="H2845" s="28">
        <f>SUMIFS(Tabla16[IVA],Tabla16[NUM],Tabla1[[#This Row],[CODIGO]])</f>
        <v>89329.23000000001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558,308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89,329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89329.279999999999</v>
      </c>
    </row>
    <row r="2846" spans="2:20" x14ac:dyDescent="0.25">
      <c r="B2846" t="str">
        <f>'[1]210 Y RFC'!A2845</f>
        <v>IAP140519AA3</v>
      </c>
      <c r="C2846" t="str">
        <f>'[1]210 Y RFC'!B2845</f>
        <v>210-2843</v>
      </c>
      <c r="D2846" t="str">
        <f>'[1]210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x14ac:dyDescent="0.25">
      <c r="B2847" t="str">
        <f>'[1]210 Y RFC'!A2846</f>
        <v>AICP951128H11</v>
      </c>
      <c r="C2847" t="str">
        <f>'[1]210 Y RFC'!B2846</f>
        <v>210-2844</v>
      </c>
      <c r="D2847" t="str">
        <f>'[1]210 Y RFC'!C2846</f>
        <v>AVIÑA CASTRO PAOLA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x14ac:dyDescent="0.25">
      <c r="B2848" t="str">
        <f>'[1]210 Y RFC'!A2847</f>
        <v>BELR700429E20</v>
      </c>
      <c r="C2848" t="str">
        <f>'[1]210 Y RFC'!B2847</f>
        <v>210-2845</v>
      </c>
      <c r="D2848" t="str">
        <f>'[1]210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'[1]210 Y RFC'!A2848</f>
        <v>TER160224G52</v>
      </c>
      <c r="C2849" t="str">
        <f>'[1]210 Y RFC'!B2848</f>
        <v>210-2846</v>
      </c>
      <c r="D2849" t="str">
        <f>'[1]210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4750.2299999999996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4,750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'[1]210 Y RFC'!A2849</f>
        <v>ZEYD670514962</v>
      </c>
      <c r="C2850" t="str">
        <f>'[1]210 Y RFC'!B2849</f>
        <v>210-2847</v>
      </c>
      <c r="D2850" t="str">
        <f>'[1]210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'[1]210 Y RFC'!A2850</f>
        <v>NAGK960830QC8</v>
      </c>
      <c r="C2851" t="str">
        <f>'[1]210 Y RFC'!B2850</f>
        <v>210-2848</v>
      </c>
      <c r="D2851" t="str">
        <f>'[1]210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'[1]210 Y RFC'!A2851</f>
        <v>PAPH7809015N6</v>
      </c>
      <c r="C2852" t="str">
        <f>'[1]210 Y RFC'!B2851</f>
        <v>210-2849</v>
      </c>
      <c r="D2852" t="str">
        <f>'[1]210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'[1]210 Y RFC'!A2852</f>
        <v>NAGO871219M44</v>
      </c>
      <c r="C2853" t="str">
        <f>'[1]210 Y RFC'!B2852</f>
        <v>210-2850</v>
      </c>
      <c r="D2853" t="str">
        <f>'[1]210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'[1]210 Y RFC'!A2853</f>
        <v>GACC801117MA8</v>
      </c>
      <c r="C2854" t="str">
        <f>'[1]210 Y RFC'!B2853</f>
        <v>210-2851</v>
      </c>
      <c r="D2854" t="str">
        <f>'[1]210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'[1]210 Y RFC'!A2854</f>
        <v>CACS671001N54</v>
      </c>
      <c r="C2855" t="str">
        <f>'[1]210 Y RFC'!B2854</f>
        <v>210-2852</v>
      </c>
      <c r="D2855" t="str">
        <f>'[1]210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'[1]210 Y RFC'!A2855</f>
        <v>ANE140618P37</v>
      </c>
      <c r="C2856" t="str">
        <f>'[1]210 Y RFC'!B2855</f>
        <v>210-2853</v>
      </c>
      <c r="D2856" t="str">
        <f>'[1]210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'[1]210 Y RFC'!A2856</f>
        <v>LORA960226B42</v>
      </c>
      <c r="C2857" t="str">
        <f>'[1]210 Y RFC'!B2856</f>
        <v>210-2854</v>
      </c>
      <c r="D2857" t="str">
        <f>'[1]210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'[1]210 Y RFC'!A2857</f>
        <v>AECA911214J50</v>
      </c>
      <c r="C2858" t="str">
        <f>'[1]210 Y RFC'!B2857</f>
        <v>210-2855</v>
      </c>
      <c r="D2858" t="str">
        <f>'[1]210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0</v>
      </c>
      <c r="T2858" s="74"/>
    </row>
    <row r="2859" spans="2:20" x14ac:dyDescent="0.25">
      <c r="B2859" t="str">
        <f>'[1]210 Y RFC'!A2858</f>
        <v>SDI1905313U0</v>
      </c>
      <c r="C2859" t="str">
        <f>'[1]210 Y RFC'!B2858</f>
        <v>210-2856</v>
      </c>
      <c r="D2859" t="str">
        <f>'[1]210 Y RFC'!C2858</f>
        <v>SUPERMEX Y DISTRIBUCIONES S DE RL DE CV</v>
      </c>
      <c r="E2859" s="28">
        <f>SUMIFS(Tabla16[TASA 16],Tabla16[NUM],Tabla1[[#This Row],[CODIGO]])</f>
        <v>134648.25</v>
      </c>
      <c r="F2859" s="28">
        <f>SUMIFS(Tabla16[TASA 0%],Tabla16[NUM],Tabla1[[#This Row],[CODIGO]])</f>
        <v>417823.57</v>
      </c>
      <c r="G2859" s="28">
        <f>SUMIFS(Tabla16[[EXENTO ]],Tabla16[NUM],Tabla1[[#This Row],[CODIGO]])</f>
        <v>2330.88</v>
      </c>
      <c r="H2859" s="28">
        <f>SUMIFS(Tabla16[IVA],Tabla16[NUM],Tabla1[[#This Row],[CODIGO]])</f>
        <v>21543.72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134,648</v>
      </c>
      <c r="L2859" t="str">
        <f>FIXED(Tabla1[[#This Row],[TASA 0%]],0)</f>
        <v>417,824</v>
      </c>
      <c r="M2859" t="str">
        <f>FIXED(Tabla1[[#This Row],[TASA EXE.]],0)</f>
        <v>2,331</v>
      </c>
      <c r="N2859" t="str">
        <f>FIXED(Tabla1[[#This Row],[IVA]],0)</f>
        <v>21,544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21543.68</v>
      </c>
    </row>
    <row r="2860" spans="2:20" x14ac:dyDescent="0.25">
      <c r="B2860" t="str">
        <f>'[1]210 Y RFC'!A2859</f>
        <v>CME120904FJ3</v>
      </c>
      <c r="C2860" t="str">
        <f>'[1]210 Y RFC'!B2859</f>
        <v>210-2857</v>
      </c>
      <c r="D2860" t="str">
        <f>'[1]210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'[1]210 Y RFC'!A2860</f>
        <v>RUGI950129NW8</v>
      </c>
      <c r="C2861" t="str">
        <f>'[1]210 Y RFC'!B2860</f>
        <v>210-2858</v>
      </c>
      <c r="D2861" t="str">
        <f>'[1]210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'[1]210 Y RFC'!A2861</f>
        <v>CONS8709113C9</v>
      </c>
      <c r="C2862" t="str">
        <f>'[1]210 Y RFC'!B2861</f>
        <v>210-2859</v>
      </c>
      <c r="D2862" t="str">
        <f>'[1]210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'[1]210 Y RFC'!A2862</f>
        <v>PAL201023K1A</v>
      </c>
      <c r="C2863" t="str">
        <f>'[1]210 Y RFC'!B2862</f>
        <v>210-2860</v>
      </c>
      <c r="D2863" t="str">
        <f>'[1]210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22985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22,985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'[1]210 Y RFC'!A2863</f>
        <v>MERS791121910</v>
      </c>
      <c r="C2864" t="str">
        <f>'[1]210 Y RFC'!B2863</f>
        <v>210-2861</v>
      </c>
      <c r="D2864" t="str">
        <f>'[1]210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'[1]210 Y RFC'!A2864</f>
        <v>ZAEG6605042M0</v>
      </c>
      <c r="C2865" t="str">
        <f>'[1]210 Y RFC'!B2864</f>
        <v>210-2862</v>
      </c>
      <c r="D2865" t="str">
        <f>'[1]210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'[1]210 Y RFC'!A2865</f>
        <v>AHI210119RQ9</v>
      </c>
      <c r="C2866" t="str">
        <f>'[1]210 Y RFC'!B2865</f>
        <v>210-2863</v>
      </c>
      <c r="D2866" t="str">
        <f>'[1]210 Y RFC'!C2865</f>
        <v>ALIMENTOS HIMEX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'[1]210 Y RFC'!A2866</f>
        <v>CMA1612128Z3</v>
      </c>
      <c r="C2867" t="str">
        <f>'[1]210 Y RFC'!B2866</f>
        <v>210-2864</v>
      </c>
      <c r="D2867" t="str">
        <f>'[1]210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'[1]210 Y RFC'!A2867</f>
        <v>LOGY7412098Q4</v>
      </c>
      <c r="C2868" t="str">
        <f>'[1]210 Y RFC'!B2867</f>
        <v>210-2865</v>
      </c>
      <c r="D2868" t="str">
        <f>'[1]210 Y RFC'!C2867</f>
        <v>LOZANO GALLEGOS YANIRA DEL CARMEN</v>
      </c>
      <c r="E2868" s="28">
        <f>SUMIFS(Tabla16[TASA 16],Tabla16[NUM],Tabla1[[#This Row],[CODIGO]])</f>
        <v>1939.5</v>
      </c>
      <c r="F2868" s="28">
        <f>SUMIFS(Tabla16[TASA 0%],Tabla16[NUM],Tabla1[[#This Row],[CODIGO]])</f>
        <v>2.2737367544323206E-13</v>
      </c>
      <c r="G2868" s="28">
        <f>SUMIFS(Tabla16[[EXENTO ]],Tabla16[NUM],Tabla1[[#This Row],[CODIGO]])</f>
        <v>0</v>
      </c>
      <c r="H2868" s="28">
        <f>SUMIFS(Tabla16[IVA],Tabla16[NUM],Tabla1[[#This Row],[CODIGO]])</f>
        <v>310.32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1,940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310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310.40000000000003</v>
      </c>
    </row>
    <row r="2869" spans="2:20" x14ac:dyDescent="0.25">
      <c r="B2869" t="str">
        <f>'[1]210 Y RFC'!A2868</f>
        <v>ROHL760114TC7</v>
      </c>
      <c r="C2869" t="str">
        <f>'[1]210 Y RFC'!B2868</f>
        <v>210-2866</v>
      </c>
      <c r="D2869" t="str">
        <f>'[1]210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'[1]210 Y RFC'!A2869</f>
        <v>FES1608317A6</v>
      </c>
      <c r="C2870" t="str">
        <f>'[1]210 Y RFC'!B2869</f>
        <v>210-2867</v>
      </c>
      <c r="D2870" t="str">
        <f>'[1]210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'[1]210 Y RFC'!A2870</f>
        <v>NUGG811021JH0</v>
      </c>
      <c r="C2871" t="str">
        <f>'[1]210 Y RFC'!B2870</f>
        <v>210-2868</v>
      </c>
      <c r="D2871" t="str">
        <f>'[1]210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'[1]210 Y RFC'!A2871</f>
        <v>OIPH7802224P3</v>
      </c>
      <c r="C2872" t="str">
        <f>'[1]210 Y RFC'!B2871</f>
        <v>210-2869</v>
      </c>
      <c r="D2872" t="str">
        <f>'[1]210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'[1]210 Y RFC'!A2872</f>
        <v>METJ740208BB9</v>
      </c>
      <c r="C2873" t="str">
        <f>'[1]210 Y RFC'!B2872</f>
        <v>210-2870</v>
      </c>
      <c r="D2873" t="str">
        <f>'[1]210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'[1]210 Y RFC'!A2873</f>
        <v>CSL180410F24</v>
      </c>
      <c r="C2874" t="str">
        <f>'[1]210 Y RFC'!B2873</f>
        <v>210-2871</v>
      </c>
      <c r="D2874" t="str">
        <f>'[1]210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'[1]210 Y RFC'!A2874</f>
        <v>AOSD510724125</v>
      </c>
      <c r="C2875" t="str">
        <f>'[1]210 Y RFC'!B2874</f>
        <v>210-2872</v>
      </c>
      <c r="D2875" t="str">
        <f>'[1]210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4"/>
    </row>
    <row r="2876" spans="2:20" x14ac:dyDescent="0.25">
      <c r="B2876" t="str">
        <f>'[1]210 Y RFC'!A2875</f>
        <v>COGC890706D78</v>
      </c>
      <c r="C2876" t="str">
        <f>'[1]210 Y RFC'!B2875</f>
        <v>210-2873</v>
      </c>
      <c r="D2876" t="str">
        <f>'[1]210 Y RFC'!C2875</f>
        <v>CORAL GONZALEZ CYNTHIA NAYELI</v>
      </c>
      <c r="E2876" s="28">
        <f>SUMIFS(Tabla16[TASA 16],Tabla16[NUM],Tabla1[[#This Row],[CODIGO]])</f>
        <v>23844.875</v>
      </c>
      <c r="F2876" s="28">
        <f>SUMIFS(Tabla16[TASA 0%],Tabla16[NUM],Tabla1[[#This Row],[CODIGO]])</f>
        <v>-5.5000000000291038E-2</v>
      </c>
      <c r="G2876" s="28">
        <f>SUMIFS(Tabla16[[EXENTO ]],Tabla16[NUM],Tabla1[[#This Row],[CODIGO]])</f>
        <v>0</v>
      </c>
      <c r="H2876" s="28">
        <f>SUMIFS(Tabla16[IVA],Tabla16[NUM],Tabla1[[#This Row],[CODIGO]])</f>
        <v>3815.18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23,845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3,815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3815.2000000000003</v>
      </c>
    </row>
    <row r="2877" spans="2:20" x14ac:dyDescent="0.25">
      <c r="B2877" t="str">
        <f>'[1]210 Y RFC'!A2876</f>
        <v>QUGE8102068P1</v>
      </c>
      <c r="C2877" t="str">
        <f>'[1]210 Y RFC'!B2876</f>
        <v>210-2874</v>
      </c>
      <c r="D2877" t="str">
        <f>'[1]210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'[1]210 Y RFC'!A2877</f>
        <v>BCA180903G7A</v>
      </c>
      <c r="C2878" t="str">
        <f>'[1]210 Y RFC'!B2877</f>
        <v>210-2875</v>
      </c>
      <c r="D2878" t="str">
        <f>'[1]210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'[1]210 Y RFC'!A2878</f>
        <v>ANL210209685</v>
      </c>
      <c r="C2879" t="str">
        <f>'[1]210 Y RFC'!B2878</f>
        <v>210-2876</v>
      </c>
      <c r="D2879" t="str">
        <f>'[1]210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'[1]210 Y RFC'!A2879</f>
        <v>COP920428Q20</v>
      </c>
      <c r="C2880" t="str">
        <f>'[1]210 Y RFC'!B2879</f>
        <v>210-2877</v>
      </c>
      <c r="D2880" t="str">
        <f>'[1]210 Y RFC'!C2879</f>
        <v>COPPEL SA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x14ac:dyDescent="0.25">
      <c r="B2881" t="str">
        <f>'[1]210 Y RFC'!A2880</f>
        <v>TDM160810R85</v>
      </c>
      <c r="C2881" t="str">
        <f>'[1]210 Y RFC'!B2880</f>
        <v>210-2878</v>
      </c>
      <c r="D2881" t="str">
        <f>'[1]210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'[1]210 Y RFC'!A2881</f>
        <v>VAMJ8205134C5</v>
      </c>
      <c r="C2882" t="str">
        <f>'[1]210 Y RFC'!B2881</f>
        <v>210-2879</v>
      </c>
      <c r="D2882" t="str">
        <f>'[1]210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'[1]210 Y RFC'!A2882</f>
        <v>LOVK9507087D8</v>
      </c>
      <c r="C2883" t="str">
        <f>'[1]210 Y RFC'!B2882</f>
        <v>210-2880</v>
      </c>
      <c r="D2883" t="str">
        <f>'[1]210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'[1]210 Y RFC'!A2883</f>
        <v>FOAA9905203B6</v>
      </c>
      <c r="C2884" t="str">
        <f>'[1]210 Y RFC'!B2883</f>
        <v>210-2881</v>
      </c>
      <c r="D2884" t="str">
        <f>'[1]210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'[1]210 Y RFC'!A2884</f>
        <v>GUBS990419BY8</v>
      </c>
      <c r="C2885" t="str">
        <f>'[1]210 Y RFC'!B2884</f>
        <v>210-2882</v>
      </c>
      <c r="D2885" t="str">
        <f>'[1]210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'[1]210 Y RFC'!A2885</f>
        <v>PZM950105391</v>
      </c>
      <c r="C2886" t="str">
        <f>'[1]210 Y RFC'!B2885</f>
        <v>210-2883</v>
      </c>
      <c r="D2886" t="str">
        <f>'[1]210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0</v>
      </c>
      <c r="T2886" s="74"/>
    </row>
    <row r="2887" spans="2:20" x14ac:dyDescent="0.25">
      <c r="B2887" t="str">
        <f>'[1]210 Y RFC'!A2886</f>
        <v>CMA200515NK6</v>
      </c>
      <c r="C2887" t="str">
        <f>'[1]210 Y RFC'!B2886</f>
        <v>210-2884</v>
      </c>
      <c r="D2887" t="str">
        <f>'[1]210 Y RFC'!C2886</f>
        <v>CORPORATIVO MAREJO SA DE CV</v>
      </c>
      <c r="E2887" s="28">
        <f>SUMIFS(Tabla16[TASA 16],Tabla16[NUM],Tabla1[[#This Row],[CODIGO]])</f>
        <v>0</v>
      </c>
      <c r="F2887" s="28">
        <f>SUMIFS(Tabla16[TASA 0%],Tabla16[NUM],Tabla1[[#This Row],[CODIGO]])</f>
        <v>0</v>
      </c>
      <c r="G2887" s="28">
        <f>SUMIFS(Tabla16[[EXENTO ]],Tabla16[NUM],Tabla1[[#This Row],[CODIGO]])</f>
        <v>0</v>
      </c>
      <c r="H2887" s="28">
        <f>SUMIFS(Tabla16[IVA],Tabla16[NUM],Tabla1[[#This Row],[CODIGO]])</f>
        <v>0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0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0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0</v>
      </c>
    </row>
    <row r="2888" spans="2:20" x14ac:dyDescent="0.25">
      <c r="B2888" t="str">
        <f>'[1]210 Y RFC'!A2887</f>
        <v>RSA1011306T2</v>
      </c>
      <c r="C2888" t="str">
        <f>'[1]210 Y RFC'!B2887</f>
        <v>210-2885</v>
      </c>
      <c r="D2888" t="str">
        <f>'[1]210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115937.37</v>
      </c>
      <c r="G2888" s="28">
        <f>SUMIFS(Tabla16[[EXENTO ]],Tabla16[NUM],Tabla1[[#This Row],[CODIGO]])</f>
        <v>8997.3100000000013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115,937</v>
      </c>
      <c r="M2888" t="str">
        <f>FIXED(Tabla1[[#This Row],[TASA EXE.]],0)</f>
        <v>8,997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'[1]210 Y RFC'!A2888</f>
        <v>TRA800423S25</v>
      </c>
      <c r="C2889" t="str">
        <f>'[1]210 Y RFC'!B2888</f>
        <v>210-2886</v>
      </c>
      <c r="D2889" t="str">
        <f>'[1]210 Y RFC'!C2888</f>
        <v>TRACSA SAPI DE CV</v>
      </c>
      <c r="E2889" s="28">
        <f>SUMIFS(Tabla16[TASA 16],Tabla16[NUM],Tabla1[[#This Row],[CODIGO]])</f>
        <v>0</v>
      </c>
      <c r="F2889" s="28">
        <f>SUMIFS(Tabla16[TASA 0%],Tabla16[NUM],Tabla1[[#This Row],[CODIGO]])</f>
        <v>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0</v>
      </c>
    </row>
    <row r="2890" spans="2:20" x14ac:dyDescent="0.25">
      <c r="B2890" t="str">
        <f>'[1]210 Y RFC'!A2889</f>
        <v>ZAMC9312266FA</v>
      </c>
      <c r="C2890" t="str">
        <f>'[1]210 Y RFC'!B2889</f>
        <v>210-2887</v>
      </c>
      <c r="D2890" t="str">
        <f>'[1]210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29500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-368.75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29,500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-369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'[1]210 Y RFC'!A2890</f>
        <v>ATC200709K38</v>
      </c>
      <c r="C2891" t="str">
        <f>'[1]210 Y RFC'!B2890</f>
        <v>210-2888</v>
      </c>
      <c r="D2891" t="str">
        <f>'[1]210 Y RFC'!C2890</f>
        <v>ALCA 35 HOSPITALARIA SA DE CV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'[1]210 Y RFC'!A2891</f>
        <v>VAML7102124F7</v>
      </c>
      <c r="C2892" t="str">
        <f>'[1]210 Y RFC'!B2891</f>
        <v>210-2889</v>
      </c>
      <c r="D2892" t="str">
        <f>'[1]210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'[1]210 Y RFC'!A2892</f>
        <v>ELO2105243S8</v>
      </c>
      <c r="C2893" t="str">
        <f>'[1]210 Y RFC'!B2892</f>
        <v>210-2890</v>
      </c>
      <c r="D2893" t="str">
        <f>'[1]210 Y RFC'!C2892</f>
        <v>ELEVADORES LOPEZ SA DE CV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x14ac:dyDescent="0.25">
      <c r="B2894" t="str">
        <f>'[1]210 Y RFC'!A2893</f>
        <v>GUGY950926H33</v>
      </c>
      <c r="C2894" t="str">
        <f>'[1]210 Y RFC'!B2893</f>
        <v>210-2891</v>
      </c>
      <c r="D2894" t="str">
        <f>'[1]210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'[1]210 Y RFC'!A2894</f>
        <v>OOHR590123RR9</v>
      </c>
      <c r="C2895" t="str">
        <f>'[1]210 Y RFC'!B2894</f>
        <v>210-2892</v>
      </c>
      <c r="D2895" t="str">
        <f>'[1]210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'[1]210 Y RFC'!A2895</f>
        <v>SCA920831JP8</v>
      </c>
      <c r="C2896" t="str">
        <f>'[1]210 Y RFC'!B2895</f>
        <v>210-2893</v>
      </c>
      <c r="D2896" t="str">
        <f>'[1]210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'[1]210 Y RFC'!A2896</f>
        <v>ROME960125Q65</v>
      </c>
      <c r="C2897" t="str">
        <f>'[1]210 Y RFC'!B2896</f>
        <v>210-2894</v>
      </c>
      <c r="D2897" t="str">
        <f>'[1]210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'[1]210 Y RFC'!A2897</f>
        <v>OORG670510FQ5</v>
      </c>
      <c r="C2898" t="str">
        <f>'[1]210 Y RFC'!B2897</f>
        <v>210-2895</v>
      </c>
      <c r="D2898" t="str">
        <f>'[1]210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'[1]210 Y RFC'!A2898</f>
        <v>HEAR530222H22</v>
      </c>
      <c r="C2899" t="str">
        <f>'[1]210 Y RFC'!B2898</f>
        <v>210-2896</v>
      </c>
      <c r="D2899" t="str">
        <f>'[1]210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'[1]210 Y RFC'!A2899</f>
        <v>NZI1902252Q2</v>
      </c>
      <c r="C2900" t="str">
        <f>'[1]210 Y RFC'!B2899</f>
        <v>210-2897</v>
      </c>
      <c r="D2900" t="str">
        <f>'[1]210 Y RFC'!C2899</f>
        <v>NATURISTAS ZILOE SA DE CV</v>
      </c>
      <c r="E2900" s="28">
        <f>SUMIFS(Tabla16[TASA 16],Tabla16[NUM],Tabla1[[#This Row],[CODIGO]])</f>
        <v>7650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1224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7,650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1,224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1224</v>
      </c>
    </row>
    <row r="2901" spans="2:20" x14ac:dyDescent="0.25">
      <c r="B2901" t="str">
        <f>'[1]210 Y RFC'!A2900</f>
        <v>AIM180420JV7</v>
      </c>
      <c r="C2901" t="str">
        <f>'[1]210 Y RFC'!B2900</f>
        <v>210-2898</v>
      </c>
      <c r="D2901" t="str">
        <f>'[1]210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'[1]210 Y RFC'!A2901</f>
        <v>POGE920922743</v>
      </c>
      <c r="C2902" t="str">
        <f>'[1]210 Y RFC'!B2901</f>
        <v>210-2899</v>
      </c>
      <c r="D2902" t="str">
        <f>'[1]210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101204.94</v>
      </c>
      <c r="G2902" s="28">
        <f>SUMIFS(Tabla16[[EXENTO ]],Tabla16[NUM],Tabla1[[#This Row],[CODIGO]])</f>
        <v>8150.17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101,205</v>
      </c>
      <c r="M2902" t="str">
        <f>FIXED(Tabla1[[#This Row],[TASA EXE.]],0)</f>
        <v>8,150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'[1]210 Y RFC'!A2902</f>
        <v>XEXX010101000</v>
      </c>
      <c r="C2903" t="str">
        <f>'[1]210 Y RFC'!B2902</f>
        <v>210-2900</v>
      </c>
      <c r="D2903" t="str">
        <f>'[1]210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'[1]210 Y RFC'!A2903</f>
        <v>MAPR760101PB6</v>
      </c>
      <c r="C2904" t="str">
        <f>'[1]210 Y RFC'!B2903</f>
        <v>210-2901</v>
      </c>
      <c r="D2904" t="str">
        <f>'[1]210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'[1]210 Y RFC'!A2904</f>
        <v>MAER890924JQ2</v>
      </c>
      <c r="C2905" t="str">
        <f>'[1]210 Y RFC'!B2904</f>
        <v>210-2902</v>
      </c>
      <c r="D2905" t="str">
        <f>'[1]210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'[1]210 Y RFC'!A2905</f>
        <v>ABA960625AC7</v>
      </c>
      <c r="C2906" t="str">
        <f>'[1]210 Y RFC'!B2905</f>
        <v>210-2903</v>
      </c>
      <c r="D2906" t="str">
        <f>'[1]210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'[1]210 Y RFC'!A2906</f>
        <v>NAIR741105580</v>
      </c>
      <c r="C2907" t="str">
        <f>'[1]210 Y RFC'!B2906</f>
        <v>210-2904</v>
      </c>
      <c r="D2907" t="str">
        <f>'[1]210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'[1]210 Y RFC'!A2907</f>
        <v>SHN571001I66</v>
      </c>
      <c r="C2908" t="str">
        <f>'[1]210 Y RFC'!B2907</f>
        <v>210-2905</v>
      </c>
      <c r="D2908" t="str">
        <f>'[1]210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0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4"/>
    </row>
    <row r="2909" spans="2:20" x14ac:dyDescent="0.25">
      <c r="B2909" t="str">
        <f>'[1]210 Y RFC'!A2908</f>
        <v>TRO070301RL3</v>
      </c>
      <c r="C2909" t="str">
        <f>'[1]210 Y RFC'!B2908</f>
        <v>210-2906</v>
      </c>
      <c r="D2909" t="str">
        <f>'[1]210 Y RFC'!C2908</f>
        <v>TRANSPORTES RUTA OCCIDENTE SA DE CV</v>
      </c>
      <c r="E2909" s="28">
        <f>SUMIFS(Tabla16[TASA 16],Tabla16[NUM],Tabla1[[#This Row],[CODIGO]])</f>
        <v>53898.312499999993</v>
      </c>
      <c r="F2909" s="28">
        <f>SUMIFS(Tabla16[TASA 0%],Tabla16[NUM],Tabla1[[#This Row],[CODIGO]])</f>
        <v>-1.2499999989813659E-2</v>
      </c>
      <c r="G2909" s="28">
        <f>SUMIFS(Tabla16[[EXENTO ]],Tabla16[NUM],Tabla1[[#This Row],[CODIGO]])</f>
        <v>0</v>
      </c>
      <c r="H2909" s="28">
        <f>SUMIFS(Tabla16[IVA],Tabla16[NUM],Tabla1[[#This Row],[CODIGO]])</f>
        <v>8623.73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53,898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8,624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8623.68</v>
      </c>
    </row>
    <row r="2910" spans="2:20" x14ac:dyDescent="0.25">
      <c r="B2910" t="str">
        <f>'[1]210 Y RFC'!A2909</f>
        <v>MOHL740608KV6</v>
      </c>
      <c r="C2910" t="str">
        <f>'[1]210 Y RFC'!B2909</f>
        <v>210-2907</v>
      </c>
      <c r="D2910" t="str">
        <f>'[1]210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'[1]210 Y RFC'!A2910</f>
        <v>RIGR900720NZA</v>
      </c>
      <c r="C2911" t="str">
        <f>'[1]210 Y RFC'!B2910</f>
        <v>210-2908</v>
      </c>
      <c r="D2911" t="str">
        <f>'[1]210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'[1]210 Y RFC'!A2911</f>
        <v>VICG850618Q32</v>
      </c>
      <c r="C2912" t="str">
        <f>'[1]210 Y RFC'!B2911</f>
        <v>210-2909</v>
      </c>
      <c r="D2912" t="str">
        <f>'[1]210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'[1]210 Y RFC'!A2912</f>
        <v>VAJG000128QK4</v>
      </c>
      <c r="C2913" t="str">
        <f>'[1]210 Y RFC'!B2912</f>
        <v>210-2910</v>
      </c>
      <c r="D2913" t="str">
        <f>'[1]210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'[1]210 Y RFC'!A2913</f>
        <v>GBL180529P28</v>
      </c>
      <c r="C2914" t="str">
        <f>'[1]210 Y RFC'!B2913</f>
        <v>210-2911</v>
      </c>
      <c r="D2914" t="str">
        <f>'[1]210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0</v>
      </c>
      <c r="T2914" s="74"/>
    </row>
    <row r="2915" spans="2:20" x14ac:dyDescent="0.25">
      <c r="B2915" t="str">
        <f>'[1]210 Y RFC'!A2914</f>
        <v>THE791105HP2</v>
      </c>
      <c r="C2915" t="str">
        <f>'[1]210 Y RFC'!B2914</f>
        <v>210-2912</v>
      </c>
      <c r="D2915" t="str">
        <f>'[1]210 Y RFC'!C2914</f>
        <v>TRUPER SA DE CV</v>
      </c>
      <c r="E2915" s="28">
        <f>SUMIFS(Tabla16[TASA 16],Tabla16[NUM],Tabla1[[#This Row],[CODIGO]])</f>
        <v>240854.75</v>
      </c>
      <c r="F2915" s="28">
        <f>SUMIFS(Tabla16[TASA 0%],Tabla16[NUM],Tabla1[[#This Row],[CODIGO]])</f>
        <v>9.9999999829378794E-3</v>
      </c>
      <c r="G2915" s="28">
        <f>SUMIFS(Tabla16[[EXENTO ]],Tabla16[NUM],Tabla1[[#This Row],[CODIGO]])</f>
        <v>0</v>
      </c>
      <c r="H2915" s="28">
        <f>SUMIFS(Tabla16[IVA],Tabla16[NUM],Tabla1[[#This Row],[CODIGO]])</f>
        <v>38536.76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240,855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38,537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38536.800000000003</v>
      </c>
    </row>
    <row r="2916" spans="2:20" x14ac:dyDescent="0.25">
      <c r="B2916" t="str">
        <f>'[1]210 Y RFC'!A2915</f>
        <v>MAIA850930HQ0</v>
      </c>
      <c r="C2916" t="str">
        <f>'[1]210 Y RFC'!B2915</f>
        <v>210-2913</v>
      </c>
      <c r="D2916" t="str">
        <f>'[1]210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'[1]210 Y RFC'!A2916</f>
        <v>RIO140523G29</v>
      </c>
      <c r="C2917" t="str">
        <f>'[1]210 Y RFC'!B2916</f>
        <v>210-2914</v>
      </c>
      <c r="D2917" t="str">
        <f>'[1]210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'[1]210 Y RFC'!A2917</f>
        <v>JSA1706099N4</v>
      </c>
      <c r="C2918" t="str">
        <f>'[1]210 Y RFC'!B2917</f>
        <v>210-2915</v>
      </c>
      <c r="D2918" t="str">
        <f>'[1]210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'[1]210 Y RFC'!A2918</f>
        <v>SACI7609015N6</v>
      </c>
      <c r="C2919" t="str">
        <f>'[1]210 Y RFC'!B2918</f>
        <v>210-2916</v>
      </c>
      <c r="D2919" t="str">
        <f>'[1]210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0</v>
      </c>
    </row>
    <row r="2920" spans="2:20" x14ac:dyDescent="0.25">
      <c r="B2920" t="str">
        <f>'[1]210 Y RFC'!A2919</f>
        <v>MPC2012102V2</v>
      </c>
      <c r="C2920" t="str">
        <f>'[1]210 Y RFC'!B2919</f>
        <v>210-2917</v>
      </c>
      <c r="D2920" t="str">
        <f>'[1]210 Y RFC'!C2919</f>
        <v>MS PRO COSMETICOS SA DE CV</v>
      </c>
      <c r="E2920" s="28">
        <f>SUMIFS(Tabla16[TASA 16],Tabla16[NUM],Tabla1[[#This Row],[CODIGO]])</f>
        <v>47882.4375</v>
      </c>
      <c r="F2920" s="28">
        <f>SUMIFS(Tabla16[TASA 0%],Tabla16[NUM],Tabla1[[#This Row],[CODIGO]])</f>
        <v>2.4999999950523488E-3</v>
      </c>
      <c r="G2920" s="28">
        <f>SUMIFS(Tabla16[[EXENTO ]],Tabla16[NUM],Tabla1[[#This Row],[CODIGO]])</f>
        <v>0</v>
      </c>
      <c r="H2920" s="28">
        <f>SUMIFS(Tabla16[IVA],Tabla16[NUM],Tabla1[[#This Row],[CODIGO]])</f>
        <v>7661.19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47,882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7,661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7661.12</v>
      </c>
    </row>
    <row r="2921" spans="2:20" x14ac:dyDescent="0.25">
      <c r="B2921" t="str">
        <f>'[1]210 Y RFC'!A2920</f>
        <v>PATA631224S53</v>
      </c>
      <c r="C2921" t="str">
        <f>'[1]210 Y RFC'!B2920</f>
        <v>210-2918</v>
      </c>
      <c r="D2921" t="str">
        <f>'[1]210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'[1]210 Y RFC'!A2921</f>
        <v>MOGY780305T75</v>
      </c>
      <c r="C2922" t="str">
        <f>'[1]210 Y RFC'!B2921</f>
        <v>210-2919</v>
      </c>
      <c r="D2922" t="str">
        <f>'[1]210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36062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36,062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x14ac:dyDescent="0.25">
      <c r="B2923" t="str">
        <f>'[1]210 Y RFC'!A2922</f>
        <v>PEMT9505317Z9</v>
      </c>
      <c r="C2923" t="str">
        <f>'[1]210 Y RFC'!B2922</f>
        <v>210-2920</v>
      </c>
      <c r="D2923" t="str">
        <f>'[1]210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'[1]210 Y RFC'!A2923</f>
        <v>MEGL6807186CA</v>
      </c>
      <c r="C2924" t="str">
        <f>'[1]210 Y RFC'!B2923</f>
        <v>210-2921</v>
      </c>
      <c r="D2924" t="str">
        <f>'[1]210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'[1]210 Y RFC'!A2924</f>
        <v>TVC051213QJA</v>
      </c>
      <c r="C2925" t="str">
        <f>'[1]210 Y RFC'!B2924</f>
        <v>210-2922</v>
      </c>
      <c r="D2925" t="str">
        <f>'[1]210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x14ac:dyDescent="0.25">
      <c r="B2926" t="str">
        <f>'[1]210 Y RFC'!A2925</f>
        <v>FETJ630125F2A</v>
      </c>
      <c r="C2926" t="str">
        <f>'[1]210 Y RFC'!B2925</f>
        <v>210-2923</v>
      </c>
      <c r="D2926" t="str">
        <f>'[1]210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'[1]210 Y RFC'!A2926</f>
        <v>TOMJ870622PN2</v>
      </c>
      <c r="C2927" t="str">
        <f>'[1]210 Y RFC'!B2926</f>
        <v>210-2924</v>
      </c>
      <c r="D2927" t="str">
        <f>'[1]210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'[1]210 Y RFC'!A2927</f>
        <v>IAFA730529LB2</v>
      </c>
      <c r="C2928" t="str">
        <f>'[1]210 Y RFC'!B2927</f>
        <v>210-2925</v>
      </c>
      <c r="D2928" t="str">
        <f>'[1]210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4"/>
    </row>
    <row r="2929" spans="2:20" x14ac:dyDescent="0.25">
      <c r="B2929" t="str">
        <f>'[1]210 Y RFC'!A2928</f>
        <v>CME210624MU9</v>
      </c>
      <c r="C2929" t="str">
        <f>'[1]210 Y RFC'!B2928</f>
        <v>210-2926</v>
      </c>
      <c r="D2929" t="str">
        <f>'[1]210 Y RFC'!C2928</f>
        <v>CIMMO MEDICAL SA DE CV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0</v>
      </c>
    </row>
    <row r="2930" spans="2:20" x14ac:dyDescent="0.25">
      <c r="B2930" t="str">
        <f>'[1]210 Y RFC'!A2929</f>
        <v>NUGD921123QL0</v>
      </c>
      <c r="C2930" t="str">
        <f>'[1]210 Y RFC'!B2929</f>
        <v>210-2927</v>
      </c>
      <c r="D2930" t="str">
        <f>'[1]210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x14ac:dyDescent="0.25">
      <c r="B2931" t="str">
        <f>'[1]210 Y RFC'!A2930</f>
        <v>SRO201001N86</v>
      </c>
      <c r="C2931" t="str">
        <f>'[1]210 Y RFC'!B2930</f>
        <v>210-2928</v>
      </c>
      <c r="D2931" t="str">
        <f>'[1]210 Y RFC'!C2930</f>
        <v>SOMAR ROLF SA DE CV</v>
      </c>
      <c r="E2931" s="28">
        <f>SUMIFS(Tabla16[TASA 16],Tabla16[NUM],Tabla1[[#This Row],[CODIGO]])</f>
        <v>16956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2712.96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16,956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2,713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2712.96</v>
      </c>
    </row>
    <row r="2932" spans="2:20" x14ac:dyDescent="0.25">
      <c r="B2932" t="str">
        <f>'[1]210 Y RFC'!A2931</f>
        <v>AOM920820BEA</v>
      </c>
      <c r="C2932" t="str">
        <f>'[1]210 Y RFC'!B2931</f>
        <v>210-2929</v>
      </c>
      <c r="D2932" t="str">
        <f>'[1]210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'[1]210 Y RFC'!A2932</f>
        <v>GHR160822HS3</v>
      </c>
      <c r="C2933" t="str">
        <f>'[1]210 Y RFC'!B2932</f>
        <v>210-2930</v>
      </c>
      <c r="D2933" t="str">
        <f>'[1]210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'[1]210 Y RFC'!A2933</f>
        <v>LOVJ521217AI2</v>
      </c>
      <c r="C2934" t="str">
        <f>'[1]210 Y RFC'!B2933</f>
        <v>210-2931</v>
      </c>
      <c r="D2934" t="str">
        <f>'[1]210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'[1]210 Y RFC'!A2934</f>
        <v>GULG770417UH2</v>
      </c>
      <c r="C2935" t="str">
        <f>'[1]210 Y RFC'!B2934</f>
        <v>210-2932</v>
      </c>
      <c r="D2935" t="str">
        <f>'[1]210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'[1]210 Y RFC'!A2935</f>
        <v>NURS541117MZA</v>
      </c>
      <c r="C2936" t="str">
        <f>'[1]210 Y RFC'!B2935</f>
        <v>210-2933</v>
      </c>
      <c r="D2936" t="str">
        <f>'[1]210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'[1]210 Y RFC'!A2936</f>
        <v>TOPK840629RE0</v>
      </c>
      <c r="C2937" t="str">
        <f>'[1]210 Y RFC'!B2936</f>
        <v>210-2934</v>
      </c>
      <c r="D2937" t="str">
        <f>'[1]210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'[1]210 Y RFC'!A2937</f>
        <v>NAMC780728GB5</v>
      </c>
      <c r="C2938" t="str">
        <f>'[1]210 Y RFC'!B2937</f>
        <v>210-2935</v>
      </c>
      <c r="D2938" t="str">
        <f>'[1]210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'[1]210 Y RFC'!A2938</f>
        <v>MECV601117TW4</v>
      </c>
      <c r="C2939" t="str">
        <f>'[1]210 Y RFC'!B2938</f>
        <v>210-2936</v>
      </c>
      <c r="D2939" t="str">
        <f>'[1]210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'[1]210 Y RFC'!A2939</f>
        <v>QUGH741210QM7</v>
      </c>
      <c r="C2940" t="str">
        <f>'[1]210 Y RFC'!B2939</f>
        <v>210-2937</v>
      </c>
      <c r="D2940" t="str">
        <f>'[1]210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'[1]210 Y RFC'!A2940</f>
        <v>PERY8807189Q3</v>
      </c>
      <c r="C2941" t="str">
        <f>'[1]210 Y RFC'!B2940</f>
        <v>210-2938</v>
      </c>
      <c r="D2941" t="str">
        <f>'[1]210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x14ac:dyDescent="0.25">
      <c r="B2942" t="str">
        <f>'[1]210 Y RFC'!A2941</f>
        <v>GUMS8608027Z5</v>
      </c>
      <c r="C2942" t="str">
        <f>'[1]210 Y RFC'!B2941</f>
        <v>210-2939</v>
      </c>
      <c r="D2942" t="str">
        <f>'[1]210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'[1]210 Y RFC'!A2942</f>
        <v>FGE101011QA8</v>
      </c>
      <c r="C2943" t="str">
        <f>'[1]210 Y RFC'!B2942</f>
        <v>210-2940</v>
      </c>
      <c r="D2943" t="str">
        <f>'[1]210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'[1]210 Y RFC'!A2943</f>
        <v>CEDI740817P36</v>
      </c>
      <c r="C2944" t="str">
        <f>'[1]210 Y RFC'!B2943</f>
        <v>210-2941</v>
      </c>
      <c r="D2944" t="str">
        <f>'[1]210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0</v>
      </c>
      <c r="T2944" s="74"/>
    </row>
    <row r="2945" spans="2:20" x14ac:dyDescent="0.25">
      <c r="B2945" t="str">
        <f>'[1]210 Y RFC'!A2944</f>
        <v>MAHD9402258E5</v>
      </c>
      <c r="C2945" t="str">
        <f>'[1]210 Y RFC'!B2944</f>
        <v>210-2942</v>
      </c>
      <c r="D2945" t="str">
        <f>'[1]210 Y RFC'!C2944</f>
        <v>MARTINEZ HERNANDEZ DIANA IZARETH</v>
      </c>
      <c r="E2945" s="28">
        <f>SUMIFS(Tabla16[TASA 16],Tabla16[NUM],Tabla1[[#This Row],[CODIGO]])</f>
        <v>15560.374999999998</v>
      </c>
      <c r="F2945" s="28">
        <f>SUMIFS(Tabla16[TASA 0%],Tabla16[NUM],Tabla1[[#This Row],[CODIGO]])</f>
        <v>21619.925000000003</v>
      </c>
      <c r="G2945" s="28">
        <f>SUMIFS(Tabla16[[EXENTO ]],Tabla16[NUM],Tabla1[[#This Row],[CODIGO]])</f>
        <v>0</v>
      </c>
      <c r="H2945" s="28">
        <f>SUMIFS(Tabla16[IVA],Tabla16[NUM],Tabla1[[#This Row],[CODIGO]])</f>
        <v>2489.66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15,560</v>
      </c>
      <c r="L2945" t="str">
        <f>FIXED(Tabla1[[#This Row],[TASA 0%]],0)</f>
        <v>21,620</v>
      </c>
      <c r="M2945" t="str">
        <f>FIXED(Tabla1[[#This Row],[TASA EXE.]],0)</f>
        <v>0</v>
      </c>
      <c r="N2945" t="str">
        <f>FIXED(Tabla1[[#This Row],[IVA]],0)</f>
        <v>2,490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2489.6</v>
      </c>
    </row>
    <row r="2946" spans="2:20" x14ac:dyDescent="0.25">
      <c r="B2946" t="str">
        <f>'[1]210 Y RFC'!A2945</f>
        <v>BAVJ6812063S1</v>
      </c>
      <c r="C2946" t="str">
        <f>'[1]210 Y RFC'!B2945</f>
        <v>210-2943</v>
      </c>
      <c r="D2946" t="str">
        <f>'[1]210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'[1]210 Y RFC'!A2946</f>
        <v>BEPC920821KX8</v>
      </c>
      <c r="C2947" t="str">
        <f>'[1]210 Y RFC'!B2946</f>
        <v>210-2944</v>
      </c>
      <c r="D2947" t="str">
        <f>'[1]210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'[1]210 Y RFC'!A2947</f>
        <v>ACO150523AU1</v>
      </c>
      <c r="C2948" t="str">
        <f>'[1]210 Y RFC'!B2947</f>
        <v>210-2945</v>
      </c>
      <c r="D2948" t="str">
        <f>'[1]210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'[1]210 Y RFC'!A2948</f>
        <v>RARE9604154Q1</v>
      </c>
      <c r="C2949" t="str">
        <f>'[1]210 Y RFC'!B2948</f>
        <v>210-2946</v>
      </c>
      <c r="D2949" t="str">
        <f>'[1]210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'[1]210 Y RFC'!A2949</f>
        <v>GOR120301TQ0</v>
      </c>
      <c r="C2950" t="str">
        <f>'[1]210 Y RFC'!B2949</f>
        <v>210-2947</v>
      </c>
      <c r="D2950" t="str">
        <f>'[1]210 Y RFC'!C2949</f>
        <v>GP ORTHOPEDICS SA DE CV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x14ac:dyDescent="0.25">
      <c r="B2951" t="str">
        <f>'[1]210 Y RFC'!A2950</f>
        <v>CAVF830211C71</v>
      </c>
      <c r="C2951" t="str">
        <f>'[1]210 Y RFC'!B2950</f>
        <v>210-2948</v>
      </c>
      <c r="D2951" t="str">
        <f>'[1]210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'[1]210 Y RFC'!A2951</f>
        <v>AIRA7403227Q8</v>
      </c>
      <c r="C2952" t="str">
        <f>'[1]210 Y RFC'!B2951</f>
        <v>210-2949</v>
      </c>
      <c r="D2952" t="str">
        <f>'[1]210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'[1]210 Y RFC'!A2952</f>
        <v>LETD710816F65</v>
      </c>
      <c r="C2953" t="str">
        <f>'[1]210 Y RFC'!B2952</f>
        <v>210-2950</v>
      </c>
      <c r="D2953" t="str">
        <f>'[1]210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'[1]210 Y RFC'!A2953</f>
        <v>DGU210205FS3</v>
      </c>
      <c r="C2954" t="str">
        <f>'[1]210 Y RFC'!B2953</f>
        <v>210-2951</v>
      </c>
      <c r="D2954" t="str">
        <f>'[1]210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'[1]210 Y RFC'!A2954</f>
        <v>GAAX7311219ZA</v>
      </c>
      <c r="C2955" t="str">
        <f>'[1]210 Y RFC'!B2954</f>
        <v>210-2952</v>
      </c>
      <c r="D2955" t="str">
        <f>'[1]210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'[1]210 Y RFC'!A2955</f>
        <v>MUEG930607B46</v>
      </c>
      <c r="C2956" t="str">
        <f>'[1]210 Y RFC'!B2955</f>
        <v>210-2953</v>
      </c>
      <c r="D2956" t="str">
        <f>'[1]210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4"/>
    </row>
    <row r="2957" spans="2:20" x14ac:dyDescent="0.25">
      <c r="B2957" t="str">
        <f>'[1]210 Y RFC'!A2956</f>
        <v>HERH830726NV5</v>
      </c>
      <c r="C2957" t="str">
        <f>'[1]210 Y RFC'!B2956</f>
        <v>210-2954</v>
      </c>
      <c r="D2957" t="str">
        <f>'[1]210 Y RFC'!C2956</f>
        <v>HERNANDEZ ROCHA HECTOR DAVID</v>
      </c>
      <c r="E2957" s="28">
        <f>SUMIFS(Tabla16[TASA 16],Tabla16[NUM],Tabla1[[#This Row],[CODIGO]])</f>
        <v>11379.3125</v>
      </c>
      <c r="F2957" s="28">
        <f>SUMIFS(Tabla16[TASA 0%],Tabla16[NUM],Tabla1[[#This Row],[CODIGO]])</f>
        <v>-2.500000000509317E-3</v>
      </c>
      <c r="G2957" s="28">
        <f>SUMIFS(Tabla16[[EXENTO ]],Tabla16[NUM],Tabla1[[#This Row],[CODIGO]])</f>
        <v>0</v>
      </c>
      <c r="H2957" s="28">
        <f>SUMIFS(Tabla16[IVA],Tabla16[NUM],Tabla1[[#This Row],[CODIGO]])</f>
        <v>1820.69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11,379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1,821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1820.64</v>
      </c>
    </row>
    <row r="2958" spans="2:20" x14ac:dyDescent="0.25">
      <c r="B2958" t="str">
        <f>'[1]210 Y RFC'!A2957</f>
        <v>SNO971210GD6</v>
      </c>
      <c r="C2958" t="str">
        <f>'[1]210 Y RFC'!B2957</f>
        <v>210-2955</v>
      </c>
      <c r="D2958" t="str">
        <f>'[1]210 Y RFC'!C2957</f>
        <v>SERVICIO NORAMA SA DE CV</v>
      </c>
      <c r="E2958" s="28">
        <f>SUMIFS(Tabla16[TASA 16],Tabla16[NUM],Tabla1[[#This Row],[CODIGO]])</f>
        <v>9541.0625</v>
      </c>
      <c r="F2958" s="28">
        <f>SUMIFS(Tabla16[TASA 0%],Tabla16[NUM],Tabla1[[#This Row],[CODIGO]])</f>
        <v>90.127499999998918</v>
      </c>
      <c r="G2958" s="28">
        <f>SUMIFS(Tabla16[[EXENTO ]],Tabla16[NUM],Tabla1[[#This Row],[CODIGO]])</f>
        <v>148</v>
      </c>
      <c r="H2958" s="28">
        <f>SUMIFS(Tabla16[IVA],Tabla16[NUM],Tabla1[[#This Row],[CODIGO]])</f>
        <v>1526.57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9,541</v>
      </c>
      <c r="L2958" t="str">
        <f>FIXED(Tabla1[[#This Row],[TASA 0%]],0)</f>
        <v>90</v>
      </c>
      <c r="M2958" t="str">
        <f>FIXED(Tabla1[[#This Row],[TASA EXE.]],0)</f>
        <v>148</v>
      </c>
      <c r="N2958" t="str">
        <f>FIXED(Tabla1[[#This Row],[IVA]],0)</f>
        <v>1,527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1526.56</v>
      </c>
    </row>
    <row r="2959" spans="2:20" x14ac:dyDescent="0.25">
      <c r="B2959" t="str">
        <f>'[1]210 Y RFC'!A2958</f>
        <v>RIGG730522F98</v>
      </c>
      <c r="C2959" t="str">
        <f>'[1]210 Y RFC'!B2958</f>
        <v>210-2956</v>
      </c>
      <c r="D2959" t="str">
        <f>'[1]210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'[1]210 Y RFC'!A2959</f>
        <v>EIJJ9510052T1</v>
      </c>
      <c r="C2960" t="str">
        <f>'[1]210 Y RFC'!B2959</f>
        <v>210-2957</v>
      </c>
      <c r="D2960" t="str">
        <f>'[1]210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'[1]210 Y RFC'!A2960</f>
        <v>KCC2002259U0</v>
      </c>
      <c r="C2961" t="str">
        <f>'[1]210 Y RFC'!B2960</f>
        <v>210-2958</v>
      </c>
      <c r="D2961" t="str">
        <f>'[1]210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'[1]210 Y RFC'!A2961</f>
        <v>IALM880924M96</v>
      </c>
      <c r="C2962" t="str">
        <f>'[1]210 Y RFC'!B2961</f>
        <v>210-2959</v>
      </c>
      <c r="D2962" t="str">
        <f>'[1]210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'[1]210 Y RFC'!A2962</f>
        <v>RASM710308GPA</v>
      </c>
      <c r="C2963" t="str">
        <f>'[1]210 Y RFC'!B2962</f>
        <v>210-2960</v>
      </c>
      <c r="D2963" t="str">
        <f>'[1]210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'[1]210 Y RFC'!A2963</f>
        <v>IAHK990815CN7</v>
      </c>
      <c r="C2964" t="str">
        <f>'[1]210 Y RFC'!B2963</f>
        <v>210-2961</v>
      </c>
      <c r="D2964" t="str">
        <f>'[1]210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'[1]210 Y RFC'!A2964</f>
        <v>TOGH740115K34</v>
      </c>
      <c r="C2965" t="str">
        <f>'[1]210 Y RFC'!B2964</f>
        <v>210-2962</v>
      </c>
      <c r="D2965" t="str">
        <f>'[1]210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'[1]210 Y RFC'!A2965</f>
        <v>SAGJ940225D69</v>
      </c>
      <c r="C2966" t="str">
        <f>'[1]210 Y RFC'!B2965</f>
        <v>210-2963</v>
      </c>
      <c r="D2966" t="str">
        <f>'[1]210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'[1]210 Y RFC'!A2966</f>
        <v>TOGM8210109I5</v>
      </c>
      <c r="C2967" t="str">
        <f>'[1]210 Y RFC'!B2966</f>
        <v>210-2964</v>
      </c>
      <c r="D2967" t="str">
        <f>'[1]210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x14ac:dyDescent="0.25">
      <c r="B2968" t="str">
        <f>'[1]210 Y RFC'!A2967</f>
        <v>ORO140319IP6</v>
      </c>
      <c r="C2968" t="str">
        <f>'[1]210 Y RFC'!B2967</f>
        <v>210-2965</v>
      </c>
      <c r="D2968" t="str">
        <f>'[1]210 Y RFC'!C2967</f>
        <v>OROVIC S DE RL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0</v>
      </c>
    </row>
    <row r="2969" spans="2:20" x14ac:dyDescent="0.25">
      <c r="B2969" t="str">
        <f>'[1]210 Y RFC'!A2968</f>
        <v>COM1909103Q8</v>
      </c>
      <c r="C2969" t="str">
        <f>'[1]210 Y RFC'!B2968</f>
        <v>210-2966</v>
      </c>
      <c r="D2969" t="str">
        <f>'[1]210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'[1]210 Y RFC'!A2969</f>
        <v>LOHF760820MF2</v>
      </c>
      <c r="C2970" t="str">
        <f>'[1]210 Y RFC'!B2969</f>
        <v>210-2967</v>
      </c>
      <c r="D2970" t="str">
        <f>'[1]210 Y RFC'!C2969</f>
        <v>LOZANO HERNANDEZ FERNANDO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'[1]210 Y RFC'!A2970</f>
        <v>JILL740626R45</v>
      </c>
      <c r="C2971" t="str">
        <f>'[1]210 Y RFC'!B2970</f>
        <v>210-2968</v>
      </c>
      <c r="D2971" t="str">
        <f>'[1]210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'[1]210 Y RFC'!A2971</f>
        <v>CIA201124FF1</v>
      </c>
      <c r="C2972" t="str">
        <f>'[1]210 Y RFC'!B2971</f>
        <v>210-2969</v>
      </c>
      <c r="D2972" t="str">
        <f>'[1]210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73557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73,557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0</v>
      </c>
      <c r="T2972" s="74"/>
    </row>
    <row r="2973" spans="2:20" x14ac:dyDescent="0.25">
      <c r="B2973" t="str">
        <f>'[1]210 Y RFC'!A2972</f>
        <v>VIAS830808C93</v>
      </c>
      <c r="C2973" t="str">
        <f>'[1]210 Y RFC'!B2972</f>
        <v>210-2970</v>
      </c>
      <c r="D2973" t="str">
        <f>'[1]210 Y RFC'!C2972</f>
        <v>VILLALOBOS ALTAMIRANO SILVIA EDITH</v>
      </c>
      <c r="E2973" s="28">
        <f>SUMIFS(Tabla16[TASA 16],Tabla16[NUM],Tabla1[[#This Row],[CODIGO]])</f>
        <v>21286.375</v>
      </c>
      <c r="F2973" s="28">
        <f>SUMIFS(Tabla16[TASA 0%],Tabla16[NUM],Tabla1[[#This Row],[CODIGO]])</f>
        <v>2.5000000001455192E-2</v>
      </c>
      <c r="G2973" s="28">
        <f>SUMIFS(Tabla16[[EXENTO ]],Tabla16[NUM],Tabla1[[#This Row],[CODIGO]])</f>
        <v>0</v>
      </c>
      <c r="H2973" s="28">
        <f>SUMIFS(Tabla16[IVA],Tabla16[NUM],Tabla1[[#This Row],[CODIGO]])</f>
        <v>3405.82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21,286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3,406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3405.76</v>
      </c>
    </row>
    <row r="2974" spans="2:20" x14ac:dyDescent="0.25">
      <c r="B2974" t="str">
        <f>'[1]210 Y RFC'!A2973</f>
        <v>DMA050919HH0</v>
      </c>
      <c r="C2974" t="str">
        <f>'[1]210 Y RFC'!B2973</f>
        <v>210-2971</v>
      </c>
      <c r="D2974" t="str">
        <f>'[1]210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'[1]210 Y RFC'!A2974</f>
        <v>GOAA830807LW4</v>
      </c>
      <c r="C2975" t="str">
        <f>'[1]210 Y RFC'!B2974</f>
        <v>210-2972</v>
      </c>
      <c r="D2975" t="str">
        <f>'[1]210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16880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16,880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'[1]210 Y RFC'!A2975</f>
        <v>IAO060314V89</v>
      </c>
      <c r="C2976" t="str">
        <f>'[1]210 Y RFC'!B2975</f>
        <v>210-2973</v>
      </c>
      <c r="D2976" t="str">
        <f>'[1]210 Y RFC'!C2975</f>
        <v>INGREDIENTES ALIMENTICIOS DE OCCIDENTE SA DE CV</v>
      </c>
      <c r="E2976" s="28">
        <f>SUMIFS(Tabla16[TASA 16],Tabla16[NUM],Tabla1[[#This Row],[CODIGO]])</f>
        <v>2147.8125</v>
      </c>
      <c r="F2976" s="28">
        <f>SUMIFS(Tabla16[TASA 0%],Tabla16[NUM],Tabla1[[#This Row],[CODIGO]])</f>
        <v>280953.80749999994</v>
      </c>
      <c r="G2976" s="28">
        <f>SUMIFS(Tabla16[[EXENTO ]],Tabla16[NUM],Tabla1[[#This Row],[CODIGO]])</f>
        <v>2113.0300000000002</v>
      </c>
      <c r="H2976" s="28">
        <f>SUMIFS(Tabla16[IVA],Tabla16[NUM],Tabla1[[#This Row],[CODIGO]])</f>
        <v>343.65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2,148</v>
      </c>
      <c r="L2976" t="str">
        <f>FIXED(Tabla1[[#This Row],[TASA 0%]],0)</f>
        <v>280,954</v>
      </c>
      <c r="M2976" t="str">
        <f>FIXED(Tabla1[[#This Row],[TASA EXE.]],0)</f>
        <v>2,113</v>
      </c>
      <c r="N2976" t="str">
        <f>FIXED(Tabla1[[#This Row],[IVA]],0)</f>
        <v>344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343.68</v>
      </c>
    </row>
    <row r="2977" spans="2:20" x14ac:dyDescent="0.25">
      <c r="B2977" t="str">
        <f>'[1]210 Y RFC'!A2976</f>
        <v>PAFB7804175T9</v>
      </c>
      <c r="C2977" t="str">
        <f>'[1]210 Y RFC'!B2976</f>
        <v>210-2974</v>
      </c>
      <c r="D2977" t="str">
        <f>'[1]210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'[1]210 Y RFC'!A2977</f>
        <v>VADL620221IJ1</v>
      </c>
      <c r="C2978" t="str">
        <f>'[1]210 Y RFC'!B2977</f>
        <v>210-2975</v>
      </c>
      <c r="D2978" t="str">
        <f>'[1]210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'[1]210 Y RFC'!A2978</f>
        <v>FEGM900630C24</v>
      </c>
      <c r="C2979" t="str">
        <f>'[1]210 Y RFC'!B2978</f>
        <v>210-2976</v>
      </c>
      <c r="D2979" t="str">
        <f>'[1]210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'[1]210 Y RFC'!A2979</f>
        <v>LEDC691225IR1</v>
      </c>
      <c r="C2980" t="str">
        <f>'[1]210 Y RFC'!B2979</f>
        <v>210-2977</v>
      </c>
      <c r="D2980" t="str">
        <f>'[1]210 Y RFC'!C2979</f>
        <v>LEAÑEZ DE DI VITO MARIA CAROLINA</v>
      </c>
      <c r="E2980" s="28">
        <f>SUMIFS(Tabla16[TASA 16],Tabla16[NUM],Tabla1[[#This Row],[CODIGO]])</f>
        <v>21490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3438.4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21,490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3,438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3438.4</v>
      </c>
      <c r="T2980" s="74"/>
    </row>
    <row r="2981" spans="2:20" x14ac:dyDescent="0.25">
      <c r="B2981" t="str">
        <f>'[1]210 Y RFC'!A2980</f>
        <v>AOMA820706173</v>
      </c>
      <c r="C2981" t="str">
        <f>'[1]210 Y RFC'!B2980</f>
        <v>210-2978</v>
      </c>
      <c r="D2981" t="str">
        <f>'[1]210 Y RFC'!C2980</f>
        <v>ACOSTA MARTINEZ ALEJANDRO</v>
      </c>
      <c r="E2981" s="28">
        <f>SUMIFS(Tabla16[TASA 16],Tabla16[NUM],Tabla1[[#This Row],[CODIGO]])</f>
        <v>75463.5625</v>
      </c>
      <c r="F2981" s="28">
        <f>SUMIFS(Tabla16[TASA 0%],Tabla16[NUM],Tabla1[[#This Row],[CODIGO]])</f>
        <v>1.7499999998108251E-2</v>
      </c>
      <c r="G2981" s="28">
        <f>SUMIFS(Tabla16[[EXENTO ]],Tabla16[NUM],Tabla1[[#This Row],[CODIGO]])</f>
        <v>0</v>
      </c>
      <c r="H2981" s="28">
        <f>SUMIFS(Tabla16[IVA],Tabla16[NUM],Tabla1[[#This Row],[CODIGO]])</f>
        <v>12074.17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75,464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12,074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12074.24</v>
      </c>
    </row>
    <row r="2982" spans="2:20" x14ac:dyDescent="0.25">
      <c r="B2982" t="str">
        <f>'[1]210 Y RFC'!A2981</f>
        <v>GOMK901105C6A</v>
      </c>
      <c r="C2982" t="str">
        <f>'[1]210 Y RFC'!B2981</f>
        <v>210-2979</v>
      </c>
      <c r="D2982" t="str">
        <f>'[1]210 Y RFC'!C2981</f>
        <v>GOMEZ DE LA MORA KARINA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'[1]210 Y RFC'!A2982</f>
        <v>GOMN630727QM1</v>
      </c>
      <c r="C2983" t="str">
        <f>'[1]210 Y RFC'!B2982</f>
        <v>210-2980</v>
      </c>
      <c r="D2983" t="str">
        <f>'[1]210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'[1]210 Y RFC'!A2983</f>
        <v>CELO8910062F7</v>
      </c>
      <c r="C2984" t="str">
        <f>'[1]210 Y RFC'!B2983</f>
        <v>210-2981</v>
      </c>
      <c r="D2984" t="str">
        <f>'[1]210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4"/>
    </row>
    <row r="2985" spans="2:20" x14ac:dyDescent="0.25">
      <c r="B2985" t="str">
        <f>'[1]210 Y RFC'!A2984</f>
        <v>AUGS860625IQ3</v>
      </c>
      <c r="C2985" t="str">
        <f>'[1]210 Y RFC'!B2984</f>
        <v>210-2982</v>
      </c>
      <c r="D2985" t="str">
        <f>'[1]210 Y RFC'!C2984</f>
        <v>AGUIRRE GUTIERREZ SHANTI YEDITH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'[1]210 Y RFC'!A2985</f>
        <v>PAGJ601122N44</v>
      </c>
      <c r="C2986" t="str">
        <f>'[1]210 Y RFC'!B2985</f>
        <v>210-2983</v>
      </c>
      <c r="D2986" t="str">
        <f>'[1]210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'[1]210 Y RFC'!A2986</f>
        <v>IAML660224MY7</v>
      </c>
      <c r="C2987" t="str">
        <f>'[1]210 Y RFC'!B2986</f>
        <v>210-2984</v>
      </c>
      <c r="D2987" t="str">
        <f>'[1]210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'[1]210 Y RFC'!A2987</f>
        <v>OCI160330J38</v>
      </c>
      <c r="C2988" t="str">
        <f>'[1]210 Y RFC'!B2987</f>
        <v>210-2985</v>
      </c>
      <c r="D2988" t="str">
        <f>'[1]210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10546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10,546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'[1]210 Y RFC'!A2988</f>
        <v>CVC9802281Z4</v>
      </c>
      <c r="C2989" t="str">
        <f>'[1]210 Y RFC'!B2988</f>
        <v>210-2986</v>
      </c>
      <c r="D2989" t="str">
        <f>'[1]210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0</v>
      </c>
      <c r="T2989" s="74"/>
    </row>
    <row r="2990" spans="2:20" x14ac:dyDescent="0.25">
      <c r="B2990" t="str">
        <f>'[1]210 Y RFC'!A2989</f>
        <v>AEA041220KM3</v>
      </c>
      <c r="C2990" t="str">
        <f>'[1]210 Y RFC'!B2989</f>
        <v>210-2987</v>
      </c>
      <c r="D2990" t="str">
        <f>'[1]210 Y RFC'!C2989</f>
        <v>ANDAMIOS Y EQUIPOS AMARILLOS SA DE CV</v>
      </c>
      <c r="E2990" s="28">
        <f>SUMIFS(Tabla16[TASA 16],Tabla16[NUM],Tabla1[[#This Row],[CODIGO]])</f>
        <v>59513.3125</v>
      </c>
      <c r="F2990" s="28">
        <f>SUMIFS(Tabla16[TASA 0%],Tabla16[NUM],Tabla1[[#This Row],[CODIGO]])</f>
        <v>-2.2499999999126885E-2</v>
      </c>
      <c r="G2990" s="28">
        <f>SUMIFS(Tabla16[[EXENTO ]],Tabla16[NUM],Tabla1[[#This Row],[CODIGO]])</f>
        <v>0</v>
      </c>
      <c r="H2990" s="28">
        <f>SUMIFS(Tabla16[IVA],Tabla16[NUM],Tabla1[[#This Row],[CODIGO]])</f>
        <v>9522.1299999999992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59,513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9,522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9522.08</v>
      </c>
    </row>
    <row r="2991" spans="2:20" x14ac:dyDescent="0.25">
      <c r="B2991" t="str">
        <f>'[1]210 Y RFC'!A2990</f>
        <v>NACS9301028B6</v>
      </c>
      <c r="C2991" t="str">
        <f>'[1]210 Y RFC'!B2990</f>
        <v>210-2988</v>
      </c>
      <c r="D2991" t="str">
        <f>'[1]210 Y RFC'!C2990</f>
        <v>NAVARRO CORNEJO SERGIO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x14ac:dyDescent="0.25">
      <c r="B2992" t="str">
        <f>'[1]210 Y RFC'!A2991</f>
        <v>FOF211126GI0</v>
      </c>
      <c r="C2992" t="str">
        <f>'[1]210 Y RFC'!B2991</f>
        <v>210-2989</v>
      </c>
      <c r="D2992" t="str">
        <f>'[1]210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6290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6,290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'[1]210 Y RFC'!A2992</f>
        <v>CAH000724L17</v>
      </c>
      <c r="C2993" t="str">
        <f>'[1]210 Y RFC'!B2992</f>
        <v>210-2990</v>
      </c>
      <c r="D2993" t="str">
        <f>'[1]210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98590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98,590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'[1]210 Y RFC'!A2993</f>
        <v>RAPM730622975</v>
      </c>
      <c r="C2994" t="str">
        <f>'[1]210 Y RFC'!B2993</f>
        <v>210-2991</v>
      </c>
      <c r="D2994" t="str">
        <f>'[1]210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14258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14,258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'[1]210 Y RFC'!A2994</f>
        <v>NAAJ560816MD9</v>
      </c>
      <c r="C2995" t="str">
        <f>'[1]210 Y RFC'!B2994</f>
        <v>210-2992</v>
      </c>
      <c r="D2995" t="str">
        <f>'[1]210 Y RFC'!C2994</f>
        <v>NAVARRO ARENAS JUSTINO</v>
      </c>
      <c r="E2995" s="28">
        <f>SUMIFS(Tabla16[TASA 16],Tabla16[NUM],Tabla1[[#This Row],[CODIGO]])</f>
        <v>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0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0</v>
      </c>
      <c r="O2995" t="str">
        <f>FIXED(Tabla1[[#This Row],[ISR RET]],0)</f>
        <v>0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'[1]210 Y RFC'!A2995</f>
        <v>CAFC830209B18</v>
      </c>
      <c r="C2996" t="str">
        <f>'[1]210 Y RFC'!B2995</f>
        <v>210-2993</v>
      </c>
      <c r="D2996" t="str">
        <f>'[1]210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'[1]210 Y RFC'!A2996</f>
        <v>ECM970211KIA</v>
      </c>
      <c r="C2997" t="str">
        <f>'[1]210 Y RFC'!B2996</f>
        <v>210-2994</v>
      </c>
      <c r="D2997" t="str">
        <f>'[1]210 Y RFC'!C2996</f>
        <v>ESPECIAS Y CONDIMENTOS DE MEXICO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7530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7,530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x14ac:dyDescent="0.25">
      <c r="B2998" t="str">
        <f>'[1]210 Y RFC'!A2997</f>
        <v>ABA0909236H1</v>
      </c>
      <c r="C2998" t="str">
        <f>'[1]210 Y RFC'!B2997</f>
        <v>210-2995</v>
      </c>
      <c r="D2998" t="str">
        <f>'[1]210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3495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3,495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'[1]210 Y RFC'!A2998</f>
        <v>CAAL721212H36</v>
      </c>
      <c r="C2999" t="str">
        <f>'[1]210 Y RFC'!B2998</f>
        <v>210-2996</v>
      </c>
      <c r="D2999" t="str">
        <f>'[1]210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x14ac:dyDescent="0.25">
      <c r="B3000" t="str">
        <f>'[1]210 Y RFC'!A2999</f>
        <v>DFA140724DL8</v>
      </c>
      <c r="C3000" t="str">
        <f>'[1]210 Y RFC'!B2999</f>
        <v>210-2997</v>
      </c>
      <c r="D3000" t="str">
        <f>'[1]210 Y RFC'!C2999</f>
        <v>DISTRIBUIDORA FARMACEUTICA ARPE SA DE CV</v>
      </c>
      <c r="E3000" s="28">
        <f>SUMIFS(Tabla16[TASA 16],Tabla16[NUM],Tabla1[[#This Row],[CODIGO]])</f>
        <v>8127.5625</v>
      </c>
      <c r="F3000" s="28">
        <f>SUMIFS(Tabla16[TASA 0%],Tabla16[NUM],Tabla1[[#This Row],[CODIGO]])</f>
        <v>-0.13249999999970896</v>
      </c>
      <c r="G3000" s="28">
        <f>SUMIFS(Tabla16[[EXENTO ]],Tabla16[NUM],Tabla1[[#This Row],[CODIGO]])</f>
        <v>0</v>
      </c>
      <c r="H3000" s="28">
        <f>SUMIFS(Tabla16[IVA],Tabla16[NUM],Tabla1[[#This Row],[CODIGO]])</f>
        <v>1300.4100000000001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8,128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1,300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1300.48</v>
      </c>
    </row>
    <row r="3001" spans="2:20" x14ac:dyDescent="0.25">
      <c r="B3001" t="str">
        <f>'[1]210 Y RFC'!A3000</f>
        <v>LOGA810403SP7</v>
      </c>
      <c r="C3001" t="str">
        <f>'[1]210 Y RFC'!B3000</f>
        <v>210-2998</v>
      </c>
      <c r="D3001" t="str">
        <f>'[1]210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'[1]210 Y RFC'!A3001</f>
        <v>GOHL640813FBA</v>
      </c>
      <c r="C3002" t="str">
        <f>'[1]210 Y RFC'!B3001</f>
        <v>210-2999</v>
      </c>
      <c r="D3002" t="str">
        <f>'[1]210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4"/>
    </row>
    <row r="3003" spans="2:20" x14ac:dyDescent="0.25">
      <c r="B3003" t="str">
        <f>'[1]210 Y RFC'!A3002</f>
        <v>CMG210513DV7</v>
      </c>
      <c r="C3003" t="str">
        <f>'[1]210 Y RFC'!B3002</f>
        <v>210-3000</v>
      </c>
      <c r="D3003" t="str">
        <f>'[1]210 Y RFC'!C3002</f>
        <v>COMERCIALIZADORA MEDICA GV SA DE CV</v>
      </c>
      <c r="E3003" s="28">
        <f>SUMIFS(Tabla16[TASA 16],Tabla16[NUM],Tabla1[[#This Row],[CODIGO]])</f>
        <v>59493.125</v>
      </c>
      <c r="F3003" s="28">
        <f>SUMIFS(Tabla16[TASA 0%],Tabla16[NUM],Tabla1[[#This Row],[CODIGO]])</f>
        <v>-2.5000000001455192E-2</v>
      </c>
      <c r="G3003" s="28">
        <f>SUMIFS(Tabla16[[EXENTO ]],Tabla16[NUM],Tabla1[[#This Row],[CODIGO]])</f>
        <v>0</v>
      </c>
      <c r="H3003" s="28">
        <f>SUMIFS(Tabla16[IVA],Tabla16[NUM],Tabla1[[#This Row],[CODIGO]])</f>
        <v>9518.9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59,493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9,519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9518.880000000001</v>
      </c>
      <c r="T3003" s="74"/>
    </row>
    <row r="3004" spans="2:20" x14ac:dyDescent="0.25">
      <c r="B3004" t="str">
        <f>'[1]210 Y RFC'!A3003</f>
        <v>BANJ630119EK0</v>
      </c>
      <c r="C3004" t="str">
        <f>'[1]210 Y RFC'!B3003</f>
        <v>210-3001</v>
      </c>
      <c r="D3004" t="str">
        <f>'[1]210 Y RFC'!C3003</f>
        <v>BARBOZA NAVARRO JAIME</v>
      </c>
      <c r="E3004" s="28">
        <f>SUMIFS(Tabla16[TASA 16],Tabla16[NUM],Tabla1[[#This Row],[CODIGO]])</f>
        <v>9379.75</v>
      </c>
      <c r="F3004" s="28">
        <f>SUMIFS(Tabla16[TASA 0%],Tabla16[NUM],Tabla1[[#This Row],[CODIGO]])</f>
        <v>-2.9999999999660076E-2</v>
      </c>
      <c r="G3004" s="28">
        <f>SUMIFS(Tabla16[[EXENTO ]],Tabla16[NUM],Tabla1[[#This Row],[CODIGO]])</f>
        <v>0</v>
      </c>
      <c r="H3004" s="28">
        <f>SUMIFS(Tabla16[IVA],Tabla16[NUM],Tabla1[[#This Row],[CODIGO]])</f>
        <v>1500.7600000000002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9,380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1,501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1500.8</v>
      </c>
      <c r="T3004" s="74"/>
    </row>
    <row r="3005" spans="2:20" x14ac:dyDescent="0.25">
      <c r="B3005" t="str">
        <f>'[1]210 Y RFC'!A3004</f>
        <v>ROGM840324AL7</v>
      </c>
      <c r="C3005" t="str">
        <f>'[1]210 Y RFC'!B3004</f>
        <v>210-3002</v>
      </c>
      <c r="D3005" t="str">
        <f>'[1]210 Y RFC'!C3004</f>
        <v>RODRIGUEZ GONZALEZ MIGUEL ANGEL</v>
      </c>
      <c r="E3005" s="28">
        <f>SUMIFS(Tabla16[TASA 16],Tabla16[NUM],Tabla1[[#This Row],[CODIGO]])</f>
        <v>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x14ac:dyDescent="0.25">
      <c r="B3006" t="str">
        <f>'[1]210 Y RFC'!A3005</f>
        <v>GAMA921007E46</v>
      </c>
      <c r="C3006" t="str">
        <f>'[1]210 Y RFC'!B3005</f>
        <v>210-3003</v>
      </c>
      <c r="D3006" t="str">
        <f>'[1]210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0</v>
      </c>
      <c r="T3006" s="74"/>
    </row>
    <row r="3007" spans="2:20" x14ac:dyDescent="0.25">
      <c r="B3007" t="str">
        <f>'[1]210 Y RFC'!A3006</f>
        <v>AARJ820821AM7</v>
      </c>
      <c r="C3007" t="str">
        <f>'[1]210 Y RFC'!B3006</f>
        <v>210-3004</v>
      </c>
      <c r="D3007" t="str">
        <f>'[1]210 Y RFC'!C3006</f>
        <v>ALCAZAR RODRIGUEZ JOEL ALEJANDRO</v>
      </c>
      <c r="E3007" s="28">
        <f>SUMIFS(Tabla16[TASA 16],Tabla16[NUM],Tabla1[[#This Row],[CODIGO]])</f>
        <v>43009.375</v>
      </c>
      <c r="F3007" s="28">
        <f>SUMIFS(Tabla16[TASA 0%],Tabla16[NUM],Tabla1[[#This Row],[CODIGO]])</f>
        <v>5.0000000001091394E-3</v>
      </c>
      <c r="G3007" s="28">
        <f>SUMIFS(Tabla16[[EXENTO ]],Tabla16[NUM],Tabla1[[#This Row],[CODIGO]])</f>
        <v>0</v>
      </c>
      <c r="H3007" s="28">
        <f>SUMIFS(Tabla16[IVA],Tabla16[NUM],Tabla1[[#This Row],[CODIGO]])</f>
        <v>6881.5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43,009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6,882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6881.4400000000005</v>
      </c>
    </row>
    <row r="3008" spans="2:20" x14ac:dyDescent="0.25">
      <c r="B3008" t="str">
        <f>'[1]210 Y RFC'!A3007</f>
        <v>DCO990526N38</v>
      </c>
      <c r="C3008" t="str">
        <f>'[1]210 Y RFC'!B3007</f>
        <v>210-3005</v>
      </c>
      <c r="D3008" t="str">
        <f>'[1]210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'[1]210 Y RFC'!A3008</f>
        <v>GPO210222AL5</v>
      </c>
      <c r="C3009" t="str">
        <f>'[1]210 Y RFC'!B3008</f>
        <v>210-3006</v>
      </c>
      <c r="D3009" t="str">
        <f>'[1]210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'[1]210 Y RFC'!A3009</f>
        <v>EEL181001JF4</v>
      </c>
      <c r="C3010" t="str">
        <f>'[1]210 Y RFC'!B3009</f>
        <v>210-3007</v>
      </c>
      <c r="D3010" t="str">
        <f>'[1]210 Y RFC'!C3009</f>
        <v>EK ELECTRICA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'[1]210 Y RFC'!A3010</f>
        <v>PCO030110PN8</v>
      </c>
      <c r="C3011" t="str">
        <f>'[1]210 Y RFC'!B3010</f>
        <v>210-3008</v>
      </c>
      <c r="D3011" t="str">
        <f>'[1]210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319400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319,400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'[1]210 Y RFC'!A3011</f>
        <v>AEEE650906B49</v>
      </c>
      <c r="C3012" t="str">
        <f>'[1]210 Y RFC'!B3011</f>
        <v>210-3009</v>
      </c>
      <c r="D3012" t="str">
        <f>'[1]210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18240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-228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18,240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-228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'[1]210 Y RFC'!A3012</f>
        <v>ICD200731S83</v>
      </c>
      <c r="C3013" t="str">
        <f>'[1]210 Y RFC'!B3012</f>
        <v>210-3010</v>
      </c>
      <c r="D3013" t="str">
        <f>'[1]210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'[1]210 Y RFC'!A3013</f>
        <v>OBR210601KS9</v>
      </c>
      <c r="C3014" t="str">
        <f>'[1]210 Y RFC'!B3013</f>
        <v>210-3011</v>
      </c>
      <c r="D3014" t="str">
        <f>'[1]210 Y RFC'!C3013</f>
        <v>OSTY BRAND SA DE CV</v>
      </c>
      <c r="E3014" s="28">
        <f>SUMIFS(Tabla16[TASA 16],Tabla16[NUM],Tabla1[[#This Row],[CODIGO]])</f>
        <v>568.875</v>
      </c>
      <c r="F3014" s="28">
        <f>SUMIFS(Tabla16[TASA 0%],Tabla16[NUM],Tabla1[[#This Row],[CODIGO]])</f>
        <v>6743.6849999999995</v>
      </c>
      <c r="G3014" s="28">
        <f>SUMIFS(Tabla16[[EXENTO ]],Tabla16[NUM],Tabla1[[#This Row],[CODIGO]])</f>
        <v>180.43</v>
      </c>
      <c r="H3014" s="28">
        <f>SUMIFS(Tabla16[IVA],Tabla16[NUM],Tabla1[[#This Row],[CODIGO]])</f>
        <v>91.02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569</v>
      </c>
      <c r="L3014" t="str">
        <f>FIXED(Tabla1[[#This Row],[TASA 0%]],0)</f>
        <v>6,744</v>
      </c>
      <c r="M3014" t="str">
        <f>FIXED(Tabla1[[#This Row],[TASA EXE.]],0)</f>
        <v>180</v>
      </c>
      <c r="N3014" t="str">
        <f>FIXED(Tabla1[[#This Row],[IVA]],0)</f>
        <v>91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91.04</v>
      </c>
    </row>
    <row r="3015" spans="2:20" x14ac:dyDescent="0.25">
      <c r="B3015" t="str">
        <f>'[1]210 Y RFC'!A3014</f>
        <v>GUPH710310BI0</v>
      </c>
      <c r="C3015" t="str">
        <f>'[1]210 Y RFC'!B3014</f>
        <v>210-3012</v>
      </c>
      <c r="D3015" t="str">
        <f>'[1]210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0</v>
      </c>
    </row>
    <row r="3016" spans="2:20" x14ac:dyDescent="0.25">
      <c r="B3016" t="str">
        <f>'[1]210 Y RFC'!A3015</f>
        <v>LOIS570614A72</v>
      </c>
      <c r="C3016" t="str">
        <f>'[1]210 Y RFC'!B3015</f>
        <v>210-3013</v>
      </c>
      <c r="D3016" t="str">
        <f>'[1]210 Y RFC'!C3015</f>
        <v>LOZA IBARRA SALVADOR</v>
      </c>
      <c r="E3016" s="28">
        <f>SUMIFS(Tabla16[TASA 16],Tabla16[NUM],Tabla1[[#This Row],[CODIGO]])</f>
        <v>9655.1875</v>
      </c>
      <c r="F3016" s="28">
        <f>SUMIFS(Tabla16[TASA 0%],Tabla16[NUM],Tabla1[[#This Row],[CODIGO]])</f>
        <v>4949.9825000000001</v>
      </c>
      <c r="G3016" s="28">
        <f>SUMIFS(Tabla16[[EXENTO ]],Tabla16[NUM],Tabla1[[#This Row],[CODIGO]])</f>
        <v>0</v>
      </c>
      <c r="H3016" s="28">
        <f>SUMIFS(Tabla16[IVA],Tabla16[NUM],Tabla1[[#This Row],[CODIGO]])</f>
        <v>1544.83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9,655</v>
      </c>
      <c r="L3016" t="str">
        <f>FIXED(Tabla1[[#This Row],[TASA 0%]],0)</f>
        <v>4,950</v>
      </c>
      <c r="M3016" t="str">
        <f>FIXED(Tabla1[[#This Row],[TASA EXE.]],0)</f>
        <v>0</v>
      </c>
      <c r="N3016" t="str">
        <f>FIXED(Tabla1[[#This Row],[IVA]],0)</f>
        <v>1,545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1544.8</v>
      </c>
    </row>
    <row r="3017" spans="2:20" x14ac:dyDescent="0.25">
      <c r="B3017" t="str">
        <f>'[1]210 Y RFC'!A3016</f>
        <v>BART700616LA7</v>
      </c>
      <c r="C3017" t="str">
        <f>'[1]210 Y RFC'!B3016</f>
        <v>210-3014</v>
      </c>
      <c r="D3017" t="str">
        <f>'[1]210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'[1]210 Y RFC'!A3017</f>
        <v>SSJ970331PM5</v>
      </c>
      <c r="C3018" t="str">
        <f>'[1]210 Y RFC'!B3017</f>
        <v>210-3015</v>
      </c>
      <c r="D3018" t="str">
        <f>'[1]210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4"/>
    </row>
    <row r="3019" spans="2:20" x14ac:dyDescent="0.25">
      <c r="B3019" t="str">
        <f>'[1]210 Y RFC'!A3018</f>
        <v>OEMM840501PD2</v>
      </c>
      <c r="C3019" t="str">
        <f>'[1]210 Y RFC'!B3018</f>
        <v>210-3016</v>
      </c>
      <c r="D3019" t="str">
        <f>'[1]210 Y RFC'!C3018</f>
        <v>OSEGUERA MONDRAGON JOSE MARIA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x14ac:dyDescent="0.25">
      <c r="B3020" t="str">
        <f>'[1]210 Y RFC'!A3019</f>
        <v>ASS141008296</v>
      </c>
      <c r="C3020" t="str">
        <f>'[1]210 Y RFC'!B3019</f>
        <v>210-3017</v>
      </c>
      <c r="D3020" t="str">
        <f>'[1]210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'[1]210 Y RFC'!A3020</f>
        <v>SCC030225F66</v>
      </c>
      <c r="C3021" t="str">
        <f>'[1]210 Y RFC'!B3020</f>
        <v>210-3018</v>
      </c>
      <c r="D3021" t="str">
        <f>'[1]210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'[1]210 Y RFC'!A3021</f>
        <v>TIEF930225581</v>
      </c>
      <c r="C3022" t="str">
        <f>'[1]210 Y RFC'!B3021</f>
        <v>210-3019</v>
      </c>
      <c r="D3022" t="str">
        <f>'[1]210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0</v>
      </c>
      <c r="T3022" s="74"/>
    </row>
    <row r="3023" spans="2:20" x14ac:dyDescent="0.25">
      <c r="B3023" t="str">
        <f>'[1]210 Y RFC'!A3022</f>
        <v>BAGR721208Q99</v>
      </c>
      <c r="C3023" t="str">
        <f>'[1]210 Y RFC'!B3022</f>
        <v>210-3020</v>
      </c>
      <c r="D3023" t="str">
        <f>'[1]210 Y RFC'!C3022</f>
        <v>BAEZ GONZALEZ RIGOBERTO</v>
      </c>
      <c r="E3023" s="28">
        <f>SUMIFS(Tabla16[TASA 16],Tabla16[NUM],Tabla1[[#This Row],[CODIGO]])</f>
        <v>12449.75</v>
      </c>
      <c r="F3023" s="28">
        <f>SUMIFS(Tabla16[TASA 0%],Tabla16[NUM],Tabla1[[#This Row],[CODIGO]])</f>
        <v>-9.9999999983992893E-3</v>
      </c>
      <c r="G3023" s="28">
        <f>SUMIFS(Tabla16[[EXENTO ]],Tabla16[NUM],Tabla1[[#This Row],[CODIGO]])</f>
        <v>0</v>
      </c>
      <c r="H3023" s="28">
        <f>SUMIFS(Tabla16[IVA],Tabla16[NUM],Tabla1[[#This Row],[CODIGO]])</f>
        <v>1991.96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12,450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1,992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1992</v>
      </c>
    </row>
    <row r="3024" spans="2:20" x14ac:dyDescent="0.25">
      <c r="B3024" t="str">
        <f>'[1]210 Y RFC'!A3023</f>
        <v>JAGL850328EXA</v>
      </c>
      <c r="C3024" t="str">
        <f>'[1]210 Y RFC'!B3023</f>
        <v>210-3021</v>
      </c>
      <c r="D3024" t="str">
        <f>'[1]210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2989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2,989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'[1]210 Y RFC'!A3024</f>
        <v>GOAM811205BF3</v>
      </c>
      <c r="C3025" t="str">
        <f>'[1]210 Y RFC'!B3024</f>
        <v>210-3022</v>
      </c>
      <c r="D3025" t="str">
        <f>'[1]210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'[1]210 Y RFC'!A3025</f>
        <v>PPG0610038B1</v>
      </c>
      <c r="C3026" t="str">
        <f>'[1]210 Y RFC'!B3025</f>
        <v>210-3023</v>
      </c>
      <c r="D3026" t="str">
        <f>'[1]210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x14ac:dyDescent="0.25">
      <c r="B3027" t="str">
        <f>'[1]210 Y RFC'!A3026</f>
        <v>DAGG690906HS8</v>
      </c>
      <c r="C3027" t="str">
        <f>'[1]210 Y RFC'!B3026</f>
        <v>210-3024</v>
      </c>
      <c r="D3027" t="str">
        <f>'[1]210 Y RFC'!C3026</f>
        <v>DAVILA GUADALUPE MA GABRIELA</v>
      </c>
      <c r="E3027" s="28">
        <f>SUMIFS(Tabla16[TASA 16],Tabla16[NUM],Tabla1[[#This Row],[CODIGO]])</f>
        <v>18805.9375</v>
      </c>
      <c r="F3027" s="28">
        <f>SUMIFS(Tabla16[TASA 0%],Tabla16[NUM],Tabla1[[#This Row],[CODIGO]])</f>
        <v>-8.7500000001455192E-2</v>
      </c>
      <c r="G3027" s="28">
        <f>SUMIFS(Tabla16[[EXENTO ]],Tabla16[NUM],Tabla1[[#This Row],[CODIGO]])</f>
        <v>0</v>
      </c>
      <c r="H3027" s="28">
        <f>SUMIFS(Tabla16[IVA],Tabla16[NUM],Tabla1[[#This Row],[CODIGO]])</f>
        <v>3008.95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18,806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3,009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3008.96</v>
      </c>
    </row>
    <row r="3028" spans="2:18" x14ac:dyDescent="0.25">
      <c r="B3028" t="str">
        <f>'[1]210 Y RFC'!A3027</f>
        <v>RAMR711006SC2</v>
      </c>
      <c r="C3028" t="str">
        <f>'[1]210 Y RFC'!B3027</f>
        <v>210-3025</v>
      </c>
      <c r="D3028" t="str">
        <f>'[1]210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'[1]210 Y RFC'!A3028</f>
        <v>FVE211018PY4</v>
      </c>
      <c r="C3029" t="str">
        <f>'[1]210 Y RFC'!B3028</f>
        <v>210-3026</v>
      </c>
      <c r="D3029" t="str">
        <f>'[1]210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36846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36,846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'[1]210 Y RFC'!A3029</f>
        <v>VARL9210276Z1</v>
      </c>
      <c r="C3030" t="str">
        <f>'[1]210 Y RFC'!B3029</f>
        <v>210-3027</v>
      </c>
      <c r="D3030" t="str">
        <f>'[1]210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4402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4,402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'[1]210 Y RFC'!A3030</f>
        <v>MAJA99030616A</v>
      </c>
      <c r="C3031" t="str">
        <f>'[1]210 Y RFC'!B3030</f>
        <v>210-3028</v>
      </c>
      <c r="D3031" t="str">
        <f>'[1]210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'[1]210 Y RFC'!A3031</f>
        <v>LETL720524BQ7</v>
      </c>
      <c r="C3032" t="str">
        <f>'[1]210 Y RFC'!B3031</f>
        <v>210-3029</v>
      </c>
      <c r="D3032" t="str">
        <f>'[1]210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'[1]210 Y RFC'!A3032</f>
        <v>GOAR780325J2A</v>
      </c>
      <c r="C3033" t="str">
        <f>'[1]210 Y RFC'!B3032</f>
        <v>210-3030</v>
      </c>
      <c r="D3033" t="str">
        <f>'[1]210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'[1]210 Y RFC'!A3033</f>
        <v>DUDC740502661</v>
      </c>
      <c r="C3034" t="str">
        <f>'[1]210 Y RFC'!B3033</f>
        <v>210-3031</v>
      </c>
      <c r="D3034" t="str">
        <f>'[1]210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'[1]210 Y RFC'!A3034</f>
        <v>PTR500920FU9</v>
      </c>
      <c r="C3035" t="str">
        <f>'[1]210 Y RFC'!B3034</f>
        <v>210-3032</v>
      </c>
      <c r="D3035" t="str">
        <f>'[1]210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205720.53999999998</v>
      </c>
      <c r="G3035" s="28">
        <f>SUMIFS(Tabla16[[EXENTO ]],Tabla16[NUM],Tabla1[[#This Row],[CODIGO]])</f>
        <v>16457.64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205,721</v>
      </c>
      <c r="M3035" t="str">
        <f>FIXED(Tabla1[[#This Row],[TASA EXE.]],0)</f>
        <v>16,458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'[1]210 Y RFC'!A3035</f>
        <v>PBA2011175I4</v>
      </c>
      <c r="C3036" t="str">
        <f>'[1]210 Y RFC'!B3035</f>
        <v>210-3033</v>
      </c>
      <c r="D3036" t="str">
        <f>'[1]210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181312.3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181,312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'[1]210 Y RFC'!A3036</f>
        <v>DIBD940323615</v>
      </c>
      <c r="C3037" t="str">
        <f>'[1]210 Y RFC'!B3036</f>
        <v>210-3034</v>
      </c>
      <c r="D3037" t="str">
        <f>'[1]210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0</v>
      </c>
    </row>
    <row r="3038" spans="2:18" x14ac:dyDescent="0.25">
      <c r="B3038" t="str">
        <f>'[1]210 Y RFC'!A3037</f>
        <v>TVI200805D76</v>
      </c>
      <c r="C3038" t="str">
        <f>'[1]210 Y RFC'!B3037</f>
        <v>210-3035</v>
      </c>
      <c r="D3038" t="str">
        <f>'[1]210 Y RFC'!C3037</f>
        <v>TECNOINDUSTRIAL VIDA SA DE CV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0</v>
      </c>
    </row>
    <row r="3039" spans="2:18" x14ac:dyDescent="0.25">
      <c r="B3039" t="str">
        <f>'[1]210 Y RFC'!A3038</f>
        <v>JAPB940819C19</v>
      </c>
      <c r="C3039" t="str">
        <f>'[1]210 Y RFC'!B3038</f>
        <v>210-3036</v>
      </c>
      <c r="D3039" t="str">
        <f>'[1]210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'[1]210 Y RFC'!A3039</f>
        <v>AASE990901QZ5</v>
      </c>
      <c r="C3040" t="str">
        <f>'[1]210 Y RFC'!B3039</f>
        <v>210-3037</v>
      </c>
      <c r="D3040" t="str">
        <f>'[1]210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1997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-24.96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1,997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-25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'[1]210 Y RFC'!A3040</f>
        <v>HEVJ741220DR5</v>
      </c>
      <c r="C3041" t="str">
        <f>'[1]210 Y RFC'!B3040</f>
        <v>210-3038</v>
      </c>
      <c r="D3041" t="str">
        <f>'[1]210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4"/>
    </row>
    <row r="3042" spans="2:20" x14ac:dyDescent="0.25">
      <c r="B3042" t="str">
        <f>'[1]210 Y RFC'!A3041</f>
        <v>HERM661006839</v>
      </c>
      <c r="C3042" t="str">
        <f>'[1]210 Y RFC'!B3041</f>
        <v>210-3039</v>
      </c>
      <c r="D3042" t="str">
        <f>'[1]210 Y RFC'!C3041</f>
        <v>HERNANDEZ RODRIGUEZ MARIA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x14ac:dyDescent="0.25">
      <c r="B3043" t="str">
        <f>'[1]210 Y RFC'!A3042</f>
        <v>RORO880523N57</v>
      </c>
      <c r="C3043" t="str">
        <f>'[1]210 Y RFC'!B3042</f>
        <v>210-3040</v>
      </c>
      <c r="D3043" t="str">
        <f>'[1]210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0</v>
      </c>
      <c r="T3043" s="74"/>
    </row>
    <row r="3044" spans="2:20" x14ac:dyDescent="0.25">
      <c r="B3044" t="str">
        <f>'[1]210 Y RFC'!A3043</f>
        <v>TFP1510191E3</v>
      </c>
      <c r="C3044" t="str">
        <f>'[1]210 Y RFC'!B3043</f>
        <v>210-3041</v>
      </c>
      <c r="D3044" t="str">
        <f>'[1]210 Y RFC'!C3043</f>
        <v>TAXES AND FINANCES PLANNERS SC</v>
      </c>
      <c r="E3044" s="28">
        <f>SUMIFS(Tabla16[TASA 16],Tabla16[NUM],Tabla1[[#This Row],[CODIGO]])</f>
        <v>15000</v>
      </c>
      <c r="F3044" s="28">
        <f>SUMIFS(Tabla16[TASA 0%],Tabla16[NUM],Tabla1[[#This Row],[CODIGO]])</f>
        <v>0</v>
      </c>
      <c r="G3044" s="28">
        <f>SUMIFS(Tabla16[[EXENTO ]],Tabla16[NUM],Tabla1[[#This Row],[CODIGO]])</f>
        <v>0</v>
      </c>
      <c r="H3044" s="28">
        <f>SUMIFS(Tabla16[IVA],Tabla16[NUM],Tabla1[[#This Row],[CODIGO]])</f>
        <v>2400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15,000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2,400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2400</v>
      </c>
    </row>
    <row r="3045" spans="2:20" x14ac:dyDescent="0.25">
      <c r="B3045" t="str">
        <f>'[1]210 Y RFC'!A3044</f>
        <v>TOV220403575</v>
      </c>
      <c r="C3045" t="str">
        <f>'[1]210 Y RFC'!B3044</f>
        <v>210-3042</v>
      </c>
      <c r="D3045" t="str">
        <f>'[1]210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'[1]210 Y RFC'!A3045</f>
        <v>TME120322EQ6</v>
      </c>
      <c r="C3046" t="str">
        <f>'[1]210 Y RFC'!B3045</f>
        <v>210-3043</v>
      </c>
      <c r="D3046" t="str">
        <f>'[1]210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'[1]210 Y RFC'!A3046</f>
        <v>NUDC921106HT9</v>
      </c>
      <c r="C3047" t="str">
        <f>'[1]210 Y RFC'!B3046</f>
        <v>210-3044</v>
      </c>
      <c r="D3047" t="str">
        <f>'[1]210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39350.119999999995</v>
      </c>
      <c r="G3047" s="28">
        <f>SUMIFS(Tabla16[[EXENTO ]],Tabla16[NUM],Tabla1[[#This Row],[CODIGO]])</f>
        <v>2505.0500000000002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39,350</v>
      </c>
      <c r="M3047" t="str">
        <f>FIXED(Tabla1[[#This Row],[TASA EXE.]],0)</f>
        <v>2,505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4"/>
    </row>
    <row r="3048" spans="2:20" x14ac:dyDescent="0.25">
      <c r="B3048" t="str">
        <f>'[1]210 Y RFC'!A3047</f>
        <v>BAAS6712263D8</v>
      </c>
      <c r="C3048" t="str">
        <f>'[1]210 Y RFC'!B3047</f>
        <v>210-3045</v>
      </c>
      <c r="D3048" t="str">
        <f>'[1]210 Y RFC'!C3047</f>
        <v>BARBA DE ALBA SALVADOR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'[1]210 Y RFC'!A3048</f>
        <v>FRO140221Q67</v>
      </c>
      <c r="C3049" t="str">
        <f>'[1]210 Y RFC'!B3048</f>
        <v>210-3046</v>
      </c>
      <c r="D3049" t="str">
        <f>'[1]210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'[1]210 Y RFC'!A3049</f>
        <v>AIBB810226B44</v>
      </c>
      <c r="C3050" t="str">
        <f>'[1]210 Y RFC'!B3049</f>
        <v>210-3047</v>
      </c>
      <c r="D3050" t="str">
        <f>'[1]210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'[1]210 Y RFC'!A3050</f>
        <v>EOEJ640913554</v>
      </c>
      <c r="C3051" t="str">
        <f>'[1]210 Y RFC'!B3050</f>
        <v>210-3048</v>
      </c>
      <c r="D3051" t="str">
        <f>'[1]210 Y RFC'!C3050</f>
        <v>ESCOBEDO ESCOTO JORGE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0</v>
      </c>
    </row>
    <row r="3052" spans="2:20" x14ac:dyDescent="0.25">
      <c r="B3052" t="str">
        <f>'[1]210 Y RFC'!A3051</f>
        <v>JNG2106087W6</v>
      </c>
      <c r="C3052" t="str">
        <f>'[1]210 Y RFC'!B3051</f>
        <v>210-3049</v>
      </c>
      <c r="D3052" t="str">
        <f>'[1]210 Y RFC'!C3051</f>
        <v>JABONES NATURALES GARCIA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0</v>
      </c>
    </row>
    <row r="3053" spans="2:20" x14ac:dyDescent="0.25">
      <c r="B3053" t="str">
        <f>'[1]210 Y RFC'!A3052</f>
        <v>GUCS7803165AA</v>
      </c>
      <c r="C3053" t="str">
        <f>'[1]210 Y RFC'!B3052</f>
        <v>210-3050</v>
      </c>
      <c r="D3053" t="str">
        <f>'[1]210 Y RFC'!C3052</f>
        <v>GUERRERO COSS Y LEON SALVADOR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x14ac:dyDescent="0.25">
      <c r="B3054" t="str">
        <f>'[1]210 Y RFC'!A3053</f>
        <v>RASA761118RT2</v>
      </c>
      <c r="C3054" t="str">
        <f>'[1]210 Y RFC'!B3053</f>
        <v>210-3051</v>
      </c>
      <c r="D3054" t="str">
        <f>'[1]210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x14ac:dyDescent="0.25">
      <c r="B3055" t="str">
        <f>'[1]210 Y RFC'!A3054</f>
        <v>VINJ681214PA0</v>
      </c>
      <c r="C3055" t="str">
        <f>'[1]210 Y RFC'!B3054</f>
        <v>210-3052</v>
      </c>
      <c r="D3055" t="str">
        <f>'[1]210 Y RFC'!C3054</f>
        <v>VILLASEÑOR NAVARRO JAIME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'[1]210 Y RFC'!A3055</f>
        <v>SAGS881007HU7</v>
      </c>
      <c r="C3056" t="str">
        <f>'[1]210 Y RFC'!B3055</f>
        <v>210-3053</v>
      </c>
      <c r="D3056" t="str">
        <f>'[1]210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x14ac:dyDescent="0.25">
      <c r="B3057" t="str">
        <f>'[1]210 Y RFC'!A3056</f>
        <v>PCA080509MU4</v>
      </c>
      <c r="C3057" t="str">
        <f>'[1]210 Y RFC'!B3056</f>
        <v>210-3054</v>
      </c>
      <c r="D3057" t="str">
        <f>'[1]210 Y RFC'!C3056</f>
        <v>PORCINADOS CAFETIÑO SA DE CV</v>
      </c>
      <c r="E3057" s="28">
        <f>SUMIFS(Tabla16[TASA 16],Tabla16[NUM],Tabla1[[#This Row],[CODIGO]])</f>
        <v>3552.0000000000005</v>
      </c>
      <c r="F3057" s="28">
        <f>SUMIFS(Tabla16[TASA 0%],Tabla16[NUM],Tabla1[[#This Row],[CODIGO]])</f>
        <v>11089.2</v>
      </c>
      <c r="G3057" s="28">
        <f>SUMIFS(Tabla16[[EXENTO ]],Tabla16[NUM],Tabla1[[#This Row],[CODIGO]])</f>
        <v>0</v>
      </c>
      <c r="H3057" s="28">
        <f>SUMIFS(Tabla16[IVA],Tabla16[NUM],Tabla1[[#This Row],[CODIGO]])</f>
        <v>568.32000000000005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3,552</v>
      </c>
      <c r="L3057" t="str">
        <f>FIXED(Tabla1[[#This Row],[TASA 0%]],0)</f>
        <v>11,089</v>
      </c>
      <c r="M3057" t="str">
        <f>FIXED(Tabla1[[#This Row],[TASA EXE.]],0)</f>
        <v>0</v>
      </c>
      <c r="N3057" t="str">
        <f>FIXED(Tabla1[[#This Row],[IVA]],0)</f>
        <v>568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568.32000000000005</v>
      </c>
    </row>
    <row r="3058" spans="2:20" x14ac:dyDescent="0.25">
      <c r="B3058" t="str">
        <f>'[1]210 Y RFC'!A3057</f>
        <v>PIS830325NG3</v>
      </c>
      <c r="C3058" t="str">
        <f>'[1]210 Y RFC'!B3057</f>
        <v>210-3055</v>
      </c>
      <c r="D3058" t="str">
        <f>'[1]210 Y RFC'!C3057</f>
        <v>PRODUCTOS INFANTILES SELECTOS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x14ac:dyDescent="0.25">
      <c r="B3059" t="str">
        <f>'[1]210 Y RFC'!A3058</f>
        <v>PLA1701246E9</v>
      </c>
      <c r="C3059" t="str">
        <f>'[1]210 Y RFC'!B3058</f>
        <v>210-3056</v>
      </c>
      <c r="D3059" t="str">
        <f>'[1]210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'[1]210 Y RFC'!A3059</f>
        <v>GOHA840720MH5</v>
      </c>
      <c r="C3060" t="str">
        <f>'[1]210 Y RFC'!B3059</f>
        <v>210-3057</v>
      </c>
      <c r="D3060" t="str">
        <f>'[1]210 Y RFC'!C3059</f>
        <v>GONZALEZ HERNANDEZ ABRAHAM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'[1]210 Y RFC'!A3060</f>
        <v>SESL930716AR6</v>
      </c>
      <c r="C3061" t="str">
        <f>'[1]210 Y RFC'!B3060</f>
        <v>210-3058</v>
      </c>
      <c r="D3061" t="str">
        <f>'[1]210 Y RFC'!C3060</f>
        <v>SERNA DE SANTOS LUIS GERARDO</v>
      </c>
      <c r="E3061" s="28">
        <f>SUMIFS(Tabla16[TASA 16],Tabla16[NUM],Tabla1[[#This Row],[CODIGO]])</f>
        <v>3600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576</v>
      </c>
      <c r="I3061" s="28">
        <f>SUMIFS(Tabla16[ISR RET.],Tabla16[NUM],Tabla1[[#This Row],[CODIGO]])</f>
        <v>-45</v>
      </c>
      <c r="J3061" s="28">
        <f>SUMIFS(Tabla16[IVA RET.],Tabla16[NUM],Tabla1[[#This Row],[CODIGO]])</f>
        <v>0</v>
      </c>
      <c r="K3061" t="str">
        <f>FIXED(Tabla1[[#This Row],[TASA 16%]],0)</f>
        <v>3,600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576</v>
      </c>
      <c r="O3061" t="str">
        <f>FIXED(Tabla1[[#This Row],[ISR RET]],0)</f>
        <v>-45</v>
      </c>
      <c r="P3061" t="str">
        <f>FIXED(Tabla1[[#This Row],[IVA RET]],0)</f>
        <v>0</v>
      </c>
      <c r="R3061" s="38">
        <f>Tabla1[[#This Row],[TASA 16]]*16%</f>
        <v>576</v>
      </c>
      <c r="T3061" s="74"/>
    </row>
    <row r="3062" spans="2:20" x14ac:dyDescent="0.25">
      <c r="B3062" t="str">
        <f>'[1]210 Y RFC'!A3061</f>
        <v>MAGA030418526</v>
      </c>
      <c r="C3062" t="str">
        <f>'[1]210 Y RFC'!B3061</f>
        <v>210-3059</v>
      </c>
      <c r="D3062" t="str">
        <f>'[1]210 Y RFC'!C3061</f>
        <v>MARTIN GONZALEZ ABRAHAM</v>
      </c>
      <c r="E3062" s="28">
        <f>SUMIFS(Tabla16[TASA 16],Tabla16[NUM],Tabla1[[#This Row],[CODIGO]])</f>
        <v>102500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16400</v>
      </c>
      <c r="I3062" s="28">
        <f>SUMIFS(Tabla16[ISR RET.],Tabla16[NUM],Tabla1[[#This Row],[CODIGO]])</f>
        <v>-1281.25</v>
      </c>
      <c r="J3062" s="28">
        <f>SUMIFS(Tabla16[IVA RET.],Tabla16[NUM],Tabla1[[#This Row],[CODIGO]])</f>
        <v>0</v>
      </c>
      <c r="K3062" t="str">
        <f>FIXED(Tabla1[[#This Row],[TASA 16%]],0)</f>
        <v>102,500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16,400</v>
      </c>
      <c r="O3062" t="str">
        <f>FIXED(Tabla1[[#This Row],[ISR RET]],0)</f>
        <v>-1,281</v>
      </c>
      <c r="P3062" t="str">
        <f>FIXED(Tabla1[[#This Row],[IVA RET]],0)</f>
        <v>0</v>
      </c>
      <c r="R3062" s="38">
        <f>Tabla1[[#This Row],[TASA 16]]*16%</f>
        <v>16400</v>
      </c>
    </row>
    <row r="3063" spans="2:20" x14ac:dyDescent="0.25">
      <c r="B3063" t="str">
        <f>'[1]210 Y RFC'!A3062</f>
        <v>GOAA7103076V7</v>
      </c>
      <c r="C3063" t="str">
        <f>'[1]210 Y RFC'!B3062</f>
        <v>210-3060</v>
      </c>
      <c r="D3063" t="str">
        <f>'[1]210 Y RFC'!C3062</f>
        <v>GONZALEZ ACEVES ANA LORENA</v>
      </c>
      <c r="E3063" s="28">
        <f>SUMIFS(Tabla16[TASA 16],Tabla16[NUM],Tabla1[[#This Row],[CODIGO]])</f>
        <v>6720</v>
      </c>
      <c r="F3063" s="28">
        <f>SUMIFS(Tabla16[TASA 0%],Tabla16[NUM],Tabla1[[#This Row],[CODIGO]])</f>
        <v>-4.5474735088646412E-13</v>
      </c>
      <c r="G3063" s="28">
        <f>SUMIFS(Tabla16[[EXENTO ]],Tabla16[NUM],Tabla1[[#This Row],[CODIGO]])</f>
        <v>0</v>
      </c>
      <c r="H3063" s="28">
        <f>SUMIFS(Tabla16[IVA],Tabla16[NUM],Tabla1[[#This Row],[CODIGO]])</f>
        <v>1075.2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6,720</v>
      </c>
      <c r="L3063" t="str">
        <f>FIXED(Tabla1[[#This Row],[TASA 0%]],0)</f>
        <v>0</v>
      </c>
      <c r="M3063" t="str">
        <f>FIXED(Tabla1[[#This Row],[TASA EXE.]],0)</f>
        <v>0</v>
      </c>
      <c r="N3063" t="str">
        <f>FIXED(Tabla1[[#This Row],[IVA]],0)</f>
        <v>1,075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1075.2</v>
      </c>
    </row>
    <row r="3064" spans="2:20" x14ac:dyDescent="0.25">
      <c r="B3064" t="str">
        <f>'[1]210 Y RFC'!A3063</f>
        <v>FMA100113AZ7</v>
      </c>
      <c r="C3064" t="str">
        <f>'[1]210 Y RFC'!B3063</f>
        <v>210-3061</v>
      </c>
      <c r="D3064" t="str">
        <f>'[1]210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47070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47,070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'[1]210 Y RFC'!A3064</f>
        <v>UUGP9007191E2</v>
      </c>
      <c r="C3065" t="str">
        <f>'[1]210 Y RFC'!B3064</f>
        <v>210-3062</v>
      </c>
      <c r="D3065" t="str">
        <f>'[1]210 Y RFC'!C3064</f>
        <v>URQUIETA GARCIA PEDRO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'[1]210 Y RFC'!A3065</f>
        <v>SAFM790920F66</v>
      </c>
      <c r="C3066" t="str">
        <f>'[1]210 Y RFC'!B3065</f>
        <v>210-3063</v>
      </c>
      <c r="D3066" t="str">
        <f>'[1]210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'[1]210 Y RFC'!A3066</f>
        <v>GOBJ740908NI6</v>
      </c>
      <c r="C3067" t="str">
        <f>'[1]210 Y RFC'!B3066</f>
        <v>210-3064</v>
      </c>
      <c r="D3067" t="str">
        <f>'[1]210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'[1]210 Y RFC'!A3067</f>
        <v>GOFJ850720686</v>
      </c>
      <c r="C3068" t="str">
        <f>'[1]210 Y RFC'!B3067</f>
        <v>210-3065</v>
      </c>
      <c r="D3068" t="str">
        <f>'[1]210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'[1]210 Y RFC'!A3068</f>
        <v>VEGC890522863</v>
      </c>
      <c r="C3069" t="str">
        <f>'[1]210 Y RFC'!B3068</f>
        <v>210-3066</v>
      </c>
      <c r="D3069" t="str">
        <f>'[1]210 Y RFC'!C3068</f>
        <v>VERA GALVAN CESAR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'[1]210 Y RFC'!A3069</f>
        <v>AIRJ8607237G8</v>
      </c>
      <c r="C3070" t="str">
        <f>'[1]210 Y RFC'!B3069</f>
        <v>210-3067</v>
      </c>
      <c r="D3070" t="str">
        <f>'[1]210 Y RFC'!C3069</f>
        <v>ARIAS ROMERO JORGE LUIS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x14ac:dyDescent="0.25">
      <c r="B3071" t="str">
        <f>'[1]210 Y RFC'!A3070</f>
        <v>UCH210607BN7</v>
      </c>
      <c r="C3071" t="str">
        <f>'[1]210 Y RFC'!B3070</f>
        <v>210-3068</v>
      </c>
      <c r="D3071" t="str">
        <f>'[1]210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'[1]210 Y RFC'!A3071</f>
        <v>GAG931203GC4</v>
      </c>
      <c r="C3072" t="str">
        <f>'[1]210 Y RFC'!B3071</f>
        <v>210-3069</v>
      </c>
      <c r="D3072" t="str">
        <f>'[1]210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'[1]210 Y RFC'!A3072</f>
        <v>HME131017489</v>
      </c>
      <c r="C3073" t="str">
        <f>'[1]210 Y RFC'!B3072</f>
        <v>210-3070</v>
      </c>
      <c r="D3073" t="str">
        <f>'[1]210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4000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4,000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x14ac:dyDescent="0.25">
      <c r="B3074" t="str">
        <f>'[1]210 Y RFC'!A3073</f>
        <v>IAGA790403SQ4</v>
      </c>
      <c r="C3074" t="str">
        <f>'[1]210 Y RFC'!B3073</f>
        <v>210-3071</v>
      </c>
      <c r="D3074" t="str">
        <f>'[1]210 Y RFC'!C3073</f>
        <v>ISAAC GONZALEZ ALEJANDRO</v>
      </c>
      <c r="E3074" s="28">
        <f>SUMIFS(Tabla16[TASA 16],Tabla16[NUM],Tabla1[[#This Row],[CODIGO]])</f>
        <v>1047.4375</v>
      </c>
      <c r="F3074" s="28">
        <f>SUMIFS(Tabla16[TASA 0%],Tabla16[NUM],Tabla1[[#This Row],[CODIGO]])</f>
        <v>-2.7499999999918145E-2</v>
      </c>
      <c r="G3074" s="28">
        <f>SUMIFS(Tabla16[[EXENTO ]],Tabla16[NUM],Tabla1[[#This Row],[CODIGO]])</f>
        <v>0</v>
      </c>
      <c r="H3074" s="28">
        <f>SUMIFS(Tabla16[IVA],Tabla16[NUM],Tabla1[[#This Row],[CODIGO]])</f>
        <v>167.59</v>
      </c>
      <c r="I3074" s="28">
        <f>SUMIFS(Tabla16[ISR RET.],Tabla16[NUM],Tabla1[[#This Row],[CODIGO]])</f>
        <v>-13.09</v>
      </c>
      <c r="J3074" s="28">
        <f>SUMIFS(Tabla16[IVA RET.],Tabla16[NUM],Tabla1[[#This Row],[CODIGO]])</f>
        <v>-41.9</v>
      </c>
      <c r="K3074" t="str">
        <f>FIXED(Tabla1[[#This Row],[TASA 16%]],0)</f>
        <v>1,047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168</v>
      </c>
      <c r="O3074" t="str">
        <f>FIXED(Tabla1[[#This Row],[ISR RET]],0)</f>
        <v>-13</v>
      </c>
      <c r="P3074" t="str">
        <f>FIXED(Tabla1[[#This Row],[IVA RET]],0)</f>
        <v>-42</v>
      </c>
      <c r="R3074" s="38">
        <f>Tabla1[[#This Row],[TASA 16]]*16%</f>
        <v>167.52</v>
      </c>
    </row>
    <row r="3075" spans="2:20" x14ac:dyDescent="0.25">
      <c r="B3075" t="str">
        <f>'[1]210 Y RFC'!A3074</f>
        <v>GAMR5503247U5</v>
      </c>
      <c r="C3075" t="str">
        <f>'[1]210 Y RFC'!B3074</f>
        <v>210-3072</v>
      </c>
      <c r="D3075" t="str">
        <f>'[1]210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'[1]210 Y RFC'!A3075</f>
        <v>CSE160726M63</v>
      </c>
      <c r="C3076" t="str">
        <f>'[1]210 Y RFC'!B3075</f>
        <v>210-3073</v>
      </c>
      <c r="D3076" t="str">
        <f>'[1]210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0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0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x14ac:dyDescent="0.25">
      <c r="B3077" t="str">
        <f>'[1]210 Y RFC'!A3076</f>
        <v>MVN220329CT8</v>
      </c>
      <c r="C3077" t="str">
        <f>'[1]210 Y RFC'!B3076</f>
        <v>210-3074</v>
      </c>
      <c r="D3077" t="str">
        <f>'[1]210 Y RFC'!C3076</f>
        <v>DRES. VAZQUEZ-GUERRERO NUTRICION CRITICA</v>
      </c>
      <c r="E3077" s="28">
        <f>SUMIFS(Tabla16[TASA 16],Tabla16[NUM],Tabla1[[#This Row],[CODIGO]])</f>
        <v>480.99999999999994</v>
      </c>
      <c r="F3077" s="28">
        <f>SUMIFS(Tabla16[TASA 0%],Tabla16[NUM],Tabla1[[#This Row],[CODIGO]])</f>
        <v>76202.349999999991</v>
      </c>
      <c r="G3077" s="28">
        <f>SUMIFS(Tabla16[[EXENTO ]],Tabla16[NUM],Tabla1[[#This Row],[CODIGO]])</f>
        <v>0</v>
      </c>
      <c r="H3077" s="28">
        <f>SUMIFS(Tabla16[IVA],Tabla16[NUM],Tabla1[[#This Row],[CODIGO]])</f>
        <v>76.959999999999994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481</v>
      </c>
      <c r="L3077" t="str">
        <f>FIXED(Tabla1[[#This Row],[TASA 0%]],0)</f>
        <v>76,202</v>
      </c>
      <c r="M3077" t="str">
        <f>FIXED(Tabla1[[#This Row],[TASA EXE.]],0)</f>
        <v>0</v>
      </c>
      <c r="N3077" t="str">
        <f>FIXED(Tabla1[[#This Row],[IVA]],0)</f>
        <v>77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76.960000000000008</v>
      </c>
    </row>
    <row r="3078" spans="2:20" x14ac:dyDescent="0.25">
      <c r="B3078" t="str">
        <f>'[1]210 Y RFC'!A3077</f>
        <v>MRA200128282</v>
      </c>
      <c r="C3078" t="str">
        <f>'[1]210 Y RFC'!B3077</f>
        <v>210-3075</v>
      </c>
      <c r="D3078" t="str">
        <f>'[1]210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'[1]210 Y RFC'!A3078</f>
        <v>PVI140327AC9</v>
      </c>
      <c r="C3079" t="str">
        <f>'[1]210 Y RFC'!B3078</f>
        <v>210-3076</v>
      </c>
      <c r="D3079" t="str">
        <f>'[1]210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'[1]210 Y RFC'!A3079</f>
        <v>PTE020712342</v>
      </c>
      <c r="C3080" t="str">
        <f>'[1]210 Y RFC'!B3079</f>
        <v>210-3077</v>
      </c>
      <c r="D3080" t="str">
        <f>'[1]210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4"/>
    </row>
    <row r="3081" spans="2:20" x14ac:dyDescent="0.25">
      <c r="B3081" t="str">
        <f>'[1]210 Y RFC'!A3080</f>
        <v>CRP090420L88</v>
      </c>
      <c r="C3081" t="str">
        <f>'[1]210 Y RFC'!B3080</f>
        <v>210-3078</v>
      </c>
      <c r="D3081" t="str">
        <f>'[1]210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4"/>
    </row>
    <row r="3082" spans="2:20" x14ac:dyDescent="0.25">
      <c r="B3082" t="str">
        <f>'[1]210 Y RFC'!A3081</f>
        <v>DEMJ900523EP5</v>
      </c>
      <c r="C3082" t="str">
        <f>'[1]210 Y RFC'!B3081</f>
        <v>210-3079</v>
      </c>
      <c r="D3082" t="str">
        <f>'[1]210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'[1]210 Y RFC'!A3082</f>
        <v>TTC100310F74</v>
      </c>
      <c r="C3083" t="str">
        <f>'[1]210 Y RFC'!B3082</f>
        <v>210-3080</v>
      </c>
      <c r="D3083" t="str">
        <f>'[1]210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'[1]210 Y RFC'!A3083</f>
        <v>TRA080401DI3</v>
      </c>
      <c r="C3084" t="str">
        <f>'[1]210 Y RFC'!B3083</f>
        <v>210-3081</v>
      </c>
      <c r="D3084" t="str">
        <f>'[1]210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'[1]210 Y RFC'!A3084</f>
        <v>VALJ601204QE0</v>
      </c>
      <c r="C3085" t="str">
        <f>'[1]210 Y RFC'!B3084</f>
        <v>210-3082</v>
      </c>
      <c r="D3085" t="str">
        <f>'[1]210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'[1]210 Y RFC'!A3085</f>
        <v>FAEA9005185EA</v>
      </c>
      <c r="C3086" t="str">
        <f>'[1]210 Y RFC'!B3085</f>
        <v>210-3083</v>
      </c>
      <c r="D3086" t="str">
        <f>'[1]210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0</v>
      </c>
    </row>
    <row r="3087" spans="2:20" x14ac:dyDescent="0.25">
      <c r="B3087" t="str">
        <f>'[1]210 Y RFC'!A3086</f>
        <v>TOAJ650617KI5</v>
      </c>
      <c r="C3087" t="str">
        <f>'[1]210 Y RFC'!B3086</f>
        <v>210-3084</v>
      </c>
      <c r="D3087" t="str">
        <f>'[1]210 Y RFC'!C3086</f>
        <v>DE LA TORRE AGUIRRE JUAN MANUEL</v>
      </c>
      <c r="E3087" s="28">
        <f>SUMIFS(Tabla16[TASA 16],Tabla16[NUM],Tabla1[[#This Row],[CODIGO]])</f>
        <v>3459.5</v>
      </c>
      <c r="F3087" s="28">
        <f>SUMIFS(Tabla16[TASA 0%],Tabla16[NUM],Tabla1[[#This Row],[CODIGO]])</f>
        <v>-1.999999999998181E-2</v>
      </c>
      <c r="G3087" s="28">
        <f>SUMIFS(Tabla16[[EXENTO ]],Tabla16[NUM],Tabla1[[#This Row],[CODIGO]])</f>
        <v>0</v>
      </c>
      <c r="H3087" s="28">
        <f>SUMIFS(Tabla16[IVA],Tabla16[NUM],Tabla1[[#This Row],[CODIGO]])</f>
        <v>553.52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3,460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554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553.6</v>
      </c>
    </row>
    <row r="3088" spans="2:20" x14ac:dyDescent="0.25">
      <c r="B3088" t="str">
        <f>'[1]210 Y RFC'!A3087</f>
        <v>MAL2104276UA</v>
      </c>
      <c r="C3088" t="str">
        <f>'[1]210 Y RFC'!B3087</f>
        <v>210-3085</v>
      </c>
      <c r="D3088" t="str">
        <f>'[1]210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8754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8,754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4"/>
    </row>
    <row r="3089" spans="2:18" x14ac:dyDescent="0.25">
      <c r="B3089" t="str">
        <f>'[1]210 Y RFC'!A3088</f>
        <v>GAOJ960429Q48</v>
      </c>
      <c r="C3089" t="str">
        <f>'[1]210 Y RFC'!B3088</f>
        <v>210-3086</v>
      </c>
      <c r="D3089" t="str">
        <f>'[1]210 Y RFC'!C3088</f>
        <v>GARCIA OROZCO JUDITH ALEJANDRA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x14ac:dyDescent="0.25">
      <c r="B3090" t="str">
        <f>'[1]210 Y RFC'!A3089</f>
        <v>GAN120503CR5</v>
      </c>
      <c r="C3090" t="str">
        <f>'[1]210 Y RFC'!B3089</f>
        <v>210-3087</v>
      </c>
      <c r="D3090" t="str">
        <f>'[1]210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'[1]210 Y RFC'!A3090</f>
        <v>GOMS951008LL4</v>
      </c>
      <c r="C3091" t="str">
        <f>'[1]210 Y RFC'!B3090</f>
        <v>210-3088</v>
      </c>
      <c r="D3091" t="str">
        <f>'[1]210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'[1]210 Y RFC'!A3091</f>
        <v>GOLG440903F27</v>
      </c>
      <c r="C3092" t="str">
        <f>'[1]210 Y RFC'!B3091</f>
        <v>210-3089</v>
      </c>
      <c r="D3092" t="str">
        <f>'[1]210 Y RFC'!C3091</f>
        <v>GONZALEZ LOZANO GABRIEL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'[1]210 Y RFC'!A3092</f>
        <v>VRC211209UV9</v>
      </c>
      <c r="C3093" t="str">
        <f>'[1]210 Y RFC'!B3092</f>
        <v>210-3090</v>
      </c>
      <c r="D3093" t="str">
        <f>'[1]210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'[1]210 Y RFC'!A3093</f>
        <v>WAL1705173X6</v>
      </c>
      <c r="C3094" t="str">
        <f>'[1]210 Y RFC'!B3093</f>
        <v>210-3091</v>
      </c>
      <c r="D3094" t="str">
        <f>'[1]210 Y RFC'!C3093</f>
        <v>WALLSLUB S DE RL DE CV</v>
      </c>
      <c r="E3094" s="28">
        <f>SUMIFS(Tabla16[TASA 16],Tabla16[NUM],Tabla1[[#This Row],[CODIGO]])</f>
        <v>17287.9375</v>
      </c>
      <c r="F3094" s="28">
        <f>SUMIFS(Tabla16[TASA 0%],Tabla16[NUM],Tabla1[[#This Row],[CODIGO]])</f>
        <v>-1.7499999998108251E-2</v>
      </c>
      <c r="G3094" s="28">
        <f>SUMIFS(Tabla16[[EXENTO ]],Tabla16[NUM],Tabla1[[#This Row],[CODIGO]])</f>
        <v>0</v>
      </c>
      <c r="H3094" s="28">
        <f>SUMIFS(Tabla16[IVA],Tabla16[NUM],Tabla1[[#This Row],[CODIGO]])</f>
        <v>2766.07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17,288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2,766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2766.08</v>
      </c>
    </row>
    <row r="3095" spans="2:18" x14ac:dyDescent="0.25">
      <c r="B3095" t="str">
        <f>'[1]210 Y RFC'!A3094</f>
        <v>GOGR790823PI4</v>
      </c>
      <c r="C3095" t="str">
        <f>'[1]210 Y RFC'!B3094</f>
        <v>210-3092</v>
      </c>
      <c r="D3095" t="str">
        <f>'[1]210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'[1]210 Y RFC'!A3095</f>
        <v>GMC0208091A8</v>
      </c>
      <c r="C3096" t="str">
        <f>'[1]210 Y RFC'!B3095</f>
        <v>210-3093</v>
      </c>
      <c r="D3096" t="str">
        <f>'[1]210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67870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67,870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'[1]210 Y RFC'!A3096</f>
        <v>BAFA840310E66</v>
      </c>
      <c r="C3097" t="str">
        <f>'[1]210 Y RFC'!B3096</f>
        <v>210-3094</v>
      </c>
      <c r="D3097" t="str">
        <f>'[1]210 Y RFC'!C3096</f>
        <v>BARBA FRANCO ANA LUCIA</v>
      </c>
      <c r="E3097" s="28">
        <f>SUMIFS(Tabla16[TASA 16],Tabla16[NUM],Tabla1[[#This Row],[CODIGO]])</f>
        <v>0</v>
      </c>
      <c r="F3097" s="28">
        <f>SUMIFS(Tabla16[TASA 0%],Tabla16[NUM],Tabla1[[#This Row],[CODIGO]])</f>
        <v>0</v>
      </c>
      <c r="G3097" s="28">
        <f>SUMIFS(Tabla16[[EXENTO ]],Tabla16[NUM],Tabla1[[#This Row],[CODIGO]])</f>
        <v>0</v>
      </c>
      <c r="H3097" s="28">
        <f>SUMIFS(Tabla16[IVA],Tabla16[NUM],Tabla1[[#This Row],[CODIGO]])</f>
        <v>0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0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0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0</v>
      </c>
    </row>
    <row r="3098" spans="2:18" x14ac:dyDescent="0.25">
      <c r="B3098" t="str">
        <f>'[1]210 Y RFC'!A3097</f>
        <v>MAYO9104256B8</v>
      </c>
      <c r="C3098" t="str">
        <f>'[1]210 Y RFC'!B3097</f>
        <v>210-3095</v>
      </c>
      <c r="D3098" t="str">
        <f>'[1]210 Y RFC'!C3097</f>
        <v>MAGDALENO YAÑEZ OSCAR EDUARDO</v>
      </c>
      <c r="E3098" s="28">
        <f>SUMIFS(Tabla16[TASA 16],Tabla16[NUM],Tabla1[[#This Row],[CODIGO]])</f>
        <v>732.75</v>
      </c>
      <c r="F3098" s="28">
        <f>SUMIFS(Tabla16[TASA 0%],Tabla16[NUM],Tabla1[[#This Row],[CODIGO]])</f>
        <v>9.9999999999909051E-3</v>
      </c>
      <c r="G3098" s="28">
        <f>SUMIFS(Tabla16[[EXENTO ]],Tabla16[NUM],Tabla1[[#This Row],[CODIGO]])</f>
        <v>0</v>
      </c>
      <c r="H3098" s="28">
        <f>SUMIFS(Tabla16[IVA],Tabla16[NUM],Tabla1[[#This Row],[CODIGO]])</f>
        <v>117.24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733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117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117.28</v>
      </c>
    </row>
    <row r="3099" spans="2:18" x14ac:dyDescent="0.25">
      <c r="B3099" t="str">
        <f>'[1]210 Y RFC'!A3098</f>
        <v>PAUA6909274Z9</v>
      </c>
      <c r="C3099" t="str">
        <f>'[1]210 Y RFC'!B3098</f>
        <v>210-3096</v>
      </c>
      <c r="D3099" t="str">
        <f>'[1]210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38">
        <f>Tabla1[[#This Row],[TASA 16]]*16%</f>
        <v>0</v>
      </c>
    </row>
    <row r="3100" spans="2:18" x14ac:dyDescent="0.25">
      <c r="B3100" t="str">
        <f>'[1]210 Y RFC'!A3099</f>
        <v>OOHF861123781</v>
      </c>
      <c r="C3100" t="str">
        <f>'[1]210 Y RFC'!B3099</f>
        <v>210-3097</v>
      </c>
      <c r="D3100" t="str">
        <f>'[1]210 Y RFC'!C3099</f>
        <v>OCHOA HERNANDEZ FERNANDO</v>
      </c>
      <c r="E3100" s="28">
        <f>SUMIFS(Tabla16[TASA 16],Tabla16[NUM],Tabla1[[#This Row],[CODIGO]])</f>
        <v>19086.1875</v>
      </c>
      <c r="F3100" s="28">
        <f>SUMIFS(Tabla16[TASA 0%],Tabla16[NUM],Tabla1[[#This Row],[CODIGO]])</f>
        <v>5.2500000001600711E-2</v>
      </c>
      <c r="G3100" s="28">
        <f>SUMIFS(Tabla16[[EXENTO ]],Tabla16[NUM],Tabla1[[#This Row],[CODIGO]])</f>
        <v>0</v>
      </c>
      <c r="H3100" s="28">
        <f>SUMIFS(Tabla16[IVA],Tabla16[NUM],Tabla1[[#This Row],[CODIGO]])</f>
        <v>3053.79</v>
      </c>
      <c r="I3100" s="28">
        <f>SUMIFS(Tabla16[ISR RET.],Tabla16[NUM],Tabla1[[#This Row],[CODIGO]])</f>
        <v>-238.57999999999998</v>
      </c>
      <c r="J3100" s="28">
        <f>SUMIFS(Tabla16[IVA RET.],Tabla16[NUM],Tabla1[[#This Row],[CODIGO]])</f>
        <v>0</v>
      </c>
      <c r="K3100" t="str">
        <f>FIXED(Tabla1[[#This Row],[TASA 16%]],0)</f>
        <v>19,086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3,054</v>
      </c>
      <c r="O3100" t="str">
        <f>FIXED(Tabla1[[#This Row],[ISR RET]],0)</f>
        <v>-239</v>
      </c>
      <c r="P3100" t="str">
        <f>FIXED(Tabla1[[#This Row],[IVA RET]],0)</f>
        <v>0</v>
      </c>
      <c r="R3100" s="38">
        <f>Tabla1[[#This Row],[TASA 16]]*16%</f>
        <v>3053.76</v>
      </c>
    </row>
    <row r="3101" spans="2:18" x14ac:dyDescent="0.25">
      <c r="B3101" t="str">
        <f>'[1]210 Y RFC'!A3100</f>
        <v>CALP880602UEA</v>
      </c>
      <c r="C3101" t="str">
        <f>'[1]210 Y RFC'!B3100</f>
        <v>210-3098</v>
      </c>
      <c r="D3101" t="str">
        <f>'[1]210 Y RFC'!C3100</f>
        <v>CASTRO LOPEZ JOSE PEDRO</v>
      </c>
      <c r="E3101" s="28">
        <f>SUMIFS(Tabla16[TASA 16],Tabla16[NUM],Tabla1[[#This Row],[CODIGO]])</f>
        <v>3405.1875</v>
      </c>
      <c r="F3101" s="28">
        <f>SUMIFS(Tabla16[TASA 0%],Tabla16[NUM],Tabla1[[#This Row],[CODIGO]])</f>
        <v>-1.749999999992724E-2</v>
      </c>
      <c r="G3101" s="28">
        <f>SUMIFS(Tabla16[[EXENTO ]],Tabla16[NUM],Tabla1[[#This Row],[CODIGO]])</f>
        <v>0</v>
      </c>
      <c r="H3101" s="28">
        <f>SUMIFS(Tabla16[IVA],Tabla16[NUM],Tabla1[[#This Row],[CODIGO]])</f>
        <v>544.83000000000004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3,405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545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544.79999999999995</v>
      </c>
    </row>
    <row r="3102" spans="2:18" x14ac:dyDescent="0.25">
      <c r="B3102" t="str">
        <f>'[1]210 Y RFC'!A3101</f>
        <v>NAGG800210IE9</v>
      </c>
      <c r="C3102" t="str">
        <f>'[1]210 Y RFC'!B3101</f>
        <v>210-3099</v>
      </c>
      <c r="D3102" t="str">
        <f>'[1]210 Y RFC'!C3101</f>
        <v>NAVARRO GONZALEZ GUILLERMO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'[1]210 Y RFC'!A3102</f>
        <v>GAHR9612317FA</v>
      </c>
      <c r="C3103" t="str">
        <f>'[1]210 Y RFC'!B3102</f>
        <v>210-3100</v>
      </c>
      <c r="D3103" t="str">
        <f>'[1]210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'[1]210 Y RFC'!A3103</f>
        <v>GOVA781224C68</v>
      </c>
      <c r="C3104" t="str">
        <f>'[1]210 Y RFC'!B3103</f>
        <v>210-3101</v>
      </c>
      <c r="D3104" t="str">
        <f>'[1]210 Y RFC'!C3103</f>
        <v>GONZALEZ VELAZQUEZ ANA LILIA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'[1]210 Y RFC'!A3104</f>
        <v>CAZ901231UG3</v>
      </c>
      <c r="C3105" t="str">
        <f>'[1]210 Y RFC'!B3104</f>
        <v>210-3102</v>
      </c>
      <c r="D3105" t="str">
        <f>'[1]210 Y RFC'!C3104</f>
        <v>COMERCIALIZADORA DE ACEROS ZULA SA DE CV</v>
      </c>
      <c r="E3105" s="28">
        <f>SUMIFS(Tabla16[TASA 16],Tabla16[NUM],Tabla1[[#This Row],[CODIGO]])</f>
        <v>0</v>
      </c>
      <c r="F3105" s="28">
        <f>SUMIFS(Tabla16[TASA 0%],Tabla16[NUM],Tabla1[[#This Row],[CODIGO]])</f>
        <v>0</v>
      </c>
      <c r="G3105" s="28">
        <f>SUMIFS(Tabla16[[EXENTO ]],Tabla16[NUM],Tabla1[[#This Row],[CODIGO]])</f>
        <v>0</v>
      </c>
      <c r="H3105" s="28">
        <f>SUMIFS(Tabla16[IVA],Tabla16[NUM],Tabla1[[#This Row],[CODIGO]])</f>
        <v>0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0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0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0</v>
      </c>
    </row>
    <row r="3106" spans="2:18" x14ac:dyDescent="0.25">
      <c r="B3106" t="str">
        <f>'[1]210 Y RFC'!A3105</f>
        <v>GURG8207318V2</v>
      </c>
      <c r="C3106" t="str">
        <f>'[1]210 Y RFC'!B3105</f>
        <v>210-3103</v>
      </c>
      <c r="D3106" t="str">
        <f>'[1]210 Y RFC'!C3105</f>
        <v>GUTIERREZ ROMERO GUILLERMO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x14ac:dyDescent="0.25">
      <c r="B3107" t="str">
        <f>'[1]210 Y RFC'!A3106</f>
        <v>MUCJ600509442</v>
      </c>
      <c r="C3107" t="str">
        <f>'[1]210 Y RFC'!B3106</f>
        <v>210-3104</v>
      </c>
      <c r="D3107" t="str">
        <f>'[1]210 Y RFC'!C3106</f>
        <v>MURILLO CASTAÑEDA MARIA DE JESUS LORENA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'[1]210 Y RFC'!A3107</f>
        <v>JIMH850525PS5</v>
      </c>
      <c r="C3108" t="str">
        <f>'[1]210 Y RFC'!B3107</f>
        <v>210-3105</v>
      </c>
      <c r="D3108" t="str">
        <f>'[1]210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'[1]210 Y RFC'!A3108</f>
        <v>PELL891021UJ0</v>
      </c>
      <c r="C3109" t="str">
        <f>'[1]210 Y RFC'!B3108</f>
        <v>210-3106</v>
      </c>
      <c r="D3109" t="str">
        <f>'[1]210 Y RFC'!C3108</f>
        <v>PEREZ LEON LUIS MARIO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0</v>
      </c>
    </row>
    <row r="3110" spans="2:18" x14ac:dyDescent="0.25">
      <c r="B3110" t="str">
        <f>'[1]210 Y RFC'!A3109</f>
        <v>TOGV7508138N6</v>
      </c>
      <c r="C3110" t="str">
        <f>'[1]210 Y RFC'!B3109</f>
        <v>210-3107</v>
      </c>
      <c r="D3110" t="str">
        <f>'[1]210 Y RFC'!C3109</f>
        <v>DE LA TORRE GONZALEZ VERONICA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'[1]210 Y RFC'!A3110</f>
        <v>AGR211110166</v>
      </c>
      <c r="C3111" t="str">
        <f>'[1]210 Y RFC'!B3110</f>
        <v>210-3108</v>
      </c>
      <c r="D3111" t="str">
        <f>'[1]210 Y RFC'!C3110</f>
        <v>AGROSALIX SA DE CV</v>
      </c>
      <c r="E3111" s="28">
        <f>SUMIFS(Tabla16[TASA 16],Tabla16[NUM],Tabla1[[#This Row],[CODIGO]])</f>
        <v>0</v>
      </c>
      <c r="F3111" s="28">
        <f>SUMIFS(Tabla16[TASA 0%],Tabla16[NUM],Tabla1[[#This Row],[CODIGO]])</f>
        <v>23038.080000000002</v>
      </c>
      <c r="G3111" s="28">
        <f>SUMIFS(Tabla16[[EXENTO ]],Tabla16[NUM],Tabla1[[#This Row],[CODIGO]])</f>
        <v>0.01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23,038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'[1]210 Y RFC'!A3111</f>
        <v>GOGM780219MEA</v>
      </c>
      <c r="C3112" t="str">
        <f>'[1]210 Y RFC'!B3111</f>
        <v>210-3109</v>
      </c>
      <c r="D3112" t="str">
        <f>'[1]210 Y RFC'!C3111</f>
        <v>GONZALEZ GARCIA MIGUEL ANGEL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'[1]210 Y RFC'!A3112</f>
        <v>GADR640515PP1</v>
      </c>
      <c r="C3113" t="str">
        <f>'[1]210 Y RFC'!B3112</f>
        <v>210-3110</v>
      </c>
      <c r="D3113" t="str">
        <f>'[1]210 Y RFC'!C3112</f>
        <v>GARCIA DOMINGUEZ RAUL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11111.11</v>
      </c>
      <c r="H3113" s="28">
        <f>SUMIFS(Tabla16[IVA],Tabla16[NUM],Tabla1[[#This Row],[CODIGO]])</f>
        <v>0</v>
      </c>
      <c r="I3113" s="28">
        <f>SUMIFS(Tabla16[ISR RET.],Tabla16[NUM],Tabla1[[#This Row],[CODIGO]])</f>
        <v>-1111.1099999999999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11,111</v>
      </c>
      <c r="N3113" t="str">
        <f>FIXED(Tabla1[[#This Row],[IVA]],0)</f>
        <v>0</v>
      </c>
      <c r="O3113" t="str">
        <f>FIXED(Tabla1[[#This Row],[ISR RET]],0)</f>
        <v>-1,111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'[1]210 Y RFC'!A3113</f>
        <v>GOGM920903NJ3</v>
      </c>
      <c r="C3114" t="str">
        <f>'[1]210 Y RFC'!B3113</f>
        <v>210-3111</v>
      </c>
      <c r="D3114" t="str">
        <f>'[1]210 Y RFC'!C3113</f>
        <v>GONZALEZ GUTIERREZ MOISES NISAEL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'[1]210 Y RFC'!A3114</f>
        <v>GUDF7612069IA</v>
      </c>
      <c r="C3115" t="str">
        <f>'[1]210 Y RFC'!B3114</f>
        <v>210-3112</v>
      </c>
      <c r="D3115" t="str">
        <f>'[1]210 Y RFC'!C3114</f>
        <v>GUTIERREZ DIAZ FABIOLA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'[1]210 Y RFC'!A3115</f>
        <v>PAM140314JG6</v>
      </c>
      <c r="C3116" t="str">
        <f>'[1]210 Y RFC'!B3115</f>
        <v>210-3113</v>
      </c>
      <c r="D3116" t="str">
        <f>'[1]210 Y RFC'!C3115</f>
        <v>PRODUCTOS ALIMENTICIOS LA MANZANA SRL DE CV</v>
      </c>
      <c r="E3116" s="28">
        <f>SUMIFS(Tabla16[TASA 16],Tabla16[NUM],Tabla1[[#This Row],[CODIGO]])</f>
        <v>0</v>
      </c>
      <c r="F3116" s="28">
        <f>SUMIFS(Tabla16[TASA 0%],Tabla16[NUM],Tabla1[[#This Row],[CODIGO]])</f>
        <v>111705.8</v>
      </c>
      <c r="G3116" s="28">
        <f>SUMIFS(Tabla16[[EXENTO ]],Tabla16[NUM],Tabla1[[#This Row],[CODIGO]])</f>
        <v>5089.9399999999996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111,706</v>
      </c>
      <c r="M3116" t="str">
        <f>FIXED(Tabla1[[#This Row],[TASA EXE.]],0)</f>
        <v>5,090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0</v>
      </c>
    </row>
    <row r="3117" spans="2:18" x14ac:dyDescent="0.25">
      <c r="B3117" t="str">
        <f>'[1]210 Y RFC'!A3116</f>
        <v>IMP170425TP3</v>
      </c>
      <c r="C3117" t="str">
        <f>'[1]210 Y RFC'!B3116</f>
        <v>210-3114</v>
      </c>
      <c r="D3117" t="str">
        <f>'[1]210 Y RFC'!C3116</f>
        <v>INTEC MEDIOS DE PAGO SA DE CV</v>
      </c>
      <c r="E3117" s="28">
        <f>SUMIFS(Tabla16[TASA 16],Tabla16[NUM],Tabla1[[#This Row],[CODIGO]])</f>
        <v>19.5625</v>
      </c>
      <c r="F3117" s="28">
        <f>SUMIFS(Tabla16[TASA 0%],Tabla16[NUM],Tabla1[[#This Row],[CODIGO]])</f>
        <v>1.7500000000001847E-2</v>
      </c>
      <c r="G3117" s="28">
        <f>SUMIFS(Tabla16[[EXENTO ]],Tabla16[NUM],Tabla1[[#This Row],[CODIGO]])</f>
        <v>0</v>
      </c>
      <c r="H3117" s="28">
        <f>SUMIFS(Tabla16[IVA],Tabla16[NUM],Tabla1[[#This Row],[CODIGO]])</f>
        <v>3.13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20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3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3.2</v>
      </c>
    </row>
    <row r="3118" spans="2:18" x14ac:dyDescent="0.25">
      <c r="B3118" t="str">
        <f>'[1]210 Y RFC'!A3117</f>
        <v>DVA210519NX8</v>
      </c>
      <c r="C3118" t="str">
        <f>'[1]210 Y RFC'!B3117</f>
        <v>210-3115</v>
      </c>
      <c r="D3118" t="str">
        <f>'[1]210 Y RFC'!C3117</f>
        <v>DISTRIBUCIONES VALOP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0</v>
      </c>
    </row>
    <row r="3119" spans="2:18" x14ac:dyDescent="0.25">
      <c r="B3119" t="str">
        <f>'[1]210 Y RFC'!A3118</f>
        <v>TONE560603QH3</v>
      </c>
      <c r="C3119" t="str">
        <f>'[1]210 Y RFC'!B3118</f>
        <v>210-3116</v>
      </c>
      <c r="D3119" t="str">
        <f>'[1]210 Y RFC'!C3118</f>
        <v>DE LA TORRE NAVARRO EVANGELINA</v>
      </c>
      <c r="E3119" s="28">
        <f>SUMIFS(Tabla16[TASA 16],Tabla16[NUM],Tabla1[[#This Row],[CODIGO]])</f>
        <v>21077.5625</v>
      </c>
      <c r="F3119" s="28">
        <f>SUMIFS(Tabla16[TASA 0%],Tabla16[NUM],Tabla1[[#This Row],[CODIGO]])</f>
        <v>2.7500000000145519E-2</v>
      </c>
      <c r="G3119" s="28">
        <f>SUMIFS(Tabla16[[EXENTO ]],Tabla16[NUM],Tabla1[[#This Row],[CODIGO]])</f>
        <v>0</v>
      </c>
      <c r="H3119" s="28">
        <f>SUMIFS(Tabla16[IVA],Tabla16[NUM],Tabla1[[#This Row],[CODIGO]])</f>
        <v>3372.41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21,078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3,372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3372.48</v>
      </c>
    </row>
    <row r="3120" spans="2:18" x14ac:dyDescent="0.25">
      <c r="B3120" t="str">
        <f>'[1]210 Y RFC'!A3119</f>
        <v>AGU220919E31</v>
      </c>
      <c r="C3120" t="str">
        <f>'[1]210 Y RFC'!B3119</f>
        <v>210-3117</v>
      </c>
      <c r="D3120" t="str">
        <f>'[1]210 Y RFC'!C3119</f>
        <v>AGURIO SA DE CV</v>
      </c>
      <c r="E3120" s="28">
        <f>SUMIFS(Tabla16[TASA 16],Tabla16[NUM],Tabla1[[#This Row],[CODIGO]])</f>
        <v>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0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0</v>
      </c>
      <c r="O3120" t="str">
        <f>FIXED(Tabla1[[#This Row],[ISR RET]],0)</f>
        <v>0</v>
      </c>
      <c r="P3120" t="str">
        <f>FIXED(Tabla1[[#This Row],[IVA RET]],0)</f>
        <v>0</v>
      </c>
      <c r="R3120" s="38">
        <f>Tabla1[[#This Row],[TASA 16]]*16%</f>
        <v>0</v>
      </c>
    </row>
    <row r="3121" spans="2:18" x14ac:dyDescent="0.25">
      <c r="B3121" t="str">
        <f>'[1]210 Y RFC'!A3120</f>
        <v>LOHL750110CQ3</v>
      </c>
      <c r="C3121" t="str">
        <f>'[1]210 Y RFC'!B3120</f>
        <v>210-3118</v>
      </c>
      <c r="D3121" t="str">
        <f>'[1]210 Y RFC'!C3120</f>
        <v>LOZANO HERNANDEZ LORENA</v>
      </c>
      <c r="E3121" s="28">
        <f>SUMIFS(Tabla16[TASA 16],Tabla16[NUM],Tabla1[[#This Row],[CODIGO]])</f>
        <v>5000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800</v>
      </c>
      <c r="I3121" s="28">
        <f>SUMIFS(Tabla16[ISR RET.],Tabla16[NUM],Tabla1[[#This Row],[CODIGO]])</f>
        <v>-62.5</v>
      </c>
      <c r="J3121" s="28">
        <f>SUMIFS(Tabla16[IVA RET.],Tabla16[NUM],Tabla1[[#This Row],[CODIGO]])</f>
        <v>0</v>
      </c>
      <c r="K3121" t="str">
        <f>FIXED(Tabla1[[#This Row],[TASA 16%]],0)</f>
        <v>5,000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800</v>
      </c>
      <c r="O3121" t="str">
        <f>FIXED(Tabla1[[#This Row],[ISR RET]],0)</f>
        <v>-63</v>
      </c>
      <c r="P3121" t="str">
        <f>FIXED(Tabla1[[#This Row],[IVA RET]],0)</f>
        <v>0</v>
      </c>
      <c r="R3121" s="38">
        <f>Tabla1[[#This Row],[TASA 16]]*16%</f>
        <v>800</v>
      </c>
    </row>
    <row r="3122" spans="2:18" x14ac:dyDescent="0.25">
      <c r="B3122" t="str">
        <f>'[1]210 Y RFC'!A3121</f>
        <v>DMG220808355</v>
      </c>
      <c r="C3122" t="str">
        <f>'[1]210 Y RFC'!B3121</f>
        <v>210-3119</v>
      </c>
      <c r="D3122" t="str">
        <f>'[1]210 Y RFC'!C3121</f>
        <v>DISTRIBUCIONES MDMX GDL SA DE CV</v>
      </c>
      <c r="E3122" s="28">
        <f>SUMIFS(Tabla16[TASA 16],Tabla16[NUM],Tabla1[[#This Row],[CODIGO]])</f>
        <v>189231.75</v>
      </c>
      <c r="F3122" s="28">
        <f>SUMIFS(Tabla16[TASA 0%],Tabla16[NUM],Tabla1[[#This Row],[CODIGO]])</f>
        <v>111362.06999999999</v>
      </c>
      <c r="G3122" s="28">
        <f>SUMIFS(Tabla16[[EXENTO ]],Tabla16[NUM],Tabla1[[#This Row],[CODIGO]])</f>
        <v>0</v>
      </c>
      <c r="H3122" s="28">
        <f>SUMIFS(Tabla16[IVA],Tabla16[NUM],Tabla1[[#This Row],[CODIGO]])</f>
        <v>30277.08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189,232</v>
      </c>
      <c r="L3122" t="str">
        <f>FIXED(Tabla1[[#This Row],[TASA 0%]],0)</f>
        <v>111,362</v>
      </c>
      <c r="M3122" t="str">
        <f>FIXED(Tabla1[[#This Row],[TASA EXE.]],0)</f>
        <v>0</v>
      </c>
      <c r="N3122" t="str">
        <f>FIXED(Tabla1[[#This Row],[IVA]],0)</f>
        <v>30,277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30277.119999999999</v>
      </c>
    </row>
    <row r="3123" spans="2:18" x14ac:dyDescent="0.25">
      <c r="B3123" t="str">
        <f>'[1]210 Y RFC'!A3122</f>
        <v>MAQ980814E64</v>
      </c>
      <c r="C3123" t="str">
        <f>'[1]210 Y RFC'!B3122</f>
        <v>210-3120</v>
      </c>
      <c r="D3123" t="str">
        <f>'[1]210 Y RFC'!C3122</f>
        <v>MAQCEN SA DE CV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0</v>
      </c>
    </row>
    <row r="3124" spans="2:18" x14ac:dyDescent="0.25">
      <c r="B3124" t="str">
        <f>'[1]210 Y RFC'!A3123</f>
        <v>GAI220912B38</v>
      </c>
      <c r="C3124" t="str">
        <f>'[1]210 Y RFC'!B3123</f>
        <v>210-3121</v>
      </c>
      <c r="D3124" t="str">
        <f>'[1]210 Y RFC'!C3123</f>
        <v>GRUPO AGC INTERNACIONAL SA DE CV</v>
      </c>
      <c r="E3124" s="28">
        <f>SUMIFS(Tabla16[TASA 16],Tabla16[NUM],Tabla1[[#This Row],[CODIGO]])</f>
        <v>41647.4375</v>
      </c>
      <c r="F3124" s="28">
        <f>SUMIFS(Tabla16[TASA 0%],Tabla16[NUM],Tabla1[[#This Row],[CODIGO]])</f>
        <v>0.12249999999767169</v>
      </c>
      <c r="G3124" s="28">
        <f>SUMIFS(Tabla16[[EXENTO ]],Tabla16[NUM],Tabla1[[#This Row],[CODIGO]])</f>
        <v>0</v>
      </c>
      <c r="H3124" s="28">
        <f>SUMIFS(Tabla16[IVA],Tabla16[NUM],Tabla1[[#This Row],[CODIGO]])</f>
        <v>6663.59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41,647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6,664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6663.52</v>
      </c>
    </row>
    <row r="3125" spans="2:18" x14ac:dyDescent="0.25">
      <c r="B3125" t="str">
        <f>'[1]210 Y RFC'!A3124</f>
        <v>MAR8501012Y9</v>
      </c>
      <c r="C3125" t="str">
        <f>'[1]210 Y RFC'!B3124</f>
        <v>210-3122</v>
      </c>
      <c r="D3125" t="str">
        <f>'[1]210 Y RFC'!C3124</f>
        <v>MUNICIPIO DE ARANDAS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'[1]210 Y RFC'!A3125</f>
        <v>PASV8607052L4</v>
      </c>
      <c r="C3126" t="str">
        <f>'[1]210 Y RFC'!B3125</f>
        <v>210-3123</v>
      </c>
      <c r="D3126" t="str">
        <f>'[1]210 Y RFC'!C3125</f>
        <v>PLASCENCIA SERRANO VICTOR MANUEL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'[1]210 Y RFC'!A3126</f>
        <v>CALM930709GG0</v>
      </c>
      <c r="C3127" t="str">
        <f>'[1]210 Y RFC'!B3126</f>
        <v>210-3124</v>
      </c>
      <c r="D3127" t="str">
        <f>'[1]210 Y RFC'!C3126</f>
        <v>CHAVEZ LOPEZ MARTHA ANGELICA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'[1]210 Y RFC'!A3127</f>
        <v>LOBJ9504269U3</v>
      </c>
      <c r="C3128" t="str">
        <f>'[1]210 Y RFC'!B3127</f>
        <v>210-3125</v>
      </c>
      <c r="D3128" t="str">
        <f>'[1]210 Y RFC'!C3127</f>
        <v>LOPEZ BECERRA JORGE LUIS</v>
      </c>
      <c r="E3128" s="28">
        <f>SUMIFS(Tabla16[TASA 16],Tabla16[NUM],Tabla1[[#This Row],[CODIGO]])</f>
        <v>0</v>
      </c>
      <c r="F3128" s="28">
        <f>SUMIFS(Tabla16[TASA 0%],Tabla16[NUM],Tabla1[[#This Row],[CODIGO]])</f>
        <v>2314.81</v>
      </c>
      <c r="G3128" s="28">
        <f>SUMIFS(Tabla16[[EXENTO ]],Tabla16[NUM],Tabla1[[#This Row],[CODIGO]])</f>
        <v>185.19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2,315</v>
      </c>
      <c r="M3128" t="str">
        <f>FIXED(Tabla1[[#This Row],[TASA EXE.]],0)</f>
        <v>185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'[1]210 Y RFC'!A3128</f>
        <v>AFH200612548</v>
      </c>
      <c r="C3129" t="str">
        <f>'[1]210 Y RFC'!B3128</f>
        <v>210-3126</v>
      </c>
      <c r="D3129" t="str">
        <f>'[1]210 Y RFC'!C3128</f>
        <v>AGROALIMENTOS FRESH HARVEST SA DE CV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'[1]210 Y RFC'!A3129</f>
        <v>PATE720427BK2</v>
      </c>
      <c r="C3130" t="str">
        <f>'[1]210 Y RFC'!B3129</f>
        <v>210-3127</v>
      </c>
      <c r="D3130" t="str">
        <f>'[1]210 Y RFC'!C3129</f>
        <v>PLASCENCIA TORRES ERNESTO SANTOS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'[1]210 Y RFC'!A3130</f>
        <v>GABM901201AS8</v>
      </c>
      <c r="C3131" t="str">
        <f>'[1]210 Y RFC'!B3130</f>
        <v>210-3128</v>
      </c>
      <c r="D3131" t="str">
        <f>'[1]210 Y RFC'!C3130</f>
        <v>GARCIA BARRIOS MAYRA ELIZABETH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x14ac:dyDescent="0.25">
      <c r="B3132" t="str">
        <f>'[1]210 Y RFC'!A3131</f>
        <v>LACI6501276K1</v>
      </c>
      <c r="C3132" t="str">
        <f>'[1]210 Y RFC'!B3131</f>
        <v>210-3129</v>
      </c>
      <c r="D3132" t="str">
        <f>'[1]210 Y RFC'!C3131</f>
        <v>LAZO CORVERA MARIA ISABEL</v>
      </c>
      <c r="E3132" s="28">
        <f>SUMIFS(Tabla16[TASA 16],Tabla16[NUM],Tabla1[[#This Row],[CODIGO]])</f>
        <v>0</v>
      </c>
      <c r="F3132" s="28">
        <f>SUMIFS(Tabla16[TASA 0%],Tabla16[NUM],Tabla1[[#This Row],[CODIGO]])</f>
        <v>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'[1]210 Y RFC'!A3132</f>
        <v>LUBM750623FT2</v>
      </c>
      <c r="C3133" t="str">
        <f>'[1]210 Y RFC'!B3132</f>
        <v>210-3130</v>
      </c>
      <c r="D3133" t="str">
        <f>'[1]210 Y RFC'!C3132</f>
        <v>LUPERCIO BECERRA MARTIN EDMUNDO</v>
      </c>
      <c r="E3133" s="28">
        <f>SUMIFS(Tabla16[TASA 16],Tabla16[NUM],Tabla1[[#This Row],[CODIGO]])</f>
        <v>0</v>
      </c>
      <c r="F3133" s="28">
        <f>SUMIFS(Tabla16[TASA 0%],Tabla16[NUM],Tabla1[[#This Row],[CODIGO]])</f>
        <v>10412.1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-130.15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10,412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-130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'[1]210 Y RFC'!A3133</f>
        <v>ALO061219564</v>
      </c>
      <c r="C3134" t="str">
        <f>'[1]210 Y RFC'!B3133</f>
        <v>210-3131</v>
      </c>
      <c r="D3134" t="str">
        <f>'[1]210 Y RFC'!C3133</f>
        <v>ABASTECEDORA DE LAMINAS DE OCCIDENTE SA DE CV</v>
      </c>
      <c r="E3134" s="28">
        <f>SUMIFS(Tabla16[TASA 16],Tabla16[NUM],Tabla1[[#This Row],[CODIGO]])</f>
        <v>13672.375</v>
      </c>
      <c r="F3134" s="28">
        <f>SUMIFS(Tabla16[TASA 0%],Tabla16[NUM],Tabla1[[#This Row],[CODIGO]])</f>
        <v>4.500000000007276E-2</v>
      </c>
      <c r="G3134" s="28">
        <f>SUMIFS(Tabla16[[EXENTO ]],Tabla16[NUM],Tabla1[[#This Row],[CODIGO]])</f>
        <v>0</v>
      </c>
      <c r="H3134" s="28">
        <f>SUMIFS(Tabla16[IVA],Tabla16[NUM],Tabla1[[#This Row],[CODIGO]])</f>
        <v>2187.58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13,672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2,188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2187.52</v>
      </c>
    </row>
    <row r="3135" spans="2:18" x14ac:dyDescent="0.25">
      <c r="B3135" t="str">
        <f>'[1]210 Y RFC'!A3134</f>
        <v>AIJD490119341</v>
      </c>
      <c r="C3135" t="str">
        <f>'[1]210 Y RFC'!B3134</f>
        <v>210-3132</v>
      </c>
      <c r="D3135" t="str">
        <f>'[1]210 Y RFC'!C3134</f>
        <v>ARRIAGA JIMENEZ MARIA DOLORES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'[1]210 Y RFC'!A3135</f>
        <v>POK940427I34</v>
      </c>
      <c r="C3136" t="str">
        <f>'[1]210 Y RFC'!B3135</f>
        <v>210-3133</v>
      </c>
      <c r="D3136" t="str">
        <f>'[1]210 Y RFC'!C3135</f>
        <v>PASTELERIA OK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'[1]210 Y RFC'!A3136</f>
        <v>BESL630902980</v>
      </c>
      <c r="C3137" t="str">
        <f>'[1]210 Y RFC'!B3136</f>
        <v>210-3134</v>
      </c>
      <c r="D3137" t="str">
        <f>'[1]210 Y RFC'!C3136</f>
        <v>BENITEZ SALAZAR MARIA LUISA</v>
      </c>
      <c r="E3137" s="28">
        <f>SUMIFS(Tabla16[TASA 16],Tabla16[NUM],Tabla1[[#This Row],[CODIGO]])</f>
        <v>0</v>
      </c>
      <c r="F3137" s="28">
        <f>SUMIFS(Tabla16[TASA 0%],Tabla16[NUM],Tabla1[[#This Row],[CODIGO]])</f>
        <v>13750</v>
      </c>
      <c r="G3137" s="28">
        <f>SUMIFS(Tabla16[[EXENTO ]],Tabla16[NUM],Tabla1[[#This Row],[CODIGO]])</f>
        <v>599.20000000000005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13,750</v>
      </c>
      <c r="M3137" t="str">
        <f>FIXED(Tabla1[[#This Row],[TASA EXE.]],0)</f>
        <v>599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x14ac:dyDescent="0.25">
      <c r="B3138" t="str">
        <f>'[1]210 Y RFC'!A3137</f>
        <v>PFR050609CC9</v>
      </c>
      <c r="C3138" t="str">
        <f>'[1]210 Y RFC'!B3137</f>
        <v>210-3135</v>
      </c>
      <c r="D3138" t="str">
        <f>'[1]210 Y RFC'!C3137</f>
        <v>PROVEEDORA FARMACEUTICA RASE</v>
      </c>
      <c r="E3138" s="28">
        <f>SUMIFS(Tabla16[TASA 16],Tabla16[NUM],Tabla1[[#This Row],[CODIGO]])</f>
        <v>704</v>
      </c>
      <c r="F3138" s="28">
        <f>SUMIFS(Tabla16[TASA 0%],Tabla16[NUM],Tabla1[[#This Row],[CODIGO]])</f>
        <v>26334.100000000002</v>
      </c>
      <c r="G3138" s="28">
        <f>SUMIFS(Tabla16[[EXENTO ]],Tabla16[NUM],Tabla1[[#This Row],[CODIGO]])</f>
        <v>0</v>
      </c>
      <c r="H3138" s="28">
        <f>SUMIFS(Tabla16[IVA],Tabla16[NUM],Tabla1[[#This Row],[CODIGO]])</f>
        <v>112.64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704</v>
      </c>
      <c r="L3138" t="str">
        <f>FIXED(Tabla1[[#This Row],[TASA 0%]],0)</f>
        <v>26,334</v>
      </c>
      <c r="M3138" t="str">
        <f>FIXED(Tabla1[[#This Row],[TASA EXE.]],0)</f>
        <v>0</v>
      </c>
      <c r="N3138" t="str">
        <f>FIXED(Tabla1[[#This Row],[IVA]],0)</f>
        <v>113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112.64</v>
      </c>
    </row>
    <row r="3139" spans="2:18" x14ac:dyDescent="0.25">
      <c r="B3139" t="str">
        <f>'[1]210 Y RFC'!A3138</f>
        <v>GUBM7807075RA</v>
      </c>
      <c r="C3139" t="str">
        <f>'[1]210 Y RFC'!B3138</f>
        <v>210-3136</v>
      </c>
      <c r="D3139" t="str">
        <f>'[1]210 Y RFC'!C3138</f>
        <v>GUTIERREZ BAUTISTA MYRIAM RITA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x14ac:dyDescent="0.25">
      <c r="B3140" t="str">
        <f>'[1]210 Y RFC'!A3139</f>
        <v>OIZR950815QI1</v>
      </c>
      <c r="C3140" t="str">
        <f>'[1]210 Y RFC'!B3139</f>
        <v>210-3137</v>
      </c>
      <c r="D3140" t="str">
        <f>'[1]210 Y RFC'!C3139</f>
        <v>ONTIVEROS ZUÑIGA RODRIGO EDUARDO</v>
      </c>
      <c r="E3140" s="28">
        <f>SUMIFS(Tabla16[TASA 16],Tabla16[NUM],Tabla1[[#This Row],[CODIGO]])</f>
        <v>0</v>
      </c>
      <c r="F3140" s="28">
        <f>SUMIFS(Tabla16[TASA 0%],Tabla16[NUM],Tabla1[[#This Row],[CODIGO]])</f>
        <v>5950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5,950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'[1]210 Y RFC'!A3140</f>
        <v>GUMR781106RA5</v>
      </c>
      <c r="C3141" t="str">
        <f>'[1]210 Y RFC'!B3140</f>
        <v>210-3138</v>
      </c>
      <c r="D3141" t="str">
        <f>'[1]210 Y RFC'!C3140</f>
        <v>GUTIERREZ MARTIN RAMON</v>
      </c>
      <c r="E3141" s="28">
        <f>SUMIFS(Tabla16[TASA 16],Tabla16[NUM],Tabla1[[#This Row],[CODIGO]])</f>
        <v>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0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0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0</v>
      </c>
    </row>
    <row r="3142" spans="2:18" x14ac:dyDescent="0.25">
      <c r="B3142" t="str">
        <f>'[1]210 Y RFC'!A3141</f>
        <v>MAVP840921238</v>
      </c>
      <c r="C3142" t="str">
        <f>'[1]210 Y RFC'!B3141</f>
        <v>210-3139</v>
      </c>
      <c r="D3142" t="str">
        <f>'[1]210 Y RFC'!C3141</f>
        <v>MACIAS VALDEZ PABLO JESUS</v>
      </c>
      <c r="E3142" s="28">
        <f>SUMIFS(Tabla16[TASA 16],Tabla16[NUM],Tabla1[[#This Row],[CODIGO]])</f>
        <v>0</v>
      </c>
      <c r="F3142" s="28">
        <f>SUMIFS(Tabla16[TASA 0%],Tabla16[NUM],Tabla1[[#This Row],[CODIGO]])</f>
        <v>0</v>
      </c>
      <c r="G3142" s="28">
        <f>SUMIFS(Tabla16[[EXENTO ]],Tabla16[NUM],Tabla1[[#This Row],[CODIGO]])</f>
        <v>0</v>
      </c>
      <c r="H3142" s="28">
        <f>SUMIFS(Tabla16[IVA],Tabla16[NUM],Tabla1[[#This Row],[CODIGO]])</f>
        <v>0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0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0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0</v>
      </c>
    </row>
    <row r="3143" spans="2:18" x14ac:dyDescent="0.25">
      <c r="B3143" t="str">
        <f>'[1]210 Y RFC'!A3142</f>
        <v>RADD020322CP5</v>
      </c>
      <c r="C3143" t="str">
        <f>'[1]210 Y RFC'!B3142</f>
        <v>210-3140</v>
      </c>
      <c r="D3143" t="str">
        <f>'[1]210 Y RFC'!C3142</f>
        <v>RAMIREZ DURAN DANIELA SOLEDAD</v>
      </c>
      <c r="E3143" s="28">
        <f>SUMIFS(Tabla16[TASA 16],Tabla16[NUM],Tabla1[[#This Row],[CODIGO]])</f>
        <v>57758.624999999993</v>
      </c>
      <c r="F3143" s="28">
        <f>SUMIFS(Tabla16[TASA 0%],Tabla16[NUM],Tabla1[[#This Row],[CODIGO]])</f>
        <v>-4.9999999901046976E-3</v>
      </c>
      <c r="G3143" s="28">
        <f>SUMIFS(Tabla16[[EXENTO ]],Tabla16[NUM],Tabla1[[#This Row],[CODIGO]])</f>
        <v>0</v>
      </c>
      <c r="H3143" s="28">
        <f>SUMIFS(Tabla16[IVA],Tabla16[NUM],Tabla1[[#This Row],[CODIGO]])</f>
        <v>9241.3799999999992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57,759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9,241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9241.44</v>
      </c>
    </row>
    <row r="3144" spans="2:18" x14ac:dyDescent="0.25">
      <c r="B3144" t="str">
        <f>'[1]210 Y RFC'!A3143</f>
        <v>TLA170309DV3</v>
      </c>
      <c r="C3144" t="str">
        <f>'[1]210 Y RFC'!B3143</f>
        <v>210-3141</v>
      </c>
      <c r="D3144" t="str">
        <f>'[1]210 Y RFC'!C3143</f>
        <v>TERIANA LABS SA DE CV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'[1]210 Y RFC'!A3144</f>
        <v>GUFJ790621LD1</v>
      </c>
      <c r="C3145" t="str">
        <f>'[1]210 Y RFC'!B3144</f>
        <v>210-3142</v>
      </c>
      <c r="D3145" t="str">
        <f>'[1]210 Y RFC'!C3144</f>
        <v>GUTIERREZ FLORES JUAN ANTONIO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'[1]210 Y RFC'!A3145</f>
        <v>VARG700222SE9</v>
      </c>
      <c r="C3146" t="str">
        <f>'[1]210 Y RFC'!B3145</f>
        <v>210-3143</v>
      </c>
      <c r="D3146" t="str">
        <f>'[1]210 Y RFC'!C3145</f>
        <v>VAZQUEZ ROSSI GUILLERMO ARTURO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x14ac:dyDescent="0.25">
      <c r="B3147" t="str">
        <f>'[1]210 Y RFC'!A3146</f>
        <v>SOTG810222D39</v>
      </c>
      <c r="C3147" t="str">
        <f>'[1]210 Y RFC'!B3146</f>
        <v>210-3144</v>
      </c>
      <c r="D3147" t="str">
        <f>'[1]210 Y RFC'!C3146</f>
        <v>SOLIS TADEO GINA LETICIA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 t="str">
        <f>'[1]210 Y RFC'!A3147</f>
        <v>JIMM7611162U9</v>
      </c>
      <c r="C3148" t="str">
        <f>'[1]210 Y RFC'!B3147</f>
        <v>210-3145</v>
      </c>
      <c r="D3148" t="str">
        <f>'[1]210 Y RFC'!C3147</f>
        <v>JIMENEZ MUÑOZ MARISELA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x14ac:dyDescent="0.25">
      <c r="B3149" t="str">
        <f>'[1]210 Y RFC'!A3148</f>
        <v>DAA220317FZ7</v>
      </c>
      <c r="C3149" t="str">
        <f>'[1]210 Y RFC'!B3148</f>
        <v>210-3146</v>
      </c>
      <c r="D3149" t="str">
        <f>'[1]210 Y RFC'!C3148</f>
        <v>DALTON AUTOS ASIATICOS GDL SA DE CV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x14ac:dyDescent="0.25">
      <c r="B3150" t="str">
        <f>'[1]210 Y RFC'!A3149</f>
        <v>QUAS780213563</v>
      </c>
      <c r="C3150" t="str">
        <f>'[1]210 Y RFC'!B3149</f>
        <v>210-3147</v>
      </c>
      <c r="D3150" t="str">
        <f>'[1]210 Y RFC'!C3149</f>
        <v>QUIROZ AGUIRRE SALVADOR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0</v>
      </c>
    </row>
    <row r="3151" spans="2:18" x14ac:dyDescent="0.25">
      <c r="B3151" t="str">
        <f>'[1]210 Y RFC'!A3150</f>
        <v>AAPL8503132P6</v>
      </c>
      <c r="C3151" t="str">
        <f>'[1]210 Y RFC'!B3150</f>
        <v>210-3148</v>
      </c>
      <c r="D3151" t="str">
        <f>'[1]210 Y RFC'!C3150</f>
        <v>ARANA PEREZ LIZETTE PATRICIA</v>
      </c>
      <c r="E3151" s="28">
        <f>SUMIFS(Tabla16[TASA 16],Tabla16[NUM],Tabla1[[#This Row],[CODIGO]])</f>
        <v>2750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440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2,750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440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440</v>
      </c>
    </row>
    <row r="3152" spans="2:18" x14ac:dyDescent="0.25">
      <c r="B3152" t="str">
        <f>'[1]210 Y RFC'!A3151</f>
        <v>PCG210305GP5</v>
      </c>
      <c r="C3152" t="str">
        <f>'[1]210 Y RFC'!B3151</f>
        <v>210-3149</v>
      </c>
      <c r="D3152" t="str">
        <f>'[1]210 Y RFC'!C3151</f>
        <v>PROYECCION COMERCIAL GRALVOS SA DE CV</v>
      </c>
      <c r="E3152" s="28">
        <f>SUMIFS(Tabla16[TASA 16],Tabla16[NUM],Tabla1[[#This Row],[CODIGO]])</f>
        <v>52154.999999999993</v>
      </c>
      <c r="F3152" s="28">
        <f>SUMIFS(Tabla16[TASA 0%],Tabla16[NUM],Tabla1[[#This Row],[CODIGO]])</f>
        <v>7.2759576141834259E-12</v>
      </c>
      <c r="G3152" s="28">
        <f>SUMIFS(Tabla16[[EXENTO ]],Tabla16[NUM],Tabla1[[#This Row],[CODIGO]])</f>
        <v>0</v>
      </c>
      <c r="H3152" s="28">
        <f>SUMIFS(Tabla16[IVA],Tabla16[NUM],Tabla1[[#This Row],[CODIGO]])</f>
        <v>8344.7999999999993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52,155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8,345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8344.7999999999993</v>
      </c>
    </row>
    <row r="3153" spans="2:18" x14ac:dyDescent="0.25">
      <c r="B3153" t="str">
        <f>'[1]210 Y RFC'!A3152</f>
        <v>AACJ740628410</v>
      </c>
      <c r="C3153" t="str">
        <f>'[1]210 Y RFC'!B3152</f>
        <v>210-3150</v>
      </c>
      <c r="D3153" t="str">
        <f>'[1]210 Y RFC'!C3152</f>
        <v>ALVAREZ CASTAÑEDA JAVIER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x14ac:dyDescent="0.25">
      <c r="B3154" t="str">
        <f>'[1]210 Y RFC'!A3153</f>
        <v>SOBJ610618E87</v>
      </c>
      <c r="C3154" t="str">
        <f>'[1]210 Y RFC'!B3153</f>
        <v>210-3151</v>
      </c>
      <c r="D3154" t="str">
        <f>'[1]210 Y RFC'!C3153</f>
        <v>SOSA BASULTO JUAN JOSE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 t="str">
        <f>'[1]210 Y RFC'!A3154</f>
        <v>TORM711216L75</v>
      </c>
      <c r="C3155" t="str">
        <f>'[1]210 Y RFC'!B3154</f>
        <v>210-3152</v>
      </c>
      <c r="D3155" t="str">
        <f>'[1]210 Y RFC'!C3154</f>
        <v>DE LA TORRE REYES MARIA</v>
      </c>
      <c r="E3155" s="28">
        <f>SUMIFS(Tabla16[TASA 16],Tabla16[NUM],Tabla1[[#This Row],[CODIGO]])</f>
        <v>0</v>
      </c>
      <c r="F3155" s="28">
        <f>SUMIFS(Tabla16[TASA 0%],Tabla16[NUM],Tabla1[[#This Row],[CODIGO]])</f>
        <v>0</v>
      </c>
      <c r="G3155" s="28">
        <f>SUMIFS(Tabla16[[EXENTO ]],Tabla16[NUM],Tabla1[[#This Row],[CODIGO]])</f>
        <v>0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x14ac:dyDescent="0.25">
      <c r="B3156" t="str">
        <f>'[1]210 Y RFC'!A3155</f>
        <v>LAC2005251W1</v>
      </c>
      <c r="C3156" t="str">
        <f>'[1]210 Y RFC'!B3155</f>
        <v>210-3153</v>
      </c>
      <c r="D3156" t="str">
        <f>'[1]210 Y RFC'!C3155</f>
        <v>LACTOCONDENSED</v>
      </c>
      <c r="E3156" s="28">
        <f>SUMIFS(Tabla16[TASA 16],Tabla16[NUM],Tabla1[[#This Row],[CODIGO]])</f>
        <v>0</v>
      </c>
      <c r="F3156" s="28">
        <f>SUMIFS(Tabla16[TASA 0%],Tabla16[NUM],Tabla1[[#This Row],[CODIGO]])</f>
        <v>12516.64</v>
      </c>
      <c r="G3156" s="28">
        <f>SUMIFS(Tabla16[[EXENTO ]],Tabla16[NUM],Tabla1[[#This Row],[CODIGO]])</f>
        <v>1001.33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12,517</v>
      </c>
      <c r="M3156" t="str">
        <f>FIXED(Tabla1[[#This Row],[TASA EXE.]],0)</f>
        <v>1,001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 t="str">
        <f>'[1]210 Y RFC'!A3156</f>
        <v>GOCC960413SUA</v>
      </c>
      <c r="C3157" t="str">
        <f>'[1]210 Y RFC'!B3156</f>
        <v>210-3154</v>
      </c>
      <c r="D3157" t="str">
        <f>'[1]210 Y RFC'!C3156</f>
        <v>GOMEZ CABRERA CRISTIAN</v>
      </c>
      <c r="E3157" s="28">
        <f>SUMIFS(Tabla16[TASA 16],Tabla16[NUM],Tabla1[[#This Row],[CODIGO]])</f>
        <v>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0</v>
      </c>
    </row>
    <row r="3158" spans="2:18" x14ac:dyDescent="0.25">
      <c r="B3158" t="str">
        <f>'[1]210 Y RFC'!A3157</f>
        <v>JAFH841221DG3</v>
      </c>
      <c r="C3158" t="str">
        <f>'[1]210 Y RFC'!B3157</f>
        <v>210-3155</v>
      </c>
      <c r="D3158" t="str">
        <f>'[1]210 Y RFC'!C3157</f>
        <v>JAUREGUI FERNANDEZ HERIBERTO</v>
      </c>
      <c r="E3158" s="28">
        <f>SUMIFS(Tabla16[TASA 16],Tabla16[NUM],Tabla1[[#This Row],[CODIGO]])</f>
        <v>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0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0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0</v>
      </c>
    </row>
    <row r="3159" spans="2:18" x14ac:dyDescent="0.25">
      <c r="B3159" t="str">
        <f>'[1]210 Y RFC'!A3158</f>
        <v>DFR210422DH9</v>
      </c>
      <c r="C3159" t="str">
        <f>'[1]210 Y RFC'!B3158</f>
        <v>210-3156</v>
      </c>
      <c r="D3159" t="str">
        <f>'[1]210 Y RFC'!C3158</f>
        <v>DISTRIBUIDORA FRAJA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 t="str">
        <f>'[1]210 Y RFC'!A3159</f>
        <v>MODA840620AG4</v>
      </c>
      <c r="C3160" t="str">
        <f>'[1]210 Y RFC'!B3159</f>
        <v>210-3157</v>
      </c>
      <c r="D3160" t="str">
        <f>'[1]210 Y RFC'!C3159</f>
        <v>MORENO DIAZ ANDREA BERENICE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 t="str">
        <f>'[1]210 Y RFC'!A3160</f>
        <v>DLI931201MI9</v>
      </c>
      <c r="C3161" t="str">
        <f>'[1]210 Y RFC'!B3160</f>
        <v>210-3158</v>
      </c>
      <c r="D3161" t="str">
        <f>'[1]210 Y RFC'!C3160</f>
        <v>DISTRIBUIDORA LIVERPOOL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x14ac:dyDescent="0.25">
      <c r="B3162" t="str">
        <f>'[1]210 Y RFC'!A3161</f>
        <v>GAGR8503046E3</v>
      </c>
      <c r="C3162" t="str">
        <f>'[1]210 Y RFC'!B3161</f>
        <v>210-3159</v>
      </c>
      <c r="D3162" t="str">
        <f>'[1]210 Y RFC'!C3161</f>
        <v>GAMEZ GIRON RODRIGO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 t="str">
        <f>'[1]210 Y RFC'!A3162</f>
        <v>HERF960717P47</v>
      </c>
      <c r="C3163" t="str">
        <f>'[1]210 Y RFC'!B3162</f>
        <v>210-3160</v>
      </c>
      <c r="D3163" t="str">
        <f>'[1]210 Y RFC'!C3162</f>
        <v>HERNANDEZ RAMIREZ FELIPE ADOLFO</v>
      </c>
      <c r="E3163" s="28">
        <f>SUMIFS(Tabla16[TASA 16],Tabla16[NUM],Tabla1[[#This Row],[CODIGO]])</f>
        <v>181089.3125</v>
      </c>
      <c r="F3163" s="28">
        <f>SUMIFS(Tabla16[TASA 0%],Tabla16[NUM],Tabla1[[#This Row],[CODIGO]])</f>
        <v>-2.2500000006402843E-2</v>
      </c>
      <c r="G3163" s="28">
        <f>SUMIFS(Tabla16[[EXENTO ]],Tabla16[NUM],Tabla1[[#This Row],[CODIGO]])</f>
        <v>0</v>
      </c>
      <c r="H3163" s="28">
        <f>SUMIFS(Tabla16[IVA],Tabla16[NUM],Tabla1[[#This Row],[CODIGO]])</f>
        <v>28974.29</v>
      </c>
      <c r="I3163" s="28">
        <f>SUMIFS(Tabla16[ISR RET.],Tabla16[NUM],Tabla1[[#This Row],[CODIGO]])</f>
        <v>-2263.61</v>
      </c>
      <c r="J3163" s="28">
        <f>SUMIFS(Tabla16[IVA RET.],Tabla16[NUM],Tabla1[[#This Row],[CODIGO]])</f>
        <v>0</v>
      </c>
      <c r="K3163" t="str">
        <f>FIXED(Tabla1[[#This Row],[TASA 16%]],0)</f>
        <v>181,089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28,974</v>
      </c>
      <c r="O3163" t="str">
        <f>FIXED(Tabla1[[#This Row],[ISR RET]],0)</f>
        <v>-2,264</v>
      </c>
      <c r="P3163" t="str">
        <f>FIXED(Tabla1[[#This Row],[IVA RET]],0)</f>
        <v>0</v>
      </c>
      <c r="R3163" s="38">
        <f>Tabla1[[#This Row],[TASA 16]]*16%</f>
        <v>28974.240000000002</v>
      </c>
    </row>
    <row r="3164" spans="2:18" x14ac:dyDescent="0.25">
      <c r="B3164" t="str">
        <f>'[1]210 Y RFC'!A3163</f>
        <v>LET950101HD2</v>
      </c>
      <c r="C3164" t="str">
        <f>'[1]210 Y RFC'!B3163</f>
        <v>210-3161</v>
      </c>
      <c r="D3164" t="str">
        <f>'[1]210 Y RFC'!C3163</f>
        <v>LUZ ETERNA SA DE CV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x14ac:dyDescent="0.25">
      <c r="B3165" t="str">
        <f>'[1]210 Y RFC'!A3164</f>
        <v>GAIH790910JA1</v>
      </c>
      <c r="C3165" t="str">
        <f>'[1]210 Y RFC'!B3164</f>
        <v>210-3162</v>
      </c>
      <c r="D3165" t="str">
        <f>'[1]210 Y RFC'!C3164</f>
        <v>GARCIA IÑIGUEZ HILDA</v>
      </c>
      <c r="E3165" s="28">
        <f>SUMIFS(Tabla16[TASA 16],Tabla16[NUM],Tabla1[[#This Row],[CODIGO]])</f>
        <v>3275.9999999999995</v>
      </c>
      <c r="F3165" s="28">
        <f>SUMIFS(Tabla16[TASA 0%],Tabla16[NUM],Tabla1[[#This Row],[CODIGO]])</f>
        <v>-1.9999999999527063E-2</v>
      </c>
      <c r="G3165" s="28">
        <f>SUMIFS(Tabla16[[EXENTO ]],Tabla16[NUM],Tabla1[[#This Row],[CODIGO]])</f>
        <v>0</v>
      </c>
      <c r="H3165" s="28">
        <f>SUMIFS(Tabla16[IVA],Tabla16[NUM],Tabla1[[#This Row],[CODIGO]])</f>
        <v>524.16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3,276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524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524.16</v>
      </c>
    </row>
    <row r="3166" spans="2:18" x14ac:dyDescent="0.25">
      <c r="B3166" t="str">
        <f>'[1]210 Y RFC'!A3165</f>
        <v>NAEA541018NM6</v>
      </c>
      <c r="C3166" t="str">
        <f>'[1]210 Y RFC'!B3165</f>
        <v>210-3163</v>
      </c>
      <c r="D3166" t="str">
        <f>'[1]210 Y RFC'!C3165</f>
        <v>NAVARRO ESTRADA ALBERTO</v>
      </c>
      <c r="E3166" s="28">
        <f>SUMIFS(Tabla16[TASA 16],Tabla16[NUM],Tabla1[[#This Row],[CODIGO]])</f>
        <v>293.125</v>
      </c>
      <c r="F3166" s="28">
        <f>SUMIFS(Tabla16[TASA 0%],Tabla16[NUM],Tabla1[[#This Row],[CODIGO]])</f>
        <v>-2.4999999999977263E-2</v>
      </c>
      <c r="G3166" s="28">
        <f>SUMIFS(Tabla16[[EXENTO ]],Tabla16[NUM],Tabla1[[#This Row],[CODIGO]])</f>
        <v>0</v>
      </c>
      <c r="H3166" s="28">
        <f>SUMIFS(Tabla16[IVA],Tabla16[NUM],Tabla1[[#This Row],[CODIGO]])</f>
        <v>46.9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293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47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46.88</v>
      </c>
    </row>
    <row r="3167" spans="2:18" x14ac:dyDescent="0.25">
      <c r="B3167" t="str">
        <f>'[1]210 Y RFC'!A3166</f>
        <v>TONM520610QV9</v>
      </c>
      <c r="C3167" t="str">
        <f>'[1]210 Y RFC'!B3166</f>
        <v>210-3164</v>
      </c>
      <c r="D3167" t="str">
        <f>'[1]210 Y RFC'!C3166</f>
        <v>DE LA TORRE NAVARRO MARGARITA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 t="str">
        <f>'[1]210 Y RFC'!A3167</f>
        <v>VASJ7904099D5</v>
      </c>
      <c r="C3168" t="str">
        <f>'[1]210 Y RFC'!B3167</f>
        <v>210-3165</v>
      </c>
      <c r="D3168" t="str">
        <f>'[1]210 Y RFC'!C3167</f>
        <v>VAZQUEZ SANCHEZ JUAN PABLO</v>
      </c>
      <c r="E3168" s="28">
        <f>SUMIFS(Tabla16[TASA 16],Tabla16[NUM],Tabla1[[#This Row],[CODIGO]])</f>
        <v>197414</v>
      </c>
      <c r="F3168" s="28">
        <f>SUMIFS(Tabla16[TASA 0%],Tabla16[NUM],Tabla1[[#This Row],[CODIGO]])</f>
        <v>-6.9999999977881089E-2</v>
      </c>
      <c r="G3168" s="28">
        <f>SUMIFS(Tabla16[[EXENTO ]],Tabla16[NUM],Tabla1[[#This Row],[CODIGO]])</f>
        <v>0</v>
      </c>
      <c r="H3168" s="28">
        <f>SUMIFS(Tabla16[IVA],Tabla16[NUM],Tabla1[[#This Row],[CODIGO]])</f>
        <v>31586.240000000002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197,414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31,586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31586.240000000002</v>
      </c>
    </row>
    <row r="3169" spans="2:18" x14ac:dyDescent="0.25">
      <c r="B3169" t="str">
        <f>'[1]210 Y RFC'!A3168</f>
        <v>GMA2109068H0</v>
      </c>
      <c r="C3169" t="str">
        <f>'[1]210 Y RFC'!B3168</f>
        <v>210-3166</v>
      </c>
      <c r="D3169" t="str">
        <f>'[1]210 Y RFC'!C3168</f>
        <v>GARVEG MAQUINARIA SA DE CV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x14ac:dyDescent="0.25">
      <c r="B3170" t="str">
        <f>'[1]210 Y RFC'!A3169</f>
        <v>TORO961024MH8</v>
      </c>
      <c r="C3170" t="str">
        <f>'[1]210 Y RFC'!B3169</f>
        <v>210-3167</v>
      </c>
      <c r="D3170" t="str">
        <f>'[1]210 Y RFC'!C3169</f>
        <v>DE LA TORRE RUVALCABA OSCAR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x14ac:dyDescent="0.25">
      <c r="B3171" t="str">
        <f>'[1]210 Y RFC'!A3170</f>
        <v>TMJ2305302A0</v>
      </c>
      <c r="C3171" t="str">
        <f>'[1]210 Y RFC'!B3170</f>
        <v>210-3168</v>
      </c>
      <c r="D3171" t="str">
        <f>'[1]210 Y RFC'!C3170</f>
        <v>TRANSPORTES Y MAQUINARIA JCE SA DE CV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 t="str">
        <f>'[1]210 Y RFC'!A3171</f>
        <v>CES04081273A</v>
      </c>
      <c r="C3172" t="str">
        <f>'[1]210 Y RFC'!B3171</f>
        <v>210-3169</v>
      </c>
      <c r="D3172" t="str">
        <f>'[1]210 Y RFC'!C3171</f>
        <v>CENTRO DE ESTUDIOS SUPERIORES TEPATITLAN SC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 t="str">
        <f>'[1]210 Y RFC'!A3172</f>
        <v>BASO4905238T2</v>
      </c>
      <c r="C3173" t="str">
        <f>'[1]210 Y RFC'!B3172</f>
        <v>210-3170</v>
      </c>
      <c r="D3173" t="str">
        <f>'[1]210 Y RFC'!C3172</f>
        <v>BARAJAS SALCEDO OFELIA</v>
      </c>
      <c r="E3173" s="28">
        <f>SUMIFS(Tabla16[TASA 16],Tabla16[NUM],Tabla1[[#This Row],[CODIGO]])</f>
        <v>0</v>
      </c>
      <c r="F3173" s="28">
        <f>SUMIFS(Tabla16[TASA 0%],Tabla16[NUM],Tabla1[[#This Row],[CODIGO]])</f>
        <v>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>
        <f>'[1]210 Y RFC'!A3173</f>
        <v>0</v>
      </c>
      <c r="C3174" t="str">
        <f>'[1]210 Y RFC'!B3173</f>
        <v>210-3171</v>
      </c>
      <c r="D3174">
        <f>'[1]210 Y RFC'!C3173</f>
        <v>0</v>
      </c>
      <c r="E3174" s="28">
        <f>SUMIFS(Tabla16[TASA 16],Tabla16[NUM],Tabla1[[#This Row],[CODIGO]])</f>
        <v>0</v>
      </c>
      <c r="F3174" s="28">
        <f>SUMIFS(Tabla16[TASA 0%],Tabla16[NUM],Tabla1[[#This Row],[CODIGO]])</f>
        <v>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38">
        <f>Tabla1[[#This Row],[TASA 16]]*16%</f>
        <v>0</v>
      </c>
    </row>
    <row r="3175" spans="2:18" x14ac:dyDescent="0.25">
      <c r="B3175">
        <f>'[1]210 Y RFC'!A3174</f>
        <v>0</v>
      </c>
      <c r="C3175" t="str">
        <f>'[1]210 Y RFC'!B3174</f>
        <v>210-3172</v>
      </c>
      <c r="D3175">
        <f>'[1]210 Y RFC'!C3174</f>
        <v>0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>
        <f>'[1]210 Y RFC'!A3175</f>
        <v>0</v>
      </c>
      <c r="C3176" t="str">
        <f>'[1]210 Y RFC'!B3175</f>
        <v>210-3173</v>
      </c>
      <c r="D3176">
        <f>'[1]210 Y RFC'!C3175</f>
        <v>0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0</v>
      </c>
    </row>
    <row r="3177" spans="2:18" x14ac:dyDescent="0.25">
      <c r="B3177">
        <f>'[1]210 Y RFC'!A3176</f>
        <v>0</v>
      </c>
      <c r="C3177" t="str">
        <f>'[1]210 Y RFC'!B3176</f>
        <v>210-3174</v>
      </c>
      <c r="D3177">
        <f>'[1]210 Y RFC'!C3176</f>
        <v>0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x14ac:dyDescent="0.25">
      <c r="B3178">
        <f>'[1]210 Y RFC'!A3177</f>
        <v>0</v>
      </c>
      <c r="C3178" t="str">
        <f>'[1]210 Y RFC'!B3177</f>
        <v>210-3175</v>
      </c>
      <c r="D3178">
        <f>'[1]210 Y RFC'!C3177</f>
        <v>0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>
        <f>'[1]210 Y RFC'!A3178</f>
        <v>0</v>
      </c>
      <c r="C3179" t="str">
        <f>'[1]210 Y RFC'!B3178</f>
        <v>210-3176</v>
      </c>
      <c r="D3179">
        <f>'[1]210 Y RFC'!C3178</f>
        <v>0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>
        <f>'[1]210 Y RFC'!A3179</f>
        <v>0</v>
      </c>
      <c r="C3180" t="str">
        <f>'[1]210 Y RFC'!B3179</f>
        <v>210-3177</v>
      </c>
      <c r="D3180">
        <f>'[1]210 Y RFC'!C3179</f>
        <v>0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x14ac:dyDescent="0.25">
      <c r="B3181">
        <f>'[1]210 Y RFC'!A3180</f>
        <v>0</v>
      </c>
      <c r="C3181" t="str">
        <f>'[1]210 Y RFC'!B3180</f>
        <v>210-3178</v>
      </c>
      <c r="D3181">
        <f>'[1]210 Y RFC'!C3180</f>
        <v>0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x14ac:dyDescent="0.25">
      <c r="B3182">
        <f>'[1]210 Y RFC'!A3181</f>
        <v>0</v>
      </c>
      <c r="C3182" t="str">
        <f>'[1]210 Y RFC'!B3181</f>
        <v>210-3179</v>
      </c>
      <c r="D3182">
        <f>'[1]210 Y RFC'!C3181</f>
        <v>0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>
        <f>'[1]210 Y RFC'!A3182</f>
        <v>0</v>
      </c>
      <c r="C3183" t="str">
        <f>'[1]210 Y RFC'!B3182</f>
        <v>210-3180</v>
      </c>
      <c r="D3183">
        <f>'[1]210 Y RFC'!C3182</f>
        <v>0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x14ac:dyDescent="0.25">
      <c r="B3184">
        <f>'[1]210 Y RFC'!A3183</f>
        <v>0</v>
      </c>
      <c r="C3184" t="str">
        <f>'[1]210 Y RFC'!B3183</f>
        <v>210-3181</v>
      </c>
      <c r="D3184">
        <f>'[1]210 Y RFC'!C3183</f>
        <v>0</v>
      </c>
      <c r="E3184" s="28">
        <f>SUMIFS(Tabla16[TASA 16],Tabla16[NUM],Tabla1[[#This Row],[CODIGO]])</f>
        <v>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0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0</v>
      </c>
      <c r="P3184" t="str">
        <f>FIXED(Tabla1[[#This Row],[IVA RET]],0)</f>
        <v>0</v>
      </c>
      <c r="R3184" s="38">
        <f>Tabla1[[#This Row],[TASA 16]]*16%</f>
        <v>0</v>
      </c>
    </row>
    <row r="3185" spans="2:18" x14ac:dyDescent="0.25">
      <c r="B3185">
        <f>'[1]210 Y RFC'!A3184</f>
        <v>0</v>
      </c>
      <c r="C3185" t="str">
        <f>'[1]210 Y RFC'!B3184</f>
        <v>210-3182</v>
      </c>
      <c r="D3185">
        <f>'[1]210 Y RFC'!C3184</f>
        <v>0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>
        <f>'[1]210 Y RFC'!A3185</f>
        <v>0</v>
      </c>
      <c r="C3186" t="str">
        <f>'[1]210 Y RFC'!B3185</f>
        <v>210-3183</v>
      </c>
      <c r="D3186">
        <f>'[1]210 Y RFC'!C3185</f>
        <v>0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>
        <f>'[1]210 Y RFC'!A3186</f>
        <v>0</v>
      </c>
      <c r="C3187" t="str">
        <f>'[1]210 Y RFC'!B3186</f>
        <v>210-3184</v>
      </c>
      <c r="D3187">
        <f>'[1]210 Y RFC'!C3186</f>
        <v>0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x14ac:dyDescent="0.25">
      <c r="B3188">
        <f>'[1]210 Y RFC'!A3187</f>
        <v>0</v>
      </c>
      <c r="C3188" t="str">
        <f>'[1]210 Y RFC'!B3187</f>
        <v>210-3185</v>
      </c>
      <c r="D3188">
        <f>'[1]210 Y RFC'!C3187</f>
        <v>0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0</v>
      </c>
    </row>
    <row r="3189" spans="2:18" x14ac:dyDescent="0.25">
      <c r="B3189">
        <f>'[1]210 Y RFC'!A3188</f>
        <v>0</v>
      </c>
      <c r="C3189" t="str">
        <f>'[1]210 Y RFC'!B3188</f>
        <v>210-3186</v>
      </c>
      <c r="D3189">
        <f>'[1]210 Y RFC'!C3188</f>
        <v>0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>
        <f>'[1]210 Y RFC'!A3189</f>
        <v>0</v>
      </c>
      <c r="C3190" t="str">
        <f>'[1]210 Y RFC'!B3189</f>
        <v>210-3187</v>
      </c>
      <c r="D3190">
        <f>'[1]210 Y RFC'!C3189</f>
        <v>0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>
        <f>'[1]210 Y RFC'!A3190</f>
        <v>0</v>
      </c>
      <c r="C3191" t="str">
        <f>'[1]210 Y RFC'!B3190</f>
        <v>210-3188</v>
      </c>
      <c r="D3191">
        <f>'[1]210 Y RFC'!C3190</f>
        <v>0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>
        <f>'[1]210 Y RFC'!A3191</f>
        <v>0</v>
      </c>
      <c r="C3192" t="str">
        <f>'[1]210 Y RFC'!B3191</f>
        <v>210-3189</v>
      </c>
      <c r="D3192">
        <f>'[1]210 Y RFC'!C3191</f>
        <v>0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>
        <f>'[1]210 Y RFC'!A3192</f>
        <v>0</v>
      </c>
      <c r="C3193" t="str">
        <f>'[1]210 Y RFC'!B3192</f>
        <v>210-3190</v>
      </c>
      <c r="D3193">
        <f>'[1]210 Y RFC'!C3192</f>
        <v>0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x14ac:dyDescent="0.25">
      <c r="B3194">
        <f>'[1]210 Y RFC'!A3193</f>
        <v>0</v>
      </c>
      <c r="C3194" t="str">
        <f>'[1]210 Y RFC'!B3193</f>
        <v>210-3191</v>
      </c>
      <c r="D3194">
        <f>'[1]210 Y RFC'!C3193</f>
        <v>0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>
        <f>'[1]210 Y RFC'!A3194</f>
        <v>0</v>
      </c>
      <c r="C3195" t="str">
        <f>'[1]210 Y RFC'!B3194</f>
        <v>210-3192</v>
      </c>
      <c r="D3195">
        <f>'[1]210 Y RFC'!C3194</f>
        <v>0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x14ac:dyDescent="0.25">
      <c r="B3196">
        <f>'[1]210 Y RFC'!A3195</f>
        <v>0</v>
      </c>
      <c r="C3196" t="str">
        <f>'[1]210 Y RFC'!B3195</f>
        <v>210-3193</v>
      </c>
      <c r="D3196">
        <f>'[1]210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>
        <f>'[1]210 Y RFC'!A3196</f>
        <v>0</v>
      </c>
      <c r="C3197" t="str">
        <f>'[1]210 Y RFC'!B3196</f>
        <v>210-3194</v>
      </c>
      <c r="D3197">
        <f>'[1]210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>
        <f>'[1]210 Y RFC'!A3197</f>
        <v>0</v>
      </c>
      <c r="C3198" t="str">
        <f>'[1]210 Y RFC'!B3197</f>
        <v>210-3195</v>
      </c>
      <c r="D3198">
        <f>'[1]210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0</v>
      </c>
    </row>
    <row r="3199" spans="2:18" x14ac:dyDescent="0.25">
      <c r="B3199">
        <f>'[1]210 Y RFC'!A3198</f>
        <v>0</v>
      </c>
      <c r="C3199" t="str">
        <f>'[1]210 Y RFC'!B3198</f>
        <v>210-3196</v>
      </c>
      <c r="D3199">
        <f>'[1]210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>
        <f>'[1]210 Y RFC'!A3199</f>
        <v>0</v>
      </c>
      <c r="C3200" t="str">
        <f>'[1]210 Y RFC'!B3199</f>
        <v>210-3197</v>
      </c>
      <c r="D3200">
        <f>'[1]210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>
        <f>'[1]210 Y RFC'!A3200</f>
        <v>0</v>
      </c>
      <c r="C3201" t="str">
        <f>'[1]210 Y RFC'!B3200</f>
        <v>210-3198</v>
      </c>
      <c r="D3201">
        <f>'[1]210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>
        <f>'[1]210 Y RFC'!A3201</f>
        <v>0</v>
      </c>
      <c r="C3202" t="str">
        <f>'[1]210 Y RFC'!B3201</f>
        <v>210-3199</v>
      </c>
      <c r="D3202">
        <f>'[1]210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x14ac:dyDescent="0.25">
      <c r="B3203">
        <f>'[1]210 Y RFC'!A3202</f>
        <v>0</v>
      </c>
      <c r="C3203" t="str">
        <f>'[1]210 Y RFC'!B3202</f>
        <v>210-3200</v>
      </c>
      <c r="D3203">
        <f>'[1]210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x14ac:dyDescent="0.25">
      <c r="B3204">
        <f>'[1]210 Y RFC'!A3203</f>
        <v>0</v>
      </c>
      <c r="C3204" t="str">
        <f>'[1]210 Y RFC'!B3203</f>
        <v>210-3201</v>
      </c>
      <c r="D3204">
        <f>'[1]210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>
        <f>'[1]210 Y RFC'!A3204</f>
        <v>0</v>
      </c>
      <c r="C3205" t="str">
        <f>'[1]210 Y RFC'!B3204</f>
        <v>210-3202</v>
      </c>
      <c r="D3205">
        <f>'[1]210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x14ac:dyDescent="0.25">
      <c r="B3206">
        <f>'[1]210 Y RFC'!A3205</f>
        <v>0</v>
      </c>
      <c r="C3206" t="str">
        <f>'[1]210 Y RFC'!B3205</f>
        <v>210-3203</v>
      </c>
      <c r="D3206">
        <f>'[1]210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0</v>
      </c>
    </row>
    <row r="3207" spans="2:18" x14ac:dyDescent="0.25">
      <c r="B3207">
        <f>'[1]210 Y RFC'!A3206</f>
        <v>0</v>
      </c>
      <c r="C3207" t="str">
        <f>'[1]210 Y RFC'!B3206</f>
        <v>210-3204</v>
      </c>
      <c r="D3207">
        <f>'[1]210 Y RFC'!C3206</f>
        <v>0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2024-09-03T01:07:53Z</dcterms:modified>
</cp:coreProperties>
</file>