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<sst xmlns="http://schemas.openxmlformats.org/spreadsheetml/2006/main" count="29" uniqueCount="25">
  <si>
    <t xml:space="preserve">Datos Medidos</t>
  </si>
  <si>
    <t xml:space="preserve">Potencia medida en dBm</t>
  </si>
  <si>
    <t xml:space="preserve">GTX</t>
  </si>
  <si>
    <t xml:space="preserve">atenuacion Cable</t>
  </si>
  <si>
    <t xml:space="preserve">Datasheet</t>
  </si>
  <si>
    <t xml:space="preserve">Frecuencia</t>
  </si>
  <si>
    <t xml:space="preserve">GTX = 0 dB</t>
  </si>
  <si>
    <t xml:space="preserve">GTX = 5 dB</t>
  </si>
  <si>
    <t xml:space="preserve">GTX = 10 dB</t>
  </si>
  <si>
    <t xml:space="preserve">GTX = 15 dB</t>
  </si>
  <si>
    <t xml:space="preserve">Frecuencia MHz</t>
  </si>
  <si>
    <t xml:space="preserve">aten dB/100ft</t>
  </si>
  <si>
    <t xml:space="preserve">aten dB/136ft</t>
  </si>
  <si>
    <t xml:space="preserve">Error</t>
  </si>
  <si>
    <t xml:space="preserve">Potencia del transmisor en dBm</t>
  </si>
  <si>
    <t xml:space="preserve">Midan la potencia con un cable de longitud corta </t>
  </si>
  <si>
    <t xml:space="preserve">ganancia de 0</t>
  </si>
  <si>
    <t xml:space="preserve">50 -8,65</t>
  </si>
  <si>
    <t xml:space="preserve">400 -5,8</t>
  </si>
  <si>
    <t xml:space="preserve">500 -6,26</t>
  </si>
  <si>
    <t xml:space="preserve">100 -6,07</t>
  </si>
  <si>
    <t xml:space="preserve">200 -5,75</t>
  </si>
  <si>
    <t xml:space="preserve">70 -6,33</t>
  </si>
  <si>
    <t xml:space="preserve">Atenuador</t>
  </si>
  <si>
    <t xml:space="preserve">No cambiar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</si>
</sst>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Roboto"/>
      <family val="0"/>
      <charset val="1"/>
    </font>
    <font>
      <sz val="14"/>
      <color rgb="FF757575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1A1A1A"/>
      <name val="Calibri"/>
      <family val="2"/>
    </font>
    <font>
      <sz val="20"/>
      <color rgb="FF75757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2F3"/>
        <bgColor rgb="FFD6DCE4"/>
      </patternFill>
    </fill>
    <fill>
      <patternFill patternType="solid">
        <fgColor rgb="FFD6DCE4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A5A5A5"/>
      <rgbColor rgb="FF993366"/>
      <rgbColor rgb="FFFFFFCC"/>
      <rgbColor rgb="FFD9E2F3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D9D9D9"/>
      <rgbColor rgb="FF4472C4"/>
      <rgbColor rgb="FF33CCCC"/>
      <rgbColor rgb="FF99CC00"/>
      <rgbColor rgb="FFFFC000"/>
      <rgbColor rgb="FFFF9900"/>
      <rgbColor rgb="FFED7D31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CO" sz="1400" spc="-1" strike="noStrike">
                <a:solidFill>
                  <a:srgbClr val="757575"/>
                </a:solidFill>
                <a:latin typeface="Calibri"/>
                <a:ea typeface="Arial"/>
              </a:defRPr>
            </a:pPr>
            <a:r>
              <a:rPr b="0" lang="es-CO" sz="1400" spc="-1" strike="noStrike">
                <a:solidFill>
                  <a:srgbClr val="757575"/>
                </a:solidFill>
                <a:latin typeface="Calibri"/>
                <a:ea typeface="Arial"/>
              </a:rPr>
              <a:t>Atenuacion del cable RG 58 A/U Longitud XX metros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"GTX = 0 dB"</c:f>
              <c:strCache>
                <c:ptCount val="1"/>
                <c:pt idx="0">
                  <c:v>GTX = 0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Hoja1!$H$5:$H$20</c:f>
              <c:numCache>
                <c:formatCode>General</c:formatCode>
                <c:ptCount val="16"/>
                <c:pt idx="0">
                  <c:v>-8.168</c:v>
                </c:pt>
                <c:pt idx="1">
                  <c:v>-6.998</c:v>
                </c:pt>
                <c:pt idx="2">
                  <c:v>-7.038</c:v>
                </c:pt>
                <c:pt idx="3">
                  <c:v>-7.278</c:v>
                </c:pt>
                <c:pt idx="4">
                  <c:v>-7.588</c:v>
                </c:pt>
                <c:pt idx="5">
                  <c:v>-7.998</c:v>
                </c:pt>
                <c:pt idx="6">
                  <c:v>-11.878</c:v>
                </c:pt>
                <c:pt idx="7">
                  <c:v>-15.328</c:v>
                </c:pt>
                <c:pt idx="8">
                  <c:v>-18.228</c:v>
                </c:pt>
                <c:pt idx="9">
                  <c:v>-21.408</c:v>
                </c:pt>
                <c:pt idx="10">
                  <c:v>-24.548</c:v>
                </c:pt>
                <c:pt idx="11">
                  <c:v>-27.808</c:v>
                </c:pt>
                <c:pt idx="12">
                  <c:v>-30.788</c:v>
                </c:pt>
                <c:pt idx="13">
                  <c:v>-33.708</c:v>
                </c:pt>
                <c:pt idx="14">
                  <c:v>-36.488</c:v>
                </c:pt>
                <c:pt idx="15">
                  <c:v>-48.658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5 dB"</c:f>
              <c:strCache>
                <c:ptCount val="1"/>
                <c:pt idx="0">
                  <c:v>GTX = 5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Hoja1!$I$5:$I$20</c:f>
              <c:numCache>
                <c:formatCode>General</c:formatCode>
                <c:ptCount val="16"/>
                <c:pt idx="0">
                  <c:v>-8.338</c:v>
                </c:pt>
                <c:pt idx="1">
                  <c:v>-7.198</c:v>
                </c:pt>
                <c:pt idx="2">
                  <c:v>-7.178</c:v>
                </c:pt>
                <c:pt idx="3">
                  <c:v>-7.408</c:v>
                </c:pt>
                <c:pt idx="4">
                  <c:v>-7.758</c:v>
                </c:pt>
                <c:pt idx="5">
                  <c:v>-8.178</c:v>
                </c:pt>
                <c:pt idx="6">
                  <c:v>-12.088</c:v>
                </c:pt>
                <c:pt idx="7">
                  <c:v>-15.838</c:v>
                </c:pt>
                <c:pt idx="8">
                  <c:v>-18.728</c:v>
                </c:pt>
                <c:pt idx="9">
                  <c:v>-21.848</c:v>
                </c:pt>
                <c:pt idx="10">
                  <c:v>-24.958</c:v>
                </c:pt>
                <c:pt idx="11">
                  <c:v>-28.038</c:v>
                </c:pt>
                <c:pt idx="12">
                  <c:v>-31.478</c:v>
                </c:pt>
                <c:pt idx="13">
                  <c:v>-33.898</c:v>
                </c:pt>
                <c:pt idx="14">
                  <c:v>-36.708</c:v>
                </c:pt>
                <c:pt idx="15">
                  <c:v>-58.258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10 dB"</c:f>
              <c:strCache>
                <c:ptCount val="1"/>
                <c:pt idx="0">
                  <c:v>GTX = 10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Hoja1!$J$5:$J$20</c:f>
              <c:numCache>
                <c:formatCode>General</c:formatCode>
                <c:ptCount val="16"/>
                <c:pt idx="0">
                  <c:v>-8.488</c:v>
                </c:pt>
                <c:pt idx="1">
                  <c:v>-7.308</c:v>
                </c:pt>
                <c:pt idx="2">
                  <c:v>-7.298</c:v>
                </c:pt>
                <c:pt idx="3">
                  <c:v>-7.568</c:v>
                </c:pt>
                <c:pt idx="4">
                  <c:v>-7.848</c:v>
                </c:pt>
                <c:pt idx="5">
                  <c:v>-8.228</c:v>
                </c:pt>
                <c:pt idx="6">
                  <c:v>-12.298</c:v>
                </c:pt>
                <c:pt idx="7">
                  <c:v>-15.948</c:v>
                </c:pt>
                <c:pt idx="8">
                  <c:v>-18.998</c:v>
                </c:pt>
                <c:pt idx="9">
                  <c:v>-22.058</c:v>
                </c:pt>
                <c:pt idx="10">
                  <c:v>-25.138</c:v>
                </c:pt>
                <c:pt idx="11">
                  <c:v>-28.268</c:v>
                </c:pt>
                <c:pt idx="12">
                  <c:v>-31.518</c:v>
                </c:pt>
                <c:pt idx="13">
                  <c:v>-34.188</c:v>
                </c:pt>
                <c:pt idx="14">
                  <c:v>-37.078</c:v>
                </c:pt>
                <c:pt idx="15">
                  <c:v>-61.278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"GTX = 15 dB"</c:f>
              <c:strCache>
                <c:ptCount val="1"/>
                <c:pt idx="0">
                  <c:v>GTX = 15 dB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Hoja1!$K$5:$K$20</c:f>
              <c:numCache>
                <c:formatCode>General</c:formatCode>
                <c:ptCount val="16"/>
                <c:pt idx="0">
                  <c:v>-8.378</c:v>
                </c:pt>
                <c:pt idx="1">
                  <c:v>-7.468</c:v>
                </c:pt>
                <c:pt idx="2">
                  <c:v>-7.468</c:v>
                </c:pt>
                <c:pt idx="3">
                  <c:v>-7.668</c:v>
                </c:pt>
                <c:pt idx="4">
                  <c:v>-8.118</c:v>
                </c:pt>
                <c:pt idx="5">
                  <c:v>-8.438</c:v>
                </c:pt>
                <c:pt idx="6">
                  <c:v>-12.468</c:v>
                </c:pt>
                <c:pt idx="7">
                  <c:v>-16.288</c:v>
                </c:pt>
                <c:pt idx="8">
                  <c:v>-19.258</c:v>
                </c:pt>
                <c:pt idx="9">
                  <c:v>-22.528</c:v>
                </c:pt>
                <c:pt idx="10">
                  <c:v>-25.438</c:v>
                </c:pt>
                <c:pt idx="11">
                  <c:v>-28.548</c:v>
                </c:pt>
                <c:pt idx="12">
                  <c:v>-31.868</c:v>
                </c:pt>
                <c:pt idx="13">
                  <c:v>-34.548</c:v>
                </c:pt>
                <c:pt idx="14">
                  <c:v>-37.138</c:v>
                </c:pt>
                <c:pt idx="15">
                  <c:v>-62.488</c:v>
                </c:pt>
              </c:numCache>
            </c:numRef>
          </c:yVal>
          <c:smooth val="1"/>
        </c:ser>
        <c:axId val="24226043"/>
        <c:axId val="92787131"/>
      </c:scatterChart>
      <c:valAx>
        <c:axId val="24226043"/>
        <c:scaling>
          <c:logBase val="10"/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lang="es-CO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lang="es-CO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92787131"/>
        <c:crossesAt val="0"/>
        <c:crossBetween val="midCat"/>
      </c:valAx>
      <c:valAx>
        <c:axId val="9278713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0.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2422604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CO" sz="20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es-CO" sz="2000" spc="-1" strike="noStrike">
                <a:solidFill>
                  <a:srgbClr val="757575"/>
                </a:solidFill>
                <a:latin typeface="Arial"/>
                <a:ea typeface="Arial"/>
              </a:rPr>
              <a:t>Potencia recibida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"GTX = 0 dB"</c:f>
              <c:strCache>
                <c:ptCount val="1"/>
                <c:pt idx="0">
                  <c:v>GTX = 0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Hoja1!$B$5:$B$20</c:f>
              <c:numCache>
                <c:formatCode>General</c:formatCode>
                <c:ptCount val="16"/>
                <c:pt idx="0">
                  <c:v>-44.21</c:v>
                </c:pt>
                <c:pt idx="1">
                  <c:v>-43.04</c:v>
                </c:pt>
                <c:pt idx="2">
                  <c:v>-43.08</c:v>
                </c:pt>
                <c:pt idx="3">
                  <c:v>-43.32</c:v>
                </c:pt>
                <c:pt idx="4">
                  <c:v>-43.63</c:v>
                </c:pt>
                <c:pt idx="5">
                  <c:v>-44.04</c:v>
                </c:pt>
                <c:pt idx="6">
                  <c:v>-47.92</c:v>
                </c:pt>
                <c:pt idx="7">
                  <c:v>-51.37</c:v>
                </c:pt>
                <c:pt idx="8">
                  <c:v>-54.27</c:v>
                </c:pt>
                <c:pt idx="9">
                  <c:v>-57.45</c:v>
                </c:pt>
                <c:pt idx="10">
                  <c:v>-60.59</c:v>
                </c:pt>
                <c:pt idx="11">
                  <c:v>-63.85</c:v>
                </c:pt>
                <c:pt idx="12">
                  <c:v>-66.83</c:v>
                </c:pt>
                <c:pt idx="13">
                  <c:v>-69.75</c:v>
                </c:pt>
                <c:pt idx="14">
                  <c:v>-72.53</c:v>
                </c:pt>
                <c:pt idx="15">
                  <c:v>-84.7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5 dB"</c:f>
              <c:strCache>
                <c:ptCount val="1"/>
                <c:pt idx="0">
                  <c:v>GTX = 5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Hoja1!$C$5:$C$20</c:f>
              <c:numCache>
                <c:formatCode>General</c:formatCode>
                <c:ptCount val="16"/>
                <c:pt idx="0">
                  <c:v>-39.38</c:v>
                </c:pt>
                <c:pt idx="1">
                  <c:v>-38.24</c:v>
                </c:pt>
                <c:pt idx="2">
                  <c:v>-38.22</c:v>
                </c:pt>
                <c:pt idx="3">
                  <c:v>-38.45</c:v>
                </c:pt>
                <c:pt idx="4">
                  <c:v>-38.8</c:v>
                </c:pt>
                <c:pt idx="5">
                  <c:v>-39.22</c:v>
                </c:pt>
                <c:pt idx="6">
                  <c:v>-43.13</c:v>
                </c:pt>
                <c:pt idx="7">
                  <c:v>-46.88</c:v>
                </c:pt>
                <c:pt idx="8">
                  <c:v>-49.77</c:v>
                </c:pt>
                <c:pt idx="9">
                  <c:v>-52.89</c:v>
                </c:pt>
                <c:pt idx="10">
                  <c:v>-56</c:v>
                </c:pt>
                <c:pt idx="11">
                  <c:v>-59.08</c:v>
                </c:pt>
                <c:pt idx="12">
                  <c:v>-62.52</c:v>
                </c:pt>
                <c:pt idx="13">
                  <c:v>-64.94</c:v>
                </c:pt>
                <c:pt idx="14">
                  <c:v>-67.75</c:v>
                </c:pt>
                <c:pt idx="15">
                  <c:v>-89.3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10 dB"</c:f>
              <c:strCache>
                <c:ptCount val="1"/>
                <c:pt idx="0">
                  <c:v>GTX = 10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Hoja1!$D$5:$D$20</c:f>
              <c:numCache>
                <c:formatCode>General</c:formatCode>
                <c:ptCount val="16"/>
                <c:pt idx="0">
                  <c:v>-34.53</c:v>
                </c:pt>
                <c:pt idx="1">
                  <c:v>-33.35</c:v>
                </c:pt>
                <c:pt idx="2">
                  <c:v>-33.34</c:v>
                </c:pt>
                <c:pt idx="3">
                  <c:v>-33.61</c:v>
                </c:pt>
                <c:pt idx="4">
                  <c:v>-33.89</c:v>
                </c:pt>
                <c:pt idx="5">
                  <c:v>-34.27</c:v>
                </c:pt>
                <c:pt idx="6">
                  <c:v>-38.34</c:v>
                </c:pt>
                <c:pt idx="7">
                  <c:v>-41.99</c:v>
                </c:pt>
                <c:pt idx="8">
                  <c:v>-45.04</c:v>
                </c:pt>
                <c:pt idx="9">
                  <c:v>-48.1</c:v>
                </c:pt>
                <c:pt idx="10">
                  <c:v>-51.18</c:v>
                </c:pt>
                <c:pt idx="11">
                  <c:v>-54.31</c:v>
                </c:pt>
                <c:pt idx="12">
                  <c:v>-57.56</c:v>
                </c:pt>
                <c:pt idx="13">
                  <c:v>-60.23</c:v>
                </c:pt>
                <c:pt idx="14">
                  <c:v>-63.12</c:v>
                </c:pt>
                <c:pt idx="15">
                  <c:v>-87.32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"GTX = 15 dB"</c:f>
              <c:strCache>
                <c:ptCount val="1"/>
                <c:pt idx="0">
                  <c:v>GTX = 15 dB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Hoja1!$E$5:$E$20</c:f>
              <c:numCache>
                <c:formatCode>General</c:formatCode>
                <c:ptCount val="16"/>
                <c:pt idx="0">
                  <c:v>-29.42</c:v>
                </c:pt>
                <c:pt idx="1">
                  <c:v>-28.51</c:v>
                </c:pt>
                <c:pt idx="2">
                  <c:v>-28.51</c:v>
                </c:pt>
                <c:pt idx="3">
                  <c:v>-28.71</c:v>
                </c:pt>
                <c:pt idx="4">
                  <c:v>-29.16</c:v>
                </c:pt>
                <c:pt idx="5">
                  <c:v>-29.48</c:v>
                </c:pt>
                <c:pt idx="6">
                  <c:v>-33.51</c:v>
                </c:pt>
                <c:pt idx="7">
                  <c:v>-37.33</c:v>
                </c:pt>
                <c:pt idx="8">
                  <c:v>-40.3</c:v>
                </c:pt>
                <c:pt idx="9">
                  <c:v>-43.57</c:v>
                </c:pt>
                <c:pt idx="10">
                  <c:v>-46.48</c:v>
                </c:pt>
                <c:pt idx="11">
                  <c:v>-49.59</c:v>
                </c:pt>
                <c:pt idx="12">
                  <c:v>-52.91</c:v>
                </c:pt>
                <c:pt idx="13">
                  <c:v>-55.59</c:v>
                </c:pt>
                <c:pt idx="14">
                  <c:v>-58.18</c:v>
                </c:pt>
                <c:pt idx="15">
                  <c:v>-83.53</c:v>
                </c:pt>
              </c:numCache>
            </c:numRef>
          </c:yVal>
          <c:smooth val="1"/>
        </c:ser>
        <c:axId val="29083530"/>
        <c:axId val="10451294"/>
      </c:scatterChart>
      <c:valAx>
        <c:axId val="29083530"/>
        <c:scaling>
          <c:logBase val="10"/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lang="es-CO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lang="es-CO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10451294"/>
        <c:crossesAt val="0"/>
        <c:crossBetween val="midCat"/>
      </c:valAx>
      <c:valAx>
        <c:axId val="1045129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lang="es-CO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lang="es-CO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Potencia RX [dBm]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2908353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553320</xdr:colOff>
      <xdr:row>22</xdr:row>
      <xdr:rowOff>96120</xdr:rowOff>
    </xdr:from>
    <xdr:to>
      <xdr:col>15</xdr:col>
      <xdr:colOff>251280</xdr:colOff>
      <xdr:row>53</xdr:row>
      <xdr:rowOff>57240</xdr:rowOff>
    </xdr:to>
    <xdr:graphicFrame>
      <xdr:nvGraphicFramePr>
        <xdr:cNvPr id="0" name="Chart 1"/>
        <xdr:cNvGraphicFramePr/>
      </xdr:nvGraphicFramePr>
      <xdr:xfrm>
        <a:off x="6608520" y="4791600"/>
        <a:ext cx="7258320" cy="52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80280</xdr:colOff>
      <xdr:row>22</xdr:row>
      <xdr:rowOff>168480</xdr:rowOff>
    </xdr:from>
    <xdr:to>
      <xdr:col>6</xdr:col>
      <xdr:colOff>749880</xdr:colOff>
      <xdr:row>51</xdr:row>
      <xdr:rowOff>81720</xdr:rowOff>
    </xdr:to>
    <xdr:graphicFrame>
      <xdr:nvGraphicFramePr>
        <xdr:cNvPr id="1" name="Chart 2"/>
        <xdr:cNvGraphicFramePr/>
      </xdr:nvGraphicFramePr>
      <xdr:xfrm>
        <a:off x="908640" y="4863960"/>
        <a:ext cx="4813200" cy="488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Q31" activeCellId="0" sqref="Q31"/>
    </sheetView>
  </sheetViews>
  <sheetFormatPr defaultColWidth="12.57421875" defaultRowHeight="15" zeroHeight="false" outlineLevelRow="0" outlineLevelCol="0"/>
  <cols>
    <col collapsed="false" customWidth="true" hidden="false" outlineLevel="0" max="6" min="1" style="0" width="10.71"/>
    <col collapsed="false" customWidth="true" hidden="false" outlineLevel="0" max="7" min="7" style="0" width="14"/>
    <col collapsed="false" customWidth="true" hidden="false" outlineLevel="0" max="8" min="8" style="0" width="10.71"/>
    <col collapsed="false" customWidth="true" hidden="false" outlineLevel="0" max="11" min="9" style="0" width="11.7"/>
    <col collapsed="false" customWidth="true" hidden="false" outlineLevel="0" max="12" min="12" style="0" width="14.4"/>
    <col collapsed="false" customWidth="true" hidden="false" outlineLevel="0" max="13" min="13" style="0" width="15.47"/>
    <col collapsed="false" customWidth="true" hidden="false" outlineLevel="0" max="26" min="14" style="0" width="11"/>
  </cols>
  <sheetData>
    <row r="1" customFormat="false" ht="13.5" hidden="false" customHeight="true" outlineLevel="0" collapsed="false">
      <c r="B1" s="1" t="s">
        <v>0</v>
      </c>
      <c r="C1" s="1"/>
      <c r="D1" s="1"/>
      <c r="E1" s="1"/>
      <c r="F1" s="2"/>
    </row>
    <row r="2" customFormat="false" ht="13.5" hidden="false" customHeight="true" outlineLevel="0" collapsed="false">
      <c r="B2" s="3" t="s">
        <v>1</v>
      </c>
      <c r="C2" s="3"/>
      <c r="D2" s="3"/>
      <c r="E2" s="3"/>
      <c r="F2" s="4"/>
      <c r="G2" s="5"/>
      <c r="H2" s="5"/>
      <c r="I2" s="5"/>
      <c r="J2" s="5"/>
      <c r="K2" s="5"/>
      <c r="L2" s="6"/>
    </row>
    <row r="3" customFormat="false" ht="13.5" hidden="false" customHeight="true" outlineLevel="0" collapsed="false">
      <c r="A3" s="7" t="s">
        <v>2</v>
      </c>
      <c r="B3" s="8" t="n">
        <v>0</v>
      </c>
      <c r="C3" s="8" t="n">
        <v>5</v>
      </c>
      <c r="D3" s="8" t="n">
        <v>10</v>
      </c>
      <c r="E3" s="8" t="n">
        <v>15</v>
      </c>
      <c r="F3" s="4"/>
      <c r="G3" s="9" t="s">
        <v>3</v>
      </c>
      <c r="H3" s="9"/>
      <c r="I3" s="9"/>
      <c r="J3" s="9"/>
      <c r="K3" s="9"/>
      <c r="L3" s="10" t="s">
        <v>4</v>
      </c>
      <c r="M3" s="11"/>
      <c r="N3" s="11"/>
      <c r="O3" s="11"/>
    </row>
    <row r="4" customFormat="false" ht="13.5" hidden="false" customHeight="true" outlineLevel="0" collapsed="false">
      <c r="A4" s="12" t="s">
        <v>5</v>
      </c>
      <c r="B4" s="13" t="s">
        <v>6</v>
      </c>
      <c r="C4" s="13" t="s">
        <v>7</v>
      </c>
      <c r="D4" s="13" t="s">
        <v>8</v>
      </c>
      <c r="E4" s="13" t="s">
        <v>9</v>
      </c>
      <c r="F4" s="4"/>
      <c r="G4" s="14" t="s">
        <v>10</v>
      </c>
      <c r="H4" s="13" t="s">
        <v>6</v>
      </c>
      <c r="I4" s="13" t="s">
        <v>7</v>
      </c>
      <c r="J4" s="13" t="s">
        <v>8</v>
      </c>
      <c r="K4" s="13" t="s">
        <v>9</v>
      </c>
      <c r="L4" s="10" t="s">
        <v>11</v>
      </c>
      <c r="M4" s="10" t="s">
        <v>12</v>
      </c>
      <c r="N4" s="11" t="s">
        <v>13</v>
      </c>
    </row>
    <row r="5" customFormat="false" ht="13.5" hidden="false" customHeight="true" outlineLevel="0" collapsed="false">
      <c r="A5" s="15" t="n">
        <v>50</v>
      </c>
      <c r="B5" s="16" t="n">
        <v>-44.21</v>
      </c>
      <c r="C5" s="16" t="n">
        <v>-39.38</v>
      </c>
      <c r="D5" s="16" t="n">
        <v>-34.53</v>
      </c>
      <c r="E5" s="16" t="n">
        <v>-29.42</v>
      </c>
      <c r="F5" s="4"/>
      <c r="G5" s="15" t="n">
        <v>50</v>
      </c>
      <c r="H5" s="17" t="n">
        <f aca="false">-($B$22+$B$3-$B$23-B5)</f>
        <v>-8.168</v>
      </c>
      <c r="I5" s="17" t="n">
        <f aca="false">-($B$22+$C$3-$B$23-C5)</f>
        <v>-8.338</v>
      </c>
      <c r="J5" s="17" t="n">
        <f aca="false">-($B$22+$D$3-$B$23-D5)</f>
        <v>-8.488</v>
      </c>
      <c r="K5" s="17" t="n">
        <f aca="false">-($B$22+$E$3-$B$23-E5)</f>
        <v>-8.378</v>
      </c>
      <c r="L5" s="11" t="n">
        <v>3.7</v>
      </c>
      <c r="M5" s="11" t="n">
        <f aca="false">L5*136/100</f>
        <v>5.032</v>
      </c>
      <c r="N5" s="11" t="n">
        <f aca="false">100*(ABS(ABS(H5)-M5)/M5)</f>
        <v>62.3211446740858</v>
      </c>
    </row>
    <row r="6" customFormat="false" ht="13.5" hidden="false" customHeight="true" outlineLevel="0" collapsed="false">
      <c r="A6" s="15" t="n">
        <v>60</v>
      </c>
      <c r="B6" s="16" t="n">
        <v>-43.04</v>
      </c>
      <c r="C6" s="16" t="n">
        <v>-38.24</v>
      </c>
      <c r="D6" s="16" t="n">
        <v>-33.35</v>
      </c>
      <c r="E6" s="16" t="n">
        <v>-28.51</v>
      </c>
      <c r="F6" s="4"/>
      <c r="G6" s="15" t="n">
        <v>60</v>
      </c>
      <c r="H6" s="17" t="n">
        <f aca="false">-($B$22+$B$3-$B$23-B6)</f>
        <v>-6.998</v>
      </c>
      <c r="I6" s="17" t="n">
        <f aca="false">-($B$22+$C$3-$B$23-C6)</f>
        <v>-7.198</v>
      </c>
      <c r="J6" s="17" t="n">
        <f aca="false">-($B$22+$D$3-$B$23-D6)</f>
        <v>-7.308</v>
      </c>
      <c r="K6" s="17" t="n">
        <f aca="false">-($B$22+$E$3-$B$23-E6)</f>
        <v>-7.468</v>
      </c>
      <c r="L6" s="11"/>
      <c r="M6" s="11" t="n">
        <f aca="false">L6*136/100</f>
        <v>0</v>
      </c>
      <c r="N6" s="11" t="e">
        <f aca="false">100*(ABS(ABS(H6)-M6)/M6)</f>
        <v>#DIV/0!</v>
      </c>
    </row>
    <row r="7" customFormat="false" ht="13.5" hidden="false" customHeight="true" outlineLevel="0" collapsed="false">
      <c r="A7" s="15" t="n">
        <v>70</v>
      </c>
      <c r="B7" s="16" t="n">
        <v>-43.08</v>
      </c>
      <c r="C7" s="16" t="n">
        <v>-38.22</v>
      </c>
      <c r="D7" s="16" t="n">
        <v>-33.34</v>
      </c>
      <c r="E7" s="16" t="n">
        <v>-28.51</v>
      </c>
      <c r="F7" s="4"/>
      <c r="G7" s="15" t="n">
        <v>70</v>
      </c>
      <c r="H7" s="17" t="n">
        <f aca="false">-($B$22+$B$3-$B$23-B7)</f>
        <v>-7.038</v>
      </c>
      <c r="I7" s="17" t="n">
        <f aca="false">-($B$22+$C$3-$B$23-C7)</f>
        <v>-7.178</v>
      </c>
      <c r="J7" s="17" t="n">
        <f aca="false">-($B$22+$D$3-$B$23-D7)</f>
        <v>-7.298</v>
      </c>
      <c r="K7" s="17" t="n">
        <f aca="false">-($B$22+$E$3-$B$23-E7)</f>
        <v>-7.468</v>
      </c>
      <c r="L7" s="11"/>
      <c r="M7" s="11" t="n">
        <f aca="false">L7*136/100</f>
        <v>0</v>
      </c>
      <c r="N7" s="11" t="e">
        <f aca="false">100*(ABS(ABS(H7)-M7)/M7)</f>
        <v>#DIV/0!</v>
      </c>
    </row>
    <row r="8" customFormat="false" ht="13.5" hidden="false" customHeight="true" outlineLevel="0" collapsed="false">
      <c r="A8" s="15" t="n">
        <v>80</v>
      </c>
      <c r="B8" s="16" t="n">
        <v>-43.32</v>
      </c>
      <c r="C8" s="16" t="n">
        <v>-38.45</v>
      </c>
      <c r="D8" s="16" t="n">
        <v>-33.61</v>
      </c>
      <c r="E8" s="16" t="n">
        <v>-28.71</v>
      </c>
      <c r="F8" s="4"/>
      <c r="G8" s="15" t="n">
        <v>80</v>
      </c>
      <c r="H8" s="17" t="n">
        <f aca="false">-($B$22+$B$3-$B$23-B8)</f>
        <v>-7.278</v>
      </c>
      <c r="I8" s="17" t="n">
        <f aca="false">-($B$22+$C$3-$B$23-C8)</f>
        <v>-7.408</v>
      </c>
      <c r="J8" s="17" t="n">
        <f aca="false">-($B$22+$D$3-$B$23-D8)</f>
        <v>-7.568</v>
      </c>
      <c r="K8" s="17" t="n">
        <f aca="false">-($B$22+$E$3-$B$23-E8)</f>
        <v>-7.668</v>
      </c>
      <c r="L8" s="11"/>
      <c r="M8" s="11" t="n">
        <f aca="false">L8*136/100</f>
        <v>0</v>
      </c>
      <c r="N8" s="11" t="e">
        <f aca="false">100*(ABS(ABS(H8)-M8)/M8)</f>
        <v>#DIV/0!</v>
      </c>
    </row>
    <row r="9" customFormat="false" ht="13.5" hidden="false" customHeight="true" outlineLevel="0" collapsed="false">
      <c r="A9" s="15" t="n">
        <v>90</v>
      </c>
      <c r="B9" s="16" t="n">
        <v>-43.63</v>
      </c>
      <c r="C9" s="16" t="n">
        <v>-38.8</v>
      </c>
      <c r="D9" s="16" t="n">
        <v>-33.89</v>
      </c>
      <c r="E9" s="16" t="n">
        <v>-29.16</v>
      </c>
      <c r="F9" s="4"/>
      <c r="G9" s="15" t="n">
        <v>90</v>
      </c>
      <c r="H9" s="17" t="n">
        <f aca="false">-($B$22+$B$3-$B$23-B9)</f>
        <v>-7.588</v>
      </c>
      <c r="I9" s="17" t="n">
        <f aca="false">-($B$22+$C$3-$B$23-C9)</f>
        <v>-7.758</v>
      </c>
      <c r="J9" s="17" t="n">
        <f aca="false">-($B$22+$D$3-$B$23-D9)</f>
        <v>-7.848</v>
      </c>
      <c r="K9" s="17" t="n">
        <f aca="false">-($B$22+$E$3-$B$23-E9)</f>
        <v>-8.118</v>
      </c>
      <c r="L9" s="11"/>
      <c r="M9" s="11" t="n">
        <f aca="false">L9*136/100</f>
        <v>0</v>
      </c>
      <c r="N9" s="11" t="e">
        <f aca="false">100*(ABS(ABS(H9)-M9)/M9)</f>
        <v>#DIV/0!</v>
      </c>
    </row>
    <row r="10" customFormat="false" ht="13.5" hidden="false" customHeight="true" outlineLevel="0" collapsed="false">
      <c r="A10" s="15" t="n">
        <v>100</v>
      </c>
      <c r="B10" s="16" t="n">
        <v>-44.04</v>
      </c>
      <c r="C10" s="16" t="n">
        <v>-39.22</v>
      </c>
      <c r="D10" s="16" t="n">
        <v>-34.27</v>
      </c>
      <c r="E10" s="16" t="n">
        <v>-29.48</v>
      </c>
      <c r="F10" s="4"/>
      <c r="G10" s="15" t="n">
        <v>100</v>
      </c>
      <c r="H10" s="17" t="n">
        <f aca="false">-($B$22+$B$3-$B$23-B10)</f>
        <v>-7.998</v>
      </c>
      <c r="I10" s="17" t="n">
        <f aca="false">-($B$22+$C$3-$B$23-C10)</f>
        <v>-8.178</v>
      </c>
      <c r="J10" s="17" t="n">
        <f aca="false">-($B$22+$D$3-$B$23-D10)</f>
        <v>-8.228</v>
      </c>
      <c r="K10" s="17" t="n">
        <f aca="false">-($B$22+$E$3-$B$23-E10)</f>
        <v>-8.438</v>
      </c>
      <c r="L10" s="11" t="n">
        <v>5.4</v>
      </c>
      <c r="M10" s="11" t="n">
        <f aca="false">L10*136/100</f>
        <v>7.344</v>
      </c>
      <c r="N10" s="11" t="n">
        <f aca="false">100*(ABS(ABS(H10)-M10)/M10)</f>
        <v>8.90522875816988</v>
      </c>
    </row>
    <row r="11" customFormat="false" ht="13.5" hidden="false" customHeight="true" outlineLevel="0" collapsed="false">
      <c r="A11" s="15" t="n">
        <v>200</v>
      </c>
      <c r="B11" s="16" t="n">
        <v>-47.92</v>
      </c>
      <c r="C11" s="16" t="n">
        <v>-43.13</v>
      </c>
      <c r="D11" s="16" t="n">
        <v>-38.34</v>
      </c>
      <c r="E11" s="16" t="n">
        <v>-33.51</v>
      </c>
      <c r="F11" s="4"/>
      <c r="G11" s="15" t="n">
        <v>200</v>
      </c>
      <c r="H11" s="17" t="n">
        <f aca="false">-($B$22+$B$3-$B$23-B11)</f>
        <v>-11.878</v>
      </c>
      <c r="I11" s="17" t="n">
        <f aca="false">-($B$22+$C$3-$B$23-C11)</f>
        <v>-12.088</v>
      </c>
      <c r="J11" s="17" t="n">
        <f aca="false">-($B$22+$D$3-$B$23-D11)</f>
        <v>-12.298</v>
      </c>
      <c r="K11" s="17" t="n">
        <f aca="false">-($B$22+$E$3-$B$23-E11)</f>
        <v>-12.468</v>
      </c>
      <c r="L11" s="11" t="n">
        <v>8.1</v>
      </c>
      <c r="M11" s="11" t="n">
        <f aca="false">L11*136/100</f>
        <v>11.016</v>
      </c>
      <c r="N11" s="11" t="n">
        <f aca="false">100*(ABS(ABS(H11)-M11)/M11)</f>
        <v>7.82498184458971</v>
      </c>
    </row>
    <row r="12" customFormat="false" ht="13.5" hidden="false" customHeight="true" outlineLevel="0" collapsed="false">
      <c r="A12" s="15" t="n">
        <v>300</v>
      </c>
      <c r="B12" s="16" t="n">
        <v>-51.37</v>
      </c>
      <c r="C12" s="16" t="n">
        <v>-46.88</v>
      </c>
      <c r="D12" s="16" t="n">
        <v>-41.99</v>
      </c>
      <c r="E12" s="16" t="n">
        <v>-37.33</v>
      </c>
      <c r="F12" s="4"/>
      <c r="G12" s="15" t="n">
        <v>300</v>
      </c>
      <c r="H12" s="17" t="n">
        <f aca="false">-($B$22+$B$3-$B$23-B12)</f>
        <v>-15.328</v>
      </c>
      <c r="I12" s="17" t="n">
        <f aca="false">-($B$22+$C$3-$B$23-C12)</f>
        <v>-15.838</v>
      </c>
      <c r="J12" s="17" t="n">
        <f aca="false">-($B$22+$D$3-$B$23-D12)</f>
        <v>-15.948</v>
      </c>
      <c r="K12" s="17" t="n">
        <f aca="false">-($B$22+$E$3-$B$23-E12)</f>
        <v>-16.288</v>
      </c>
      <c r="L12" s="11"/>
      <c r="M12" s="11" t="n">
        <f aca="false">L12*136/100</f>
        <v>0</v>
      </c>
      <c r="N12" s="11" t="e">
        <f aca="false">100*(ABS(ABS(H12)-M12)/M12)</f>
        <v>#DIV/0!</v>
      </c>
    </row>
    <row r="13" customFormat="false" ht="13.5" hidden="false" customHeight="true" outlineLevel="0" collapsed="false">
      <c r="A13" s="15" t="n">
        <v>400</v>
      </c>
      <c r="B13" s="16" t="n">
        <v>-54.27</v>
      </c>
      <c r="C13" s="16" t="n">
        <v>-49.77</v>
      </c>
      <c r="D13" s="16" t="n">
        <v>-45.04</v>
      </c>
      <c r="E13" s="16" t="n">
        <v>-40.3</v>
      </c>
      <c r="F13" s="4"/>
      <c r="G13" s="15" t="n">
        <v>400</v>
      </c>
      <c r="H13" s="17" t="n">
        <f aca="false">-($B$22+$B$3-$B$23-B13)</f>
        <v>-18.228</v>
      </c>
      <c r="I13" s="17" t="n">
        <f aca="false">-($B$22+$C$3-$B$23-C13)</f>
        <v>-18.728</v>
      </c>
      <c r="J13" s="17" t="n">
        <f aca="false">-($B$22+$D$3-$B$23-D13)</f>
        <v>-18.998</v>
      </c>
      <c r="K13" s="17" t="n">
        <f aca="false">-($B$22+$E$3-$B$23-E13)</f>
        <v>-19.258</v>
      </c>
      <c r="L13" s="11" t="n">
        <v>12.2</v>
      </c>
      <c r="M13" s="11" t="n">
        <f aca="false">L13*136/100</f>
        <v>16.592</v>
      </c>
      <c r="N13" s="11" t="n">
        <f aca="false">100*(ABS(ABS(H13)-M13)/M13)</f>
        <v>9.86017357762779</v>
      </c>
    </row>
    <row r="14" customFormat="false" ht="13.5" hidden="false" customHeight="true" outlineLevel="0" collapsed="false">
      <c r="A14" s="15" t="n">
        <v>500</v>
      </c>
      <c r="B14" s="16" t="n">
        <v>-57.45</v>
      </c>
      <c r="C14" s="16" t="n">
        <v>-52.89</v>
      </c>
      <c r="D14" s="16" t="n">
        <v>-48.1</v>
      </c>
      <c r="E14" s="16" t="n">
        <v>-43.57</v>
      </c>
      <c r="F14" s="4"/>
      <c r="G14" s="15" t="n">
        <v>500</v>
      </c>
      <c r="H14" s="17" t="n">
        <f aca="false">-($B$22+$B$3-$B$23-B14)</f>
        <v>-21.408</v>
      </c>
      <c r="I14" s="17" t="n">
        <f aca="false">-($B$22+$C$3-$B$23-C14)</f>
        <v>-21.848</v>
      </c>
      <c r="J14" s="17" t="n">
        <f aca="false">-($B$22+$D$3-$B$23-D14)</f>
        <v>-22.058</v>
      </c>
      <c r="K14" s="17" t="n">
        <f aca="false">-($B$22+$E$3-$B$23-E14)</f>
        <v>-22.528</v>
      </c>
      <c r="L14" s="11" t="n">
        <v>13.86</v>
      </c>
      <c r="M14" s="11" t="n">
        <f aca="false">L14*136/100</f>
        <v>18.8496</v>
      </c>
      <c r="N14" s="11" t="n">
        <f aca="false">100*(ABS(ABS(H14)-M14)/M14)</f>
        <v>13.5727018079959</v>
      </c>
    </row>
    <row r="15" customFormat="false" ht="13.5" hidden="false" customHeight="true" outlineLevel="0" collapsed="false">
      <c r="A15" s="15" t="n">
        <v>600</v>
      </c>
      <c r="B15" s="16" t="n">
        <v>-60.59</v>
      </c>
      <c r="C15" s="16" t="n">
        <v>-56</v>
      </c>
      <c r="D15" s="16" t="n">
        <v>-51.18</v>
      </c>
      <c r="E15" s="16" t="n">
        <v>-46.48</v>
      </c>
      <c r="F15" s="4"/>
      <c r="G15" s="15" t="n">
        <v>600</v>
      </c>
      <c r="H15" s="17" t="n">
        <f aca="false">-($B$22+$B$3-$B$23-B15)</f>
        <v>-24.548</v>
      </c>
      <c r="I15" s="17" t="n">
        <f aca="false">-($B$22+$C$3-$B$23-C15)</f>
        <v>-24.958</v>
      </c>
      <c r="J15" s="17" t="n">
        <f aca="false">-($B$22+$D$3-$B$23-D15)</f>
        <v>-25.138</v>
      </c>
      <c r="K15" s="17" t="n">
        <f aca="false">-($B$22+$E$3-$B$23-E15)</f>
        <v>-25.438</v>
      </c>
      <c r="L15" s="11"/>
      <c r="M15" s="11" t="n">
        <f aca="false">L15*136/100</f>
        <v>0</v>
      </c>
      <c r="N15" s="11" t="e">
        <f aca="false">100*(ABS(ABS(H15)-M15)/M15)</f>
        <v>#DIV/0!</v>
      </c>
    </row>
    <row r="16" customFormat="false" ht="13.5" hidden="false" customHeight="true" outlineLevel="0" collapsed="false">
      <c r="A16" s="15" t="n">
        <v>700</v>
      </c>
      <c r="B16" s="16" t="n">
        <v>-63.85</v>
      </c>
      <c r="C16" s="16" t="n">
        <v>-59.08</v>
      </c>
      <c r="D16" s="16" t="n">
        <v>-54.31</v>
      </c>
      <c r="E16" s="16" t="n">
        <v>-49.59</v>
      </c>
      <c r="F16" s="4"/>
      <c r="G16" s="15" t="n">
        <v>700</v>
      </c>
      <c r="H16" s="17" t="n">
        <f aca="false">-($B$22+$B$3-$B$23-B16)</f>
        <v>-27.808</v>
      </c>
      <c r="I16" s="17" t="n">
        <f aca="false">-($B$22+$C$3-$B$23-C16)</f>
        <v>-28.038</v>
      </c>
      <c r="J16" s="17" t="n">
        <f aca="false">-($B$22+$D$3-$B$23-D16)</f>
        <v>-28.268</v>
      </c>
      <c r="K16" s="17" t="n">
        <f aca="false">-($B$22+$E$3-$B$23-E16)</f>
        <v>-28.548</v>
      </c>
      <c r="L16" s="11"/>
      <c r="M16" s="11" t="n">
        <f aca="false">L16*136/100</f>
        <v>0</v>
      </c>
      <c r="N16" s="11" t="e">
        <f aca="false">100*(ABS(ABS(H16)-M16)/M16)</f>
        <v>#DIV/0!</v>
      </c>
    </row>
    <row r="17" customFormat="false" ht="13.5" hidden="false" customHeight="true" outlineLevel="0" collapsed="false">
      <c r="A17" s="15" t="n">
        <v>800</v>
      </c>
      <c r="B17" s="16" t="n">
        <v>-66.83</v>
      </c>
      <c r="C17" s="16" t="n">
        <v>-62.52</v>
      </c>
      <c r="D17" s="16" t="n">
        <v>-57.56</v>
      </c>
      <c r="E17" s="16" t="n">
        <v>-52.91</v>
      </c>
      <c r="F17" s="4"/>
      <c r="G17" s="15" t="n">
        <v>800</v>
      </c>
      <c r="H17" s="17" t="n">
        <f aca="false">-($B$22+$B$3-$B$23-B17)</f>
        <v>-30.788</v>
      </c>
      <c r="I17" s="17" t="n">
        <f aca="false">-($B$22+$C$3-$B$23-C17)</f>
        <v>-31.478</v>
      </c>
      <c r="J17" s="17" t="n">
        <f aca="false">-($B$22+$D$3-$B$23-D17)</f>
        <v>-31.518</v>
      </c>
      <c r="K17" s="17" t="n">
        <f aca="false">-($B$22+$E$3-$B$23-E17)</f>
        <v>-31.868</v>
      </c>
      <c r="L17" s="11"/>
      <c r="M17" s="11" t="n">
        <f aca="false">L17*136/100</f>
        <v>0</v>
      </c>
      <c r="N17" s="11" t="e">
        <f aca="false">100*(ABS(ABS(H17)-M17)/M17)</f>
        <v>#DIV/0!</v>
      </c>
    </row>
    <row r="18" customFormat="false" ht="13.5" hidden="false" customHeight="true" outlineLevel="0" collapsed="false">
      <c r="A18" s="15" t="n">
        <v>900</v>
      </c>
      <c r="B18" s="16" t="n">
        <v>-69.75</v>
      </c>
      <c r="C18" s="16" t="n">
        <v>-64.94</v>
      </c>
      <c r="D18" s="16" t="n">
        <v>-60.23</v>
      </c>
      <c r="E18" s="16" t="n">
        <v>-55.59</v>
      </c>
      <c r="F18" s="4"/>
      <c r="G18" s="15" t="n">
        <v>900</v>
      </c>
      <c r="H18" s="17" t="n">
        <f aca="false">-($B$22+$B$3-$B$23-B18)</f>
        <v>-33.708</v>
      </c>
      <c r="I18" s="17" t="n">
        <f aca="false">-($B$22+$C$3-$B$23-C18)</f>
        <v>-33.898</v>
      </c>
      <c r="J18" s="17" t="n">
        <f aca="false">-($B$22+$D$3-$B$23-D18)</f>
        <v>-34.188</v>
      </c>
      <c r="K18" s="17" t="n">
        <f aca="false">-($B$22+$E$3-$B$23-E18)</f>
        <v>-34.548</v>
      </c>
      <c r="L18" s="11"/>
      <c r="M18" s="11" t="n">
        <f aca="false">L18*136/100</f>
        <v>0</v>
      </c>
      <c r="N18" s="11" t="e">
        <f aca="false">100*(ABS(ABS(H18)-M18)/M18)</f>
        <v>#DIV/0!</v>
      </c>
    </row>
    <row r="19" customFormat="false" ht="13.5" hidden="false" customHeight="true" outlineLevel="0" collapsed="false">
      <c r="A19" s="15" t="n">
        <v>1000</v>
      </c>
      <c r="B19" s="16" t="n">
        <v>-72.53</v>
      </c>
      <c r="C19" s="16" t="n">
        <v>-67.75</v>
      </c>
      <c r="D19" s="16" t="n">
        <v>-63.12</v>
      </c>
      <c r="E19" s="16" t="n">
        <v>-58.18</v>
      </c>
      <c r="F19" s="4"/>
      <c r="G19" s="15" t="n">
        <v>1000</v>
      </c>
      <c r="H19" s="17" t="n">
        <f aca="false">-($B$22+$B$3-$B$23-B19)</f>
        <v>-36.488</v>
      </c>
      <c r="I19" s="17" t="n">
        <f aca="false">-($B$22+$C$3-$B$23-C19)</f>
        <v>-36.708</v>
      </c>
      <c r="J19" s="17" t="n">
        <f aca="false">-($B$22+$D$3-$B$23-D19)</f>
        <v>-37.078</v>
      </c>
      <c r="K19" s="17" t="n">
        <f aca="false">-($B$22+$E$3-$B$23-E19)</f>
        <v>-37.138</v>
      </c>
      <c r="L19" s="11" t="n">
        <v>19</v>
      </c>
      <c r="M19" s="11" t="n">
        <f aca="false">L19*136/100</f>
        <v>25.84</v>
      </c>
      <c r="N19" s="11" t="n">
        <f aca="false">100*(ABS(ABS(H19)-M19)/M19)</f>
        <v>41.2074303405573</v>
      </c>
    </row>
    <row r="20" customFormat="false" ht="13.5" hidden="false" customHeight="true" outlineLevel="0" collapsed="false">
      <c r="A20" s="15" t="n">
        <v>2000</v>
      </c>
      <c r="B20" s="16" t="n">
        <v>-84.7</v>
      </c>
      <c r="C20" s="18" t="n">
        <v>-89.3</v>
      </c>
      <c r="D20" s="18" t="n">
        <v>-87.32</v>
      </c>
      <c r="E20" s="16" t="n">
        <v>-83.53</v>
      </c>
      <c r="F20" s="4"/>
      <c r="G20" s="15" t="n">
        <v>2000</v>
      </c>
      <c r="H20" s="17" t="n">
        <f aca="false">-($B$22+$B$3-$B$23-B20)</f>
        <v>-48.658</v>
      </c>
      <c r="I20" s="17" t="n">
        <f aca="false">-($B$22+$C$3-$B$23-C20)</f>
        <v>-58.258</v>
      </c>
      <c r="J20" s="17" t="n">
        <f aca="false">-($B$22+$D$3-$B$23-D20)</f>
        <v>-61.278</v>
      </c>
      <c r="K20" s="17" t="n">
        <f aca="false">-($B$22+$E$3-$B$23-E20)</f>
        <v>-62.488</v>
      </c>
      <c r="L20" s="11" t="n">
        <v>28</v>
      </c>
      <c r="M20" s="11" t="n">
        <f aca="false">L20*136/100</f>
        <v>38.08</v>
      </c>
      <c r="N20" s="11" t="n">
        <f aca="false">100*(ABS(ABS(H20)-M20)/M20)</f>
        <v>27.7783613445378</v>
      </c>
    </row>
    <row r="21" customFormat="false" ht="13.5" hidden="false" customHeight="true" outlineLevel="0" collapsed="false">
      <c r="C21" s="8"/>
    </row>
    <row r="22" customFormat="false" ht="86.25" hidden="false" customHeight="true" outlineLevel="0" collapsed="false">
      <c r="A22" s="19" t="s">
        <v>14</v>
      </c>
      <c r="B22" s="20" t="n">
        <v>-6.042</v>
      </c>
      <c r="C22" s="6" t="s">
        <v>15</v>
      </c>
      <c r="G22" s="0" t="s">
        <v>16</v>
      </c>
      <c r="H22" s="0" t="s">
        <v>17</v>
      </c>
      <c r="I22" s="0" t="s">
        <v>18</v>
      </c>
      <c r="J22" s="0" t="s">
        <v>19</v>
      </c>
      <c r="K22" s="0" t="s">
        <v>20</v>
      </c>
      <c r="L22" s="0" t="s">
        <v>21</v>
      </c>
      <c r="M22" s="0" t="s">
        <v>22</v>
      </c>
      <c r="N22" s="0" t="n">
        <f aca="false">5.8+6.26+6.07+5.75+6.33</f>
        <v>30.21</v>
      </c>
      <c r="O22" s="0" t="n">
        <f aca="false">N22/5</f>
        <v>6.042</v>
      </c>
    </row>
    <row r="23" customFormat="false" ht="13.5" hidden="false" customHeight="true" outlineLevel="0" collapsed="false">
      <c r="A23" s="7" t="s">
        <v>23</v>
      </c>
      <c r="B23" s="7" t="n">
        <v>30</v>
      </c>
      <c r="C23" s="7" t="s">
        <v>24</v>
      </c>
    </row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>
      <c r="C69" s="20" t="n">
        <v>-5.88</v>
      </c>
    </row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  <row r="1001" customFormat="false" ht="13.5" hidden="false" customHeight="true" outlineLevel="0" collapsed="false"/>
  </sheetData>
  <mergeCells count="3">
    <mergeCell ref="B1:E1"/>
    <mergeCell ref="B2:E2"/>
    <mergeCell ref="G3:K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2021-12-10T18:02:35Z</dcterms:created>
  <dc:creator/>
  <dc:description/>
  <dc:language>es-CO</dc:language>
  <cp:lastModifiedBy/>
  <dcterms:modified xsi:type="dcterms:W3CDTF">2022-06-08T17:32:56Z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0x010100110FE193CB7A714F83BC2777BC76593E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