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51" windowHeight="10954" tabRatio="587" activeTab="1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H82" i="4" l="1"/>
  <c r="H83" i="4"/>
  <c r="H84" i="4"/>
  <c r="H85" i="4"/>
  <c r="D21" i="6" s="1"/>
  <c r="H86" i="4"/>
  <c r="H87" i="4"/>
  <c r="H88" i="4"/>
  <c r="G82" i="4"/>
  <c r="G83" i="4"/>
  <c r="G84" i="4"/>
  <c r="G85" i="4"/>
  <c r="G86" i="4"/>
  <c r="G87" i="4"/>
  <c r="G88" i="4"/>
  <c r="F82" i="4"/>
  <c r="F83" i="4"/>
  <c r="F84" i="4"/>
  <c r="F85" i="4"/>
  <c r="F86" i="4"/>
  <c r="F87" i="4"/>
  <c r="F88" i="4"/>
  <c r="E82" i="4"/>
  <c r="E83" i="4"/>
  <c r="E84" i="4"/>
  <c r="E85" i="4"/>
  <c r="E86" i="4"/>
  <c r="E87" i="4"/>
  <c r="E88" i="4"/>
  <c r="D82" i="4"/>
  <c r="D83" i="4"/>
  <c r="D84" i="4"/>
  <c r="D85" i="4"/>
  <c r="D86" i="4"/>
  <c r="D87" i="4"/>
  <c r="D88" i="4"/>
  <c r="C82" i="4"/>
  <c r="C83" i="4"/>
  <c r="C84" i="4"/>
  <c r="C85" i="4"/>
  <c r="C86" i="4"/>
  <c r="C87" i="4"/>
  <c r="C88" i="4"/>
  <c r="H69" i="4"/>
  <c r="H70" i="4"/>
  <c r="H71" i="4"/>
  <c r="H72" i="4"/>
  <c r="C21" i="6" s="1"/>
  <c r="H8" i="6" s="1"/>
  <c r="H73" i="4"/>
  <c r="H74" i="4"/>
  <c r="H75" i="4"/>
  <c r="G69" i="4"/>
  <c r="G70" i="4"/>
  <c r="G71" i="4"/>
  <c r="G72" i="4"/>
  <c r="G73" i="4"/>
  <c r="G74" i="4"/>
  <c r="G75" i="4"/>
  <c r="F69" i="4"/>
  <c r="F70" i="4"/>
  <c r="F71" i="4"/>
  <c r="F72" i="4"/>
  <c r="F73" i="4"/>
  <c r="F74" i="4"/>
  <c r="F75" i="4"/>
  <c r="E69" i="4"/>
  <c r="E70" i="4"/>
  <c r="E71" i="4"/>
  <c r="E72" i="4"/>
  <c r="E73" i="4"/>
  <c r="E74" i="4"/>
  <c r="E75" i="4"/>
  <c r="D69" i="4"/>
  <c r="D70" i="4"/>
  <c r="D71" i="4"/>
  <c r="D72" i="4"/>
  <c r="D73" i="4"/>
  <c r="D74" i="4"/>
  <c r="D75" i="4"/>
  <c r="C69" i="4"/>
  <c r="C70" i="4"/>
  <c r="C71" i="4"/>
  <c r="C72" i="4"/>
  <c r="C73" i="4"/>
  <c r="C74" i="4"/>
  <c r="C75" i="4"/>
  <c r="F19" i="6"/>
  <c r="F20" i="6"/>
  <c r="F21" i="6"/>
  <c r="F22" i="6"/>
  <c r="F23" i="6"/>
  <c r="F24" i="6"/>
  <c r="F18" i="6"/>
  <c r="E18" i="6"/>
  <c r="E19" i="6"/>
  <c r="E20" i="6"/>
  <c r="E21" i="6"/>
  <c r="E22" i="6"/>
  <c r="E23" i="6"/>
  <c r="E24" i="6"/>
  <c r="D18" i="6"/>
  <c r="D19" i="6"/>
  <c r="D20" i="6"/>
  <c r="D22" i="6"/>
  <c r="D23" i="6"/>
  <c r="D24" i="6"/>
  <c r="C18" i="6"/>
  <c r="H5" i="6" s="1"/>
  <c r="C19" i="6"/>
  <c r="H6" i="6" s="1"/>
  <c r="C20" i="6"/>
  <c r="H7" i="6" s="1"/>
  <c r="C22" i="6"/>
  <c r="H9" i="6" s="1"/>
  <c r="C23" i="6"/>
  <c r="H10" i="6" s="1"/>
  <c r="C24" i="6"/>
  <c r="H11" i="6" s="1"/>
  <c r="B24" i="6"/>
  <c r="B23" i="6"/>
  <c r="B22" i="6"/>
  <c r="B21" i="6"/>
  <c r="G20" i="6"/>
  <c r="B20" i="6"/>
  <c r="B19" i="6"/>
  <c r="G18" i="6"/>
  <c r="B18" i="6"/>
  <c r="G5" i="6"/>
  <c r="F11" i="6"/>
  <c r="F6" i="6"/>
  <c r="F7" i="6"/>
  <c r="F8" i="6"/>
  <c r="F9" i="6"/>
  <c r="F10" i="6"/>
  <c r="F5" i="6"/>
  <c r="E6" i="6"/>
  <c r="E7" i="6"/>
  <c r="E8" i="6"/>
  <c r="E9" i="6"/>
  <c r="E10" i="6"/>
  <c r="E11" i="6"/>
  <c r="E5" i="6"/>
  <c r="D6" i="6"/>
  <c r="D7" i="6"/>
  <c r="D8" i="6"/>
  <c r="D9" i="6"/>
  <c r="G9" i="6" s="1"/>
  <c r="D10" i="6"/>
  <c r="D11" i="6"/>
  <c r="D5" i="6"/>
  <c r="C6" i="6"/>
  <c r="G6" i="6" s="1"/>
  <c r="C7" i="6"/>
  <c r="G7" i="6" s="1"/>
  <c r="C8" i="6"/>
  <c r="G8" i="6" s="1"/>
  <c r="C9" i="6"/>
  <c r="C10" i="6"/>
  <c r="G10" i="6" s="1"/>
  <c r="C11" i="6"/>
  <c r="G11" i="6" s="1"/>
  <c r="C5" i="6"/>
  <c r="B6" i="6"/>
  <c r="B7" i="6"/>
  <c r="B8" i="6"/>
  <c r="B9" i="6"/>
  <c r="B10" i="6"/>
  <c r="B11" i="6"/>
  <c r="B5" i="6"/>
  <c r="G24" i="6" l="1"/>
  <c r="G19" i="6"/>
  <c r="G23" i="6"/>
  <c r="G22" i="6"/>
  <c r="G21" i="6"/>
  <c r="D23" i="4"/>
  <c r="E23" i="4"/>
  <c r="F23" i="4"/>
  <c r="G23" i="4"/>
  <c r="H23" i="4"/>
  <c r="I23" i="4"/>
  <c r="C23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I72" i="4" s="1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I58" i="4"/>
  <c r="G56" i="4"/>
  <c r="B23" i="4"/>
  <c r="B36" i="4"/>
  <c r="B49" i="4" s="1"/>
  <c r="B62" i="4" s="1"/>
  <c r="B75" i="4" s="1"/>
  <c r="B88" i="4" s="1"/>
  <c r="D10" i="4"/>
  <c r="D36" i="4" s="1"/>
  <c r="E10" i="4"/>
  <c r="E36" i="4" s="1"/>
  <c r="F10" i="4"/>
  <c r="F36" i="4" s="1"/>
  <c r="F62" i="4" s="1"/>
  <c r="G10" i="4"/>
  <c r="G36" i="4" s="1"/>
  <c r="G62" i="4" s="1"/>
  <c r="H10" i="4"/>
  <c r="H36" i="4" s="1"/>
  <c r="H49" i="4" s="1"/>
  <c r="I10" i="4"/>
  <c r="I36" i="4" s="1"/>
  <c r="C10" i="4"/>
  <c r="C36" i="4" s="1"/>
  <c r="C62" i="4" s="1"/>
  <c r="D4" i="4"/>
  <c r="D30" i="4" s="1"/>
  <c r="D56" i="4" s="1"/>
  <c r="E4" i="4"/>
  <c r="E30" i="4" s="1"/>
  <c r="F4" i="4"/>
  <c r="F30" i="4" s="1"/>
  <c r="G4" i="4"/>
  <c r="G30" i="4" s="1"/>
  <c r="H4" i="4"/>
  <c r="H30" i="4" s="1"/>
  <c r="H56" i="4" s="1"/>
  <c r="I4" i="4"/>
  <c r="I30" i="4" s="1"/>
  <c r="D5" i="4"/>
  <c r="D31" i="4" s="1"/>
  <c r="E5" i="4"/>
  <c r="E31" i="4" s="1"/>
  <c r="E57" i="4" s="1"/>
  <c r="F5" i="4"/>
  <c r="F31" i="4" s="1"/>
  <c r="F57" i="4" s="1"/>
  <c r="G5" i="4"/>
  <c r="G31" i="4" s="1"/>
  <c r="H5" i="4"/>
  <c r="H31" i="4" s="1"/>
  <c r="H57" i="4" s="1"/>
  <c r="I5" i="4"/>
  <c r="I31" i="4" s="1"/>
  <c r="I57" i="4" s="1"/>
  <c r="D6" i="4"/>
  <c r="D32" i="4" s="1"/>
  <c r="D45" i="4" s="1"/>
  <c r="E6" i="4"/>
  <c r="E32" i="4" s="1"/>
  <c r="E45" i="4" s="1"/>
  <c r="F6" i="4"/>
  <c r="F32" i="4" s="1"/>
  <c r="F58" i="4" s="1"/>
  <c r="G6" i="4"/>
  <c r="G32" i="4" s="1"/>
  <c r="G58" i="4" s="1"/>
  <c r="H6" i="4"/>
  <c r="H32" i="4" s="1"/>
  <c r="I6" i="4"/>
  <c r="I32" i="4" s="1"/>
  <c r="D7" i="4"/>
  <c r="D33" i="4" s="1"/>
  <c r="D59" i="4" s="1"/>
  <c r="E7" i="4"/>
  <c r="E33" i="4" s="1"/>
  <c r="F7" i="4"/>
  <c r="F33" i="4" s="1"/>
  <c r="G7" i="4"/>
  <c r="G33" i="4" s="1"/>
  <c r="G59" i="4" s="1"/>
  <c r="H7" i="4"/>
  <c r="H33" i="4" s="1"/>
  <c r="H59" i="4" s="1"/>
  <c r="I7" i="4"/>
  <c r="I33" i="4" s="1"/>
  <c r="D8" i="4"/>
  <c r="D34" i="4" s="1"/>
  <c r="D60" i="4" s="1"/>
  <c r="E8" i="4"/>
  <c r="E34" i="4" s="1"/>
  <c r="F8" i="4"/>
  <c r="F34" i="4" s="1"/>
  <c r="G8" i="4"/>
  <c r="G34" i="4" s="1"/>
  <c r="G60" i="4" s="1"/>
  <c r="H8" i="4"/>
  <c r="H34" i="4" s="1"/>
  <c r="H60" i="4" s="1"/>
  <c r="I8" i="4"/>
  <c r="I34" i="4" s="1"/>
  <c r="D9" i="4"/>
  <c r="D35" i="4" s="1"/>
  <c r="E9" i="4"/>
  <c r="E35" i="4" s="1"/>
  <c r="E61" i="4" s="1"/>
  <c r="F9" i="4"/>
  <c r="F35" i="4" s="1"/>
  <c r="F61" i="4" s="1"/>
  <c r="G9" i="4"/>
  <c r="G35" i="4" s="1"/>
  <c r="H9" i="4"/>
  <c r="H35" i="4" s="1"/>
  <c r="I9" i="4"/>
  <c r="I35" i="4" s="1"/>
  <c r="I61" i="4" s="1"/>
  <c r="C5" i="4"/>
  <c r="C31" i="4" s="1"/>
  <c r="C6" i="4"/>
  <c r="C32" i="4" s="1"/>
  <c r="C58" i="4" s="1"/>
  <c r="C7" i="4"/>
  <c r="C33" i="4" s="1"/>
  <c r="C59" i="4" s="1"/>
  <c r="C8" i="4"/>
  <c r="C34" i="4" s="1"/>
  <c r="C60" i="4" s="1"/>
  <c r="C9" i="4"/>
  <c r="C35" i="4" s="1"/>
  <c r="C48" i="4" s="1"/>
  <c r="C4" i="4"/>
  <c r="C30" i="4" s="1"/>
  <c r="B5" i="4"/>
  <c r="B18" i="4" s="1"/>
  <c r="B6" i="4"/>
  <c r="B19" i="4" s="1"/>
  <c r="B7" i="4"/>
  <c r="B20" i="4" s="1"/>
  <c r="B8" i="4"/>
  <c r="B21" i="4" s="1"/>
  <c r="B9" i="4"/>
  <c r="B22" i="4" s="1"/>
  <c r="B4" i="4"/>
  <c r="B30" i="4" s="1"/>
  <c r="B43" i="4" s="1"/>
  <c r="B56" i="4" s="1"/>
  <c r="B69" i="4" s="1"/>
  <c r="B82" i="4" s="1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E46" i="4" l="1"/>
  <c r="I47" i="4"/>
  <c r="E47" i="4"/>
  <c r="F46" i="4"/>
  <c r="D44" i="4"/>
  <c r="I43" i="4"/>
  <c r="E58" i="4"/>
  <c r="I85" i="4"/>
  <c r="F48" i="4"/>
  <c r="I73" i="4"/>
  <c r="G45" i="4"/>
  <c r="F44" i="4"/>
  <c r="C49" i="4"/>
  <c r="F49" i="4"/>
  <c r="D47" i="4"/>
  <c r="I74" i="4"/>
  <c r="I70" i="4"/>
  <c r="I75" i="4"/>
  <c r="I69" i="4"/>
  <c r="I82" i="4"/>
  <c r="H47" i="4"/>
  <c r="F59" i="4"/>
  <c r="I71" i="4"/>
  <c r="H48" i="4"/>
  <c r="I62" i="4"/>
  <c r="H61" i="4"/>
  <c r="D61" i="4"/>
  <c r="H46" i="4"/>
  <c r="D46" i="4"/>
  <c r="H43" i="4"/>
  <c r="G48" i="4"/>
  <c r="G47" i="4"/>
  <c r="I46" i="4"/>
  <c r="I45" i="4"/>
  <c r="H44" i="4"/>
  <c r="C47" i="4"/>
  <c r="D49" i="4"/>
  <c r="C56" i="4"/>
  <c r="F56" i="4"/>
  <c r="H62" i="4"/>
  <c r="D62" i="4"/>
  <c r="G61" i="4"/>
  <c r="C61" i="4"/>
  <c r="F60" i="4"/>
  <c r="I59" i="4"/>
  <c r="E59" i="4"/>
  <c r="H58" i="4"/>
  <c r="D58" i="4"/>
  <c r="G57" i="4"/>
  <c r="C57" i="4"/>
  <c r="I86" i="4"/>
  <c r="D43" i="4"/>
  <c r="G43" i="4"/>
  <c r="I48" i="4"/>
  <c r="E48" i="4"/>
  <c r="C46" i="4"/>
  <c r="F45" i="4"/>
  <c r="I44" i="4"/>
  <c r="E44" i="4"/>
  <c r="I49" i="4"/>
  <c r="E49" i="4"/>
  <c r="E62" i="4"/>
  <c r="D57" i="4"/>
  <c r="F43" i="4"/>
  <c r="D48" i="4"/>
  <c r="F47" i="4"/>
  <c r="G46" i="4"/>
  <c r="H45" i="4"/>
  <c r="G44" i="4"/>
  <c r="C45" i="4"/>
  <c r="I56" i="4"/>
  <c r="E56" i="4"/>
  <c r="I60" i="4"/>
  <c r="E60" i="4"/>
  <c r="I87" i="4"/>
  <c r="I83" i="4"/>
  <c r="C43" i="4"/>
  <c r="E43" i="4"/>
  <c r="C44" i="4"/>
  <c r="I88" i="4"/>
  <c r="I84" i="4"/>
  <c r="G49" i="4"/>
  <c r="B35" i="4"/>
  <c r="B48" i="4" s="1"/>
  <c r="B61" i="4" s="1"/>
  <c r="B74" i="4" s="1"/>
  <c r="B87" i="4" s="1"/>
  <c r="B31" i="4"/>
  <c r="B44" i="4" s="1"/>
  <c r="B57" i="4" s="1"/>
  <c r="B70" i="4" s="1"/>
  <c r="B83" i="4" s="1"/>
  <c r="B32" i="4"/>
  <c r="B45" i="4" s="1"/>
  <c r="B58" i="4" s="1"/>
  <c r="B71" i="4" s="1"/>
  <c r="B84" i="4" s="1"/>
  <c r="B17" i="4"/>
  <c r="B34" i="4"/>
  <c r="B47" i="4" s="1"/>
  <c r="B60" i="4" s="1"/>
  <c r="B73" i="4" s="1"/>
  <c r="B86" i="4" s="1"/>
  <c r="B33" i="4"/>
  <c r="B46" i="4" s="1"/>
  <c r="B59" i="4" s="1"/>
  <c r="B72" i="4" s="1"/>
  <c r="B85" i="4" s="1"/>
</calcChain>
</file>

<file path=xl/sharedStrings.xml><?xml version="1.0" encoding="utf-8"?>
<sst xmlns="http://schemas.openxmlformats.org/spreadsheetml/2006/main" count="151" uniqueCount="69">
  <si>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</si>
  <si>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</si>
  <si>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</si>
  <si>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</si>
  <si>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</si>
  <si>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</si>
  <si>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</si>
  <si>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</si>
  <si>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</si>
  <si>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</si>
  <si>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</si>
  <si>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</si>
  <si>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</si>
  <si>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</si>
  <si>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</si>
  <si>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</si>
  <si>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</si>
  <si>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</si>
  <si>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</si>
  <si>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</si>
  <si>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</si>
  <si>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</si>
  <si>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</si>
  <si>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</si>
  <si>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</si>
  <si>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</si>
  <si>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</si>
  <si>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</si>
  <si>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</si>
  <si>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</si>
  <si>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</si>
  <si>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</si>
  <si>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</si>
  <si>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</si>
  <si>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</si>
  <si>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</si>
  <si>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</si>
  <si>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</si>
  <si>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</si>
  <si>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</si>
  <si>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</si>
  <si>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EV / AV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</si>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</sst>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8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3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77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13" formatCode="0%"/>
    </dxf>
    <dxf>
      <fill>
        <patternFill>
          <bgColor rgb="FF92D050"/>
        </patternFill>
      </fill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theme="9" tint="0.39994506668294322"/>
        </patternFill>
      </fill>
    </dxf>
    <dxf>
      <fill>
        <patternFill>
          <bgColor rgb="FFFFDE75"/>
        </patternFill>
      </fill>
    </dxf>
    <dxf>
      <fill>
        <patternFill>
          <bgColor rgb="FFF49078"/>
        </patternFill>
      </fill>
    </dxf>
    <dxf>
      <fill>
        <patternFill>
          <bgColor theme="9" tint="0.39994506668294322"/>
        </patternFill>
      </fill>
    </dxf>
    <dxf>
      <fill>
        <patternFill>
          <bgColor rgb="FFFFDE75"/>
        </patternFill>
      </fill>
    </dxf>
    <dxf>
      <fill>
        <patternFill>
          <bgColor rgb="FFF49078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fill>
        <patternFill>
          <bgColor rgb="FFF49078"/>
        </patternFill>
      </fill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0" totalsRowShown="0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/>
    <tableColumn id="2" name="1" dataDxfId="69">
      <calculatedColumnFormula>SUM('Budgetierte Kosten'!$B2:'Budgetierte Kosten'!B2)*'Budgetierte Kosten'!$B$14*'Fertigstellungsgrad der Akt.'!B2</calculatedColumnFormula>
    </tableColumn>
    <tableColumn id="3" name="2" dataDxfId="68">
      <calculatedColumnFormula>SUM('Budgetierte Kosten'!$B2:'Budgetierte Kosten'!C2)*'Budgetierte Kosten'!$B$14*'Fertigstellungsgrad der Akt.'!C2</calculatedColumnFormula>
    </tableColumn>
    <tableColumn id="4" name="3" dataDxfId="67">
      <calculatedColumnFormula>SUM('Budgetierte Kosten'!$B2:'Budgetierte Kosten'!D2)*'Budgetierte Kosten'!$B$14*'Fertigstellungsgrad der Akt.'!D2</calculatedColumnFormula>
    </tableColumn>
    <tableColumn id="5" name="4" dataDxfId="66">
      <calculatedColumnFormula>SUM('Budgetierte Kosten'!$B2:'Budgetierte Kosten'!E2)*'Budgetierte Kosten'!$B$14*'Fertigstellungsgrad der Akt.'!E2</calculatedColumnFormula>
    </tableColumn>
    <tableColumn id="6" name="5" dataDxfId="65">
      <calculatedColumnFormula>SUM('Budgetierte Kosten'!$B2:'Budgetierte Kosten'!F2)*'Budgetierte Kosten'!$B$14*'Fertigstellungsgrad der Akt.'!F2</calculatedColumnFormula>
    </tableColumn>
    <tableColumn id="7" name="6" dataDxfId="64">
      <calculatedColumnFormula>SUM('Budgetierte Kosten'!$B2:'Budgetierte Kosten'!G2)*'Budgetierte Kosten'!$B$14*'Fertigstellungsgrad der Akt.'!G2</calculatedColumnFormula>
    </tableColumn>
    <tableColumn id="8" name="7" dataDxfId="63">
      <calculatedColumnFormula>SUM('Budgetierte Kosten'!$B2:'Budgetierte Kosten'!H2)*'Budgetierte Kosten'!$B$14*'Fertigstellungsgrad der Akt.'!H2</calculatedColumn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0" name="Tabelle911" displayName="Tabelle911" ref="B17:H24" totalsRowShown="0">
  <autoFilter ref="B17:H24"/>
  <tableColumns count="7">
    <tableColumn id="1" name="Posten">
      <calculatedColumnFormula>Kennzahlen!B69</calculatedColumnFormula>
    </tableColumn>
    <tableColumn id="2" name="CPI" dataDxfId="33">
      <calculatedColumnFormula>Kennzahlen!H69</calculatedColumnFormula>
    </tableColumn>
    <tableColumn id="3" name="SPI" dataDxfId="32">
      <calculatedColumnFormula>Kennzahlen!H82</calculatedColumnFormula>
    </tableColumn>
    <tableColumn id="4" name="Abgeschlossen" dataDxfId="19">
      <calculatedColumnFormula>'Fertigstellungsgrad der Akt.'!G2</calculatedColumnFormula>
    </tableColumn>
    <tableColumn id="5" name="Budget [k €]" dataDxfId="35">
      <calculatedColumnFormula>Kennzahlen!H4/1000</calculatedColumnFormula>
    </tableColumn>
    <tableColumn id="6" name="Status" dataDxfId="34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6" totalsRowShown="0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B4</calculatedColumnFormula>
    </tableColumn>
    <tableColumn id="2" name="1" dataDxfId="62">
      <calculatedColumnFormula>C4*'Fertigstellungsgrad der Akt.'!B2</calculatedColumnFormula>
    </tableColumn>
    <tableColumn id="3" name="2">
      <calculatedColumnFormula>D4*'Fertigstellungsgrad der Akt.'!C2</calculatedColumnFormula>
    </tableColumn>
    <tableColumn id="4" name="3">
      <calculatedColumnFormula>E4*'Fertigstellungsgrad der Akt.'!D2</calculatedColumnFormula>
    </tableColumn>
    <tableColumn id="5" name="4">
      <calculatedColumnFormula>F4*'Fertigstellungsgrad der Akt.'!E2</calculatedColumnFormula>
    </tableColumn>
    <tableColumn id="6" name="5">
      <calculatedColumnFormula>G4*'Fertigstellungsgrad der Akt.'!F2</calculatedColumnFormula>
    </tableColumn>
    <tableColumn id="7" name="6">
      <calculatedColumnFormula>H4*'Fertigstellungsgrad der Akt.'!G2</calculatedColumnFormula>
    </tableColumn>
    <tableColumn id="8" name="7">
      <calculatedColumnFormula>I4*'Fertigstellungsgrad der Akt.'!H2</calculatedColumn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Tabelle3" displayName="Tabelle3" ref="B16:I23" totalsRowShown="0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B4</calculatedColumnFormula>
    </tableColumn>
    <tableColumn id="2" name="1" dataDxfId="61">
      <calculatedColumnFormula>'Tatsächliche Kosten'!B2*'Tatsächliche Kosten'!$B$15</calculatedColumnFormula>
    </tableColumn>
    <tableColumn id="3" name="2" dataDxfId="60"/>
    <tableColumn id="4" name="3" dataDxfId="59"/>
    <tableColumn id="5" name="4" dataDxfId="58"/>
    <tableColumn id="6" name="5" dataDxfId="57"/>
    <tableColumn id="7" name="6" dataDxfId="56"/>
    <tableColumn id="8" name="7" dataDxfId="55"/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Tabelle4" displayName="Tabelle4" ref="B42:I49" totalsRowShown="0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B30</calculatedColumnFormula>
    </tableColumn>
    <tableColumn id="2" name="1" dataDxfId="54">
      <calculatedColumnFormula>C30-C17</calculatedColumnFormula>
    </tableColumn>
    <tableColumn id="3" name="2">
      <calculatedColumnFormula>D30-D17</calculatedColumnFormula>
    </tableColumn>
    <tableColumn id="4" name="3">
      <calculatedColumnFormula>E30-E17</calculatedColumnFormula>
    </tableColumn>
    <tableColumn id="5" name="4">
      <calculatedColumnFormula>F30-F17</calculatedColumnFormula>
    </tableColumn>
    <tableColumn id="6" name="5">
      <calculatedColumnFormula>G30-G17</calculatedColumnFormula>
    </tableColumn>
    <tableColumn id="7" name="6">
      <calculatedColumnFormula>H30-H17</calculatedColumnFormula>
    </tableColumn>
    <tableColumn id="8" name="7">
      <calculatedColumnFormula>I30-I17</calculatedColumn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Tabelle46" displayName="Tabelle46" ref="B55:I62" totalsRowShown="0">
  <autoFilter ref="B55:I62"/>
  <tableColumns count="8">
    <tableColumn id="1" name="Posten">
      <calculatedColumnFormula>B43</calculatedColumnFormula>
    </tableColumn>
    <tableColumn id="2" name="1" dataDxfId="53">
      <calculatedColumnFormula>C30-C4</calculatedColumnFormula>
    </tableColumn>
    <tableColumn id="3" name="2">
      <calculatedColumnFormula>D30-D4</calculatedColumnFormula>
    </tableColumn>
    <tableColumn id="4" name="3">
      <calculatedColumnFormula>E30-E4</calculatedColumnFormula>
    </tableColumn>
    <tableColumn id="5" name="4">
      <calculatedColumnFormula>F30-F4</calculatedColumnFormula>
    </tableColumn>
    <tableColumn id="6" name="5">
      <calculatedColumnFormula>G30-G4</calculatedColumnFormula>
    </tableColumn>
    <tableColumn id="7" name="6">
      <calculatedColumnFormula>H30-H4</calculatedColumnFormula>
    </tableColumn>
    <tableColumn id="8" name="7">
      <calculatedColumnFormula>I30-I4</calculatedColumn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Tabelle467" displayName="Tabelle467" ref="B68:I75" totalsRowShown="0">
  <autoFilter ref="B68:I75"/>
  <tableColumns count="8">
    <tableColumn id="1" name="Posten">
      <calculatedColumnFormula>B56</calculatedColumnFormula>
    </tableColumn>
    <tableColumn id="2" name="1" dataDxfId="12">
      <calculatedColumnFormula>IF(C17=0,$L$70,C30/C17)</calculatedColumnFormula>
    </tableColumn>
    <tableColumn id="3" name="2" dataDxfId="11">
      <calculatedColumnFormula>IF(D17=0,$L$70,D30/D17)</calculatedColumnFormula>
    </tableColumn>
    <tableColumn id="4" name="3" dataDxfId="10">
      <calculatedColumnFormula>IF(E17=0,$L$70,E30/E17)</calculatedColumnFormula>
    </tableColumn>
    <tableColumn id="5" name="4" dataDxfId="9">
      <calculatedColumnFormula>IF(F17=0,$L$70,F30/F17)</calculatedColumnFormula>
    </tableColumn>
    <tableColumn id="6" name="5" dataDxfId="8">
      <calculatedColumnFormula>IF(G17=0,$L$70,G30/G17)</calculatedColumnFormula>
    </tableColumn>
    <tableColumn id="7" name="6" dataDxfId="7">
      <calculatedColumnFormula>IF(H17=0,$L$70,H30/H17)</calculatedColumnFormula>
    </tableColumn>
    <tableColumn id="8" name="7" dataDxfId="52">
      <calculatedColumnFormula>IF(I17=0,"-",I30/I17)</calculatedColumn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Tabelle4678" displayName="Tabelle4678" ref="B81:I88" totalsRowShown="0">
  <autoFilter ref="B81:I88"/>
  <tableColumns count="8">
    <tableColumn id="1" name="Posten">
      <calculatedColumnFormula>B69</calculatedColumnFormula>
    </tableColumn>
    <tableColumn id="2" name="1" dataDxfId="6">
      <calculatedColumnFormula>IF(C4=0,$L$70,C30/C4)</calculatedColumnFormula>
    </tableColumn>
    <tableColumn id="3" name="2" dataDxfId="5">
      <calculatedColumnFormula>IF(D4=0,$L$70,D30/D4)</calculatedColumnFormula>
    </tableColumn>
    <tableColumn id="4" name="3" dataDxfId="4">
      <calculatedColumnFormula>IF(E4=0,$L$70,E30/E4)</calculatedColumnFormula>
    </tableColumn>
    <tableColumn id="5" name="4" dataDxfId="3">
      <calculatedColumnFormula>IF(F4=0,$L$70,F30/F4)</calculatedColumnFormula>
    </tableColumn>
    <tableColumn id="6" name="5" dataDxfId="2">
      <calculatedColumnFormula>IF(G4=0,$L$70,G30/G4)</calculatedColumnFormula>
    </tableColumn>
    <tableColumn id="7" name="6" dataDxfId="1">
      <calculatedColumnFormula>IF(H4=0,$L$70,H30/H4)</calculatedColumnFormula>
    </tableColumn>
    <tableColumn id="8" name="7" dataDxfId="51">
      <calculatedColumnFormula>IF(I4=0,"-",I30/I4)</calculatedColumn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4:H11" totalsRowShown="0">
  <autoFilter ref="B4:H11"/>
  <tableColumns count="7">
    <tableColumn id="1" name="Posten">
      <calculatedColumnFormula>Kennzahlen!B56</calculatedColumnFormula>
    </tableColumn>
    <tableColumn id="2" name="CPI" dataDxfId="50">
      <calculatedColumnFormula>Kennzahlen!I69</calculatedColumnFormula>
    </tableColumn>
    <tableColumn id="3" name="SPI" dataDxfId="49">
      <calculatedColumnFormula>Kennzahlen!I82</calculatedColumnFormula>
    </tableColumn>
    <tableColumn id="4" name="Abgeschlossen" dataDxfId="48">
      <calculatedColumnFormula>'Fertigstellungsgrad der Akt.'!H2</calculatedColumnFormula>
    </tableColumn>
    <tableColumn id="5" name="Budget [k €]" dataDxfId="47"/>
    <tableColumn id="6" name="Status" dataDxfId="45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0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57" workbookViewId="0">
      <selection activeCell="L71" sqref="L71"/>
    </sheetView>
  </sheetViews>
  <sheetFormatPr baseColWidth="10" defaultRowHeight="12.45" x14ac:dyDescent="0.3"/>
  <cols>
    <col min="1" max="1" width="7.4609375" customWidth="1"/>
    <col min="2" max="2" width="21.84375" customWidth="1"/>
  </cols>
  <sheetData>
    <row r="1" spans="1:12" ht="22.3" x14ac:dyDescent="0.5">
      <c r="A1" s="27" t="s">
        <v>27</v>
      </c>
    </row>
    <row r="3" spans="1:12" x14ac:dyDescent="0.3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3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3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3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3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3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3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3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4" spans="1:12" ht="22.3" x14ac:dyDescent="0.5">
      <c r="A14" s="27" t="s">
        <v>42</v>
      </c>
    </row>
    <row r="16" spans="1:12" x14ac:dyDescent="0.3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3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3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3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3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3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3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3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7" spans="1:12" ht="22.3" x14ac:dyDescent="0.5">
      <c r="A27" s="27" t="s">
        <v>17</v>
      </c>
    </row>
    <row r="29" spans="1:12" x14ac:dyDescent="0.3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3">
      <c r="B30" t="str">
        <f t="shared" ref="B30:B36" si="1">B4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3">
      <c r="B31" t="str">
        <f t="shared" si="1"/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3">
      <c r="B32" t="str">
        <f t="shared" si="1"/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3">
      <c r="B33" t="str">
        <f t="shared" si="1"/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3">
      <c r="B34" t="str">
        <f t="shared" si="1"/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3">
      <c r="B35" t="str">
        <f t="shared" si="1"/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3">
      <c r="B36" t="str">
        <f t="shared" si="1"/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40" spans="1:12" ht="22.3" x14ac:dyDescent="0.5">
      <c r="A40" s="27" t="s">
        <v>33</v>
      </c>
    </row>
    <row r="42" spans="1:12" x14ac:dyDescent="0.3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3">
      <c r="B43" t="str">
        <f>B30</f>
        <v>Anforderungsanalyse</v>
      </c>
      <c r="C43" s="28">
        <f t="shared" ref="C43:I43" si="2">C30-C17</f>
        <v>-25700</v>
      </c>
      <c r="D43" s="28">
        <f t="shared" si="2"/>
        <v>-80200</v>
      </c>
      <c r="E43" s="28">
        <f t="shared" si="2"/>
        <v>-116500</v>
      </c>
      <c r="F43" s="28">
        <f t="shared" si="2"/>
        <v>-91950</v>
      </c>
      <c r="G43" s="28">
        <f t="shared" si="2"/>
        <v>-63150</v>
      </c>
      <c r="H43" s="28">
        <f t="shared" si="2"/>
        <v>-19950</v>
      </c>
      <c r="I43" s="28">
        <f t="shared" si="2"/>
        <v>-5550</v>
      </c>
      <c r="K43" t="s">
        <v>18</v>
      </c>
      <c r="L43" t="s">
        <v>38</v>
      </c>
    </row>
    <row r="44" spans="1:12" x14ac:dyDescent="0.3">
      <c r="B44" t="str">
        <f t="shared" ref="B44:B48" si="3">B31</f>
        <v>Design und Architektur</v>
      </c>
      <c r="C44" s="28">
        <f t="shared" ref="C44:I44" si="4">C31-C18</f>
        <v>0</v>
      </c>
      <c r="D44" s="28">
        <f t="shared" si="4"/>
        <v>0</v>
      </c>
      <c r="E44" s="28">
        <f t="shared" si="4"/>
        <v>0</v>
      </c>
      <c r="F44" s="28">
        <f t="shared" si="4"/>
        <v>-39900</v>
      </c>
      <c r="G44" s="28">
        <f t="shared" si="4"/>
        <v>-54700</v>
      </c>
      <c r="H44" s="28">
        <f t="shared" si="4"/>
        <v>-63850</v>
      </c>
      <c r="I44" s="28">
        <f t="shared" si="4"/>
        <v>-18750</v>
      </c>
    </row>
    <row r="45" spans="1:12" x14ac:dyDescent="0.3">
      <c r="B45" t="str">
        <f t="shared" si="3"/>
        <v>Implementierung</v>
      </c>
      <c r="C45" s="28">
        <f t="shared" ref="C45:I45" si="5">C32-C19</f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-10050</v>
      </c>
      <c r="I45" s="28">
        <f t="shared" si="5"/>
        <v>-2500</v>
      </c>
    </row>
    <row r="46" spans="1:12" x14ac:dyDescent="0.3">
      <c r="B46" t="str">
        <f t="shared" si="3"/>
        <v>Integration und Test</v>
      </c>
      <c r="C46" s="28">
        <f t="shared" ref="C46:I46" si="6">C33-C20</f>
        <v>0</v>
      </c>
      <c r="D46" s="28">
        <f t="shared" si="6"/>
        <v>0</v>
      </c>
      <c r="E46" s="28">
        <f t="shared" si="6"/>
        <v>0</v>
      </c>
      <c r="F46" s="28">
        <f t="shared" si="6"/>
        <v>0</v>
      </c>
      <c r="G46" s="28">
        <f t="shared" si="6"/>
        <v>0</v>
      </c>
      <c r="H46" s="28">
        <f t="shared" si="6"/>
        <v>0</v>
      </c>
      <c r="I46" s="28">
        <f t="shared" si="6"/>
        <v>-25750</v>
      </c>
    </row>
    <row r="47" spans="1:12" x14ac:dyDescent="0.3">
      <c r="B47" t="str">
        <f t="shared" si="3"/>
        <v>Projektmanagement</v>
      </c>
      <c r="C47" s="28">
        <f t="shared" ref="C47:I47" si="7">C34-C21</f>
        <v>-23740</v>
      </c>
      <c r="D47" s="28">
        <f t="shared" si="7"/>
        <v>-91300</v>
      </c>
      <c r="E47" s="28">
        <f t="shared" si="7"/>
        <v>-117600</v>
      </c>
      <c r="F47" s="28">
        <f t="shared" si="7"/>
        <v>-135400</v>
      </c>
      <c r="G47" s="28">
        <f t="shared" si="7"/>
        <v>-137000</v>
      </c>
      <c r="H47" s="28">
        <f t="shared" si="7"/>
        <v>-134200</v>
      </c>
      <c r="I47" s="28">
        <f t="shared" si="7"/>
        <v>-127000</v>
      </c>
    </row>
    <row r="48" spans="1:12" x14ac:dyDescent="0.3">
      <c r="B48" t="str">
        <f t="shared" si="3"/>
        <v>Puffer für unerwartetes</v>
      </c>
      <c r="C48" s="28">
        <f t="shared" ref="C48:I48" si="8">C35-C22</f>
        <v>-12960</v>
      </c>
      <c r="D48" s="28">
        <f t="shared" si="8"/>
        <v>-165800</v>
      </c>
      <c r="E48" s="28">
        <f t="shared" si="8"/>
        <v>-300200</v>
      </c>
      <c r="F48" s="28">
        <f t="shared" si="8"/>
        <v>-334450</v>
      </c>
      <c r="G48" s="28">
        <f t="shared" si="8"/>
        <v>-333100</v>
      </c>
      <c r="H48" s="28">
        <f t="shared" si="8"/>
        <v>-327750</v>
      </c>
      <c r="I48" s="28">
        <f t="shared" si="8"/>
        <v>-322800</v>
      </c>
    </row>
    <row r="49" spans="1:12" x14ac:dyDescent="0.3">
      <c r="B49" t="str">
        <f>B36</f>
        <v>Materialkosten</v>
      </c>
      <c r="C49" s="28">
        <f t="shared" ref="C49:I49" si="9">C36-C23</f>
        <v>-1960</v>
      </c>
      <c r="D49" s="28">
        <f t="shared" si="9"/>
        <v>-3340</v>
      </c>
      <c r="E49" s="28">
        <f t="shared" si="9"/>
        <v>-4480</v>
      </c>
      <c r="F49" s="28">
        <f t="shared" si="9"/>
        <v>-5600</v>
      </c>
      <c r="G49" s="28">
        <f t="shared" si="9"/>
        <v>-6100</v>
      </c>
      <c r="H49" s="28">
        <f t="shared" si="9"/>
        <v>-13080</v>
      </c>
      <c r="I49" s="28">
        <f t="shared" si="9"/>
        <v>-13260</v>
      </c>
    </row>
    <row r="53" spans="1:12" ht="22.3" x14ac:dyDescent="0.5">
      <c r="A53" s="27" t="s">
        <v>34</v>
      </c>
    </row>
    <row r="55" spans="1:12" x14ac:dyDescent="0.3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3">
      <c r="B56" t="str">
        <f>B43</f>
        <v>Anforderungsanalyse</v>
      </c>
      <c r="C56" s="28">
        <f t="shared" ref="C56:I56" si="10">C30-C4</f>
        <v>-31200</v>
      </c>
      <c r="D56" s="28">
        <f t="shared" si="10"/>
        <v>-91200</v>
      </c>
      <c r="E56" s="28">
        <f t="shared" si="10"/>
        <v>-129600</v>
      </c>
      <c r="F56" s="28">
        <f t="shared" si="10"/>
        <v>-100800</v>
      </c>
      <c r="G56" s="28">
        <f t="shared" si="10"/>
        <v>-72000</v>
      </c>
      <c r="H56" s="28">
        <f t="shared" si="10"/>
        <v>-28800</v>
      </c>
      <c r="I56" s="28">
        <f t="shared" si="10"/>
        <v>-14400</v>
      </c>
      <c r="K56" t="s">
        <v>18</v>
      </c>
      <c r="L56" t="s">
        <v>39</v>
      </c>
    </row>
    <row r="57" spans="1:12" x14ac:dyDescent="0.3">
      <c r="B57" t="str">
        <f t="shared" ref="B57:B61" si="11">B44</f>
        <v>Design und Architektur</v>
      </c>
      <c r="C57" s="28">
        <f t="shared" ref="C57:I57" si="12">C31-C5</f>
        <v>0</v>
      </c>
      <c r="D57" s="28">
        <f t="shared" si="12"/>
        <v>0</v>
      </c>
      <c r="E57" s="28">
        <f t="shared" si="12"/>
        <v>-20000</v>
      </c>
      <c r="F57" s="28">
        <f t="shared" si="12"/>
        <v>-49400</v>
      </c>
      <c r="G57" s="28">
        <f t="shared" si="12"/>
        <v>-91200</v>
      </c>
      <c r="H57" s="28">
        <f t="shared" si="12"/>
        <v>-136800</v>
      </c>
      <c r="I57" s="28">
        <f t="shared" si="12"/>
        <v>-103200</v>
      </c>
    </row>
    <row r="58" spans="1:12" x14ac:dyDescent="0.3">
      <c r="B58" t="str">
        <f t="shared" si="11"/>
        <v>Implementierung</v>
      </c>
      <c r="C58" s="28">
        <f t="shared" ref="C58:I58" si="13">C32-C6</f>
        <v>0</v>
      </c>
      <c r="D58" s="28">
        <f t="shared" si="13"/>
        <v>0</v>
      </c>
      <c r="E58" s="28">
        <f t="shared" si="13"/>
        <v>0</v>
      </c>
      <c r="F58" s="28">
        <f t="shared" si="13"/>
        <v>-24000</v>
      </c>
      <c r="G58" s="28">
        <f t="shared" si="13"/>
        <v>-64000</v>
      </c>
      <c r="H58" s="28">
        <f t="shared" si="13"/>
        <v>-100800</v>
      </c>
      <c r="I58" s="28">
        <f t="shared" si="13"/>
        <v>-120000</v>
      </c>
    </row>
    <row r="59" spans="1:12" x14ac:dyDescent="0.3">
      <c r="B59" t="str">
        <f t="shared" si="11"/>
        <v>Integration und Test</v>
      </c>
      <c r="C59" s="28">
        <f t="shared" ref="C59:I59" si="14">C33-C7</f>
        <v>0</v>
      </c>
      <c r="D59" s="28">
        <f t="shared" si="14"/>
        <v>0</v>
      </c>
      <c r="E59" s="28">
        <f t="shared" si="14"/>
        <v>0</v>
      </c>
      <c r="F59" s="28">
        <f t="shared" si="14"/>
        <v>0</v>
      </c>
      <c r="G59" s="28">
        <f t="shared" si="14"/>
        <v>0</v>
      </c>
      <c r="H59" s="28">
        <f t="shared" si="14"/>
        <v>0</v>
      </c>
      <c r="I59" s="28">
        <f t="shared" si="14"/>
        <v>-12000</v>
      </c>
    </row>
    <row r="60" spans="1:12" x14ac:dyDescent="0.3">
      <c r="B60" t="str">
        <f t="shared" si="11"/>
        <v>Projektmanagement</v>
      </c>
      <c r="C60" s="28">
        <f t="shared" ref="C60:I60" si="15">C34-C8</f>
        <v>-20240</v>
      </c>
      <c r="D60" s="28">
        <f t="shared" si="15"/>
        <v>-41800</v>
      </c>
      <c r="E60" s="28">
        <f t="shared" si="15"/>
        <v>-56100</v>
      </c>
      <c r="F60" s="28">
        <f t="shared" si="15"/>
        <v>-70400</v>
      </c>
      <c r="G60" s="28">
        <f t="shared" si="15"/>
        <v>-77000</v>
      </c>
      <c r="H60" s="28">
        <f t="shared" si="15"/>
        <v>-79200</v>
      </c>
      <c r="I60" s="28">
        <f t="shared" si="15"/>
        <v>-77000</v>
      </c>
    </row>
    <row r="61" spans="1:12" x14ac:dyDescent="0.3">
      <c r="B61" t="str">
        <f t="shared" si="11"/>
        <v>Puffer für unerwartetes</v>
      </c>
      <c r="C61" s="28">
        <f t="shared" ref="C61:I61" si="16">C35-C9</f>
        <v>-7360</v>
      </c>
      <c r="D61" s="28">
        <f t="shared" si="16"/>
        <v>-15200</v>
      </c>
      <c r="E61" s="28">
        <f t="shared" si="16"/>
        <v>-21600</v>
      </c>
      <c r="F61" s="28">
        <f t="shared" si="16"/>
        <v>-25600</v>
      </c>
      <c r="G61" s="28">
        <f t="shared" si="16"/>
        <v>-28000</v>
      </c>
      <c r="H61" s="28">
        <f t="shared" si="16"/>
        <v>-26400</v>
      </c>
      <c r="I61" s="28">
        <f t="shared" si="16"/>
        <v>-25199.999999999996</v>
      </c>
    </row>
    <row r="62" spans="1:12" x14ac:dyDescent="0.3">
      <c r="B62" t="str">
        <f>B49</f>
        <v>Materialkosten</v>
      </c>
      <c r="C62" s="28">
        <f t="shared" ref="C62:I62" si="17">C36-C10</f>
        <v>-1960</v>
      </c>
      <c r="D62" s="28">
        <f t="shared" si="17"/>
        <v>-3840</v>
      </c>
      <c r="E62" s="28">
        <f t="shared" si="17"/>
        <v>-6580</v>
      </c>
      <c r="F62" s="28">
        <f t="shared" si="17"/>
        <v>-9200</v>
      </c>
      <c r="G62" s="28">
        <f t="shared" si="17"/>
        <v>-11700</v>
      </c>
      <c r="H62" s="28">
        <f t="shared" si="17"/>
        <v>-14080</v>
      </c>
      <c r="I62" s="28">
        <f t="shared" si="17"/>
        <v>-18060</v>
      </c>
    </row>
    <row r="66" spans="1:20" ht="22.3" x14ac:dyDescent="0.5">
      <c r="A66" s="27" t="s">
        <v>35</v>
      </c>
      <c r="N66" s="27" t="s">
        <v>43</v>
      </c>
    </row>
    <row r="68" spans="1:20" x14ac:dyDescent="0.3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3">
      <c r="B69" t="str">
        <f>B56</f>
        <v>Anforderungsanalyse</v>
      </c>
      <c r="C69" s="29">
        <f t="shared" ref="C69:C75" si="18">IF(C17=0,$L$70,C30/C17)</f>
        <v>0.3952941176470588</v>
      </c>
      <c r="D69" s="29">
        <f t="shared" ref="D69:D75" si="19">IF(D17=0,$L$70,D30/D17)</f>
        <v>5.647058823529412E-2</v>
      </c>
      <c r="E69" s="29">
        <f t="shared" ref="E69:E75" si="20">IF(E17=0,$L$70,E30/E17)</f>
        <v>0.11000763941940413</v>
      </c>
      <c r="F69" s="29">
        <f t="shared" ref="F69:F75" si="21">IF(F17=0,$L$70,F30/F17)</f>
        <v>0.31964483906770258</v>
      </c>
      <c r="G69" s="29">
        <f t="shared" ref="G69:G75" si="22">IF(G17=0,$L$70,G30/G17)</f>
        <v>0.53274139844617097</v>
      </c>
      <c r="H69" s="29">
        <f t="shared" ref="H69:H75" si="23">IF(H17=0,$L$70,H30/H17)</f>
        <v>0.85238623751387343</v>
      </c>
      <c r="I69" s="29">
        <f t="shared" ref="C69:I69" si="24">IF(I17=0,"-",I30/I17)</f>
        <v>0.95893451720310763</v>
      </c>
      <c r="K69" t="s">
        <v>18</v>
      </c>
      <c r="L69" t="s">
        <v>41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3">
      <c r="B70" t="str">
        <f t="shared" ref="B70:B74" si="25">B57</f>
        <v>Design und Architektur</v>
      </c>
      <c r="C70" s="29" t="str">
        <f t="shared" si="18"/>
        <v>-</v>
      </c>
      <c r="D70" s="29" t="str">
        <f t="shared" si="19"/>
        <v>-</v>
      </c>
      <c r="E70" s="29" t="str">
        <f t="shared" si="20"/>
        <v>-</v>
      </c>
      <c r="F70" s="29">
        <f t="shared" si="21"/>
        <v>6.1176470588235297E-2</v>
      </c>
      <c r="G70" s="29">
        <f t="shared" si="22"/>
        <v>8.067226890756303E-2</v>
      </c>
      <c r="H70" s="29">
        <f t="shared" si="23"/>
        <v>0.19228336495888679</v>
      </c>
      <c r="I70" s="29">
        <f t="shared" ref="C70:I70" si="26">IF(I18=0,"-",I31/I18)</f>
        <v>0.78583666476299252</v>
      </c>
      <c r="K70" t="s">
        <v>66</v>
      </c>
      <c r="L70" t="s">
        <v>67</v>
      </c>
    </row>
    <row r="71" spans="1:20" x14ac:dyDescent="0.3">
      <c r="B71" t="str">
        <f t="shared" si="25"/>
        <v>Implementierung</v>
      </c>
      <c r="C71" s="29" t="str">
        <f t="shared" si="18"/>
        <v>-</v>
      </c>
      <c r="D71" s="29" t="str">
        <f t="shared" si="19"/>
        <v>-</v>
      </c>
      <c r="E71" s="29" t="str">
        <f t="shared" si="20"/>
        <v>-</v>
      </c>
      <c r="F71" s="29" t="str">
        <f t="shared" si="21"/>
        <v>-</v>
      </c>
      <c r="G71" s="29" t="str">
        <f t="shared" si="22"/>
        <v>-</v>
      </c>
      <c r="H71" s="29">
        <f t="shared" si="23"/>
        <v>0.5270588235294118</v>
      </c>
      <c r="I71" s="29">
        <f t="shared" ref="C71:I71" si="27">IF(I19=0,"-",I32/I19)</f>
        <v>0.94117647058823528</v>
      </c>
    </row>
    <row r="72" spans="1:20" x14ac:dyDescent="0.3">
      <c r="B72" t="str">
        <f t="shared" si="25"/>
        <v>Integration und Test</v>
      </c>
      <c r="C72" s="29" t="str">
        <f t="shared" si="18"/>
        <v>-</v>
      </c>
      <c r="D72" s="29" t="str">
        <f t="shared" si="19"/>
        <v>-</v>
      </c>
      <c r="E72" s="29" t="str">
        <f t="shared" si="20"/>
        <v>-</v>
      </c>
      <c r="F72" s="29" t="str">
        <f t="shared" si="21"/>
        <v>-</v>
      </c>
      <c r="G72" s="29" t="str">
        <f t="shared" si="22"/>
        <v>-</v>
      </c>
      <c r="H72" s="29" t="str">
        <f t="shared" si="23"/>
        <v>-</v>
      </c>
      <c r="I72" s="29">
        <f t="shared" ref="C72:I72" si="28">IF(I20=0,"-",I33/I20)</f>
        <v>0.13445378151260504</v>
      </c>
    </row>
    <row r="73" spans="1:20" x14ac:dyDescent="0.3">
      <c r="B73" t="str">
        <f t="shared" si="25"/>
        <v>Projektmanagement</v>
      </c>
      <c r="C73" s="29">
        <f t="shared" si="18"/>
        <v>6.9019607843137251E-2</v>
      </c>
      <c r="D73" s="29">
        <f t="shared" si="19"/>
        <v>2.3529411764705882E-2</v>
      </c>
      <c r="E73" s="29">
        <f t="shared" si="20"/>
        <v>7.7647058823529416E-2</v>
      </c>
      <c r="F73" s="29">
        <f t="shared" si="21"/>
        <v>0.11503267973856209</v>
      </c>
      <c r="G73" s="29">
        <f t="shared" si="22"/>
        <v>0.19411764705882353</v>
      </c>
      <c r="H73" s="29">
        <f t="shared" si="23"/>
        <v>0.28235294117647058</v>
      </c>
      <c r="I73" s="29">
        <f t="shared" ref="C73:I73" si="29">IF(I21=0,"-",I34/I21)</f>
        <v>0.37745098039215685</v>
      </c>
    </row>
    <row r="74" spans="1:20" x14ac:dyDescent="0.3">
      <c r="B74" t="str">
        <f t="shared" si="25"/>
        <v>Puffer für unerwartetes</v>
      </c>
      <c r="C74" s="29">
        <f t="shared" si="18"/>
        <v>4.7058823529411764E-2</v>
      </c>
      <c r="D74" s="29">
        <f t="shared" si="19"/>
        <v>4.8019207683073226E-3</v>
      </c>
      <c r="E74" s="29">
        <f t="shared" si="20"/>
        <v>7.9312623925974889E-3</v>
      </c>
      <c r="F74" s="29">
        <f t="shared" si="21"/>
        <v>1.8776587941909929E-2</v>
      </c>
      <c r="G74" s="29">
        <f t="shared" si="22"/>
        <v>3.4772529701535784E-2</v>
      </c>
      <c r="H74" s="29">
        <f t="shared" si="23"/>
        <v>6.1829111206526406E-2</v>
      </c>
      <c r="I74" s="29">
        <f t="shared" ref="C74:I74" si="30">IF(I22=0,"-",I35/I22)</f>
        <v>8.7104072398190055E-2</v>
      </c>
    </row>
    <row r="75" spans="1:20" x14ac:dyDescent="0.3">
      <c r="B75" t="str">
        <f>B62</f>
        <v>Materialkosten</v>
      </c>
      <c r="C75" s="29">
        <f t="shared" si="18"/>
        <v>0.02</v>
      </c>
      <c r="D75" s="29">
        <f t="shared" si="19"/>
        <v>4.5714285714285714E-2</v>
      </c>
      <c r="E75" s="29">
        <f t="shared" si="20"/>
        <v>8.5714285714285715E-2</v>
      </c>
      <c r="F75" s="29">
        <f t="shared" si="21"/>
        <v>0.125</v>
      </c>
      <c r="G75" s="29">
        <f t="shared" si="22"/>
        <v>0.17567567567567569</v>
      </c>
      <c r="H75" s="29">
        <f t="shared" si="23"/>
        <v>0.128</v>
      </c>
      <c r="I75" s="29">
        <f>IF(I23=0,"-",I36/I23)</f>
        <v>0.18148148148148152</v>
      </c>
    </row>
    <row r="79" spans="1:20" ht="22.3" x14ac:dyDescent="0.5">
      <c r="A79" s="27" t="s">
        <v>36</v>
      </c>
    </row>
    <row r="81" spans="2:13" x14ac:dyDescent="0.3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2:13" x14ac:dyDescent="0.3">
      <c r="B82" t="str">
        <f>B69</f>
        <v>Anforderungsanalyse</v>
      </c>
      <c r="C82" s="29">
        <f t="shared" ref="C82:C88" si="31">IF(C4=0,$L$70,C30/C4)</f>
        <v>0.35</v>
      </c>
      <c r="D82" s="29">
        <f t="shared" ref="D82:D88" si="32">IF(D4=0,$L$70,D30/D4)</f>
        <v>0.05</v>
      </c>
      <c r="E82" s="29">
        <f t="shared" ref="E82:E88" si="33">IF(E4=0,$L$70,E30/E4)</f>
        <v>0.1</v>
      </c>
      <c r="F82" s="29">
        <f t="shared" ref="F82:F88" si="34">IF(F4=0,$L$70,F30/F4)</f>
        <v>0.3</v>
      </c>
      <c r="G82" s="29">
        <f t="shared" ref="G82:G88" si="35">IF(G4=0,$L$70,G30/G4)</f>
        <v>0.5</v>
      </c>
      <c r="H82" s="29">
        <f t="shared" ref="H82:H88" si="36">IF(H4=0,$L$70,H30/H4)</f>
        <v>0.8</v>
      </c>
      <c r="I82" s="29">
        <f t="shared" ref="C82:I82" si="37">IF(I4=0,"-",I30/I4)</f>
        <v>0.9</v>
      </c>
      <c r="K82" t="s">
        <v>18</v>
      </c>
      <c r="L82" t="s">
        <v>40</v>
      </c>
      <c r="M82" t="s">
        <v>37</v>
      </c>
    </row>
    <row r="83" spans="2:13" x14ac:dyDescent="0.3">
      <c r="B83" t="str">
        <f t="shared" ref="B83:B87" si="38">B70</f>
        <v>Design und Architektur</v>
      </c>
      <c r="C83" s="29" t="str">
        <f t="shared" si="31"/>
        <v>-</v>
      </c>
      <c r="D83" s="29" t="str">
        <f t="shared" si="32"/>
        <v>-</v>
      </c>
      <c r="E83" s="29">
        <f t="shared" si="33"/>
        <v>0</v>
      </c>
      <c r="F83" s="29">
        <f t="shared" si="34"/>
        <v>0.05</v>
      </c>
      <c r="G83" s="29">
        <f t="shared" si="35"/>
        <v>0.05</v>
      </c>
      <c r="H83" s="29">
        <f t="shared" si="36"/>
        <v>0.1</v>
      </c>
      <c r="I83" s="29">
        <f t="shared" ref="C83:I83" si="39">IF(I5=0,"-",I31/I5)</f>
        <v>0.4</v>
      </c>
    </row>
    <row r="84" spans="2:13" x14ac:dyDescent="0.3">
      <c r="B84" t="str">
        <f t="shared" si="38"/>
        <v>Implementierung</v>
      </c>
      <c r="C84" s="29" t="str">
        <f t="shared" si="31"/>
        <v>-</v>
      </c>
      <c r="D84" s="29" t="str">
        <f t="shared" si="32"/>
        <v>-</v>
      </c>
      <c r="E84" s="29" t="str">
        <f t="shared" si="33"/>
        <v>-</v>
      </c>
      <c r="F84" s="29">
        <f t="shared" si="34"/>
        <v>0</v>
      </c>
      <c r="G84" s="29">
        <f t="shared" si="35"/>
        <v>0</v>
      </c>
      <c r="H84" s="29">
        <f t="shared" si="36"/>
        <v>0.1</v>
      </c>
      <c r="I84" s="29">
        <f t="shared" ref="C84:I84" si="40">IF(I6=0,"-",I32/I6)</f>
        <v>0.25</v>
      </c>
    </row>
    <row r="85" spans="2:13" x14ac:dyDescent="0.3">
      <c r="B85" t="str">
        <f t="shared" si="38"/>
        <v>Integration und Test</v>
      </c>
      <c r="C85" s="29" t="str">
        <f t="shared" si="31"/>
        <v>-</v>
      </c>
      <c r="D85" s="29" t="str">
        <f t="shared" si="32"/>
        <v>-</v>
      </c>
      <c r="E85" s="29" t="str">
        <f t="shared" si="33"/>
        <v>-</v>
      </c>
      <c r="F85" s="29" t="str">
        <f t="shared" si="34"/>
        <v>-</v>
      </c>
      <c r="G85" s="29" t="str">
        <f t="shared" si="35"/>
        <v>-</v>
      </c>
      <c r="H85" s="29" t="str">
        <f t="shared" si="36"/>
        <v>-</v>
      </c>
      <c r="I85" s="29">
        <f t="shared" ref="C85:I85" si="41">IF(I7=0,"-",I33/I7)</f>
        <v>0.25</v>
      </c>
    </row>
    <row r="86" spans="2:13" x14ac:dyDescent="0.3">
      <c r="B86" t="str">
        <f t="shared" si="38"/>
        <v>Projektmanagement</v>
      </c>
      <c r="C86" s="29">
        <f t="shared" si="31"/>
        <v>0.08</v>
      </c>
      <c r="D86" s="29">
        <f t="shared" si="32"/>
        <v>0.05</v>
      </c>
      <c r="E86" s="29">
        <f t="shared" si="33"/>
        <v>0.15</v>
      </c>
      <c r="F86" s="29">
        <f t="shared" si="34"/>
        <v>0.2</v>
      </c>
      <c r="G86" s="29">
        <f t="shared" si="35"/>
        <v>0.3</v>
      </c>
      <c r="H86" s="29">
        <f t="shared" si="36"/>
        <v>0.4</v>
      </c>
      <c r="I86" s="29">
        <f t="shared" ref="C86:I86" si="42">IF(I8=0,"-",I34/I8)</f>
        <v>0.5</v>
      </c>
    </row>
    <row r="87" spans="2:13" x14ac:dyDescent="0.3">
      <c r="B87" t="str">
        <f t="shared" si="38"/>
        <v>Puffer für unerwartetes</v>
      </c>
      <c r="C87" s="29">
        <f t="shared" si="31"/>
        <v>0.08</v>
      </c>
      <c r="D87" s="29">
        <f t="shared" si="32"/>
        <v>0.05</v>
      </c>
      <c r="E87" s="29">
        <f t="shared" si="33"/>
        <v>0.1</v>
      </c>
      <c r="F87" s="29">
        <f t="shared" si="34"/>
        <v>0.2</v>
      </c>
      <c r="G87" s="29">
        <f t="shared" si="35"/>
        <v>0.3</v>
      </c>
      <c r="H87" s="29">
        <f t="shared" si="36"/>
        <v>0.45</v>
      </c>
      <c r="I87" s="29">
        <f t="shared" ref="C87:I87" si="43">IF(I9=0,"-",I35/I9)</f>
        <v>0.55000000000000004</v>
      </c>
    </row>
    <row r="88" spans="2:13" x14ac:dyDescent="0.3">
      <c r="B88" t="str">
        <f>B75</f>
        <v>Materialkosten</v>
      </c>
      <c r="C88" s="29">
        <f t="shared" si="31"/>
        <v>0.02</v>
      </c>
      <c r="D88" s="29">
        <f t="shared" si="32"/>
        <v>0.04</v>
      </c>
      <c r="E88" s="29">
        <f t="shared" si="33"/>
        <v>0.06</v>
      </c>
      <c r="F88" s="29">
        <f t="shared" si="34"/>
        <v>0.08</v>
      </c>
      <c r="G88" s="29">
        <f t="shared" si="35"/>
        <v>0.1</v>
      </c>
      <c r="H88" s="29">
        <f t="shared" si="36"/>
        <v>0.12</v>
      </c>
      <c r="I88" s="29">
        <f t="shared" ref="C88:I88" si="44">IF(I10=0,"-",I36/I10)</f>
        <v>0.14000000000000001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J15" sqref="J15"/>
    </sheetView>
  </sheetViews>
  <sheetFormatPr baseColWidth="10" defaultRowHeight="12.45" x14ac:dyDescent="0.3"/>
  <cols>
    <col min="2" max="2" width="19.23046875" customWidth="1"/>
    <col min="5" max="5" width="16.07421875" customWidth="1"/>
    <col min="6" max="6" width="12.4609375" bestFit="1" customWidth="1"/>
    <col min="8" max="8" width="14.4609375" customWidth="1"/>
    <col min="10" max="10" width="18.3828125" customWidth="1"/>
  </cols>
  <sheetData>
    <row r="2" spans="1:11" ht="22.3" x14ac:dyDescent="0.5">
      <c r="A2" s="27" t="s">
        <v>58</v>
      </c>
    </row>
    <row r="3" spans="1:11" x14ac:dyDescent="0.3">
      <c r="J3" t="s">
        <v>50</v>
      </c>
      <c r="K3">
        <v>0.5</v>
      </c>
    </row>
    <row r="4" spans="1:11" x14ac:dyDescent="0.3">
      <c r="B4" t="s">
        <v>16</v>
      </c>
      <c r="C4" t="s">
        <v>44</v>
      </c>
      <c r="D4" t="s">
        <v>45</v>
      </c>
      <c r="E4" t="s">
        <v>46</v>
      </c>
      <c r="F4" t="s">
        <v>49</v>
      </c>
      <c r="G4" t="s">
        <v>47</v>
      </c>
      <c r="H4" t="s">
        <v>48</v>
      </c>
      <c r="J4" t="s">
        <v>51</v>
      </c>
      <c r="K4">
        <v>1</v>
      </c>
    </row>
    <row r="5" spans="1:11" x14ac:dyDescent="0.3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3">
      <c r="B6" t="str">
        <f>Kennzahlen!B57</f>
        <v>Design und Architektur</v>
      </c>
      <c r="C6" s="29">
        <f>Kennzahlen!I70</f>
        <v>0.78583666476299252</v>
      </c>
      <c r="D6" s="29">
        <f>Kennzahlen!I83</f>
        <v>0.4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52</v>
      </c>
      <c r="K6" t="s">
        <v>53</v>
      </c>
    </row>
    <row r="7" spans="1:11" x14ac:dyDescent="0.3">
      <c r="B7" t="str">
        <f>Kennzahlen!B58</f>
        <v>Implementierung</v>
      </c>
      <c r="C7" s="29">
        <f>Kennzahlen!I71</f>
        <v>0.94117647058823528</v>
      </c>
      <c r="D7" s="29">
        <f>Kennzahlen!I84</f>
        <v>0.25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54</v>
      </c>
      <c r="K7" t="s">
        <v>55</v>
      </c>
    </row>
    <row r="8" spans="1:11" x14ac:dyDescent="0.3">
      <c r="B8" t="str">
        <f>Kennzahlen!B59</f>
        <v>Integration und Test</v>
      </c>
      <c r="C8" s="29">
        <f>Kennzahlen!I72</f>
        <v>0.13445378151260504</v>
      </c>
      <c r="D8" s="29">
        <f>Kennzahlen!I85</f>
        <v>0.25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Rot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56</v>
      </c>
      <c r="K8" t="s">
        <v>57</v>
      </c>
    </row>
    <row r="9" spans="1:11" x14ac:dyDescent="0.3">
      <c r="B9" t="str">
        <f>Kennzahlen!B60</f>
        <v>Projektmanagement</v>
      </c>
      <c r="C9" s="29">
        <f>Kennzahlen!I73</f>
        <v>0.37745098039215685</v>
      </c>
      <c r="D9" s="29">
        <f>Kennzahlen!I86</f>
        <v>0.5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3">
      <c r="B10" t="str">
        <f>Kennzahlen!B61</f>
        <v>Puffer für unerwartetes</v>
      </c>
      <c r="C10" s="29">
        <f>Kennzahlen!I74</f>
        <v>8.7104072398190055E-2</v>
      </c>
      <c r="D10" s="29">
        <f>Kennzahlen!I87</f>
        <v>0.55000000000000004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60</v>
      </c>
      <c r="K10" t="s">
        <v>62</v>
      </c>
    </row>
    <row r="11" spans="1:11" x14ac:dyDescent="0.3">
      <c r="B11" t="str">
        <f>Kennzahlen!B62</f>
        <v>Materialkosten</v>
      </c>
      <c r="C11" s="29">
        <f>Kennzahlen!I75</f>
        <v>0.18148148148148152</v>
      </c>
      <c r="D11" s="29">
        <f>Kennzahlen!I88</f>
        <v>0.14000000000000001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POS</v>
      </c>
      <c r="J11" t="s">
        <v>61</v>
      </c>
      <c r="K11" t="s">
        <v>63</v>
      </c>
    </row>
    <row r="12" spans="1:11" x14ac:dyDescent="0.3">
      <c r="J12" t="s">
        <v>65</v>
      </c>
      <c r="K12" t="s">
        <v>64</v>
      </c>
    </row>
    <row r="13" spans="1:11" x14ac:dyDescent="0.3">
      <c r="J13" t="s">
        <v>68</v>
      </c>
      <c r="K13">
        <v>0.05</v>
      </c>
    </row>
    <row r="15" spans="1:11" ht="22.3" x14ac:dyDescent="0.5">
      <c r="A15" s="27" t="s">
        <v>59</v>
      </c>
    </row>
    <row r="17" spans="2:8" x14ac:dyDescent="0.3">
      <c r="B17" t="s">
        <v>16</v>
      </c>
      <c r="C17" t="s">
        <v>44</v>
      </c>
      <c r="D17" t="s">
        <v>45</v>
      </c>
      <c r="E17" t="s">
        <v>46</v>
      </c>
      <c r="F17" t="s">
        <v>49</v>
      </c>
      <c r="G17" t="s">
        <v>47</v>
      </c>
      <c r="H17" t="s">
        <v>48</v>
      </c>
    </row>
    <row r="18" spans="2:8" x14ac:dyDescent="0.3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Kennzahlen!H4/1000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3">
      <c r="B19" t="str">
        <f>Kennzahlen!B70</f>
        <v>Design und Architektur</v>
      </c>
      <c r="C19" s="29">
        <f>Kennzahlen!H70</f>
        <v>0.19228336495888679</v>
      </c>
      <c r="D19" s="29">
        <f>Kennzahlen!H83</f>
        <v>0.1</v>
      </c>
      <c r="E19" s="30">
        <f>'Fertigstellungsgrad der Akt.'!G3</f>
        <v>0.1</v>
      </c>
      <c r="F19" s="31">
        <f>Kennzahlen!H5/1000</f>
        <v>152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3">
      <c r="B20" t="str">
        <f>Kennzahlen!B71</f>
        <v>Implementierung</v>
      </c>
      <c r="C20" s="29">
        <f>Kennzahlen!H71</f>
        <v>0.5270588235294118</v>
      </c>
      <c r="D20" s="29">
        <f>Kennzahlen!H84</f>
        <v>0.1</v>
      </c>
      <c r="E20" s="30">
        <f>'Fertigstellungsgrad der Akt.'!G4</f>
        <v>0.1</v>
      </c>
      <c r="F20" s="31">
        <f>Kennzahlen!H6/1000</f>
        <v>112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3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>Kennzahlen!H7/1000</f>
        <v>0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3">
      <c r="B22" t="str">
        <f>Kennzahlen!B73</f>
        <v>Projektmanagement</v>
      </c>
      <c r="C22" s="29">
        <f>Kennzahlen!H73</f>
        <v>0.28235294117647058</v>
      </c>
      <c r="D22" s="29">
        <f>Kennzahlen!H86</f>
        <v>0.4</v>
      </c>
      <c r="E22" s="30">
        <f>'Fertigstellungsgrad der Akt.'!G6</f>
        <v>0.4</v>
      </c>
      <c r="F22" s="31">
        <f>Kennzahlen!H8/1000</f>
        <v>132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3">
      <c r="B23" t="str">
        <f>Kennzahlen!B74</f>
        <v>Puffer für unerwartetes</v>
      </c>
      <c r="C23" s="29">
        <f>Kennzahlen!H74</f>
        <v>6.1829111206526406E-2</v>
      </c>
      <c r="D23" s="29">
        <f>Kennzahlen!H87</f>
        <v>0.45</v>
      </c>
      <c r="E23" s="30">
        <f>'Fertigstellungsgrad der Akt.'!G7</f>
        <v>0.45</v>
      </c>
      <c r="F23" s="31">
        <f>Kennzahlen!H9/1000</f>
        <v>48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3">
      <c r="B24" t="str">
        <f>Kennzahlen!B75</f>
        <v>Materialkosten</v>
      </c>
      <c r="C24" s="29">
        <f>Kennzahlen!H75</f>
        <v>0.128</v>
      </c>
      <c r="D24" s="29">
        <f>Kennzahlen!H88</f>
        <v>0.12</v>
      </c>
      <c r="E24" s="30">
        <f>'Fertigstellungsgrad der Akt.'!G8</f>
        <v>0.12</v>
      </c>
      <c r="F24" s="31">
        <f>Kennzahlen!H10/1000</f>
        <v>16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1 C18:D24">
    <cfRule type="cellIs" dxfId="18" priority="13" operator="greaterThanOrEqual">
      <formula>$K$4</formula>
    </cfRule>
    <cfRule type="cellIs" dxfId="17" priority="14" operator="lessThan">
      <formula>$K$3</formula>
    </cfRule>
    <cfRule type="cellIs" dxfId="16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G5:G11 G18:G24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1" zoomScaleNormal="85" workbookViewId="0">
      <selection activeCell="S39" sqref="S39"/>
    </sheetView>
  </sheetViews>
  <sheetFormatPr baseColWidth="10" defaultRowHeight="12.45" x14ac:dyDescent="0.3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D1" zoomScale="125" zoomScaleNormal="125" workbookViewId="0">
      <selection activeCell="C15" sqref="C15"/>
    </sheetView>
  </sheetViews>
  <sheetFormatPr baseColWidth="10" defaultRowHeight="13" customHeight="1" x14ac:dyDescent="0.3"/>
  <cols>
    <col min="1" max="1" width="34.3828125" customWidth="1"/>
    <col min="2" max="2" width="11.15234375" customWidth="1"/>
    <col min="3" max="3" width="10.15234375" customWidth="1"/>
    <col min="4" max="4" width="10.3046875" customWidth="1"/>
    <col min="5" max="13" width="9.3828125" customWidth="1"/>
    <col min="14" max="14" width="11" customWidth="1"/>
    <col min="15" max="15" width="15.3828125" customWidth="1"/>
    <col min="16" max="16" width="14.84375" customWidth="1"/>
  </cols>
  <sheetData>
    <row r="1" spans="1:17" ht="13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3" customHeight="1" x14ac:dyDescent="0.35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3" customHeight="1" x14ac:dyDescent="0.35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3" customHeight="1" x14ac:dyDescent="0.35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3" customHeight="1" x14ac:dyDescent="0.35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3" customHeight="1" x14ac:dyDescent="0.35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3" customHeight="1" x14ac:dyDescent="0.35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3" customHeight="1" x14ac:dyDescent="0.3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3" customHeight="1" x14ac:dyDescent="0.3">
      <c r="A9" s="9"/>
      <c r="P9" s="10"/>
    </row>
    <row r="10" spans="1:17" ht="13" customHeight="1" x14ac:dyDescent="0.3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3" customHeight="1" x14ac:dyDescent="0.3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3" customHeight="1" x14ac:dyDescent="0.3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3" customHeight="1" x14ac:dyDescent="0.35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3" customHeight="1" x14ac:dyDescent="0.35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3" customHeight="1" x14ac:dyDescent="0.3"/>
  <cols>
    <col min="1" max="1" width="35.3828125" customWidth="1"/>
    <col min="2" max="8" width="9.3828125" customWidth="1"/>
    <col min="9" max="9" width="13.69140625" style="20" customWidth="1"/>
    <col min="10" max="10" width="12.3046875" style="20" customWidth="1"/>
    <col min="11" max="12" width="11.3828125" style="20" customWidth="1"/>
    <col min="13" max="13" width="12.3046875" style="20" customWidth="1"/>
    <col min="14" max="15" width="11.3828125" style="20" customWidth="1"/>
    <col min="16" max="16" width="12.3046875" style="21" customWidth="1"/>
  </cols>
  <sheetData>
    <row r="1" spans="1:16" ht="13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3" customHeight="1" x14ac:dyDescent="0.35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3" customHeight="1" x14ac:dyDescent="0.35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3" customHeight="1" x14ac:dyDescent="0.35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3" customHeight="1" x14ac:dyDescent="0.35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3" customHeight="1" x14ac:dyDescent="0.35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3" customHeight="1" x14ac:dyDescent="0.35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3" customHeight="1" x14ac:dyDescent="0.3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3" customHeight="1" x14ac:dyDescent="0.3">
      <c r="A9" s="2"/>
      <c r="B9" s="2"/>
      <c r="C9" s="2"/>
      <c r="D9" s="2"/>
      <c r="E9" s="2"/>
      <c r="F9" s="2"/>
      <c r="G9" s="2"/>
      <c r="H9" s="2"/>
    </row>
    <row r="10" spans="1:16" ht="13" customHeight="1" x14ac:dyDescent="0.3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3" customHeight="1" x14ac:dyDescent="0.3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3" customHeight="1" x14ac:dyDescent="0.3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3" customHeight="1" x14ac:dyDescent="0.3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31" sqref="N31"/>
    </sheetView>
  </sheetViews>
  <sheetFormatPr baseColWidth="10" defaultRowHeight="13" customHeight="1" x14ac:dyDescent="0.3"/>
  <cols>
    <col min="1" max="1" width="35.3828125" customWidth="1"/>
    <col min="2" max="3" width="10.15234375" customWidth="1"/>
    <col min="4" max="8" width="11.3828125" customWidth="1"/>
    <col min="9" max="11" width="4" customWidth="1"/>
    <col min="12" max="13" width="5" customWidth="1"/>
  </cols>
  <sheetData>
    <row r="1" spans="1:13" ht="13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3" customHeight="1" x14ac:dyDescent="0.35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3" customHeight="1" x14ac:dyDescent="0.35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3" customHeight="1" x14ac:dyDescent="0.35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3" customHeight="1" x14ac:dyDescent="0.35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3" customHeight="1" x14ac:dyDescent="0.35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3" customHeight="1" x14ac:dyDescent="0.35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3" customHeight="1" x14ac:dyDescent="0.3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3" customHeight="1" x14ac:dyDescent="0.3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2017-03-20T23:24:28Z</dcterms:modified>
</cp:coreProperties>
</file>