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D110" i="4" l="1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0" i="4"/>
  <c r="B110" i="4"/>
  <c r="B111" i="4"/>
  <c r="B112" i="4"/>
  <c r="B113" i="4"/>
  <c r="B114" i="4"/>
  <c r="B115" i="4"/>
  <c r="B116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D97" i="4"/>
  <c r="E97" i="4"/>
  <c r="F97" i="4"/>
  <c r="G97" i="4"/>
  <c r="H97" i="4"/>
  <c r="I97" i="4"/>
  <c r="C97" i="4"/>
  <c r="B97" i="4"/>
  <c r="B98" i="4"/>
  <c r="B99" i="4"/>
  <c r="B100" i="4"/>
  <c r="B101" i="4"/>
  <c r="B102" i="4"/>
  <c r="B103" i="4"/>
  <c r="B30" i="4"/>
  <c r="B31" i="4"/>
  <c r="B32" i="4"/>
  <c r="B33" i="4"/>
  <c r="B34" i="4"/>
  <c r="B35" i="4"/>
  <c r="B36" i="4"/>
  <c r="B17" i="4"/>
  <c r="B18" i="4"/>
  <c r="B19" i="4"/>
  <c r="B20" i="4"/>
  <c r="B21" i="4"/>
  <c r="B22" i="4"/>
  <c r="B23" i="4"/>
  <c r="E92" i="4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C21" i="6" s="1"/>
  <c r="H8" i="6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I30" i="4" s="1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6" i="4"/>
  <c r="B7" i="4"/>
  <c r="B8" i="4"/>
  <c r="B9" i="4"/>
  <c r="B4" i="4"/>
  <c r="B43" i="4" s="1"/>
  <c r="B56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B75" i="4" l="1"/>
  <c r="B11" i="6"/>
  <c r="B69" i="4"/>
  <c r="B5" i="6"/>
  <c r="G36" i="4"/>
  <c r="G62" i="4" s="1"/>
  <c r="G88" i="4"/>
  <c r="C33" i="4"/>
  <c r="C59" i="4" s="1"/>
  <c r="C85" i="4"/>
  <c r="H35" i="4"/>
  <c r="H74" i="4" s="1"/>
  <c r="C23" i="6" s="1"/>
  <c r="F23" i="6"/>
  <c r="D35" i="4"/>
  <c r="D48" i="4" s="1"/>
  <c r="D87" i="4"/>
  <c r="F34" i="4"/>
  <c r="F60" i="4" s="1"/>
  <c r="H33" i="4"/>
  <c r="H59" i="4" s="1"/>
  <c r="F21" i="6"/>
  <c r="H85" i="4"/>
  <c r="D21" i="6" s="1"/>
  <c r="G21" i="6" s="1"/>
  <c r="D33" i="4"/>
  <c r="D59" i="4" s="1"/>
  <c r="D85" i="4"/>
  <c r="F32" i="4"/>
  <c r="F58" i="4" s="1"/>
  <c r="H31" i="4"/>
  <c r="H57" i="4" s="1"/>
  <c r="F19" i="6"/>
  <c r="D31" i="4"/>
  <c r="D44" i="4" s="1"/>
  <c r="D83" i="4"/>
  <c r="F30" i="4"/>
  <c r="F69" i="4" s="1"/>
  <c r="E36" i="4"/>
  <c r="E75" i="4" s="1"/>
  <c r="C30" i="4"/>
  <c r="C82" i="4" s="1"/>
  <c r="C32" i="4"/>
  <c r="C58" i="4" s="1"/>
  <c r="C84" i="4"/>
  <c r="G35" i="4"/>
  <c r="G87" i="4" s="1"/>
  <c r="E34" i="4"/>
  <c r="E73" i="4" s="1"/>
  <c r="G33" i="4"/>
  <c r="G59" i="4" s="1"/>
  <c r="G85" i="4"/>
  <c r="E32" i="4"/>
  <c r="E45" i="4" s="1"/>
  <c r="E84" i="4"/>
  <c r="G31" i="4"/>
  <c r="G83" i="4" s="1"/>
  <c r="E30" i="4"/>
  <c r="E69" i="4" s="1"/>
  <c r="E82" i="4"/>
  <c r="H36" i="4"/>
  <c r="H49" i="4" s="1"/>
  <c r="F24" i="6"/>
  <c r="D36" i="4"/>
  <c r="D49" i="4" s="1"/>
  <c r="D88" i="4"/>
  <c r="C35" i="4"/>
  <c r="C48" i="4" s="1"/>
  <c r="C87" i="4"/>
  <c r="C31" i="4"/>
  <c r="C57" i="4" s="1"/>
  <c r="C83" i="4"/>
  <c r="F35" i="4"/>
  <c r="F61" i="4" s="1"/>
  <c r="H34" i="4"/>
  <c r="H60" i="4" s="1"/>
  <c r="F22" i="6"/>
  <c r="D34" i="4"/>
  <c r="D60" i="4" s="1"/>
  <c r="F33" i="4"/>
  <c r="F46" i="4" s="1"/>
  <c r="F85" i="4"/>
  <c r="H32" i="4"/>
  <c r="H84" i="4" s="1"/>
  <c r="D20" i="6" s="1"/>
  <c r="F20" i="6"/>
  <c r="D32" i="4"/>
  <c r="D45" i="4" s="1"/>
  <c r="D84" i="4"/>
  <c r="F31" i="4"/>
  <c r="F57" i="4" s="1"/>
  <c r="H30" i="4"/>
  <c r="H56" i="4" s="1"/>
  <c r="H82" i="4"/>
  <c r="D18" i="6" s="1"/>
  <c r="F18" i="6"/>
  <c r="D30" i="4"/>
  <c r="D56" i="4" s="1"/>
  <c r="C34" i="4"/>
  <c r="C60" i="4" s="1"/>
  <c r="E35" i="4"/>
  <c r="E61" i="4" s="1"/>
  <c r="G34" i="4"/>
  <c r="G60" i="4" s="1"/>
  <c r="E33" i="4"/>
  <c r="E46" i="4" s="1"/>
  <c r="E85" i="4"/>
  <c r="G32" i="4"/>
  <c r="G58" i="4" s="1"/>
  <c r="E31" i="4"/>
  <c r="E57" i="4" s="1"/>
  <c r="G30" i="4"/>
  <c r="G56" i="4" s="1"/>
  <c r="C36" i="4"/>
  <c r="C62" i="4" s="1"/>
  <c r="F36" i="4"/>
  <c r="F62" i="4" s="1"/>
  <c r="C74" i="4"/>
  <c r="F73" i="4"/>
  <c r="I72" i="4"/>
  <c r="C8" i="6" s="1"/>
  <c r="G75" i="4"/>
  <c r="I47" i="4"/>
  <c r="I43" i="4"/>
  <c r="I85" i="4"/>
  <c r="D8" i="6" s="1"/>
  <c r="F48" i="4"/>
  <c r="I73" i="4"/>
  <c r="C9" i="6" s="1"/>
  <c r="C49" i="4"/>
  <c r="F49" i="4"/>
  <c r="I74" i="4"/>
  <c r="C10" i="6" s="1"/>
  <c r="I70" i="4"/>
  <c r="C6" i="6" s="1"/>
  <c r="I75" i="4"/>
  <c r="C11" i="6" s="1"/>
  <c r="I69" i="4"/>
  <c r="C5" i="6" s="1"/>
  <c r="I82" i="4"/>
  <c r="D5" i="6" s="1"/>
  <c r="I71" i="4"/>
  <c r="C7" i="6" s="1"/>
  <c r="I62" i="4"/>
  <c r="D61" i="4"/>
  <c r="H43" i="4"/>
  <c r="G48" i="4"/>
  <c r="I46" i="4"/>
  <c r="I45" i="4"/>
  <c r="H44" i="4"/>
  <c r="F56" i="4"/>
  <c r="C61" i="4"/>
  <c r="I59" i="4"/>
  <c r="H58" i="4"/>
  <c r="I86" i="4"/>
  <c r="D9" i="6" s="1"/>
  <c r="I48" i="4"/>
  <c r="E48" i="4"/>
  <c r="I44" i="4"/>
  <c r="E44" i="4"/>
  <c r="I49" i="4"/>
  <c r="D57" i="4"/>
  <c r="F43" i="4"/>
  <c r="F47" i="4"/>
  <c r="I56" i="4"/>
  <c r="I60" i="4"/>
  <c r="E60" i="4"/>
  <c r="I87" i="4"/>
  <c r="D10" i="6" s="1"/>
  <c r="I83" i="4"/>
  <c r="D6" i="6" s="1"/>
  <c r="E43" i="4"/>
  <c r="I88" i="4"/>
  <c r="D11" i="6" s="1"/>
  <c r="I84" i="4"/>
  <c r="D7" i="6" s="1"/>
  <c r="G49" i="4"/>
  <c r="B48" i="4"/>
  <c r="B61" i="4" s="1"/>
  <c r="B44" i="4"/>
  <c r="B57" i="4" s="1"/>
  <c r="B45" i="4"/>
  <c r="B58" i="4" s="1"/>
  <c r="B47" i="4"/>
  <c r="B60" i="4" s="1"/>
  <c r="B46" i="4"/>
  <c r="B59" i="4" s="1"/>
  <c r="B88" i="4" l="1"/>
  <c r="B24" i="6"/>
  <c r="D69" i="4"/>
  <c r="G46" i="4"/>
  <c r="E59" i="4"/>
  <c r="G7" i="6"/>
  <c r="E58" i="4"/>
  <c r="E74" i="4"/>
  <c r="E86" i="4"/>
  <c r="D73" i="4"/>
  <c r="D43" i="4"/>
  <c r="H46" i="4"/>
  <c r="G9" i="6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18" i="6"/>
  <c r="F45" i="4"/>
  <c r="H61" i="4"/>
  <c r="G45" i="4"/>
  <c r="H87" i="4"/>
  <c r="D23" i="6" s="1"/>
  <c r="G23" i="6" s="1"/>
  <c r="E62" i="4"/>
  <c r="C45" i="4"/>
  <c r="G5" i="6"/>
  <c r="C75" i="4"/>
  <c r="E88" i="4"/>
  <c r="F84" i="4"/>
  <c r="C73" i="4"/>
  <c r="H10" i="6"/>
  <c r="G61" i="4"/>
  <c r="C56" i="4"/>
  <c r="G70" i="4"/>
  <c r="H73" i="4"/>
  <c r="C22" i="6" s="1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C20" i="6" s="1"/>
  <c r="G74" i="4"/>
  <c r="H88" i="4"/>
  <c r="D24" i="6" s="1"/>
  <c r="H83" i="4"/>
  <c r="D19" i="6" s="1"/>
  <c r="H75" i="4"/>
  <c r="C24" i="6" s="1"/>
  <c r="E56" i="4"/>
  <c r="H45" i="4"/>
  <c r="C46" i="4"/>
  <c r="D58" i="4"/>
  <c r="H62" i="4"/>
  <c r="C47" i="4"/>
  <c r="G47" i="4"/>
  <c r="H48" i="4"/>
  <c r="G10" i="6"/>
  <c r="F44" i="4"/>
  <c r="G8" i="6"/>
  <c r="F83" i="4"/>
  <c r="H86" i="4"/>
  <c r="D22" i="6" s="1"/>
  <c r="G69" i="4"/>
  <c r="F70" i="4"/>
  <c r="H69" i="4"/>
  <c r="C18" i="6" s="1"/>
  <c r="H70" i="4"/>
  <c r="C19" i="6" s="1"/>
  <c r="B83" i="4" l="1"/>
  <c r="B19" i="6"/>
  <c r="B86" i="4"/>
  <c r="B22" i="6"/>
  <c r="B84" i="4"/>
  <c r="B20" i="6"/>
  <c r="B87" i="4"/>
  <c r="B23" i="6"/>
  <c r="B85" i="4"/>
  <c r="B21" i="6"/>
  <c r="H6" i="6"/>
  <c r="G19" i="6"/>
  <c r="H5" i="6"/>
  <c r="G18" i="6"/>
  <c r="H11" i="6"/>
  <c r="G24" i="6"/>
  <c r="H7" i="6"/>
  <c r="G20" i="6"/>
  <c r="H9" i="6"/>
  <c r="G22" i="6"/>
</calcChain>
</file>

<file path=xl/sharedStrings.xml><?xml version="1.0" encoding="utf-8"?>
<sst xmlns="http://schemas.openxmlformats.org/spreadsheetml/2006/main" count="175" uniqueCount="75">
  <si>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</si>
  <si>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</si>
  <si>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</si>
  <si>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</si>
  <si>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</si>
  <si>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</si>
  <si>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</si>
  <si>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</si>
  <si>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</si>
  <si>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</si>
  <si>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</si>
  <si>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</si>
  <si>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</si>
  <si>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</si>
  <si>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</si>
  <si>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</si>
  <si>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</si>
  <si>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</si>
  <si>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</si>
  <si>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</si>
  <si>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</si>
  <si>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</si>
  <si>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</si>
  <si>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</si>
  <si>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</si>
  <si>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</si>
  <si>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</si>
  <si>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</si>
  <si>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</si>
  <si>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</si>
  <si>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</si>
  <si>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</si>
  <si>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</si>
  <si>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</si>
  <si>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</si>
  <si>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</si>
  <si>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</si>
  <si>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</si>
  <si>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</si>
  <si>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</si>
  <si>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</si>
  <si>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</si>
  <si>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</si>
  <si>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</si>
  <si>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</si>
  <si>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</si>
  <si>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</si>
  <si>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</si>
  <si>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</si>
  <si>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</si>
  <si>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</si>
  <si>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</si>
  <si>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</si>
  <si>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</si>
  <si>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</si>
  <si>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</si>
  <si>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</si>
  <si>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</si>
  <si>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</si>
  <si>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</si>
  <si>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</si>
  <si>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</si>
  <si>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</si>
  <si>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</si>
  <si>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</si>
  <si>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</si>
  <si>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</si>
  <si>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</si>
  <si>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</si>
  <si>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</si>
  <si>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€</t>
  </si>
  <si>
    <t>BAC (Budget at Completion)</t>
  </si>
  <si>
    <t>EAC (Estimate at Completion)</t>
  </si>
  <si>
    <t>BAC / CPI</t>
  </si>
  <si>
    <t>EV /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</si>
</sst>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4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73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3119702.3809523811</c:v>
                </c:pt>
                <c:pt idx="1">
                  <c:v>22050416.666666664</c:v>
                </c:pt>
                <c:pt idx="2">
                  <c:v>11231947.222222222</c:v>
                </c:pt>
                <c:pt idx="3">
                  <c:v>3775440.2777777775</c:v>
                </c:pt>
                <c:pt idx="4">
                  <c:v>2211204.1666666665</c:v>
                </c:pt>
                <c:pt idx="5">
                  <c:v>1331321.3541666667</c:v>
                </c:pt>
                <c:pt idx="6">
                  <c:v>1168380.0925925926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543483</xdr:colOff>
      <xdr:row>1</xdr:row>
      <xdr:rowOff>40341</xdr:rowOff>
    </xdr:from>
    <xdr:to>
      <xdr:col>22</xdr:col>
      <xdr:colOff>543483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65">
      <calculatedColumnFormula>SUM('Budgetierte Kosten'!$B2:'Budgetierte Kosten'!B2)*'Budgetierte Kosten'!$B$14*'Fertigstellungsgrad der Akt.'!B2</calculatedColumnFormula>
    </tableColumn>
    <tableColumn id="3" name="2" dataDxfId="64">
      <calculatedColumnFormula>SUM('Budgetierte Kosten'!$B2:'Budgetierte Kosten'!C2)*'Budgetierte Kosten'!$B$14*'Fertigstellungsgrad der Akt.'!C2</calculatedColumnFormula>
    </tableColumn>
    <tableColumn id="4" name="3" dataDxfId="63">
      <calculatedColumnFormula>SUM('Budgetierte Kosten'!$B2:'Budgetierte Kosten'!D2)*'Budgetierte Kosten'!$B$14*'Fertigstellungsgrad der Akt.'!D2</calculatedColumnFormula>
    </tableColumn>
    <tableColumn id="5" name="4" dataDxfId="62">
      <calculatedColumnFormula>SUM('Budgetierte Kosten'!$B2:'Budgetierte Kosten'!E2)*'Budgetierte Kosten'!$B$14*'Fertigstellungsgrad der Akt.'!E2</calculatedColumnFormula>
    </tableColumn>
    <tableColumn id="6" name="5" dataDxfId="61">
      <calculatedColumnFormula>SUM('Budgetierte Kosten'!$B2:'Budgetierte Kosten'!F2)*'Budgetierte Kosten'!$B$14*'Fertigstellungsgrad der Akt.'!F2</calculatedColumnFormula>
    </tableColumn>
    <tableColumn id="7" name="6" dataDxfId="60">
      <calculatedColumnFormula>SUM('Budgetierte Kosten'!$B2:'Budgetierte Kosten'!G2)*'Budgetierte Kosten'!$B$14*'Fertigstellungsgrad der Akt.'!G2</calculatedColumnFormula>
    </tableColumn>
    <tableColumn id="8" name="7" dataDxfId="59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Tabelle46781213" displayName="Tabelle46781213" ref="B109:I116" totalsRowShown="0">
  <autoFilter ref="B109:I116"/>
  <tableColumns count="8">
    <tableColumn id="1" name="Posten" dataDxfId="1">
      <calculatedColumnFormula>B97</calculatedColumnFormula>
    </tableColumn>
    <tableColumn id="2" name="1" dataDxfId="0">
      <calculatedColumnFormula>IF(C69=$L$70,$L$70,$E$92/C69)</calculatedColumnFormula>
    </tableColumn>
    <tableColumn id="3" name="2" dataDxfId="7">
      <calculatedColumnFormula>IF(D69=$L$70,$L$70,$E$92/D69)</calculatedColumnFormula>
    </tableColumn>
    <tableColumn id="4" name="3" dataDxfId="6">
      <calculatedColumnFormula>IF(E69=$L$70,$L$70,$E$92/E69)</calculatedColumnFormula>
    </tableColumn>
    <tableColumn id="5" name="4" dataDxfId="5">
      <calculatedColumnFormula>IF(F69=$L$70,$L$70,$E$92/F69)</calculatedColumnFormula>
    </tableColumn>
    <tableColumn id="6" name="5" dataDxfId="4">
      <calculatedColumnFormula>IF(G69=$L$70,$L$70,$E$92/G69)</calculatedColumnFormula>
    </tableColumn>
    <tableColumn id="7" name="6" dataDxfId="3">
      <calculatedColumnFormula>IF(H69=$L$70,$L$70,$E$92/H69)</calculatedColumnFormula>
    </tableColumn>
    <tableColumn id="8" name="7" dataDxfId="2">
      <calculatedColumnFormula>IF(I69=$L$70,$L$70,$E$92/I69)</calculatedColumn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34">
      <calculatedColumnFormula>Kennzahlen!I69</calculatedColumnFormula>
    </tableColumn>
    <tableColumn id="3" name="SPI" dataDxfId="33">
      <calculatedColumnFormula>Kennzahlen!I82</calculatedColumnFormula>
    </tableColumn>
    <tableColumn id="4" name="Abgeschlossen" dataDxfId="32">
      <calculatedColumnFormula>'Fertigstellungsgrad der Akt.'!H2</calculatedColumnFormula>
    </tableColumn>
    <tableColumn id="5" name="Budget [k €]" dataDxfId="31"/>
    <tableColumn id="6" name="Status" dataDxfId="30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29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28">
      <calculatedColumnFormula>Kennzahlen!H69</calculatedColumnFormula>
    </tableColumn>
    <tableColumn id="3" name="SPI" dataDxfId="27">
      <calculatedColumnFormula>Kennzahlen!H82</calculatedColumnFormula>
    </tableColumn>
    <tableColumn id="4" name="Abgeschlossen" dataDxfId="26">
      <calculatedColumnFormula>'Fertigstellungsgrad der Akt.'!G2</calculatedColumnFormula>
    </tableColumn>
    <tableColumn id="5" name="Budget [k €]" dataDxfId="25">
      <calculatedColumnFormula>Kennzahlen!H4/1000</calculatedColumnFormula>
    </tableColumn>
    <tableColumn id="6" name="Status" dataDxfId="24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22">
      <calculatedColumnFormula>B17</calculatedColumnFormula>
    </tableColumn>
    <tableColumn id="2" name="1" dataDxfId="58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23">
      <calculatedColumnFormula>B4</calculatedColumnFormula>
    </tableColumn>
    <tableColumn id="2" name="1" dataDxfId="57">
      <calculatedColumnFormula>'Tatsächliche Kosten'!B2*'Tatsächliche Kosten'!$B$15</calculatedColumnFormula>
    </tableColumn>
    <tableColumn id="3" name="2" dataDxfId="56"/>
    <tableColumn id="4" name="3" dataDxfId="55"/>
    <tableColumn id="5" name="4" dataDxfId="54"/>
    <tableColumn id="6" name="5" dataDxfId="53"/>
    <tableColumn id="7" name="6" dataDxfId="52"/>
    <tableColumn id="8" name="7" dataDxfId="51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50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49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48">
      <calculatedColumnFormula>IF(C17=0,$L$70,C30/C17)</calculatedColumnFormula>
    </tableColumn>
    <tableColumn id="3" name="2" dataDxfId="47">
      <calculatedColumnFormula>IF(D17=0,$L$70,D30/D17)</calculatedColumnFormula>
    </tableColumn>
    <tableColumn id="4" name="3" dataDxfId="46">
      <calculatedColumnFormula>IF(E17=0,$L$70,E30/E17)</calculatedColumnFormula>
    </tableColumn>
    <tableColumn id="5" name="4" dataDxfId="45">
      <calculatedColumnFormula>IF(F17=0,$L$70,F30/F17)</calculatedColumnFormula>
    </tableColumn>
    <tableColumn id="6" name="5" dataDxfId="44">
      <calculatedColumnFormula>IF(G17=0,$L$70,G30/G17)</calculatedColumnFormula>
    </tableColumn>
    <tableColumn id="7" name="6" dataDxfId="43">
      <calculatedColumnFormula>IF(H17=0,$L$70,H30/H17)</calculatedColumnFormula>
    </tableColumn>
    <tableColumn id="8" name="7" dataDxfId="42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41">
      <calculatedColumnFormula>IF(C4=0,$L$70,C30/C4)</calculatedColumnFormula>
    </tableColumn>
    <tableColumn id="3" name="2" dataDxfId="40">
      <calculatedColumnFormula>IF(D4=0,$L$70,D30/D4)</calculatedColumnFormula>
    </tableColumn>
    <tableColumn id="4" name="3" dataDxfId="39">
      <calculatedColumnFormula>IF(E4=0,$L$70,E30/E4)</calculatedColumnFormula>
    </tableColumn>
    <tableColumn id="5" name="4" dataDxfId="38">
      <calculatedColumnFormula>IF(F4=0,$L$70,F30/F4)</calculatedColumnFormula>
    </tableColumn>
    <tableColumn id="6" name="5" dataDxfId="37">
      <calculatedColumnFormula>IF(G4=0,$L$70,G30/G4)</calculatedColumnFormula>
    </tableColumn>
    <tableColumn id="7" name="6" dataDxfId="36">
      <calculatedColumnFormula>IF(H4=0,$L$70,H30/H4)</calculatedColumnFormula>
    </tableColumn>
    <tableColumn id="8" name="7" dataDxfId="35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Tabelle467812" displayName="Tabelle467812" ref="B96:I103" totalsRowShown="0">
  <autoFilter ref="B96:I103"/>
  <tableColumns count="8">
    <tableColumn id="1" name="Posten" dataDxfId="15">
      <calculatedColumnFormula>B82</calculatedColumnFormula>
    </tableColumn>
    <tableColumn id="2" name="1" dataDxfId="14">
      <calculatedColumnFormula>IF(C69=$L$70,$L$70,($E$92-C30)/C69)</calculatedColumnFormula>
    </tableColumn>
    <tableColumn id="3" name="2" dataDxfId="21">
      <calculatedColumnFormula>IF(D69=$L$70,$L$70,($E$92-D30)/D69)</calculatedColumnFormula>
    </tableColumn>
    <tableColumn id="4" name="3" dataDxfId="20">
      <calculatedColumnFormula>IF(E69=$L$70,$L$70,($E$92-E30)/E69)</calculatedColumnFormula>
    </tableColumn>
    <tableColumn id="5" name="4" dataDxfId="19">
      <calculatedColumnFormula>IF(F69=$L$70,$L$70,($E$92-F30)/F69)</calculatedColumnFormula>
    </tableColumn>
    <tableColumn id="6" name="5" dataDxfId="18">
      <calculatedColumnFormula>IF(G69=$L$70,$L$70,($E$92-G30)/G69)</calculatedColumnFormula>
    </tableColumn>
    <tableColumn id="7" name="6" dataDxfId="17">
      <calculatedColumnFormula>IF(H69=$L$70,$L$70,($E$92-H30)/H69)</calculatedColumnFormula>
    </tableColumn>
    <tableColumn id="8" name="7" dataDxfId="16">
      <calculatedColumnFormula>IF(I69=$L$70,$L$70,($E$92-I30)/I69)</calculatedColumn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4" workbookViewId="0">
      <selection activeCell="E118" sqref="E118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2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2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2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2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2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2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2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2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2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2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2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2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2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2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2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2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2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2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I69" si="24">IF(I17=0,"-",I30/I17)</f>
        <v>0.95893451720310763</v>
      </c>
      <c r="K69" t="s">
        <v>18</v>
      </c>
      <c r="L69" t="s">
        <v>74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I70" si="26">IF(I18=0,"-",I31/I18)</f>
        <v>0.78583666476299252</v>
      </c>
      <c r="K70" t="s">
        <v>65</v>
      </c>
      <c r="L70" t="s">
        <v>66</v>
      </c>
    </row>
    <row r="71" spans="1:20" x14ac:dyDescent="0.2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I71" si="27">IF(I19=0,"-",I32/I19)</f>
        <v>0.94117647058823528</v>
      </c>
    </row>
    <row r="72" spans="1:20" x14ac:dyDescent="0.2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I72" si="28">IF(I20=0,"-",I33/I20)</f>
        <v>0.13445378151260504</v>
      </c>
    </row>
    <row r="73" spans="1:20" x14ac:dyDescent="0.2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I73" si="29">IF(I21=0,"-",I34/I21)</f>
        <v>0.37745098039215685</v>
      </c>
    </row>
    <row r="74" spans="1:20" x14ac:dyDescent="0.2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I74" si="30">IF(I22=0,"-",I35/I22)</f>
        <v>8.7104072398190055E-2</v>
      </c>
    </row>
    <row r="75" spans="1:20" x14ac:dyDescent="0.2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I82" si="37"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I83" si="39">IF(I5=0,"-",I31/I5)</f>
        <v>0.4</v>
      </c>
    </row>
    <row r="84" spans="1:13" x14ac:dyDescent="0.2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I84" si="40">IF(I6=0,"-",I32/I6)</f>
        <v>0.25</v>
      </c>
    </row>
    <row r="85" spans="1:13" x14ac:dyDescent="0.2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I85" si="41">IF(I7=0,"-",I33/I7)</f>
        <v>0.25</v>
      </c>
    </row>
    <row r="86" spans="1:13" x14ac:dyDescent="0.2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I86" si="42">IF(I8=0,"-",I34/I8)</f>
        <v>0.5</v>
      </c>
    </row>
    <row r="87" spans="1:13" x14ac:dyDescent="0.2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I87" si="43">IF(I9=0,"-",I35/I9)</f>
        <v>0.55000000000000004</v>
      </c>
    </row>
    <row r="88" spans="1:13" x14ac:dyDescent="0.2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I88" si="44">IF(I10=0,"-",I36/I10)</f>
        <v>0.14000000000000001</v>
      </c>
    </row>
    <row r="92" spans="1:13" ht="23.25" x14ac:dyDescent="0.35">
      <c r="A92" s="33" t="s">
        <v>71</v>
      </c>
      <c r="E92">
        <f>1.25 * 10^6</f>
        <v>1250000</v>
      </c>
      <c r="F92" t="s">
        <v>70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</row>
    <row r="97" spans="1:12" x14ac:dyDescent="0.2">
      <c r="B97" t="str">
        <f t="shared" ref="B97:B103" si="45">B82</f>
        <v>Anforderungsanalyse</v>
      </c>
      <c r="C97" s="29">
        <f t="shared" ref="C97:I103" si="46">IF(C69=$L$70,$L$70,($E$92-C30)/C69)</f>
        <v>3119702.3809523811</v>
      </c>
      <c r="D97" s="29">
        <f t="shared" si="46"/>
        <v>22050416.666666664</v>
      </c>
      <c r="E97" s="29">
        <f t="shared" si="46"/>
        <v>11231947.222222222</v>
      </c>
      <c r="F97" s="29">
        <f t="shared" si="46"/>
        <v>3775440.2777777775</v>
      </c>
      <c r="G97" s="29">
        <f t="shared" si="46"/>
        <v>2211204.1666666665</v>
      </c>
      <c r="H97" s="29">
        <f t="shared" si="46"/>
        <v>1331321.3541666667</v>
      </c>
      <c r="I97" s="29">
        <f t="shared" si="46"/>
        <v>1168380.0925925926</v>
      </c>
      <c r="K97" t="s">
        <v>18</v>
      </c>
      <c r="L97" t="s">
        <v>69</v>
      </c>
    </row>
    <row r="98" spans="1:12" x14ac:dyDescent="0.2">
      <c r="B98" t="str">
        <f t="shared" si="45"/>
        <v>Design und Architektur</v>
      </c>
      <c r="C98" s="29" t="str">
        <f t="shared" ref="C98:I98" si="47">IF(C70=$L$70,$L$70,($E$92-C31)/C70)</f>
        <v>-</v>
      </c>
      <c r="D98" s="29" t="str">
        <f t="shared" si="47"/>
        <v>-</v>
      </c>
      <c r="E98" s="29" t="str">
        <f t="shared" si="47"/>
        <v>-</v>
      </c>
      <c r="F98" s="29">
        <f t="shared" si="47"/>
        <v>20390192.307692308</v>
      </c>
      <c r="G98" s="29">
        <f t="shared" si="47"/>
        <v>15435291.666666666</v>
      </c>
      <c r="H98" s="29">
        <f t="shared" si="47"/>
        <v>6421772.3684210526</v>
      </c>
      <c r="I98" s="29">
        <f t="shared" si="47"/>
        <v>1503111.3372093025</v>
      </c>
    </row>
    <row r="99" spans="1:12" x14ac:dyDescent="0.2">
      <c r="B99" t="str">
        <f t="shared" si="45"/>
        <v>Implementierung</v>
      </c>
      <c r="C99" s="29" t="str">
        <f t="shared" ref="C99:I99" si="48">IF(C71=$L$70,$L$70,($E$92-C32)/C71)</f>
        <v>-</v>
      </c>
      <c r="D99" s="29" t="str">
        <f t="shared" si="48"/>
        <v>-</v>
      </c>
      <c r="E99" s="29" t="str">
        <f t="shared" si="48"/>
        <v>-</v>
      </c>
      <c r="F99" s="29" t="str">
        <f t="shared" si="48"/>
        <v>-</v>
      </c>
      <c r="G99" s="29" t="str">
        <f t="shared" si="48"/>
        <v>-</v>
      </c>
      <c r="H99" s="29">
        <f t="shared" si="48"/>
        <v>2350401.7857142854</v>
      </c>
      <c r="I99" s="29">
        <f t="shared" si="48"/>
        <v>1285625</v>
      </c>
    </row>
    <row r="100" spans="1:12" x14ac:dyDescent="0.2">
      <c r="B100" t="str">
        <f t="shared" si="45"/>
        <v>Integration und Test</v>
      </c>
      <c r="C100" s="29" t="str">
        <f t="shared" ref="C100:I100" si="49">IF(C72=$L$70,$L$70,($E$92-C33)/C72)</f>
        <v>-</v>
      </c>
      <c r="D100" s="29" t="str">
        <f t="shared" si="49"/>
        <v>-</v>
      </c>
      <c r="E100" s="29" t="str">
        <f t="shared" si="49"/>
        <v>-</v>
      </c>
      <c r="F100" s="29" t="str">
        <f t="shared" si="49"/>
        <v>-</v>
      </c>
      <c r="G100" s="29" t="str">
        <f t="shared" si="49"/>
        <v>-</v>
      </c>
      <c r="H100" s="29" t="str">
        <f t="shared" si="49"/>
        <v>-</v>
      </c>
      <c r="I100" s="29">
        <f t="shared" si="49"/>
        <v>9267125</v>
      </c>
    </row>
    <row r="101" spans="1:12" x14ac:dyDescent="0.2">
      <c r="B101" t="str">
        <f t="shared" si="45"/>
        <v>Projektmanagement</v>
      </c>
      <c r="C101" s="29">
        <f t="shared" ref="C101:I101" si="50">IF(C73=$L$70,$L$70,($E$92-C34)/C73)</f>
        <v>18085295.454545457</v>
      </c>
      <c r="D101" s="29">
        <f t="shared" si="50"/>
        <v>53031500</v>
      </c>
      <c r="E101" s="29">
        <f t="shared" si="50"/>
        <v>15970984.848484848</v>
      </c>
      <c r="F101" s="29">
        <f t="shared" si="50"/>
        <v>10713477.272727273</v>
      </c>
      <c r="G101" s="29">
        <f t="shared" si="50"/>
        <v>6269393.9393939395</v>
      </c>
      <c r="H101" s="29">
        <f t="shared" si="50"/>
        <v>4240083.333333333</v>
      </c>
      <c r="I101" s="29">
        <f t="shared" si="50"/>
        <v>3107688.3116883119</v>
      </c>
    </row>
    <row r="102" spans="1:12" x14ac:dyDescent="0.2">
      <c r="B102" t="str">
        <f t="shared" si="45"/>
        <v>Puffer für unerwartetes</v>
      </c>
      <c r="C102" s="29">
        <f t="shared" ref="C102:I102" si="51">IF(C74=$L$70,$L$70,($E$92-C35)/C74)</f>
        <v>26548900</v>
      </c>
      <c r="D102" s="29">
        <f t="shared" si="51"/>
        <v>260145900.00000003</v>
      </c>
      <c r="E102" s="29">
        <f t="shared" si="51"/>
        <v>157301566.66666666</v>
      </c>
      <c r="F102" s="29">
        <f t="shared" si="51"/>
        <v>66231415.625000007</v>
      </c>
      <c r="G102" s="29">
        <f t="shared" si="51"/>
        <v>35602816.666666672</v>
      </c>
      <c r="H102" s="29">
        <f t="shared" si="51"/>
        <v>19867663.888888888</v>
      </c>
      <c r="I102" s="29">
        <f t="shared" si="51"/>
        <v>13997049.350649349</v>
      </c>
    </row>
    <row r="103" spans="1:12" x14ac:dyDescent="0.2">
      <c r="B103" t="str">
        <f t="shared" si="45"/>
        <v>Materialkosten</v>
      </c>
      <c r="C103" s="29">
        <f t="shared" ref="C103:I103" si="52">IF(C75=$L$70,$L$70,($E$92-C36)/C75)</f>
        <v>62498000</v>
      </c>
      <c r="D103" s="29">
        <f t="shared" si="52"/>
        <v>27340250</v>
      </c>
      <c r="E103" s="29">
        <f t="shared" si="52"/>
        <v>14578433.333333334</v>
      </c>
      <c r="F103" s="29">
        <f t="shared" si="52"/>
        <v>9993600</v>
      </c>
      <c r="G103" s="29">
        <f t="shared" si="52"/>
        <v>7107984.615384615</v>
      </c>
      <c r="H103" s="29">
        <f t="shared" si="52"/>
        <v>9750625</v>
      </c>
      <c r="I103" s="29">
        <f t="shared" si="52"/>
        <v>6871555.1020408152</v>
      </c>
    </row>
    <row r="107" spans="1:12" ht="23.25" x14ac:dyDescent="0.35">
      <c r="A107" s="33" t="s">
        <v>72</v>
      </c>
    </row>
    <row r="109" spans="1:12" x14ac:dyDescent="0.2">
      <c r="B109" t="s">
        <v>16</v>
      </c>
      <c r="C109" t="s">
        <v>19</v>
      </c>
      <c r="D109" t="s">
        <v>20</v>
      </c>
      <c r="E109" t="s">
        <v>21</v>
      </c>
      <c r="F109" t="s">
        <v>22</v>
      </c>
      <c r="G109" t="s">
        <v>23</v>
      </c>
      <c r="H109" t="s">
        <v>24</v>
      </c>
      <c r="I109" t="s">
        <v>25</v>
      </c>
    </row>
    <row r="110" spans="1:12" x14ac:dyDescent="0.2">
      <c r="B110" t="str">
        <f t="shared" ref="B110:B116" si="53">B97</f>
        <v>Anforderungsanalyse</v>
      </c>
      <c r="C110" s="29">
        <f t="shared" ref="C110:I116" si="54">IF(C69=$L$70,$L$70,$E$92/C69)</f>
        <v>3162202.3809523811</v>
      </c>
      <c r="D110" s="29">
        <f t="shared" si="54"/>
        <v>22135416.666666664</v>
      </c>
      <c r="E110" s="29">
        <f t="shared" si="54"/>
        <v>11362847.222222222</v>
      </c>
      <c r="F110" s="29">
        <f t="shared" si="54"/>
        <v>3910590.2777777775</v>
      </c>
      <c r="G110" s="29">
        <f t="shared" si="54"/>
        <v>2346354.1666666665</v>
      </c>
      <c r="H110" s="29">
        <f t="shared" si="54"/>
        <v>1466471.3541666667</v>
      </c>
      <c r="I110" s="29">
        <f t="shared" si="54"/>
        <v>1303530.0925925926</v>
      </c>
      <c r="K110" t="s">
        <v>18</v>
      </c>
      <c r="L110" t="s">
        <v>73</v>
      </c>
    </row>
    <row r="111" spans="1:12" x14ac:dyDescent="0.2">
      <c r="B111" t="str">
        <f t="shared" si="53"/>
        <v>Design und Architektur</v>
      </c>
      <c r="C111" s="29" t="str">
        <f t="shared" ref="C111:I111" si="55">IF(C70=$L$70,$L$70,$E$92/C70)</f>
        <v>-</v>
      </c>
      <c r="D111" s="29" t="str">
        <f t="shared" si="55"/>
        <v>-</v>
      </c>
      <c r="E111" s="29" t="str">
        <f t="shared" si="55"/>
        <v>-</v>
      </c>
      <c r="F111" s="29">
        <f t="shared" si="55"/>
        <v>20432692.307692308</v>
      </c>
      <c r="G111" s="29">
        <f t="shared" si="55"/>
        <v>15494791.666666666</v>
      </c>
      <c r="H111" s="29">
        <f t="shared" si="55"/>
        <v>6500822.3684210526</v>
      </c>
      <c r="I111" s="29">
        <f t="shared" si="55"/>
        <v>1590661.3372093025</v>
      </c>
    </row>
    <row r="112" spans="1:12" x14ac:dyDescent="0.2">
      <c r="B112" t="str">
        <f t="shared" si="53"/>
        <v>Implementierung</v>
      </c>
      <c r="C112" s="29" t="str">
        <f t="shared" ref="C112:I112" si="56">IF(C71=$L$70,$L$70,$E$92/C71)</f>
        <v>-</v>
      </c>
      <c r="D112" s="29" t="str">
        <f t="shared" si="56"/>
        <v>-</v>
      </c>
      <c r="E112" s="29" t="str">
        <f t="shared" si="56"/>
        <v>-</v>
      </c>
      <c r="F112" s="29" t="str">
        <f t="shared" si="56"/>
        <v>-</v>
      </c>
      <c r="G112" s="29" t="str">
        <f t="shared" si="56"/>
        <v>-</v>
      </c>
      <c r="H112" s="29">
        <f t="shared" si="56"/>
        <v>2371651.7857142854</v>
      </c>
      <c r="I112" s="29">
        <f t="shared" si="56"/>
        <v>1328125</v>
      </c>
    </row>
    <row r="113" spans="2:9" x14ac:dyDescent="0.2">
      <c r="B113" t="str">
        <f t="shared" si="53"/>
        <v>Integration und Test</v>
      </c>
      <c r="C113" s="29" t="str">
        <f t="shared" ref="C113:I113" si="57">IF(C72=$L$70,$L$70,$E$92/C72)</f>
        <v>-</v>
      </c>
      <c r="D113" s="29" t="str">
        <f t="shared" si="57"/>
        <v>-</v>
      </c>
      <c r="E113" s="29" t="str">
        <f t="shared" si="57"/>
        <v>-</v>
      </c>
      <c r="F113" s="29" t="str">
        <f t="shared" si="57"/>
        <v>-</v>
      </c>
      <c r="G113" s="29" t="str">
        <f t="shared" si="57"/>
        <v>-</v>
      </c>
      <c r="H113" s="29" t="str">
        <f t="shared" si="57"/>
        <v>-</v>
      </c>
      <c r="I113" s="29">
        <f t="shared" si="57"/>
        <v>9296875</v>
      </c>
    </row>
    <row r="114" spans="2:9" x14ac:dyDescent="0.2">
      <c r="B114" t="str">
        <f t="shared" si="53"/>
        <v>Projektmanagement</v>
      </c>
      <c r="C114" s="29">
        <f t="shared" ref="C114:I114" si="58">IF(C73=$L$70,$L$70,$E$92/C73)</f>
        <v>18110795.454545457</v>
      </c>
      <c r="D114" s="29">
        <f t="shared" si="58"/>
        <v>53125000</v>
      </c>
      <c r="E114" s="29">
        <f t="shared" si="58"/>
        <v>16098484.848484848</v>
      </c>
      <c r="F114" s="29">
        <f t="shared" si="58"/>
        <v>10866477.272727273</v>
      </c>
      <c r="G114" s="29">
        <f t="shared" si="58"/>
        <v>6439393.9393939395</v>
      </c>
      <c r="H114" s="29">
        <f t="shared" si="58"/>
        <v>4427083.333333333</v>
      </c>
      <c r="I114" s="29">
        <f t="shared" si="58"/>
        <v>3311688.3116883119</v>
      </c>
    </row>
    <row r="115" spans="2:9" x14ac:dyDescent="0.2">
      <c r="B115" t="str">
        <f t="shared" si="53"/>
        <v>Puffer für unerwartetes</v>
      </c>
      <c r="C115" s="29">
        <f t="shared" ref="C115:I115" si="59">IF(C74=$L$70,$L$70,$E$92/C74)</f>
        <v>26562500</v>
      </c>
      <c r="D115" s="29">
        <f t="shared" si="59"/>
        <v>260312500.00000003</v>
      </c>
      <c r="E115" s="29">
        <f t="shared" si="59"/>
        <v>157604166.66666666</v>
      </c>
      <c r="F115" s="29">
        <f t="shared" si="59"/>
        <v>66572265.625000007</v>
      </c>
      <c r="G115" s="29">
        <f t="shared" si="59"/>
        <v>35947916.666666672</v>
      </c>
      <c r="H115" s="29">
        <f t="shared" si="59"/>
        <v>20217013.888888888</v>
      </c>
      <c r="I115" s="29">
        <f t="shared" si="59"/>
        <v>14350649.350649349</v>
      </c>
    </row>
    <row r="116" spans="2:9" x14ac:dyDescent="0.2">
      <c r="B116" t="str">
        <f t="shared" si="53"/>
        <v>Materialkosten</v>
      </c>
      <c r="C116" s="29">
        <f t="shared" ref="C116:I116" si="60">IF(C75=$L$70,$L$70,$E$92/C75)</f>
        <v>62500000</v>
      </c>
      <c r="D116" s="29">
        <f t="shared" si="60"/>
        <v>27343750</v>
      </c>
      <c r="E116" s="29">
        <f t="shared" si="60"/>
        <v>14583333.333333334</v>
      </c>
      <c r="F116" s="29">
        <f t="shared" si="60"/>
        <v>10000000</v>
      </c>
      <c r="G116" s="29">
        <f t="shared" si="60"/>
        <v>7115384.615384615</v>
      </c>
      <c r="H116" s="29">
        <f t="shared" si="60"/>
        <v>9765625</v>
      </c>
      <c r="I116" s="29">
        <f t="shared" si="60"/>
        <v>6887755.1020408152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4" workbookViewId="0">
      <selection activeCell="B30" sqref="B30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60</v>
      </c>
      <c r="K11" t="s">
        <v>62</v>
      </c>
    </row>
    <row r="12" spans="1:11" x14ac:dyDescent="0.2"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3" priority="13" operator="greaterThanOrEqual">
      <formula>$K$4</formula>
    </cfRule>
    <cfRule type="cellIs" dxfId="12" priority="14" operator="lessThan">
      <formula>$K$3</formula>
    </cfRule>
    <cfRule type="cellIs" dxfId="11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K1" zoomScale="85" zoomScaleNormal="85" workbookViewId="0">
      <selection activeCell="R23" sqref="R23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25" zoomScaleNormal="125" workbookViewId="0">
      <selection activeCell="C15" sqref="C15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2017-03-21T08:18:35Z</dcterms:modified>
</cp:coreProperties>
</file>