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 usuario\escritorio\Daniel\physics\Laboratories\Third_practice\"/>
    </mc:Choice>
  </mc:AlternateContent>
  <xr:revisionPtr revIDLastSave="0" documentId="13_ncr:1_{E4A9E3EB-3BA4-4066-90E1-EADCA01BB366}" xr6:coauthVersionLast="47" xr6:coauthVersionMax="47" xr10:uidLastSave="{00000000-0000-0000-0000-000000000000}"/>
  <bookViews>
    <workbookView xWindow="-120" yWindow="-120" windowWidth="20730" windowHeight="11040" xr2:uid="{2A018328-0B93-4B84-996C-DB52E09DC9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F4" i="1"/>
  <c r="F5" i="1"/>
  <c r="F6" i="1"/>
  <c r="F7" i="1"/>
  <c r="F8" i="1"/>
  <c r="F3" i="1"/>
  <c r="Q32" i="1"/>
  <c r="Q31" i="1"/>
  <c r="Q30" i="1"/>
  <c r="Q29" i="1"/>
  <c r="Q28" i="1"/>
  <c r="Q27" i="1"/>
  <c r="Q24" i="1"/>
  <c r="Q23" i="1"/>
  <c r="Q22" i="1"/>
  <c r="Q21" i="1"/>
  <c r="Q20" i="1"/>
  <c r="Q12" i="1"/>
  <c r="Q13" i="1"/>
  <c r="Q14" i="1"/>
  <c r="Q15" i="1"/>
  <c r="Q16" i="1"/>
  <c r="Q11" i="1"/>
  <c r="L20" i="1"/>
  <c r="I20" i="1"/>
  <c r="I21" i="1"/>
  <c r="I22" i="1"/>
  <c r="I23" i="1"/>
  <c r="I24" i="1"/>
  <c r="I19" i="1"/>
  <c r="I3" i="1" l="1"/>
  <c r="I30" i="1" l="1"/>
  <c r="L30" i="1" s="1"/>
  <c r="L21" i="1"/>
  <c r="L27" i="1"/>
  <c r="I29" i="1"/>
  <c r="L29" i="1" s="1"/>
  <c r="L23" i="1"/>
  <c r="I11" i="1"/>
  <c r="I31" i="1"/>
  <c r="L31" i="1" s="1"/>
  <c r="L22" i="1"/>
  <c r="L24" i="1"/>
  <c r="I16" i="1"/>
  <c r="L16" i="1" s="1"/>
  <c r="I32" i="1"/>
  <c r="L32" i="1" s="1"/>
  <c r="L28" i="1"/>
  <c r="I14" i="1"/>
  <c r="L14" i="1" s="1"/>
  <c r="L19" i="1"/>
  <c r="I15" i="1"/>
  <c r="L15" i="1" s="1"/>
  <c r="I12" i="1"/>
  <c r="L12" i="1" s="1"/>
  <c r="I13" i="1"/>
  <c r="L13" i="1" s="1"/>
  <c r="L11" i="1"/>
</calcChain>
</file>

<file path=xl/sharedStrings.xml><?xml version="1.0" encoding="utf-8"?>
<sst xmlns="http://schemas.openxmlformats.org/spreadsheetml/2006/main" count="41" uniqueCount="19">
  <si>
    <t>θ(◦)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</si>
  <si>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(cm/s)</t>
    </r>
  </si>
  <si>
    <t>Xmax,1( cm)</t>
  </si>
  <si>
    <t>Xmax,2( cm)</t>
  </si>
  <si>
    <t>Xmax,3(cm )</t>
  </si>
  <si>
    <t>X̄max(cm)</t>
  </si>
  <si>
    <t xml:space="preserve"> </t>
  </si>
  <si>
    <t>H(cm)</t>
  </si>
  <si>
    <t>Diferencia</t>
  </si>
  <si>
    <t>Xmax teorica1(cm)</t>
  </si>
  <si>
    <t>Xmax teorica2(cm)</t>
  </si>
  <si>
    <t>g(cm/s)</t>
  </si>
  <si>
    <t>Incertidumbre</t>
  </si>
  <si>
    <t>cm</t>
  </si>
  <si>
    <t>1mm</t>
  </si>
  <si>
    <t>1 θ(◦)</t>
  </si>
  <si>
    <t>%Error</t>
  </si>
  <si>
    <t>Xmax teorica GEA/Guia(cm)</t>
  </si>
  <si>
    <t>Error al dividir entre max teorica(0)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</si>
</sst>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00000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10" fontId="0" fillId="0" borderId="1" xfId="1" applyNumberFormat="1" applyFont="1" applyBorder="1"/>
    <xf numFmtId="10" fontId="0" fillId="0" borderId="1" xfId="1" applyNumberFormat="1" applyFont="1" applyBorder="1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173" fontId="0" fillId="0" borderId="1" xfId="0" applyNumberFormat="1" applyBorder="1"/>
    <xf numFmtId="17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644142</xdr:colOff>
      <xdr:row>13</xdr:row>
      <xdr:rowOff>3</xdr:rowOff>
    </xdr:from>
    <xdr:to>
      <xdr:col>4</xdr:col>
      <xdr:colOff>152401</xdr:colOff>
      <xdr:row>20</xdr:row>
      <xdr:rowOff>33133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FC9383-96A9-5642-529D-355B206FC8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2000"/>
                  </a14:imgEffect>
                  <a14:imgEffect>
                    <a14:brightnessContrast bright="-8000" contrast="6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3172" t="23876" r="34913" b="37438"/>
        <a:stretch/>
      </xdr:blipFill>
      <xdr:spPr bwMode="auto">
        <a:xfrm rot="16200000">
          <a:off x="1143707" y="1976938"/>
          <a:ext cx="1557130" cy="25562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3CDE-7806-4D68-8034-5496CA6B2186}">
  <dimension ref="B2:Q32"/>
  <sheetViews>
    <sheetView tabSelected="1" zoomScale="85" zoomScaleNormal="85" workbookViewId="0">
      <selection activeCell="I6" sqref="I6"/>
    </sheetView>
  </sheetViews>
  <sheetFormatPr baseColWidth="10" defaultRowHeight="15" x14ac:dyDescent="0.25"/>
  <cols>
    <col min="9" max="9" width="25.85546875" bestFit="1" customWidth="1"/>
    <col min="12" max="12" width="12.7109375" bestFit="1" customWidth="1"/>
    <col min="15" max="15" width="9.85546875" bestFit="1" customWidth="1"/>
    <col min="16" max="16" width="25.85546875" bestFit="1" customWidth="1"/>
    <col min="17" max="17" width="19.85546875" customWidth="1"/>
  </cols>
  <sheetData>
    <row r="2" spans="2:17" ht="18" x14ac:dyDescent="0.3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K2" s="1" t="s">
        <v>7</v>
      </c>
      <c r="L2" s="1">
        <v>24</v>
      </c>
      <c r="N2" s="9" t="s">
        <v>12</v>
      </c>
      <c r="O2" s="9"/>
    </row>
    <row r="3" spans="2:17" x14ac:dyDescent="0.25">
      <c r="B3" s="5">
        <v>0</v>
      </c>
      <c r="C3" s="4">
        <v>100.8</v>
      </c>
      <c r="D3" s="4">
        <v>104</v>
      </c>
      <c r="E3" s="4">
        <v>105.2</v>
      </c>
      <c r="F3" s="4">
        <f>(C3+D3+E3)/3</f>
        <v>103.33333333333333</v>
      </c>
      <c r="G3" s="8"/>
      <c r="H3" s="5">
        <v>0</v>
      </c>
      <c r="I3" s="10">
        <f>O11*(SQRT(980/(2*(24))))</f>
        <v>466.9096589594497</v>
      </c>
      <c r="K3" s="1" t="s">
        <v>11</v>
      </c>
      <c r="L3" s="1">
        <v>980</v>
      </c>
      <c r="N3" s="1" t="s">
        <v>13</v>
      </c>
      <c r="O3" s="1" t="s">
        <v>14</v>
      </c>
    </row>
    <row r="4" spans="2:17" x14ac:dyDescent="0.25">
      <c r="B4" s="5">
        <v>15</v>
      </c>
      <c r="C4" s="4">
        <v>169.1</v>
      </c>
      <c r="D4" s="4">
        <v>164</v>
      </c>
      <c r="E4" s="4">
        <v>170.4</v>
      </c>
      <c r="F4" s="4">
        <f t="shared" ref="F4:F8" si="0">(C4+D4+E4)/3</f>
        <v>167.83333333333334</v>
      </c>
      <c r="G4" s="8"/>
      <c r="I4" s="3"/>
      <c r="J4" t="s">
        <v>6</v>
      </c>
      <c r="K4" t="s">
        <v>6</v>
      </c>
      <c r="N4" s="1" t="s">
        <v>0</v>
      </c>
      <c r="O4" s="1" t="s">
        <v>15</v>
      </c>
    </row>
    <row r="5" spans="2:17" x14ac:dyDescent="0.25">
      <c r="B5" s="5">
        <v>30</v>
      </c>
      <c r="C5" s="4">
        <v>231.2</v>
      </c>
      <c r="D5" s="4">
        <v>232.7</v>
      </c>
      <c r="E5" s="4">
        <v>233.9</v>
      </c>
      <c r="F5" s="4">
        <f t="shared" si="0"/>
        <v>232.6</v>
      </c>
      <c r="G5" s="8"/>
      <c r="I5" s="11"/>
    </row>
    <row r="6" spans="2:17" x14ac:dyDescent="0.25">
      <c r="B6" s="5">
        <v>45</v>
      </c>
      <c r="C6" s="4">
        <v>245.5</v>
      </c>
      <c r="D6" s="4">
        <v>244.9</v>
      </c>
      <c r="E6" s="4">
        <v>245.2</v>
      </c>
      <c r="F6" s="4">
        <f t="shared" si="0"/>
        <v>245.19999999999996</v>
      </c>
      <c r="G6" s="8"/>
      <c r="I6" s="3"/>
    </row>
    <row r="7" spans="2:17" x14ac:dyDescent="0.25">
      <c r="B7" s="5">
        <v>60</v>
      </c>
      <c r="C7" s="4">
        <v>205.4</v>
      </c>
      <c r="D7" s="4">
        <v>202.2</v>
      </c>
      <c r="E7" s="4">
        <v>206.7</v>
      </c>
      <c r="F7" s="4">
        <f t="shared" si="0"/>
        <v>204.76666666666665</v>
      </c>
      <c r="G7" s="8"/>
      <c r="I7" s="3"/>
    </row>
    <row r="8" spans="2:17" x14ac:dyDescent="0.25">
      <c r="B8" s="5">
        <v>75</v>
      </c>
      <c r="C8" s="4">
        <v>112.4</v>
      </c>
      <c r="D8" s="4">
        <v>112.1</v>
      </c>
      <c r="E8" s="4">
        <v>113.4</v>
      </c>
      <c r="F8" s="4">
        <f t="shared" si="0"/>
        <v>112.63333333333333</v>
      </c>
      <c r="G8" s="8"/>
      <c r="I8" s="3"/>
    </row>
    <row r="9" spans="2:17" x14ac:dyDescent="0.25">
      <c r="I9" s="3"/>
    </row>
    <row r="10" spans="2:17" x14ac:dyDescent="0.25">
      <c r="H10" s="1" t="s">
        <v>0</v>
      </c>
      <c r="I10" s="2" t="s">
        <v>17</v>
      </c>
      <c r="K10" s="1" t="s">
        <v>5</v>
      </c>
      <c r="L10" s="1" t="s">
        <v>8</v>
      </c>
      <c r="N10" s="1" t="s">
        <v>0</v>
      </c>
      <c r="O10" s="1" t="s">
        <v>5</v>
      </c>
      <c r="P10" s="2" t="s">
        <v>17</v>
      </c>
      <c r="Q10" s="1" t="s">
        <v>16</v>
      </c>
    </row>
    <row r="11" spans="2:17" x14ac:dyDescent="0.25">
      <c r="H11" s="1">
        <v>0</v>
      </c>
      <c r="I11" s="4">
        <f>($I$3*COS(RADIANS(H11))*($I$3*SIN(RADIANS(H11))+SQRT(($I$3*SIN(RADIANS(H11))^2)+(2*$L$3*$L$2)))/$L$3)</f>
        <v>103.33333333333333</v>
      </c>
      <c r="K11" s="2">
        <v>103.33333333333333</v>
      </c>
      <c r="L11" s="4">
        <f>K11-I11</f>
        <v>0</v>
      </c>
      <c r="N11" s="1">
        <v>0</v>
      </c>
      <c r="O11" s="4">
        <v>103.33333333333333</v>
      </c>
      <c r="P11" s="4">
        <v>103.33333333333333</v>
      </c>
      <c r="Q11" s="6">
        <f>(ABS(O11-P11)/P11)</f>
        <v>0</v>
      </c>
    </row>
    <row r="12" spans="2:17" x14ac:dyDescent="0.25">
      <c r="H12" s="1">
        <v>15</v>
      </c>
      <c r="I12" s="4">
        <f t="shared" ref="I12:I16" si="1">($I$3*COS(RADIANS(H12))*($I$3*SIN(RADIANS(H12))+SQRT(($I$3*SIN(RADIANS(H12))^2)+(2*$L$3*$L$2)))/$L$3)</f>
        <v>155.45893853389586</v>
      </c>
      <c r="K12" s="2">
        <v>167.83333333333334</v>
      </c>
      <c r="L12" s="4">
        <f t="shared" ref="L12:L16" si="2">K12-I12</f>
        <v>12.374394799437482</v>
      </c>
      <c r="N12" s="1">
        <v>15</v>
      </c>
      <c r="O12" s="4">
        <v>167.83333333333334</v>
      </c>
      <c r="P12" s="4">
        <v>155.45893853389586</v>
      </c>
      <c r="Q12" s="6">
        <f t="shared" ref="Q12:Q16" si="3">(ABS(O12-P12)/P12)</f>
        <v>7.9599120617560387E-2</v>
      </c>
    </row>
    <row r="13" spans="2:17" x14ac:dyDescent="0.25">
      <c r="H13" s="1">
        <v>30</v>
      </c>
      <c r="I13" s="4">
        <f t="shared" si="1"/>
        <v>185.92553382442847</v>
      </c>
      <c r="K13" s="2">
        <v>232.6</v>
      </c>
      <c r="L13" s="4">
        <f t="shared" si="2"/>
        <v>46.674466175571524</v>
      </c>
      <c r="N13" s="1">
        <v>30</v>
      </c>
      <c r="O13" s="4">
        <v>232.6</v>
      </c>
      <c r="P13" s="4">
        <v>185.92553382442847</v>
      </c>
      <c r="Q13" s="6">
        <f t="shared" si="3"/>
        <v>0.2510384949043456</v>
      </c>
    </row>
    <row r="14" spans="2:17" x14ac:dyDescent="0.25">
      <c r="H14" s="1">
        <v>45</v>
      </c>
      <c r="I14" s="4">
        <f t="shared" si="1"/>
        <v>184.47564202674457</v>
      </c>
      <c r="K14" s="2">
        <v>245.19999999999996</v>
      </c>
      <c r="L14" s="4">
        <f t="shared" si="2"/>
        <v>60.724357973255394</v>
      </c>
      <c r="N14" s="1">
        <v>45</v>
      </c>
      <c r="O14" s="4">
        <v>245.19999999999996</v>
      </c>
      <c r="P14" s="4">
        <v>184.47564202674457</v>
      </c>
      <c r="Q14" s="6">
        <f t="shared" si="3"/>
        <v>0.32917276940254159</v>
      </c>
    </row>
    <row r="15" spans="2:17" x14ac:dyDescent="0.25">
      <c r="H15" s="1">
        <v>60</v>
      </c>
      <c r="I15" s="4">
        <f t="shared" si="1"/>
        <v>148.18390175528248</v>
      </c>
      <c r="K15" s="2">
        <v>204.76666666666665</v>
      </c>
      <c r="L15" s="4">
        <f t="shared" si="2"/>
        <v>56.582764911384174</v>
      </c>
      <c r="N15" s="1">
        <v>60</v>
      </c>
      <c r="O15" s="4">
        <v>204.76666666666665</v>
      </c>
      <c r="P15" s="4">
        <v>148.18390175528248</v>
      </c>
      <c r="Q15" s="6">
        <f t="shared" si="3"/>
        <v>0.38184151072514938</v>
      </c>
    </row>
    <row r="16" spans="2:17" x14ac:dyDescent="0.25">
      <c r="H16" s="1">
        <v>75</v>
      </c>
      <c r="I16" s="4">
        <f t="shared" si="1"/>
        <v>82.481614856849035</v>
      </c>
      <c r="K16" s="2">
        <v>112.63333333333333</v>
      </c>
      <c r="L16" s="4">
        <f t="shared" si="2"/>
        <v>30.151718476484291</v>
      </c>
      <c r="N16" s="1">
        <v>75</v>
      </c>
      <c r="O16" s="4">
        <v>112.63333333333333</v>
      </c>
      <c r="P16" s="4">
        <v>82.481614856849035</v>
      </c>
      <c r="Q16" s="6">
        <f t="shared" si="3"/>
        <v>0.3655568398947342</v>
      </c>
    </row>
    <row r="18" spans="8:17" x14ac:dyDescent="0.25">
      <c r="H18" s="1" t="s">
        <v>0</v>
      </c>
      <c r="I18" s="2" t="s">
        <v>10</v>
      </c>
      <c r="K18" s="1" t="s">
        <v>5</v>
      </c>
      <c r="L18" s="1" t="s">
        <v>8</v>
      </c>
      <c r="N18" s="1" t="s">
        <v>0</v>
      </c>
      <c r="O18" s="1" t="s">
        <v>5</v>
      </c>
      <c r="P18" s="2" t="s">
        <v>10</v>
      </c>
      <c r="Q18" s="1" t="s">
        <v>16</v>
      </c>
    </row>
    <row r="19" spans="8:17" ht="30" x14ac:dyDescent="0.25">
      <c r="H19" s="1">
        <v>0</v>
      </c>
      <c r="I19" s="4">
        <f>((($I$3^2)*SIN(RADIANS(2*H19)))/980)</f>
        <v>0</v>
      </c>
      <c r="K19" s="2">
        <v>103.33333333333333</v>
      </c>
      <c r="L19" s="4">
        <f>I19-K19</f>
        <v>-103.33333333333333</v>
      </c>
      <c r="N19" s="1">
        <v>0</v>
      </c>
      <c r="O19" s="4">
        <v>103.33333333333333</v>
      </c>
      <c r="P19" s="4">
        <v>0</v>
      </c>
      <c r="Q19" s="7" t="s">
        <v>18</v>
      </c>
    </row>
    <row r="20" spans="8:17" x14ac:dyDescent="0.25">
      <c r="H20" s="1">
        <v>15</v>
      </c>
      <c r="I20" s="4">
        <f t="shared" ref="I20:I24" si="4">((($I$3^2)*SIN(RADIANS(2*H20)))/980)</f>
        <v>111.22685185185183</v>
      </c>
      <c r="K20" s="2">
        <v>167.83333333333334</v>
      </c>
      <c r="L20" s="4">
        <f>I20-K20</f>
        <v>-56.606481481481509</v>
      </c>
      <c r="N20" s="1">
        <v>15</v>
      </c>
      <c r="O20" s="4">
        <v>167.83333333333334</v>
      </c>
      <c r="P20" s="4">
        <v>111.22685185185183</v>
      </c>
      <c r="Q20" s="6">
        <f t="shared" ref="Q20:Q24" si="5">(ABS(O20-P20)/P20)</f>
        <v>0.50892819979188375</v>
      </c>
    </row>
    <row r="21" spans="8:17" x14ac:dyDescent="0.25">
      <c r="H21" s="1">
        <v>30</v>
      </c>
      <c r="I21" s="4">
        <f t="shared" si="4"/>
        <v>192.65055857334389</v>
      </c>
      <c r="K21" s="2">
        <v>232.6</v>
      </c>
      <c r="L21" s="4">
        <f t="shared" ref="L21:L24" si="6">I21-K21</f>
        <v>-39.949441426656108</v>
      </c>
      <c r="N21" s="1">
        <v>30</v>
      </c>
      <c r="O21" s="4">
        <v>232.6</v>
      </c>
      <c r="P21" s="4">
        <v>192.65055857334389</v>
      </c>
      <c r="Q21" s="6">
        <f t="shared" si="5"/>
        <v>0.2073673791682622</v>
      </c>
    </row>
    <row r="22" spans="8:17" x14ac:dyDescent="0.25">
      <c r="H22" s="1">
        <v>45</v>
      </c>
      <c r="I22" s="4">
        <f t="shared" si="4"/>
        <v>222.4537037037037</v>
      </c>
      <c r="K22" s="2">
        <v>245.19999999999996</v>
      </c>
      <c r="L22" s="4">
        <f t="shared" si="6"/>
        <v>-22.746296296296265</v>
      </c>
      <c r="N22" s="1">
        <v>45</v>
      </c>
      <c r="O22" s="4">
        <v>245.19999999999996</v>
      </c>
      <c r="P22" s="4">
        <v>222.4537037037037</v>
      </c>
      <c r="Q22" s="6">
        <f t="shared" si="5"/>
        <v>0.10225182101977094</v>
      </c>
    </row>
    <row r="23" spans="8:17" x14ac:dyDescent="0.25">
      <c r="H23" s="1">
        <v>60</v>
      </c>
      <c r="I23" s="4">
        <f t="shared" si="4"/>
        <v>192.65055857334389</v>
      </c>
      <c r="K23" s="2">
        <v>204.76666666666665</v>
      </c>
      <c r="L23" s="4">
        <f t="shared" si="6"/>
        <v>-12.116108093322765</v>
      </c>
      <c r="N23" s="1">
        <v>60</v>
      </c>
      <c r="O23" s="4">
        <v>204.76666666666665</v>
      </c>
      <c r="P23" s="4">
        <v>192.65055857334389</v>
      </c>
      <c r="Q23" s="6">
        <f t="shared" si="5"/>
        <v>6.289163230590919E-2</v>
      </c>
    </row>
    <row r="24" spans="8:17" x14ac:dyDescent="0.25">
      <c r="H24" s="1">
        <v>75</v>
      </c>
      <c r="I24" s="4">
        <f t="shared" si="4"/>
        <v>111.22685185185183</v>
      </c>
      <c r="K24" s="2">
        <v>112.63333333333333</v>
      </c>
      <c r="L24" s="4">
        <f t="shared" si="6"/>
        <v>-1.4064814814814923</v>
      </c>
      <c r="N24" s="1">
        <v>75</v>
      </c>
      <c r="O24" s="4">
        <v>112.63333333333333</v>
      </c>
      <c r="P24" s="4">
        <v>111.22685185185183</v>
      </c>
      <c r="Q24" s="6">
        <f t="shared" si="5"/>
        <v>1.2645161290322681E-2</v>
      </c>
    </row>
    <row r="26" spans="8:17" x14ac:dyDescent="0.25">
      <c r="H26" s="1" t="s">
        <v>0</v>
      </c>
      <c r="I26" s="2" t="s">
        <v>9</v>
      </c>
      <c r="K26" s="1" t="s">
        <v>5</v>
      </c>
      <c r="L26" s="1" t="s">
        <v>8</v>
      </c>
      <c r="N26" s="1" t="s">
        <v>0</v>
      </c>
      <c r="O26" s="1" t="s">
        <v>5</v>
      </c>
      <c r="P26" s="2" t="s">
        <v>9</v>
      </c>
      <c r="Q26" s="1" t="s">
        <v>16</v>
      </c>
    </row>
    <row r="27" spans="8:17" x14ac:dyDescent="0.25">
      <c r="H27" s="1">
        <v>0</v>
      </c>
      <c r="I27" s="4">
        <f>(((($I$3)^2)*SIN(RADIANS(2*H27)))/(2*$L$3))+((($I$3*COS(RADIANS(H27)))/$L$3)*(SQRT((($I$3*SIN(RADIANS(H27)))^2)+(2*$L$3*$L$2))))</f>
        <v>103.33333333333333</v>
      </c>
      <c r="K27" s="2">
        <v>103.33333333333333</v>
      </c>
      <c r="L27" s="4">
        <f>K27-I27</f>
        <v>0</v>
      </c>
      <c r="N27" s="1">
        <v>0</v>
      </c>
      <c r="O27" s="4">
        <v>103.33333333333333</v>
      </c>
      <c r="P27" s="4">
        <v>103.33333333333333</v>
      </c>
      <c r="Q27" s="6">
        <f>(ABS(O27-P27)/P27)</f>
        <v>0</v>
      </c>
    </row>
    <row r="28" spans="8:17" x14ac:dyDescent="0.25">
      <c r="H28" s="1">
        <v>15</v>
      </c>
      <c r="I28" s="4">
        <f>(((($I$3)^2)*SIN(RADIANS(2*H28)))/(2*$L$3))+((($I$3*COS(RADIANS(H28)))/$L$3)*(SQRT((($I$3*SIN(RADIANS(H28)))^2)+(2*$L$3*$L$2))))</f>
        <v>169.87346022430862</v>
      </c>
      <c r="K28" s="2">
        <v>167.83333333333334</v>
      </c>
      <c r="L28" s="4">
        <f t="shared" ref="L28:L32" si="7">K28-I28</f>
        <v>-2.040126890975273</v>
      </c>
      <c r="N28" s="1">
        <v>15</v>
      </c>
      <c r="O28" s="4">
        <v>167.83333333333334</v>
      </c>
      <c r="P28" s="4">
        <v>169.87346022430862</v>
      </c>
      <c r="Q28" s="6">
        <f t="shared" ref="Q28:Q32" si="8">(ABS(O28-P28)/P28)</f>
        <v>1.2009685846637827E-2</v>
      </c>
    </row>
    <row r="29" spans="8:17" x14ac:dyDescent="0.25">
      <c r="H29" s="1">
        <v>30</v>
      </c>
      <c r="I29" s="4">
        <f t="shared" ref="I28:I32" si="9">(((($I$3)^2)*SIN(RADIANS(2*H29)))/(2*$L$3))+((($I$3*COS(RADIANS(H29)))/$L$3)*(SQRT((($I$3*SIN(RADIANS(H29)))^2)+(2*$L$3*$L$2))))</f>
        <v>227.80490798628716</v>
      </c>
      <c r="K29" s="2">
        <v>232.6</v>
      </c>
      <c r="L29" s="4">
        <f t="shared" si="7"/>
        <v>4.7950920137128321</v>
      </c>
      <c r="N29" s="1">
        <v>30</v>
      </c>
      <c r="O29" s="4">
        <v>232.6</v>
      </c>
      <c r="P29" s="4">
        <v>227.80490798628716</v>
      </c>
      <c r="Q29" s="6">
        <f t="shared" si="8"/>
        <v>2.104911635179289E-2</v>
      </c>
    </row>
    <row r="30" spans="8:17" x14ac:dyDescent="0.25">
      <c r="H30" s="1">
        <v>45</v>
      </c>
      <c r="I30" s="4">
        <f t="shared" si="9"/>
        <v>244.30690844096924</v>
      </c>
      <c r="K30" s="2">
        <v>245.19999999999996</v>
      </c>
      <c r="L30" s="4">
        <f t="shared" si="7"/>
        <v>0.89309155903072224</v>
      </c>
      <c r="N30" s="1">
        <v>45</v>
      </c>
      <c r="O30" s="4">
        <v>245.19999999999996</v>
      </c>
      <c r="P30" s="4">
        <v>244.30690844096924</v>
      </c>
      <c r="Q30" s="6">
        <f t="shared" si="8"/>
        <v>3.6556131987013209E-3</v>
      </c>
    </row>
    <row r="31" spans="8:17" x14ac:dyDescent="0.25">
      <c r="H31" s="1">
        <v>60</v>
      </c>
      <c r="I31" s="4">
        <f t="shared" si="9"/>
        <v>205.63220438339124</v>
      </c>
      <c r="K31" s="2">
        <v>204.76666666666665</v>
      </c>
      <c r="L31" s="4">
        <f t="shared" si="7"/>
        <v>-0.86553771672458879</v>
      </c>
      <c r="N31" s="1">
        <v>60</v>
      </c>
      <c r="O31" s="4">
        <v>204.76666666666665</v>
      </c>
      <c r="P31" s="4">
        <v>205.63220438339124</v>
      </c>
      <c r="Q31" s="6">
        <f t="shared" si="8"/>
        <v>4.2091544917294953E-3</v>
      </c>
    </row>
    <row r="32" spans="8:17" x14ac:dyDescent="0.25">
      <c r="H32" s="1">
        <v>75</v>
      </c>
      <c r="I32" s="4">
        <f t="shared" si="9"/>
        <v>117.32346260025537</v>
      </c>
      <c r="K32" s="2">
        <v>112.63333333333333</v>
      </c>
      <c r="L32" s="4">
        <f t="shared" si="7"/>
        <v>-4.6901292669220425</v>
      </c>
      <c r="N32" s="1">
        <v>75</v>
      </c>
      <c r="O32" s="4">
        <v>112.63333333333333</v>
      </c>
      <c r="P32" s="4">
        <v>117.32346260025537</v>
      </c>
      <c r="Q32" s="6">
        <f t="shared" si="8"/>
        <v>3.9976055624118906E-2</v>
      </c>
    </row>
  </sheetData>
  <mergeCells count="1">
    <mergeCell ref="N2:O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Conocimiento Adictivo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Lenovo</cp:lastModifiedBy>
  <dcterms:created xsi:type="dcterms:W3CDTF">2024-03-28T13:55:56Z</dcterms:created>
  <dcterms:modified xsi:type="dcterms:W3CDTF">2024-07-25T00:36:36Z</dcterms:modified>
</cp:coreProperties>
</file>