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anie\Documents\TestArgos\"/>
    </mc:Choice>
  </mc:AlternateContent>
  <xr:revisionPtr revIDLastSave="0" documentId="13_ncr:1_{20893668-4753-465B-949A-44FEF1F1583B}" xr6:coauthVersionLast="47" xr6:coauthVersionMax="47" xr10:uidLastSave="{00000000-0000-0000-0000-000000000000}"/>
  <bookViews>
    <workbookView xWindow="-28920" yWindow="-90" windowWidth="29040" windowHeight="15720" xr2:uid="{00000000-000D-0000-FFFF-FFFF00000000}"/>
  </bookViews>
  <sheets>
    <sheet name="Infor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1" l="1"/>
  <c r="F19" i="1" s="1"/>
  <c r="L19" i="1"/>
  <c r="J19" i="1"/>
  <c r="H19" i="1"/>
  <c r="D19" i="1"/>
  <c r="N17" i="1"/>
  <c r="F17" i="1" s="1"/>
  <c r="L17" i="1"/>
  <c r="J17" i="1"/>
  <c r="H17" i="1"/>
  <c r="D17" i="1"/>
  <c r="N15" i="1"/>
  <c r="F15" i="1" s="1"/>
  <c r="L15" i="1"/>
  <c r="J15" i="1"/>
  <c r="H15" i="1"/>
  <c r="D15" i="1"/>
  <c r="D13" i="1"/>
  <c r="F13" i="1"/>
  <c r="N13" i="1"/>
  <c r="L13" i="1"/>
  <c r="J13" i="1"/>
  <c r="H13" i="1"/>
  <c r="F9" i="1"/>
  <c r="N9" i="1"/>
  <c r="L9" i="1"/>
  <c r="J9" i="1"/>
  <c r="H9" i="1"/>
  <c r="D9" i="1"/>
  <c r="N11" i="1"/>
  <c r="F11" i="1" s="1"/>
  <c r="L11" i="1"/>
  <c r="J11" i="1"/>
  <c r="H11" i="1"/>
  <c r="D11" i="1"/>
</calcChain>
</file>

<file path=xl/sharedStrings.xml><?xml version="1.0" encoding="utf-8"?>
<sst xmlns="http://schemas.openxmlformats.org/spreadsheetml/2006/main" count="15" uniqueCount="15">
  <si>
    <t>Modulo</t>
  </si>
  <si>
    <t>Visitantes</t>
  </si>
  <si>
    <t>Rol tercero</t>
  </si>
  <si>
    <t>Rol interventor</t>
  </si>
  <si>
    <t>Rol Administrador</t>
  </si>
  <si>
    <t>Empresa Verificadora</t>
  </si>
  <si>
    <t>Coordinador Seguridad</t>
  </si>
  <si>
    <t># Casos de prueba</t>
  </si>
  <si>
    <t># Casos de prueba evaluados</t>
  </si>
  <si>
    <t>Reportados</t>
  </si>
  <si>
    <t>Abiertos</t>
  </si>
  <si>
    <t>Asignados</t>
  </si>
  <si>
    <t>Solucionados</t>
  </si>
  <si>
    <t xml:space="preserve">Plan de pruebas Argos </t>
  </si>
  <si>
    <t>Resumen general casos de prueba por 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</si>
</sst>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1" applyBorder="1" applyAlignment="1">
      <alignment horizontal="center" wrapText="1"/>
    </xf>
    <xf numFmtId="0" fontId="1" fillId="2" borderId="1" xfId="1" applyBorder="1" applyAlignment="1">
      <alignment horizontal="center" vertical="center"/>
    </xf>
  </cellXfs>
  <cellStyles count="2">
    <cellStyle name="40% - Énfasis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123681</xdr:colOff>
      <xdr:row>1</xdr:row>
      <xdr:rowOff>34925</xdr:rowOff>
    </xdr:from>
    <xdr:to>
      <xdr:col>3</xdr:col>
      <xdr:colOff>457361</xdr:colOff>
      <xdr:row>4</xdr:row>
      <xdr:rowOff>149225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62FFBF-844F-4A5E-97AE-4626E986E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281" y="215900"/>
          <a:ext cx="1552880" cy="657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tantes/CasosVisitan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ol%20Tercero/CasosRolTercer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ol%20Interventor/CasosRolIntervento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l%20Administrador/CasosRolAdministrado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mpresa%20Verificadora/CasosEmpVerificador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ordinador%20de%20seguridad/CasosCoordinadorSegur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B2"/>
          <cell r="G2"/>
          <cell r="H2"/>
        </row>
        <row r="3">
          <cell r="B3"/>
          <cell r="G3"/>
          <cell r="H3"/>
        </row>
        <row r="4">
          <cell r="B4"/>
          <cell r="G4"/>
          <cell r="H4"/>
        </row>
        <row r="5">
          <cell r="B5"/>
          <cell r="G5"/>
          <cell r="H5"/>
        </row>
        <row r="6">
          <cell r="B6"/>
          <cell r="G6"/>
          <cell r="H6"/>
        </row>
        <row r="7">
          <cell r="B7"/>
          <cell r="G7"/>
          <cell r="H7"/>
        </row>
        <row r="8">
          <cell r="B8" t="str">
            <v>Funcionalidad</v>
          </cell>
          <cell r="G8"/>
          <cell r="H8"/>
        </row>
        <row r="9">
          <cell r="B9"/>
          <cell r="G9"/>
          <cell r="H9"/>
        </row>
        <row r="10">
          <cell r="B10" t="str">
            <v>N°</v>
          </cell>
          <cell r="G10" t="str">
            <v>Estado</v>
          </cell>
          <cell r="H10"/>
        </row>
        <row r="11">
          <cell r="B11"/>
          <cell r="G11"/>
          <cell r="H11"/>
        </row>
        <row r="12">
          <cell r="B12">
            <v>1</v>
          </cell>
          <cell r="G12" t="str">
            <v>NO REVISADO</v>
          </cell>
          <cell r="H12"/>
        </row>
        <row r="13">
          <cell r="B13" t="str">
            <v>Funcionalidad</v>
          </cell>
          <cell r="G13"/>
          <cell r="H13"/>
        </row>
        <row r="14">
          <cell r="B14"/>
          <cell r="G14"/>
          <cell r="H14"/>
        </row>
        <row r="15">
          <cell r="B15" t="str">
            <v>N°</v>
          </cell>
          <cell r="G15" t="str">
            <v>Estado</v>
          </cell>
          <cell r="H15"/>
        </row>
        <row r="16">
          <cell r="B16"/>
          <cell r="G16"/>
          <cell r="H16"/>
        </row>
        <row r="17">
          <cell r="B17">
            <v>2</v>
          </cell>
          <cell r="G17" t="str">
            <v>NO REVISADO</v>
          </cell>
          <cell r="H17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8">
          <cell r="B8" t="str">
            <v>Funcionalidad</v>
          </cell>
        </row>
        <row r="10">
          <cell r="B10" t="str">
            <v>N°</v>
          </cell>
          <cell r="G10" t="str">
            <v>Estado</v>
          </cell>
        </row>
        <row r="12">
          <cell r="B12">
            <v>1</v>
          </cell>
          <cell r="G12" t="str">
            <v>APROBADO</v>
          </cell>
        </row>
        <row r="13">
          <cell r="B13" t="str">
            <v>Funcionalidad</v>
          </cell>
        </row>
        <row r="15">
          <cell r="B15" t="str">
            <v>N°</v>
          </cell>
          <cell r="G15" t="str">
            <v>Estado</v>
          </cell>
        </row>
        <row r="17">
          <cell r="B17">
            <v>2</v>
          </cell>
          <cell r="G17" t="str">
            <v>NO REVISADO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B2"/>
          <cell r="G2"/>
          <cell r="H2"/>
        </row>
        <row r="3">
          <cell r="B3"/>
          <cell r="G3"/>
          <cell r="H3"/>
        </row>
        <row r="4">
          <cell r="B4"/>
          <cell r="G4"/>
          <cell r="H4"/>
        </row>
        <row r="5">
          <cell r="B5"/>
          <cell r="G5"/>
          <cell r="H5"/>
        </row>
        <row r="6">
          <cell r="B6"/>
          <cell r="G6"/>
          <cell r="H6"/>
        </row>
        <row r="7">
          <cell r="B7"/>
          <cell r="G7"/>
          <cell r="H7"/>
        </row>
        <row r="8">
          <cell r="B8" t="str">
            <v>Funcionalidad</v>
          </cell>
          <cell r="G8"/>
          <cell r="H8"/>
        </row>
        <row r="9">
          <cell r="B9"/>
          <cell r="G9"/>
          <cell r="H9"/>
        </row>
        <row r="10">
          <cell r="B10" t="str">
            <v>N°</v>
          </cell>
          <cell r="G10" t="str">
            <v>Estado</v>
          </cell>
          <cell r="H10"/>
        </row>
        <row r="11">
          <cell r="B11"/>
          <cell r="G11"/>
          <cell r="H11"/>
        </row>
        <row r="12">
          <cell r="B12">
            <v>1</v>
          </cell>
          <cell r="G12" t="str">
            <v>NO REVISADO</v>
          </cell>
          <cell r="H12"/>
        </row>
        <row r="13">
          <cell r="B13" t="str">
            <v>Funcionalidad</v>
          </cell>
          <cell r="G13"/>
          <cell r="H13"/>
        </row>
        <row r="14">
          <cell r="B14"/>
          <cell r="G14"/>
          <cell r="H14"/>
        </row>
        <row r="15">
          <cell r="B15" t="str">
            <v>N°</v>
          </cell>
          <cell r="G15" t="str">
            <v>Estado</v>
          </cell>
          <cell r="H15"/>
        </row>
        <row r="16">
          <cell r="B16"/>
          <cell r="G16"/>
          <cell r="H16"/>
        </row>
        <row r="17">
          <cell r="B17">
            <v>2</v>
          </cell>
          <cell r="G17" t="str">
            <v>NO REVISADO</v>
          </cell>
          <cell r="H17"/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B2"/>
          <cell r="G2"/>
          <cell r="H2"/>
        </row>
        <row r="3">
          <cell r="B3"/>
          <cell r="G3"/>
          <cell r="H3"/>
        </row>
        <row r="4">
          <cell r="B4"/>
          <cell r="G4"/>
          <cell r="H4"/>
        </row>
        <row r="5">
          <cell r="B5"/>
          <cell r="G5"/>
          <cell r="H5"/>
        </row>
        <row r="6">
          <cell r="B6"/>
          <cell r="G6"/>
          <cell r="H6"/>
        </row>
        <row r="7">
          <cell r="B7"/>
          <cell r="G7"/>
          <cell r="H7"/>
        </row>
        <row r="8">
          <cell r="B8" t="str">
            <v>Funcionalidad</v>
          </cell>
          <cell r="G8"/>
          <cell r="H8"/>
        </row>
        <row r="9">
          <cell r="B9"/>
          <cell r="G9"/>
          <cell r="H9"/>
        </row>
        <row r="10">
          <cell r="B10" t="str">
            <v>N°</v>
          </cell>
          <cell r="G10" t="str">
            <v>Estado</v>
          </cell>
          <cell r="H10"/>
        </row>
        <row r="11">
          <cell r="B11"/>
          <cell r="G11"/>
          <cell r="H11"/>
        </row>
        <row r="12">
          <cell r="B12">
            <v>1</v>
          </cell>
          <cell r="G12" t="str">
            <v>NO REVISADO</v>
          </cell>
          <cell r="H12"/>
        </row>
        <row r="13">
          <cell r="B13" t="str">
            <v>Funcionalidad</v>
          </cell>
          <cell r="G13"/>
          <cell r="H13"/>
        </row>
        <row r="14">
          <cell r="B14"/>
          <cell r="G14"/>
          <cell r="H14"/>
        </row>
        <row r="15">
          <cell r="B15" t="str">
            <v>N°</v>
          </cell>
          <cell r="G15" t="str">
            <v>Estado</v>
          </cell>
          <cell r="H15"/>
        </row>
        <row r="16">
          <cell r="B16"/>
          <cell r="G16"/>
          <cell r="H16"/>
        </row>
        <row r="17">
          <cell r="B17">
            <v>2</v>
          </cell>
          <cell r="G17" t="str">
            <v>NO REVISADO</v>
          </cell>
          <cell r="H17"/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8">
          <cell r="B8" t="str">
            <v>Funcionalidad</v>
          </cell>
        </row>
        <row r="10">
          <cell r="B10" t="str">
            <v>N°</v>
          </cell>
          <cell r="G10" t="str">
            <v>Estado</v>
          </cell>
        </row>
        <row r="12">
          <cell r="B12">
            <v>1</v>
          </cell>
          <cell r="G12" t="str">
            <v>NO REVISADO</v>
          </cell>
        </row>
        <row r="13">
          <cell r="B13" t="str">
            <v>Funcionalidad</v>
          </cell>
        </row>
        <row r="15">
          <cell r="B15" t="str">
            <v>N°</v>
          </cell>
          <cell r="G15" t="str">
            <v>Estado</v>
          </cell>
        </row>
        <row r="17">
          <cell r="B17">
            <v>2</v>
          </cell>
          <cell r="G17" t="str">
            <v>NO REVISADO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8">
          <cell r="B8" t="str">
            <v>Funcionalidad</v>
          </cell>
        </row>
        <row r="10">
          <cell r="B10" t="str">
            <v>N°</v>
          </cell>
          <cell r="G10" t="str">
            <v>Estado</v>
          </cell>
        </row>
        <row r="12">
          <cell r="B12">
            <v>1</v>
          </cell>
          <cell r="G12" t="str">
            <v>NO REVISADO</v>
          </cell>
        </row>
        <row r="13">
          <cell r="B13" t="str">
            <v>Funcionalidad</v>
          </cell>
        </row>
        <row r="15">
          <cell r="B15" t="str">
            <v>N°</v>
          </cell>
          <cell r="G15" t="str">
            <v>Estado</v>
          </cell>
        </row>
        <row r="17">
          <cell r="B17">
            <v>2</v>
          </cell>
          <cell r="G17" t="str">
            <v>NO REVISADO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0"/>
  <sheetViews>
    <sheetView tabSelected="1" workbookViewId="0">
      <selection activeCell="M34" sqref="M33:M34"/>
    </sheetView>
  </sheetViews>
  <sheetFormatPr baseColWidth="10" defaultColWidth="8.7265625" defaultRowHeight="14.5" x14ac:dyDescent="0.35"/>
  <sheetData>
    <row r="2" spans="2:15" ht="14.5" customHeight="1" x14ac:dyDescent="0.35">
      <c r="B2" s="3"/>
      <c r="C2" s="3"/>
      <c r="D2" s="3"/>
      <c r="E2" s="4" t="s">
        <v>13</v>
      </c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4.5" customHeight="1" x14ac:dyDescent="0.35"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x14ac:dyDescent="0.35">
      <c r="B4" s="3"/>
      <c r="C4" s="3"/>
      <c r="D4" s="3"/>
      <c r="E4" s="5" t="s">
        <v>14</v>
      </c>
      <c r="F4" s="5"/>
      <c r="G4" s="5"/>
      <c r="H4" s="5"/>
      <c r="I4" s="5"/>
      <c r="J4" s="5"/>
      <c r="K4" s="5"/>
      <c r="L4" s="5"/>
      <c r="M4" s="5"/>
      <c r="N4" s="5"/>
      <c r="O4" s="5"/>
    </row>
    <row r="5" spans="2:15" x14ac:dyDescent="0.35">
      <c r="B5" s="3"/>
      <c r="C5" s="3"/>
      <c r="D5" s="3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2:15" x14ac:dyDescent="0.35">
      <c r="B6" s="1"/>
      <c r="C6" s="1"/>
      <c r="D6" s="1"/>
      <c r="E6" s="2"/>
      <c r="F6" s="2"/>
      <c r="G6" s="2"/>
      <c r="H6" s="2"/>
      <c r="I6" s="2"/>
      <c r="J6" s="2"/>
      <c r="K6" s="2"/>
    </row>
    <row r="7" spans="2:15" ht="14.5" customHeight="1" x14ac:dyDescent="0.35">
      <c r="B7" s="9" t="s">
        <v>0</v>
      </c>
      <c r="C7" s="9"/>
      <c r="D7" s="6" t="s">
        <v>7</v>
      </c>
      <c r="E7" s="6"/>
      <c r="F7" s="8" t="s">
        <v>8</v>
      </c>
      <c r="G7" s="8"/>
      <c r="H7" s="6" t="s">
        <v>9</v>
      </c>
      <c r="I7" s="6"/>
      <c r="J7" s="6" t="s">
        <v>10</v>
      </c>
      <c r="K7" s="6"/>
      <c r="L7" s="6" t="s">
        <v>11</v>
      </c>
      <c r="M7" s="6"/>
      <c r="N7" s="6" t="s">
        <v>12</v>
      </c>
      <c r="O7" s="6"/>
    </row>
    <row r="8" spans="2:15" x14ac:dyDescent="0.35">
      <c r="B8" s="9"/>
      <c r="C8" s="9"/>
      <c r="D8" s="6"/>
      <c r="E8" s="6"/>
      <c r="F8" s="8"/>
      <c r="G8" s="8"/>
      <c r="H8" s="6"/>
      <c r="I8" s="6"/>
      <c r="J8" s="6"/>
      <c r="K8" s="6"/>
      <c r="L8" s="6"/>
      <c r="M8" s="6"/>
      <c r="N8" s="6"/>
      <c r="O8" s="6"/>
    </row>
    <row r="9" spans="2:15" x14ac:dyDescent="0.35">
      <c r="B9" s="7" t="s">
        <v>1</v>
      </c>
      <c r="C9" s="7"/>
      <c r="D9" s="3">
        <f>COUNT([1]Hoja1!$B:$B)</f>
        <v>2</v>
      </c>
      <c r="E9" s="3"/>
      <c r="F9" s="3" t="e">
        <f>COUNTIF([1]Hoja1!$G:$H,"aproBado")+N9</f>
        <v>#VALUE!</v>
      </c>
      <c r="G9" s="3"/>
      <c r="H9" s="3" t="e">
        <f>COUNTIF([1]Hoja1!$G:$H,"reportado")</f>
        <v>#VALUE!</v>
      </c>
      <c r="I9" s="3"/>
      <c r="J9" s="3" t="e">
        <f>COUNTIF([1]Hoja1!$G:$H,"abierto")</f>
        <v>#VALUE!</v>
      </c>
      <c r="K9" s="3"/>
      <c r="L9" s="3" t="e">
        <f>COUNTIF([1]Hoja1!$G:$H,"asignado")</f>
        <v>#VALUE!</v>
      </c>
      <c r="M9" s="3"/>
      <c r="N9" s="3" t="e">
        <f>COUNTIF([1]Hoja1!$G:$H,"solucionado")</f>
        <v>#VALUE!</v>
      </c>
      <c r="O9" s="3"/>
    </row>
    <row r="10" spans="2:15" x14ac:dyDescent="0.35">
      <c r="B10" s="7"/>
      <c r="C10" s="7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x14ac:dyDescent="0.35">
      <c r="B11" s="7" t="s">
        <v>2</v>
      </c>
      <c r="C11" s="7"/>
      <c r="D11" s="3">
        <f>COUNT([2]Hoja1!$B:$B)</f>
        <v>2</v>
      </c>
      <c r="E11" s="3"/>
      <c r="F11" s="3">
        <f>COUNTIF([2]Hoja1!$G:$H,"aproBado")+N11</f>
        <v>1</v>
      </c>
      <c r="G11" s="3"/>
      <c r="H11" s="3">
        <f>COUNTIF([2]Hoja1!$G:$H,"reportado")</f>
        <v>0</v>
      </c>
      <c r="I11" s="3"/>
      <c r="J11" s="3">
        <f>COUNTIF([2]Hoja1!$G:$H,"abierto")</f>
        <v>0</v>
      </c>
      <c r="K11" s="3"/>
      <c r="L11" s="3">
        <f>COUNTIF([2]Hoja1!$G:$H,"asignado")</f>
        <v>0</v>
      </c>
      <c r="M11" s="3"/>
      <c r="N11" s="3">
        <f>COUNTIF([2]Hoja1!$G:$H,"solucionado")</f>
        <v>0</v>
      </c>
      <c r="O11" s="3"/>
    </row>
    <row r="12" spans="2:15" x14ac:dyDescent="0.35">
      <c r="B12" s="7"/>
      <c r="C12" s="7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x14ac:dyDescent="0.35">
      <c r="B13" s="7" t="s">
        <v>3</v>
      </c>
      <c r="C13" s="7"/>
      <c r="D13" s="3">
        <f>COUNT([3]Hoja1!$B:$B)</f>
        <v>2</v>
      </c>
      <c r="E13" s="3"/>
      <c r="F13" s="3" t="e">
        <f>COUNTIF([3]Hoja1!$G:$H,"aproBado")+N13</f>
        <v>#VALUE!</v>
      </c>
      <c r="G13" s="3"/>
      <c r="H13" s="3">
        <f>COUNTIF([3]Hoja1!$G:$H,"reportado")</f>
        <v>0</v>
      </c>
      <c r="I13" s="3"/>
      <c r="J13" s="3">
        <f>COUNTIF([3]Hoja1!$G:$H,"abierto")</f>
        <v>0</v>
      </c>
      <c r="K13" s="3"/>
      <c r="L13" s="3">
        <f>COUNTIF([3]Hoja1!$G:$H,"asignado")</f>
        <v>0</v>
      </c>
      <c r="M13" s="3"/>
      <c r="N13" s="3">
        <f>COUNTIF([3]Hoja1!$G:$H,"solucionado")</f>
        <v>0</v>
      </c>
      <c r="O13" s="3"/>
    </row>
    <row r="14" spans="2:15" x14ac:dyDescent="0.35">
      <c r="B14" s="7"/>
      <c r="C14" s="7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35">
      <c r="B15" s="7" t="s">
        <v>4</v>
      </c>
      <c r="C15" s="7"/>
      <c r="D15" s="3">
        <f>COUNT([4]Hoja1!$B:$B)</f>
        <v>2</v>
      </c>
      <c r="E15" s="3"/>
      <c r="F15" s="3">
        <f>COUNTIF([4]Hoja1!$G:$H,"aproBado")+N15</f>
        <v>0</v>
      </c>
      <c r="G15" s="3"/>
      <c r="H15" s="3">
        <f>COUNTIF([4]Hoja1!$G:$H,"reportado")</f>
        <v>0</v>
      </c>
      <c r="I15" s="3"/>
      <c r="J15" s="3">
        <f>COUNTIF([4]Hoja1!$G:$H,"abierto")</f>
        <v>0</v>
      </c>
      <c r="K15" s="3"/>
      <c r="L15" s="3">
        <f>COUNTIF([4]Hoja1!$G:$H,"asignado")</f>
        <v>0</v>
      </c>
      <c r="M15" s="3"/>
      <c r="N15" s="3">
        <f>COUNTIF([4]Hoja1!$G:$H,"solucionado")</f>
        <v>0</v>
      </c>
      <c r="O15" s="3"/>
    </row>
    <row r="16" spans="2:15" x14ac:dyDescent="0.35">
      <c r="B16" s="7"/>
      <c r="C16" s="7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35">
      <c r="B17" s="7" t="s">
        <v>5</v>
      </c>
      <c r="C17" s="7"/>
      <c r="D17" s="3">
        <f>COUNT([5]Hoja1!$B:$B)</f>
        <v>2</v>
      </c>
      <c r="E17" s="3"/>
      <c r="F17" s="3">
        <f>COUNTIF([5]Hoja1!$G:$H,"aproBado")+N17</f>
        <v>0</v>
      </c>
      <c r="G17" s="3"/>
      <c r="H17" s="3">
        <f>COUNTIF([5]Hoja1!$G:$H,"reportado")</f>
        <v>0</v>
      </c>
      <c r="I17" s="3"/>
      <c r="J17" s="3">
        <f>COUNTIF([5]Hoja1!$G:$H,"abierto")</f>
        <v>0</v>
      </c>
      <c r="K17" s="3"/>
      <c r="L17" s="3">
        <f>COUNTIF([5]Hoja1!$G:$H,"asignado")</f>
        <v>0</v>
      </c>
      <c r="M17" s="3"/>
      <c r="N17" s="3">
        <f>COUNTIF([5]Hoja1!$G:$H,"solucionado")</f>
        <v>0</v>
      </c>
      <c r="O17" s="3"/>
    </row>
    <row r="18" spans="2:15" x14ac:dyDescent="0.35">
      <c r="B18" s="7"/>
      <c r="C18" s="7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35">
      <c r="B19" s="7" t="s">
        <v>6</v>
      </c>
      <c r="C19" s="7"/>
      <c r="D19" s="3">
        <f>COUNT([6]Hoja1!$B:$B)</f>
        <v>2</v>
      </c>
      <c r="E19" s="3"/>
      <c r="F19" s="3">
        <f>COUNTIF([6]Hoja1!$G:$H,"aproBado")+N19</f>
        <v>0</v>
      </c>
      <c r="G19" s="3"/>
      <c r="H19" s="3">
        <f>COUNTIF([6]Hoja1!$G:$H,"reportado")</f>
        <v>0</v>
      </c>
      <c r="I19" s="3"/>
      <c r="J19" s="3">
        <f>COUNTIF([6]Hoja1!$G:$H,"abierto")</f>
        <v>0</v>
      </c>
      <c r="K19" s="3"/>
      <c r="L19" s="3">
        <f>COUNTIF([6]Hoja1!$G:$H,"asignado")</f>
        <v>0</v>
      </c>
      <c r="M19" s="3"/>
      <c r="N19" s="3">
        <f>COUNTIF([6]Hoja1!$G:$H,"solucionado")</f>
        <v>0</v>
      </c>
      <c r="O19" s="3"/>
    </row>
    <row r="20" spans="2:15" x14ac:dyDescent="0.35">
      <c r="B20" s="7"/>
      <c r="C20" s="7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</sheetData>
  <mergeCells count="52">
    <mergeCell ref="B19:C20"/>
    <mergeCell ref="D7:E8"/>
    <mergeCell ref="F7:G8"/>
    <mergeCell ref="H7:I8"/>
    <mergeCell ref="J7:K8"/>
    <mergeCell ref="D11:E12"/>
    <mergeCell ref="F11:G12"/>
    <mergeCell ref="H11:I12"/>
    <mergeCell ref="J11:K12"/>
    <mergeCell ref="B7:C8"/>
    <mergeCell ref="B9:C10"/>
    <mergeCell ref="B11:C12"/>
    <mergeCell ref="B13:C14"/>
    <mergeCell ref="B15:C16"/>
    <mergeCell ref="B17:C18"/>
    <mergeCell ref="D15:E16"/>
    <mergeCell ref="N7:O8"/>
    <mergeCell ref="D9:E10"/>
    <mergeCell ref="F9:G10"/>
    <mergeCell ref="H9:I10"/>
    <mergeCell ref="J9:K10"/>
    <mergeCell ref="L9:M10"/>
    <mergeCell ref="N9:O10"/>
    <mergeCell ref="L7:M8"/>
    <mergeCell ref="F15:G16"/>
    <mergeCell ref="H15:I16"/>
    <mergeCell ref="J15:K16"/>
    <mergeCell ref="L15:M16"/>
    <mergeCell ref="L11:M12"/>
    <mergeCell ref="N11:O12"/>
    <mergeCell ref="D13:E14"/>
    <mergeCell ref="F13:G14"/>
    <mergeCell ref="H13:I14"/>
    <mergeCell ref="J13:K14"/>
    <mergeCell ref="L13:M14"/>
    <mergeCell ref="N13:O14"/>
    <mergeCell ref="B2:D5"/>
    <mergeCell ref="E2:O3"/>
    <mergeCell ref="E4:O5"/>
    <mergeCell ref="N19:O20"/>
    <mergeCell ref="D17:E18"/>
    <mergeCell ref="F17:G18"/>
    <mergeCell ref="H17:I18"/>
    <mergeCell ref="J17:K18"/>
    <mergeCell ref="L17:M18"/>
    <mergeCell ref="N17:O18"/>
    <mergeCell ref="D19:E20"/>
    <mergeCell ref="F19:G20"/>
    <mergeCell ref="H19:I20"/>
    <mergeCell ref="J19:K20"/>
    <mergeCell ref="L19:M20"/>
    <mergeCell ref="N15:O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Bermúdez Morales</dc:creator>
  <cp:lastModifiedBy>daniel bermùdez morales</cp:lastModifiedBy>
  <dcterms:created xsi:type="dcterms:W3CDTF">2015-06-05T18:19:34Z</dcterms:created>
  <dcterms:modified xsi:type="dcterms:W3CDTF">2023-05-02T06:48:00Z</dcterms:modified>
</cp:coreProperties>
</file>