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https://officeresolve-my.sharepoint.com/personal/r_sabino_officeresolve_com_br/Documents/Alura-Ciência de Dados/02 - Excel - Novas Formações/Formação Excel/3198 - Excel 4 - Lógica booleana e busca por valores/Materiais do Curso/"/>
    </mc:Choice>
  </mc:AlternateContent>
  <xr:revisionPtr revIDLastSave="93" documentId="13_ncr:1_{D81D7699-031F-4BEF-AFBB-F9243EDCEAA6}" xr6:coauthVersionLast="47" xr6:coauthVersionMax="47" xr10:uidLastSave="{5A94EA19-B9C4-4BB0-A817-BD08353D66E7}"/>
  <bookViews>
    <workbookView xWindow="28680" yWindow="-120" windowWidth="20640" windowHeight="11040" tabRatio="698" activeTab="4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9" r:id="rId5"/>
    <sheet name="Cadastros Auxiliares" sheetId="23" r:id="rId6"/>
    <sheet name="Dados para Gráficos" sheetId="19" state="hidden" r:id="rId7"/>
    <sheet name="Dashboard" sheetId="18" state="hidden" r:id="rId8"/>
  </sheets>
  <definedNames>
    <definedName name="_xlnm._FilterDatabase" localSheetId="3" hidden="1">Vendas!$C$4:$E$86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29" l="1" a="1"/>
  <c r="C12" i="29" s="1"/>
  <c r="C13" i="29"/>
  <c r="C11" i="29" a="1"/>
  <c r="C11" i="29" s="1"/>
  <c r="C10" i="29"/>
  <c r="F9" i="29"/>
  <c r="C9" i="29"/>
  <c r="C8" i="29" a="1"/>
  <c r="C8" i="29" s="1"/>
  <c r="F7" i="29"/>
  <c r="C7" i="29"/>
  <c r="H68" i="16" l="1"/>
  <c r="H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H83" i="16" l="1"/>
  <c r="H75" i="16"/>
  <c r="H73" i="16"/>
  <c r="H65" i="16"/>
  <c r="H64" i="16"/>
  <c r="H79" i="16"/>
  <c r="H71" i="16"/>
  <c r="H80" i="16"/>
  <c r="H72" i="16"/>
  <c r="H84" i="16"/>
  <c r="H67" i="16"/>
  <c r="H82" i="16"/>
  <c r="H74" i="16"/>
  <c r="H66" i="16"/>
  <c r="H86" i="16"/>
  <c r="H78" i="16"/>
  <c r="H70" i="16"/>
  <c r="H85" i="16"/>
  <c r="H77" i="16"/>
  <c r="H69" i="16"/>
  <c r="H81" i="16"/>
  <c r="H5" i="16" l="1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<sst xmlns="http://schemas.openxmlformats.org/spreadsheetml/2006/main" count="495" uniqueCount="169">
  <si>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</si>
  <si>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</si>
  <si>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</si>
  <si>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</si>
  <si>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</si>
  <si>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</si>
  <si>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</si>
  <si>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</si>
  <si>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</si>
  <si>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</si>
  <si>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</si>
  <si>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</si>
  <si>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</si>
  <si>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</si>
  <si>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</si>
  <si>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</si>
  <si>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</si>
  <si>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</si>
  <si>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</si>
  <si>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</si>
  <si>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</si>
  <si>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</si>
  <si>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</si>
  <si>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</si>
  <si>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</si>
  <si>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</si>
  <si>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</si>
  <si>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</si>
  <si>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</si>
  <si>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</si>
  <si>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</si>
  <si>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</si>
  <si>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</si>
  <si>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</si>
  <si>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</si>
  <si>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</si>
  <si>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</si>
  <si>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</si>
  <si>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</si>
  <si>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</si>
  <si>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</si>
  <si>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</si>
  <si>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</si>
  <si>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</si>
  <si>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</si>
  <si>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</si>
  <si>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</si>
  <si>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</si>
  <si>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</si>
  <si>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</si>
  <si>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</si>
  <si>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</si>
  <si>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</si>
  <si>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</si>
  <si>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</si>
  <si>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</si>
  <si>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</si>
  <si>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</si>
  <si>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</si>
  <si>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</si>
  <si>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</si>
  <si>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</si>
  <si>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</si>
  <si>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</si>
  <si>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</si>
  <si>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</si>
  <si>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</si>
  <si>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</si>
  <si>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</si>
  <si>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</si>
  <si>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</si>
  <si>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</si>
  <si>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</si>
  <si>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</si>
  <si>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</si>
  <si>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</si>
  <si>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</si>
  <si>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</si>
  <si>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</si>
  <si>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</si>
  <si>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</si>
  <si>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</si>
  <si>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</si>
  <si>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</si>
  <si>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</si>
  <si>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</si>
  <si>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</si>
  <si>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</si>
  <si>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</si>
  <si>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</si>
  <si>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</si>
  <si>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</si>
  <si>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</si>
  <si>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</si>
  <si>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</si>
  <si>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</si>
  <si>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</si>
  <si>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</si>
  <si>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</si>
  <si>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</si>
  <si>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</si>
  <si>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</si>
  <si>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</si>
  <si>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</si>
  <si>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</si>
  <si>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</si>
  <si>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</si>
  <si>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</si>
  <si>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</si>
  <si>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</si>
  <si>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</si>
  <si>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</si>
  <si>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</si>
  <si>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</si>
  <si>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</si>
  <si>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</si>
  <si>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</si>
  <si>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</si>
  <si>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</si>
  <si>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</si>
  <si>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</si>
  <si>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</si>
  <si>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</si>
  <si>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</si>
  <si>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</si>
  <si>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</si>
  <si>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</si>
  <si>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</si>
  <si>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</si>
  <si>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</si>
  <si>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</si>
  <si>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</si>
  <si>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</si>
  <si>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Desconto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</si>
  <si>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</si>
  <si>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</si>
  <si>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</si>
  <si>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</si>
  <si>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</si>
  <si>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</si>
  <si>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</si>
  <si>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</si>
  <si>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</si>
  <si>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</si>
  <si>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</si>
  <si>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</si>
  <si>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</si>
  <si>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</si>
  <si>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</si>
  <si>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</si>
  <si>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</si>
  <si>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</si>
  <si>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</si>
  <si>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</si>
  <si>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</si>
  <si>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</si>
  <si>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</si>
  <si>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</si>
  <si>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</si>
  <si>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</si>
  <si>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</si>
  <si>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</si>
  <si>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</si>
  <si>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</si>
  <si>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</si>
  <si>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</si>
  <si>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</si>
  <si>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</t>
  </si>
  <si>
    <t xml:space="preserve">Estoque Mínimo: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</si>
</sst>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2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3" applyFill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0" fontId="17" fillId="2" borderId="0" xfId="3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" fillId="0" borderId="0" xfId="0" applyFont="1"/>
    <xf numFmtId="0" fontId="15" fillId="2" borderId="8" xfId="3" applyFont="1" applyFill="1" applyBorder="1" applyAlignment="1">
      <alignment horizontal="center" vertical="center" wrapText="1"/>
    </xf>
    <xf numFmtId="0" fontId="15" fillId="2" borderId="33" xfId="3" applyFont="1" applyFill="1" applyBorder="1" applyAlignment="1">
      <alignment horizontal="center" vertical="center" wrapText="1"/>
    </xf>
    <xf numFmtId="0" fontId="16" fillId="0" borderId="31" xfId="5" applyNumberFormat="1" applyFont="1" applyBorder="1" applyAlignment="1">
      <alignment horizontal="center" vertical="center"/>
    </xf>
    <xf numFmtId="0" fontId="26" fillId="0" borderId="0" xfId="0" applyFont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17"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numFmt numFmtId="13" formatCode="0%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8</xdr:col>
      <xdr:colOff>895349</xdr:colOff>
      <xdr:row>0</xdr:row>
      <xdr:rowOff>85725</xdr:rowOff>
    </xdr:from>
    <xdr:to>
      <xdr:col>9</xdr:col>
      <xdr:colOff>445769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600075</xdr:colOff>
      <xdr:row>0</xdr:row>
      <xdr:rowOff>85725</xdr:rowOff>
    </xdr:from>
    <xdr:to>
      <xdr:col>8</xdr:col>
      <xdr:colOff>226695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661988</xdr:colOff>
      <xdr:row>0</xdr:row>
      <xdr:rowOff>85725</xdr:rowOff>
    </xdr:from>
    <xdr:to>
      <xdr:col>7</xdr:col>
      <xdr:colOff>507683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1114425</xdr:colOff>
      <xdr:row>0</xdr:row>
      <xdr:rowOff>85725</xdr:rowOff>
    </xdr:from>
    <xdr:to>
      <xdr:col>6</xdr:col>
      <xdr:colOff>569595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E34A49A-A957-43F3-9A7A-6F36D30B86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999147</xdr:colOff>
      <xdr:row>0</xdr:row>
      <xdr:rowOff>85725</xdr:rowOff>
    </xdr:from>
    <xdr:to>
      <xdr:col>5</xdr:col>
      <xdr:colOff>224740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57D9C20-C253-4597-8585-F9BDEC281DEB}"/>
            </a:ext>
          </a:extLst>
        </xdr:cNvPr>
        <xdr:cNvSpPr/>
      </xdr:nvSpPr>
      <xdr:spPr>
        <a:xfrm>
          <a:off x="6261734" y="85725"/>
          <a:ext cx="727710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129442</xdr:colOff>
      <xdr:row>0</xdr:row>
      <xdr:rowOff>85725</xdr:rowOff>
    </xdr:from>
    <xdr:to>
      <xdr:col>4</xdr:col>
      <xdr:colOff>330493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5C48C4C-A57D-4F6D-B90A-920913B3195B}"/>
            </a:ext>
          </a:extLst>
        </xdr:cNvPr>
        <xdr:cNvSpPr/>
      </xdr:nvSpPr>
      <xdr:spPr>
        <a:xfrm>
          <a:off x="4594860" y="85725"/>
          <a:ext cx="99822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37050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6B3A11B-24A4-4BAD-8000-D28BE54BD4AB}"/>
            </a:ext>
          </a:extLst>
        </xdr:cNvPr>
        <xdr:cNvSpPr/>
      </xdr:nvSpPr>
      <xdr:spPr>
        <a:xfrm>
          <a:off x="3458528" y="85725"/>
          <a:ext cx="104394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BBCDC62E-3224-4FF3-9278-AE80EAA6F4F9}"/>
            </a:ext>
          </a:extLst>
        </xdr:cNvPr>
        <xdr:cNvSpPr/>
      </xdr:nvSpPr>
      <xdr:spPr>
        <a:xfrm>
          <a:off x="238696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16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15"/>
    <tableColumn id="2" xr3:uid="{E100D4E2-C3A0-43FF-A1D9-90A4BC2A9918}" name="Produtos"/>
    <tableColumn id="3" xr3:uid="{2EF7FEE0-6B6F-4534-86A0-46B6555B7BEF}" name="Tamanho" dataDxfId="14"/>
    <tableColumn id="4" xr3:uid="{4435A4B8-E7F0-4D66-A4F8-6A9FEAA36D5A}" name="Categoria"/>
    <tableColumn id="6" xr3:uid="{15F9CACC-A558-4A20-80CF-C2ADA2603221}" name="Estoque" dataDxfId="13"/>
    <tableColumn id="5" xr3:uid="{CA8AD0DE-58EC-4839-85FB-1DD75DA28087}" name="Preço Unitário" dataDxfId="1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I86" totalsRowShown="0" headerRowDxfId="11" dataDxfId="10" headerRowCellStyle="Cabeçalho Meteora">
  <autoFilter ref="A4:I86" xr:uid="{AD739091-30BD-4C30-BDDA-7504C0C4B6E2}"/>
  <tableColumns count="9">
    <tableColumn id="7" xr3:uid="{5E8DE7C3-CDB6-4314-A5CC-C44D3C21973F}" name="Nº" dataDxfId="9">
      <calculatedColumnFormula>MONTH(TB_Vendas[[#This Row],[Data]])</calculatedColumnFormula>
    </tableColumn>
    <tableColumn id="10" xr3:uid="{BD1ABB49-B48B-4C50-A034-45488FDC03A8}" name="Mês" dataDxfId="8">
      <calculatedColumnFormula>PROPER(TEXT(DATE(,TB_Vendas[[#This Row],[Nº]],1),"Mmm"))</calculatedColumnFormula>
    </tableColumn>
    <tableColumn id="1" xr3:uid="{43632F1F-6978-4CE7-BB13-7CCE587D6821}" name="Data" dataDxfId="7"/>
    <tableColumn id="12" xr3:uid="{205A55AB-454E-4288-AE23-042C3C399E7A}" name="Código" dataDxfId="6"/>
    <tableColumn id="5" xr3:uid="{7DC2ADED-AF8A-4BC8-A38E-FEF676FE49C9}" name="Qtd" dataDxfId="5"/>
    <tableColumn id="9" xr3:uid="{05B7315B-2774-41BC-AFEC-4A19E452D6C7}" name="Preço Unitário" dataDxfId="4"/>
    <tableColumn id="2" xr3:uid="{4BEBDE19-FA81-4412-AC83-E0AE6998A9B4}" name="Desconto" dataDxfId="3" dataCellStyle="Porcentagem"/>
    <tableColumn id="6" xr3:uid="{9459B662-6A4F-4486-82B1-12F67B8F842E}" name="Total" dataDxfId="2">
      <calculatedColumnFormula>TB_Vendas[[#This Row],[Preço Unitário]]*TB_Vendas[[#This Row],[Qtd]]</calculatedColumnFormula>
    </tableColumn>
    <tableColumn id="8" xr3:uid="{192FEBCA-1287-48A6-9BE6-69528F71C305}" name="Vendedor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activeCell="J14" sqref="J14"/>
    </sheetView>
  </sheetViews>
  <sheetFormatPr defaultColWidth="0" defaultRowHeight="14.4" zeroHeight="1" x14ac:dyDescent="0.3"/>
  <cols>
    <col min="1" max="5" width="8.88671875" style="40" customWidth="1"/>
    <col min="6" max="12" width="8.88671875" customWidth="1"/>
    <col min="13" max="16384" width="8.88671875" hidden="1"/>
  </cols>
  <sheetData>
    <row r="1" spans="1:12" x14ac:dyDescent="0.3">
      <c r="A1" s="83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</row>
    <row r="2" spans="1:12" x14ac:dyDescent="0.3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</row>
    <row r="3" spans="1:12" x14ac:dyDescent="0.3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</row>
    <row r="4" spans="1:12" x14ac:dyDescent="0.3">
      <c r="A4" s="83"/>
      <c r="B4" s="83"/>
      <c r="C4" s="83"/>
      <c r="D4" s="83"/>
      <c r="E4" s="83"/>
      <c r="F4" s="83"/>
      <c r="G4" s="83"/>
      <c r="H4" s="83"/>
      <c r="I4" s="83"/>
      <c r="J4" s="83"/>
      <c r="K4" s="83"/>
      <c r="L4" s="83"/>
    </row>
    <row r="5" spans="1:12" x14ac:dyDescent="0.3">
      <c r="A5" s="83"/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</row>
    <row r="6" spans="1:12" x14ac:dyDescent="0.3">
      <c r="A6" s="83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</row>
    <row r="7" spans="1:12" x14ac:dyDescent="0.3">
      <c r="F7" s="40"/>
      <c r="G7" s="40"/>
      <c r="H7" s="40"/>
      <c r="I7" s="40"/>
      <c r="J7" s="40"/>
      <c r="K7" s="40"/>
      <c r="L7" s="40"/>
    </row>
    <row r="8" spans="1:12" x14ac:dyDescent="0.3">
      <c r="F8" s="40"/>
      <c r="G8" s="40"/>
      <c r="H8" s="40"/>
      <c r="I8" s="40"/>
      <c r="J8" s="40"/>
      <c r="K8" s="40"/>
      <c r="L8" s="40"/>
    </row>
    <row r="9" spans="1:12" x14ac:dyDescent="0.3">
      <c r="F9" s="40"/>
      <c r="G9" s="40"/>
      <c r="H9" s="40"/>
      <c r="I9" s="40"/>
      <c r="J9" s="40"/>
      <c r="K9" s="40"/>
      <c r="L9" s="40"/>
    </row>
    <row r="10" spans="1:12" x14ac:dyDescent="0.3">
      <c r="F10" s="40"/>
      <c r="G10" s="40"/>
      <c r="H10" s="40"/>
      <c r="I10" s="40"/>
      <c r="J10" s="40"/>
      <c r="K10" s="40"/>
      <c r="L10" s="40"/>
    </row>
    <row r="11" spans="1:12" x14ac:dyDescent="0.3">
      <c r="F11" s="40"/>
      <c r="G11" s="40"/>
      <c r="H11" s="40"/>
      <c r="I11" s="40"/>
      <c r="J11" s="40"/>
      <c r="K11" s="40"/>
      <c r="L11" s="40"/>
    </row>
    <row r="12" spans="1:12" x14ac:dyDescent="0.3">
      <c r="F12" s="40"/>
      <c r="G12" s="40"/>
      <c r="H12" s="40"/>
      <c r="I12" s="40"/>
      <c r="J12" s="40"/>
      <c r="K12" s="40"/>
      <c r="L12" s="40"/>
    </row>
    <row r="13" spans="1:12" x14ac:dyDescent="0.3">
      <c r="F13" s="40"/>
      <c r="G13" s="40"/>
      <c r="H13" s="40"/>
      <c r="I13" s="40"/>
      <c r="J13" s="40"/>
      <c r="K13" s="40"/>
      <c r="L13" s="40"/>
    </row>
    <row r="14" spans="1:12" x14ac:dyDescent="0.3">
      <c r="F14" s="40"/>
      <c r="G14" s="40"/>
      <c r="H14" s="40"/>
      <c r="I14" s="40"/>
      <c r="J14" s="40"/>
      <c r="K14" s="40"/>
      <c r="L14" s="40"/>
    </row>
    <row r="15" spans="1:12" x14ac:dyDescent="0.3">
      <c r="F15" s="40"/>
      <c r="G15" s="40"/>
      <c r="H15" s="40"/>
      <c r="I15" s="40"/>
      <c r="J15" s="40"/>
      <c r="K15" s="40"/>
      <c r="L15" s="40"/>
    </row>
    <row r="16" spans="1:12" x14ac:dyDescent="0.3">
      <c r="F16" s="40"/>
      <c r="G16" s="40"/>
      <c r="H16" s="40"/>
      <c r="I16" s="40"/>
      <c r="J16" s="40"/>
      <c r="K16" s="40"/>
      <c r="L16" s="40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zoomScale="140" zoomScaleNormal="140" workbookViewId="0">
      <selection activeCell="D6" sqref="D6"/>
    </sheetView>
  </sheetViews>
  <sheetFormatPr defaultColWidth="0" defaultRowHeight="14.4" x14ac:dyDescent="0.3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40" customFormat="1" ht="40.200000000000003" customHeight="1" x14ac:dyDescent="0.85">
      <c r="A1" s="43"/>
      <c r="B1" s="47" t="s">
        <v>134</v>
      </c>
      <c r="C1" s="47"/>
      <c r="D1" s="47"/>
      <c r="E1" s="47"/>
      <c r="F1" s="47"/>
      <c r="G1" s="47"/>
      <c r="H1" s="45"/>
      <c r="I1" s="45"/>
    </row>
    <row r="2" spans="1:9" s="41" customFormat="1" ht="4.5" customHeight="1" x14ac:dyDescent="0.4">
      <c r="A2" s="44"/>
      <c r="B2" s="44"/>
      <c r="C2" s="44"/>
      <c r="D2" s="44"/>
      <c r="E2" s="44"/>
      <c r="F2" s="44"/>
    </row>
    <row r="3" spans="1:9" ht="4.5" customHeight="1" x14ac:dyDescent="0.4">
      <c r="A3" s="42"/>
      <c r="B3" s="42"/>
      <c r="C3" s="42"/>
      <c r="D3" s="42"/>
      <c r="E3" s="42"/>
      <c r="F3" s="42"/>
    </row>
    <row r="4" spans="1:9" ht="18" customHeight="1" x14ac:dyDescent="0.4">
      <c r="A4" s="46"/>
      <c r="B4" s="46"/>
      <c r="D4" s="42"/>
      <c r="E4" s="42"/>
      <c r="F4" s="42"/>
    </row>
    <row r="5" spans="1:9" ht="4.95" customHeight="1" x14ac:dyDescent="0.4">
      <c r="A5" s="42"/>
      <c r="B5" s="42"/>
      <c r="C5" s="42"/>
      <c r="D5" s="42"/>
      <c r="E5" s="42"/>
      <c r="F5" s="42"/>
    </row>
    <row r="6" spans="1:9" s="1" customFormat="1" ht="18" x14ac:dyDescent="0.4">
      <c r="B6" s="34" t="s">
        <v>30</v>
      </c>
      <c r="C6" s="34" t="s">
        <v>0</v>
      </c>
      <c r="D6" s="34" t="s">
        <v>1</v>
      </c>
      <c r="E6" s="34" t="s">
        <v>10</v>
      </c>
      <c r="F6" s="34" t="s">
        <v>77</v>
      </c>
      <c r="G6" s="34" t="s">
        <v>11</v>
      </c>
      <c r="H6" s="34"/>
    </row>
    <row r="7" spans="1:9" x14ac:dyDescent="0.3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 x14ac:dyDescent="0.3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 x14ac:dyDescent="0.3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 x14ac:dyDescent="0.3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 x14ac:dyDescent="0.3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 x14ac:dyDescent="0.3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 x14ac:dyDescent="0.3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 x14ac:dyDescent="0.3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 x14ac:dyDescent="0.3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 x14ac:dyDescent="0.3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 x14ac:dyDescent="0.3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 x14ac:dyDescent="0.3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 x14ac:dyDescent="0.3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 x14ac:dyDescent="0.3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 x14ac:dyDescent="0.3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 x14ac:dyDescent="0.3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 x14ac:dyDescent="0.3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 x14ac:dyDescent="0.3">
      <c r="B24" s="1" t="s">
        <v>49</v>
      </c>
      <c r="C24" t="s">
        <v>17</v>
      </c>
      <c r="D24" s="1" t="s">
        <v>4</v>
      </c>
      <c r="E24" t="s">
        <v>12</v>
      </c>
      <c r="F24" s="1">
        <v>0</v>
      </c>
      <c r="G24" s="8">
        <v>32.9</v>
      </c>
    </row>
    <row r="25" spans="2:7" x14ac:dyDescent="0.3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 x14ac:dyDescent="0.3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 x14ac:dyDescent="0.3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 x14ac:dyDescent="0.3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 x14ac:dyDescent="0.3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 x14ac:dyDescent="0.3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 x14ac:dyDescent="0.3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 x14ac:dyDescent="0.3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 x14ac:dyDescent="0.3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 x14ac:dyDescent="0.3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 x14ac:dyDescent="0.3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 x14ac:dyDescent="0.3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 x14ac:dyDescent="0.3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 x14ac:dyDescent="0.3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 x14ac:dyDescent="0.3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 x14ac:dyDescent="0.3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 x14ac:dyDescent="0.3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 x14ac:dyDescent="0.3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 x14ac:dyDescent="0.3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 x14ac:dyDescent="0.3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 x14ac:dyDescent="0.3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 x14ac:dyDescent="0.3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3">
        <v>70</v>
      </c>
    </row>
    <row r="47" spans="2:7" x14ac:dyDescent="0.3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3">
        <v>54.9</v>
      </c>
    </row>
    <row r="48" spans="2:7" x14ac:dyDescent="0.3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3">
        <v>54.9</v>
      </c>
    </row>
    <row r="49" spans="2:7" x14ac:dyDescent="0.3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3">
        <v>72.5</v>
      </c>
    </row>
    <row r="50" spans="2:7" x14ac:dyDescent="0.3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3">
        <v>72.5</v>
      </c>
    </row>
    <row r="51" spans="2:7" x14ac:dyDescent="0.3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3">
        <v>72.5</v>
      </c>
    </row>
    <row r="52" spans="2:7" x14ac:dyDescent="0.3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3">
        <v>289.89999999999998</v>
      </c>
    </row>
    <row r="53" spans="2:7" x14ac:dyDescent="0.3">
      <c r="B53" s="1" t="s">
        <v>105</v>
      </c>
      <c r="C53" t="s">
        <v>104</v>
      </c>
      <c r="D53" s="1" t="s">
        <v>3</v>
      </c>
      <c r="E53" t="s">
        <v>12</v>
      </c>
      <c r="F53" s="1">
        <v>10</v>
      </c>
      <c r="G53" s="33">
        <v>289.89999999999998</v>
      </c>
    </row>
    <row r="54" spans="2:7" x14ac:dyDescent="0.3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3">
        <v>289.89999999999998</v>
      </c>
    </row>
    <row r="55" spans="2:7" x14ac:dyDescent="0.3">
      <c r="B55" s="1" t="s">
        <v>107</v>
      </c>
      <c r="C55" t="s">
        <v>108</v>
      </c>
      <c r="D55" s="1" t="s">
        <v>2</v>
      </c>
      <c r="E55" t="s">
        <v>12</v>
      </c>
      <c r="F55" s="1">
        <v>8</v>
      </c>
      <c r="G55" s="33">
        <v>32.9</v>
      </c>
    </row>
    <row r="56" spans="2:7" x14ac:dyDescent="0.3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3">
        <v>32.9</v>
      </c>
    </row>
    <row r="57" spans="2:7" x14ac:dyDescent="0.3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3">
        <v>32.9</v>
      </c>
    </row>
    <row r="58" spans="2:7" x14ac:dyDescent="0.3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3">
        <v>49.9</v>
      </c>
    </row>
    <row r="59" spans="2:7" x14ac:dyDescent="0.3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3">
        <v>49.9</v>
      </c>
    </row>
    <row r="60" spans="2:7" x14ac:dyDescent="0.3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3">
        <v>49.9</v>
      </c>
    </row>
    <row r="61" spans="2:7" x14ac:dyDescent="0.3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3">
        <v>89.9</v>
      </c>
    </row>
    <row r="62" spans="2:7" x14ac:dyDescent="0.3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 x14ac:dyDescent="0.3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 x14ac:dyDescent="0.3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 x14ac:dyDescent="0.3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 x14ac:dyDescent="0.3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/>
  </sheetViews>
  <sheetFormatPr defaultRowHeight="14.4" x14ac:dyDescent="0.3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40" customFormat="1" ht="40.200000000000003" customHeight="1" x14ac:dyDescent="0.85">
      <c r="A1" s="43"/>
      <c r="B1" s="84" t="s">
        <v>134</v>
      </c>
      <c r="C1" s="84"/>
      <c r="D1" s="45"/>
      <c r="E1" s="45"/>
    </row>
    <row r="2" spans="1:5" s="41" customFormat="1" ht="4.5" customHeight="1" x14ac:dyDescent="0.4">
      <c r="A2" s="44"/>
      <c r="B2" s="44"/>
    </row>
    <row r="3" spans="1:5" ht="4.5" customHeight="1" thickBot="1" x14ac:dyDescent="0.45">
      <c r="A3" s="42"/>
      <c r="B3" s="42"/>
    </row>
    <row r="4" spans="1:5" ht="21.6" x14ac:dyDescent="0.5">
      <c r="A4" s="52" t="s">
        <v>30</v>
      </c>
      <c r="B4" s="58" t="s">
        <v>74</v>
      </c>
      <c r="C4" s="58" t="s">
        <v>146</v>
      </c>
      <c r="D4" s="53" t="s">
        <v>147</v>
      </c>
    </row>
    <row r="5" spans="1:5" ht="22.5" customHeight="1" x14ac:dyDescent="0.4">
      <c r="A5" s="64" t="s">
        <v>126</v>
      </c>
      <c r="B5" s="57" t="s">
        <v>73</v>
      </c>
      <c r="C5" s="57" t="s">
        <v>148</v>
      </c>
      <c r="D5" s="67">
        <v>0.2</v>
      </c>
    </row>
    <row r="6" spans="1:5" ht="22.5" customHeight="1" x14ac:dyDescent="0.4">
      <c r="A6" s="64" t="s">
        <v>127</v>
      </c>
      <c r="B6" s="57" t="s">
        <v>75</v>
      </c>
      <c r="C6" s="57" t="s">
        <v>149</v>
      </c>
      <c r="D6" s="67">
        <v>0.25</v>
      </c>
    </row>
    <row r="7" spans="1:5" ht="22.5" customHeight="1" x14ac:dyDescent="0.4">
      <c r="A7" s="64" t="s">
        <v>128</v>
      </c>
      <c r="B7" s="57" t="s">
        <v>72</v>
      </c>
      <c r="C7" s="57" t="s">
        <v>150</v>
      </c>
      <c r="D7" s="67">
        <v>0.1</v>
      </c>
    </row>
    <row r="8" spans="1:5" ht="22.5" customHeight="1" x14ac:dyDescent="0.4">
      <c r="A8" s="64" t="s">
        <v>129</v>
      </c>
      <c r="B8" s="57" t="s">
        <v>131</v>
      </c>
      <c r="C8" s="57" t="s">
        <v>151</v>
      </c>
      <c r="D8" s="67">
        <v>0.2</v>
      </c>
    </row>
    <row r="9" spans="1:5" ht="22.5" customHeight="1" thickBot="1" x14ac:dyDescent="0.45">
      <c r="A9" s="65" t="s">
        <v>130</v>
      </c>
      <c r="B9" s="66" t="s">
        <v>132</v>
      </c>
      <c r="C9" s="66" t="s">
        <v>152</v>
      </c>
      <c r="D9" s="68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I86"/>
  <sheetViews>
    <sheetView topLeftCell="B1" zoomScaleNormal="100" workbookViewId="0">
      <selection activeCell="G5" sqref="G5"/>
    </sheetView>
  </sheetViews>
  <sheetFormatPr defaultRowHeight="14.4" x14ac:dyDescent="0.3"/>
  <cols>
    <col min="1" max="1" width="8.88671875" style="1" hidden="1" customWidth="1"/>
    <col min="2" max="2" width="8.88671875" style="1" customWidth="1"/>
    <col min="3" max="3" width="11.5546875" style="1" bestFit="1" customWidth="1"/>
    <col min="4" max="4" width="11.5546875" style="1" customWidth="1"/>
    <col min="5" max="5" width="10.109375" bestFit="1" customWidth="1"/>
    <col min="6" max="6" width="22.88671875" bestFit="1" customWidth="1"/>
    <col min="7" max="7" width="17" bestFit="1" customWidth="1"/>
    <col min="8" max="8" width="20.33203125" customWidth="1"/>
    <col min="9" max="9" width="17" bestFit="1" customWidth="1"/>
  </cols>
  <sheetData>
    <row r="1" spans="1:9" s="40" customFormat="1" ht="40.200000000000003" customHeight="1" x14ac:dyDescent="0.85">
      <c r="A1" s="43"/>
      <c r="C1" s="47" t="s">
        <v>135</v>
      </c>
      <c r="D1" s="45"/>
      <c r="E1" s="45"/>
      <c r="F1" s="45"/>
      <c r="G1" s="45"/>
      <c r="H1" s="45"/>
      <c r="I1" s="45"/>
    </row>
    <row r="2" spans="1:9" s="41" customFormat="1" ht="4.5" customHeight="1" x14ac:dyDescent="0.4">
      <c r="A2" s="44"/>
      <c r="B2" s="44"/>
      <c r="C2" s="44"/>
      <c r="D2" s="44"/>
      <c r="E2" s="44"/>
    </row>
    <row r="3" spans="1:9" ht="4.5" customHeight="1" x14ac:dyDescent="0.4">
      <c r="A3" s="42"/>
      <c r="B3" s="42"/>
      <c r="C3" s="42"/>
      <c r="D3" s="42"/>
      <c r="E3" s="42"/>
    </row>
    <row r="4" spans="1:9" ht="18.600000000000001" x14ac:dyDescent="0.4">
      <c r="A4" s="11" t="s">
        <v>125</v>
      </c>
      <c r="B4" s="36" t="s">
        <v>31</v>
      </c>
      <c r="C4" s="36" t="s">
        <v>76</v>
      </c>
      <c r="D4" s="36" t="s">
        <v>30</v>
      </c>
      <c r="E4" s="36" t="s">
        <v>15</v>
      </c>
      <c r="F4" s="36" t="s">
        <v>11</v>
      </c>
      <c r="G4" s="36" t="s">
        <v>133</v>
      </c>
      <c r="H4" s="37" t="s">
        <v>16</v>
      </c>
      <c r="I4" s="36" t="s">
        <v>74</v>
      </c>
    </row>
    <row r="5" spans="1:9" x14ac:dyDescent="0.3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">
        <v>1</v>
      </c>
      <c r="F5" s="29"/>
      <c r="G5" s="70"/>
      <c r="H5" s="8">
        <f>TB_Vendas[[#This Row],[Preço Unitário]]*TB_Vendas[[#This Row],[Qtd]]</f>
        <v>0</v>
      </c>
      <c r="I5" s="1" t="s">
        <v>127</v>
      </c>
    </row>
    <row r="6" spans="1:9" x14ac:dyDescent="0.3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">
        <v>1</v>
      </c>
      <c r="F6" s="29"/>
      <c r="G6" s="70"/>
      <c r="H6" s="8">
        <f>TB_Vendas[[#This Row],[Preço Unitário]]*TB_Vendas[[#This Row],[Qtd]]</f>
        <v>0</v>
      </c>
      <c r="I6" s="1" t="s">
        <v>127</v>
      </c>
    </row>
    <row r="7" spans="1:9" x14ac:dyDescent="0.3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">
        <v>2</v>
      </c>
      <c r="F7" s="29"/>
      <c r="G7" s="70"/>
      <c r="H7" s="8">
        <f>TB_Vendas[[#This Row],[Preço Unitário]]*TB_Vendas[[#This Row],[Qtd]]</f>
        <v>0</v>
      </c>
      <c r="I7" s="1" t="s">
        <v>126</v>
      </c>
    </row>
    <row r="8" spans="1:9" x14ac:dyDescent="0.3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">
        <v>1</v>
      </c>
      <c r="F8" s="29"/>
      <c r="G8" s="70"/>
      <c r="H8" s="8">
        <f>TB_Vendas[[#This Row],[Preço Unitário]]*TB_Vendas[[#This Row],[Qtd]]</f>
        <v>0</v>
      </c>
      <c r="I8" s="1" t="s">
        <v>130</v>
      </c>
    </row>
    <row r="9" spans="1:9" x14ac:dyDescent="0.3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">
        <v>1</v>
      </c>
      <c r="F9" s="29"/>
      <c r="G9" s="70"/>
      <c r="H9" s="8">
        <f>TB_Vendas[[#This Row],[Preço Unitário]]*TB_Vendas[[#This Row],[Qtd]]</f>
        <v>0</v>
      </c>
      <c r="I9" s="1" t="s">
        <v>127</v>
      </c>
    </row>
    <row r="10" spans="1:9" x14ac:dyDescent="0.3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">
        <v>1</v>
      </c>
      <c r="F10" s="29"/>
      <c r="G10" s="70"/>
      <c r="H10" s="8">
        <f>TB_Vendas[[#This Row],[Preço Unitário]]*TB_Vendas[[#This Row],[Qtd]]</f>
        <v>0</v>
      </c>
      <c r="I10" s="1" t="s">
        <v>130</v>
      </c>
    </row>
    <row r="11" spans="1:9" x14ac:dyDescent="0.3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">
        <v>1</v>
      </c>
      <c r="F11" s="29"/>
      <c r="G11" s="70"/>
      <c r="H11" s="8">
        <f>TB_Vendas[[#This Row],[Preço Unitário]]*TB_Vendas[[#This Row],[Qtd]]</f>
        <v>0</v>
      </c>
      <c r="I11" s="1" t="s">
        <v>128</v>
      </c>
    </row>
    <row r="12" spans="1:9" x14ac:dyDescent="0.3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">
        <v>2</v>
      </c>
      <c r="F12" s="29"/>
      <c r="G12" s="70"/>
      <c r="H12" s="8">
        <f>TB_Vendas[[#This Row],[Preço Unitário]]*TB_Vendas[[#This Row],[Qtd]]</f>
        <v>0</v>
      </c>
      <c r="I12" s="1" t="s">
        <v>128</v>
      </c>
    </row>
    <row r="13" spans="1:9" x14ac:dyDescent="0.3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">
        <v>2</v>
      </c>
      <c r="F13" s="29"/>
      <c r="G13" s="70"/>
      <c r="H13" s="8">
        <f>TB_Vendas[[#This Row],[Preço Unitário]]*TB_Vendas[[#This Row],[Qtd]]</f>
        <v>0</v>
      </c>
      <c r="I13" s="1" t="s">
        <v>127</v>
      </c>
    </row>
    <row r="14" spans="1:9" x14ac:dyDescent="0.3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">
        <v>1</v>
      </c>
      <c r="F14" s="29"/>
      <c r="G14" s="70"/>
      <c r="H14" s="8">
        <f>TB_Vendas[[#This Row],[Preço Unitário]]*TB_Vendas[[#This Row],[Qtd]]</f>
        <v>0</v>
      </c>
      <c r="I14" s="1" t="s">
        <v>127</v>
      </c>
    </row>
    <row r="15" spans="1:9" x14ac:dyDescent="0.3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">
        <v>1</v>
      </c>
      <c r="F15" s="29"/>
      <c r="G15" s="70"/>
      <c r="H15" s="8">
        <f>TB_Vendas[[#This Row],[Preço Unitário]]*TB_Vendas[[#This Row],[Qtd]]</f>
        <v>0</v>
      </c>
      <c r="I15" s="1" t="s">
        <v>129</v>
      </c>
    </row>
    <row r="16" spans="1:9" x14ac:dyDescent="0.3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">
        <v>1</v>
      </c>
      <c r="F16" s="29"/>
      <c r="G16" s="70"/>
      <c r="H16" s="8">
        <f>TB_Vendas[[#This Row],[Preço Unitário]]*TB_Vendas[[#This Row],[Qtd]]</f>
        <v>0</v>
      </c>
      <c r="I16" s="1" t="s">
        <v>128</v>
      </c>
    </row>
    <row r="17" spans="1:9" x14ac:dyDescent="0.3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">
        <v>2</v>
      </c>
      <c r="F17" s="29"/>
      <c r="G17" s="70"/>
      <c r="H17" s="8">
        <f>TB_Vendas[[#This Row],[Preço Unitário]]*TB_Vendas[[#This Row],[Qtd]]</f>
        <v>0</v>
      </c>
      <c r="I17" s="1" t="s">
        <v>129</v>
      </c>
    </row>
    <row r="18" spans="1:9" x14ac:dyDescent="0.3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">
        <v>1</v>
      </c>
      <c r="F18" s="29"/>
      <c r="G18" s="70"/>
      <c r="H18" s="8">
        <f>TB_Vendas[[#This Row],[Preço Unitário]]*TB_Vendas[[#This Row],[Qtd]]</f>
        <v>0</v>
      </c>
      <c r="I18" s="1" t="s">
        <v>129</v>
      </c>
    </row>
    <row r="19" spans="1:9" x14ac:dyDescent="0.3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">
        <v>2</v>
      </c>
      <c r="F19" s="29"/>
      <c r="G19" s="70"/>
      <c r="H19" s="8">
        <f>TB_Vendas[[#This Row],[Preço Unitário]]*TB_Vendas[[#This Row],[Qtd]]</f>
        <v>0</v>
      </c>
      <c r="I19" s="1" t="s">
        <v>129</v>
      </c>
    </row>
    <row r="20" spans="1:9" x14ac:dyDescent="0.3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">
        <v>4</v>
      </c>
      <c r="F20" s="29"/>
      <c r="G20" s="70"/>
      <c r="H20" s="8">
        <f>TB_Vendas[[#This Row],[Preço Unitário]]*TB_Vendas[[#This Row],[Qtd]]</f>
        <v>0</v>
      </c>
      <c r="I20" s="1" t="s">
        <v>129</v>
      </c>
    </row>
    <row r="21" spans="1:9" x14ac:dyDescent="0.3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">
        <v>3</v>
      </c>
      <c r="F21" s="29"/>
      <c r="G21" s="70"/>
      <c r="H21" s="8">
        <f>TB_Vendas[[#This Row],[Preço Unitário]]*TB_Vendas[[#This Row],[Qtd]]</f>
        <v>0</v>
      </c>
      <c r="I21" s="1" t="s">
        <v>127</v>
      </c>
    </row>
    <row r="22" spans="1:9" x14ac:dyDescent="0.3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">
        <v>2</v>
      </c>
      <c r="F22" s="29"/>
      <c r="G22" s="70"/>
      <c r="H22" s="8">
        <f>TB_Vendas[[#This Row],[Preço Unitário]]*TB_Vendas[[#This Row],[Qtd]]</f>
        <v>0</v>
      </c>
      <c r="I22" s="1" t="s">
        <v>126</v>
      </c>
    </row>
    <row r="23" spans="1:9" x14ac:dyDescent="0.3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">
        <v>3</v>
      </c>
      <c r="F23" s="29"/>
      <c r="G23" s="70"/>
      <c r="H23" s="8">
        <f>TB_Vendas[[#This Row],[Preço Unitário]]*TB_Vendas[[#This Row],[Qtd]]</f>
        <v>0</v>
      </c>
      <c r="I23" s="1" t="s">
        <v>129</v>
      </c>
    </row>
    <row r="24" spans="1:9" x14ac:dyDescent="0.3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">
        <v>1</v>
      </c>
      <c r="F24" s="29"/>
      <c r="G24" s="70"/>
      <c r="H24" s="8">
        <f>TB_Vendas[[#This Row],[Preço Unitário]]*TB_Vendas[[#This Row],[Qtd]]</f>
        <v>0</v>
      </c>
      <c r="I24" s="1" t="s">
        <v>126</v>
      </c>
    </row>
    <row r="25" spans="1:9" x14ac:dyDescent="0.3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">
        <v>4</v>
      </c>
      <c r="F25" s="29"/>
      <c r="G25" s="70"/>
      <c r="H25" s="8">
        <f>TB_Vendas[[#This Row],[Preço Unitário]]*TB_Vendas[[#This Row],[Qtd]]</f>
        <v>0</v>
      </c>
      <c r="I25" s="1" t="s">
        <v>128</v>
      </c>
    </row>
    <row r="26" spans="1:9" x14ac:dyDescent="0.3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">
        <v>2</v>
      </c>
      <c r="F26" s="29"/>
      <c r="G26" s="70"/>
      <c r="H26" s="8">
        <f>TB_Vendas[[#This Row],[Preço Unitário]]*TB_Vendas[[#This Row],[Qtd]]</f>
        <v>0</v>
      </c>
      <c r="I26" s="1" t="s">
        <v>126</v>
      </c>
    </row>
    <row r="27" spans="1:9" x14ac:dyDescent="0.3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">
        <v>3</v>
      </c>
      <c r="F27" s="29"/>
      <c r="G27" s="70"/>
      <c r="H27" s="8">
        <f>TB_Vendas[[#This Row],[Preço Unitário]]*TB_Vendas[[#This Row],[Qtd]]</f>
        <v>0</v>
      </c>
      <c r="I27" s="1" t="s">
        <v>127</v>
      </c>
    </row>
    <row r="28" spans="1:9" x14ac:dyDescent="0.3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">
        <v>2</v>
      </c>
      <c r="F28" s="29"/>
      <c r="G28" s="70"/>
      <c r="H28" s="8">
        <f>TB_Vendas[[#This Row],[Preço Unitário]]*TB_Vendas[[#This Row],[Qtd]]</f>
        <v>0</v>
      </c>
      <c r="I28" s="1" t="s">
        <v>127</v>
      </c>
    </row>
    <row r="29" spans="1:9" x14ac:dyDescent="0.3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">
        <v>1</v>
      </c>
      <c r="F29" s="29"/>
      <c r="G29" s="70"/>
      <c r="H29" s="8">
        <f>TB_Vendas[[#This Row],[Preço Unitário]]*TB_Vendas[[#This Row],[Qtd]]</f>
        <v>0</v>
      </c>
      <c r="I29" s="1" t="s">
        <v>129</v>
      </c>
    </row>
    <row r="30" spans="1:9" x14ac:dyDescent="0.3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">
        <v>5</v>
      </c>
      <c r="F30" s="29"/>
      <c r="G30" s="70"/>
      <c r="H30" s="8">
        <f>TB_Vendas[[#This Row],[Preço Unitário]]*TB_Vendas[[#This Row],[Qtd]]</f>
        <v>0</v>
      </c>
      <c r="I30" s="1" t="s">
        <v>130</v>
      </c>
    </row>
    <row r="31" spans="1:9" x14ac:dyDescent="0.3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">
        <v>2</v>
      </c>
      <c r="F31" s="29"/>
      <c r="G31" s="70"/>
      <c r="H31" s="8">
        <f>TB_Vendas[[#This Row],[Preço Unitário]]*TB_Vendas[[#This Row],[Qtd]]</f>
        <v>0</v>
      </c>
      <c r="I31" s="1" t="s">
        <v>127</v>
      </c>
    </row>
    <row r="32" spans="1:9" x14ac:dyDescent="0.3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">
        <v>3</v>
      </c>
      <c r="F32" s="29"/>
      <c r="G32" s="70"/>
      <c r="H32" s="8">
        <f>TB_Vendas[[#This Row],[Preço Unitário]]*TB_Vendas[[#This Row],[Qtd]]</f>
        <v>0</v>
      </c>
      <c r="I32" s="1" t="s">
        <v>126</v>
      </c>
    </row>
    <row r="33" spans="1:9" x14ac:dyDescent="0.3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">
        <v>1</v>
      </c>
      <c r="F33" s="29"/>
      <c r="G33" s="70"/>
      <c r="H33" s="8">
        <f>TB_Vendas[[#This Row],[Preço Unitário]]*TB_Vendas[[#This Row],[Qtd]]</f>
        <v>0</v>
      </c>
      <c r="I33" s="1" t="s">
        <v>128</v>
      </c>
    </row>
    <row r="34" spans="1:9" x14ac:dyDescent="0.3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">
        <v>4</v>
      </c>
      <c r="F34" s="29"/>
      <c r="G34" s="70"/>
      <c r="H34" s="8">
        <f>TB_Vendas[[#This Row],[Preço Unitário]]*TB_Vendas[[#This Row],[Qtd]]</f>
        <v>0</v>
      </c>
      <c r="I34" s="1" t="s">
        <v>126</v>
      </c>
    </row>
    <row r="35" spans="1:9" x14ac:dyDescent="0.3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">
        <v>3</v>
      </c>
      <c r="F35" s="29"/>
      <c r="G35" s="70"/>
      <c r="H35" s="8">
        <f>TB_Vendas[[#This Row],[Preço Unitário]]*TB_Vendas[[#This Row],[Qtd]]</f>
        <v>0</v>
      </c>
      <c r="I35" s="1" t="s">
        <v>127</v>
      </c>
    </row>
    <row r="36" spans="1:9" x14ac:dyDescent="0.3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">
        <v>2</v>
      </c>
      <c r="F36" s="29"/>
      <c r="G36" s="70"/>
      <c r="H36" s="8">
        <f>TB_Vendas[[#This Row],[Preço Unitário]]*TB_Vendas[[#This Row],[Qtd]]</f>
        <v>0</v>
      </c>
      <c r="I36" s="1" t="s">
        <v>126</v>
      </c>
    </row>
    <row r="37" spans="1:9" x14ac:dyDescent="0.3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">
        <v>1</v>
      </c>
      <c r="F37" s="29"/>
      <c r="G37" s="70"/>
      <c r="H37" s="8">
        <f>TB_Vendas[[#This Row],[Preço Unitário]]*TB_Vendas[[#This Row],[Qtd]]</f>
        <v>0</v>
      </c>
      <c r="I37" s="1" t="s">
        <v>127</v>
      </c>
    </row>
    <row r="38" spans="1:9" x14ac:dyDescent="0.3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">
        <v>3</v>
      </c>
      <c r="F38" s="29"/>
      <c r="G38" s="70"/>
      <c r="H38" s="8">
        <f>TB_Vendas[[#This Row],[Preço Unitário]]*TB_Vendas[[#This Row],[Qtd]]</f>
        <v>0</v>
      </c>
      <c r="I38" s="1" t="s">
        <v>129</v>
      </c>
    </row>
    <row r="39" spans="1:9" x14ac:dyDescent="0.3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">
        <v>4</v>
      </c>
      <c r="F39" s="29"/>
      <c r="G39" s="70"/>
      <c r="H39" s="8">
        <f>TB_Vendas[[#This Row],[Preço Unitário]]*TB_Vendas[[#This Row],[Qtd]]</f>
        <v>0</v>
      </c>
      <c r="I39" s="1" t="s">
        <v>126</v>
      </c>
    </row>
    <row r="40" spans="1:9" x14ac:dyDescent="0.3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">
        <v>2</v>
      </c>
      <c r="F40" s="29"/>
      <c r="G40" s="70"/>
      <c r="H40" s="8">
        <f>TB_Vendas[[#This Row],[Preço Unitário]]*TB_Vendas[[#This Row],[Qtd]]</f>
        <v>0</v>
      </c>
      <c r="I40" s="1" t="s">
        <v>129</v>
      </c>
    </row>
    <row r="41" spans="1:9" x14ac:dyDescent="0.3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">
        <v>3</v>
      </c>
      <c r="F41" s="29"/>
      <c r="G41" s="70"/>
      <c r="H41" s="8">
        <f>TB_Vendas[[#This Row],[Preço Unitário]]*TB_Vendas[[#This Row],[Qtd]]</f>
        <v>0</v>
      </c>
      <c r="I41" s="1" t="s">
        <v>126</v>
      </c>
    </row>
    <row r="42" spans="1:9" x14ac:dyDescent="0.3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">
        <v>1</v>
      </c>
      <c r="F42" s="29"/>
      <c r="G42" s="70"/>
      <c r="H42" s="8">
        <f>TB_Vendas[[#This Row],[Preço Unitário]]*TB_Vendas[[#This Row],[Qtd]]</f>
        <v>0</v>
      </c>
      <c r="I42" s="1" t="s">
        <v>130</v>
      </c>
    </row>
    <row r="43" spans="1:9" x14ac:dyDescent="0.3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">
        <v>4</v>
      </c>
      <c r="F43" s="29"/>
      <c r="G43" s="70"/>
      <c r="H43" s="8">
        <f>TB_Vendas[[#This Row],[Preço Unitário]]*TB_Vendas[[#This Row],[Qtd]]</f>
        <v>0</v>
      </c>
      <c r="I43" s="1" t="s">
        <v>126</v>
      </c>
    </row>
    <row r="44" spans="1:9" x14ac:dyDescent="0.3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">
        <v>2</v>
      </c>
      <c r="F44" s="29"/>
      <c r="G44" s="70"/>
      <c r="H44" s="8">
        <f>TB_Vendas[[#This Row],[Preço Unitário]]*TB_Vendas[[#This Row],[Qtd]]</f>
        <v>0</v>
      </c>
      <c r="I44" s="1" t="s">
        <v>130</v>
      </c>
    </row>
    <row r="45" spans="1:9" x14ac:dyDescent="0.3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">
        <v>3</v>
      </c>
      <c r="F45" s="29"/>
      <c r="G45" s="70"/>
      <c r="H45" s="8">
        <f>TB_Vendas[[#This Row],[Preço Unitário]]*TB_Vendas[[#This Row],[Qtd]]</f>
        <v>0</v>
      </c>
      <c r="I45" s="1" t="s">
        <v>129</v>
      </c>
    </row>
    <row r="46" spans="1:9" x14ac:dyDescent="0.3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">
        <v>1</v>
      </c>
      <c r="F46" s="29"/>
      <c r="G46" s="70"/>
      <c r="H46" s="8">
        <f>TB_Vendas[[#This Row],[Preço Unitário]]*TB_Vendas[[#This Row],[Qtd]]</f>
        <v>0</v>
      </c>
      <c r="I46" s="1" t="s">
        <v>127</v>
      </c>
    </row>
    <row r="47" spans="1:9" x14ac:dyDescent="0.3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">
        <v>2</v>
      </c>
      <c r="F47" s="29"/>
      <c r="G47" s="70"/>
      <c r="H47" s="8">
        <f>TB_Vendas[[#This Row],[Preço Unitário]]*TB_Vendas[[#This Row],[Qtd]]</f>
        <v>0</v>
      </c>
      <c r="I47" s="1" t="s">
        <v>129</v>
      </c>
    </row>
    <row r="48" spans="1:9" x14ac:dyDescent="0.3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">
        <v>3</v>
      </c>
      <c r="F48" s="29"/>
      <c r="G48" s="70"/>
      <c r="H48" s="8">
        <f>TB_Vendas[[#This Row],[Preço Unitário]]*TB_Vendas[[#This Row],[Qtd]]</f>
        <v>0</v>
      </c>
      <c r="I48" s="1" t="s">
        <v>127</v>
      </c>
    </row>
    <row r="49" spans="1:9" x14ac:dyDescent="0.3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">
        <v>2</v>
      </c>
      <c r="F49" s="29"/>
      <c r="G49" s="70"/>
      <c r="H49" s="8">
        <f>TB_Vendas[[#This Row],[Preço Unitário]]*TB_Vendas[[#This Row],[Qtd]]</f>
        <v>0</v>
      </c>
      <c r="I49" s="1" t="s">
        <v>126</v>
      </c>
    </row>
    <row r="50" spans="1:9" x14ac:dyDescent="0.3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">
        <v>4</v>
      </c>
      <c r="F50" s="29"/>
      <c r="G50" s="70"/>
      <c r="H50" s="8">
        <f>TB_Vendas[[#This Row],[Preço Unitário]]*TB_Vendas[[#This Row],[Qtd]]</f>
        <v>0</v>
      </c>
      <c r="I50" s="1" t="s">
        <v>127</v>
      </c>
    </row>
    <row r="51" spans="1:9" x14ac:dyDescent="0.3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">
        <v>3</v>
      </c>
      <c r="F51" s="29"/>
      <c r="G51" s="70"/>
      <c r="H51" s="8">
        <f>TB_Vendas[[#This Row],[Preço Unitário]]*TB_Vendas[[#This Row],[Qtd]]</f>
        <v>0</v>
      </c>
      <c r="I51" s="1" t="s">
        <v>126</v>
      </c>
    </row>
    <row r="52" spans="1:9" x14ac:dyDescent="0.3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">
        <v>2</v>
      </c>
      <c r="F52" s="29"/>
      <c r="G52" s="70"/>
      <c r="H52" s="8">
        <f>TB_Vendas[[#This Row],[Preço Unitário]]*TB_Vendas[[#This Row],[Qtd]]</f>
        <v>0</v>
      </c>
      <c r="I52" s="1" t="s">
        <v>128</v>
      </c>
    </row>
    <row r="53" spans="1:9" x14ac:dyDescent="0.3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">
        <v>2</v>
      </c>
      <c r="F53" s="29"/>
      <c r="G53" s="70"/>
      <c r="H53" s="8">
        <f>TB_Vendas[[#This Row],[Preço Unitário]]*TB_Vendas[[#This Row],[Qtd]]</f>
        <v>0</v>
      </c>
      <c r="I53" s="1" t="s">
        <v>126</v>
      </c>
    </row>
    <row r="54" spans="1:9" x14ac:dyDescent="0.3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">
        <v>2</v>
      </c>
      <c r="F54" s="29"/>
      <c r="G54" s="70"/>
      <c r="H54" s="8">
        <f>TB_Vendas[[#This Row],[Preço Unitário]]*TB_Vendas[[#This Row],[Qtd]]</f>
        <v>0</v>
      </c>
      <c r="I54" s="1" t="s">
        <v>128</v>
      </c>
    </row>
    <row r="55" spans="1:9" x14ac:dyDescent="0.3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">
        <v>1</v>
      </c>
      <c r="F55" s="29"/>
      <c r="G55" s="70"/>
      <c r="H55" s="8">
        <f>TB_Vendas[[#This Row],[Preço Unitário]]*TB_Vendas[[#This Row],[Qtd]]</f>
        <v>0</v>
      </c>
      <c r="I55" s="1" t="s">
        <v>127</v>
      </c>
    </row>
    <row r="56" spans="1:9" x14ac:dyDescent="0.3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">
        <v>1</v>
      </c>
      <c r="F56" s="29"/>
      <c r="G56" s="70"/>
      <c r="H56" s="8">
        <f>TB_Vendas[[#This Row],[Preço Unitário]]*TB_Vendas[[#This Row],[Qtd]]</f>
        <v>0</v>
      </c>
      <c r="I56" s="1" t="s">
        <v>128</v>
      </c>
    </row>
    <row r="57" spans="1:9" x14ac:dyDescent="0.3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">
        <v>3</v>
      </c>
      <c r="F57" s="29"/>
      <c r="G57" s="70"/>
      <c r="H57" s="8">
        <f>TB_Vendas[[#This Row],[Preço Unitário]]*TB_Vendas[[#This Row],[Qtd]]</f>
        <v>0</v>
      </c>
      <c r="I57" s="1" t="s">
        <v>127</v>
      </c>
    </row>
    <row r="58" spans="1:9" x14ac:dyDescent="0.3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">
        <v>4</v>
      </c>
      <c r="F58" s="29"/>
      <c r="G58" s="70"/>
      <c r="H58" s="8">
        <f>TB_Vendas[[#This Row],[Preço Unitário]]*TB_Vendas[[#This Row],[Qtd]]</f>
        <v>0</v>
      </c>
      <c r="I58" s="1" t="s">
        <v>126</v>
      </c>
    </row>
    <row r="59" spans="1:9" x14ac:dyDescent="0.3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">
        <v>2</v>
      </c>
      <c r="F59" s="29"/>
      <c r="G59" s="70"/>
      <c r="H59" s="8">
        <f>TB_Vendas[[#This Row],[Preço Unitário]]*TB_Vendas[[#This Row],[Qtd]]</f>
        <v>0</v>
      </c>
      <c r="I59" s="1" t="s">
        <v>128</v>
      </c>
    </row>
    <row r="60" spans="1:9" x14ac:dyDescent="0.3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">
        <v>1</v>
      </c>
      <c r="F60" s="29"/>
      <c r="G60" s="70"/>
      <c r="H60" s="8">
        <f>TB_Vendas[[#This Row],[Preço Unitário]]*TB_Vendas[[#This Row],[Qtd]]</f>
        <v>0</v>
      </c>
      <c r="I60" s="1" t="s">
        <v>130</v>
      </c>
    </row>
    <row r="61" spans="1:9" x14ac:dyDescent="0.3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">
        <v>5</v>
      </c>
      <c r="F61" s="29"/>
      <c r="G61" s="70"/>
      <c r="H61" s="8">
        <f>TB_Vendas[[#This Row],[Preço Unitário]]*TB_Vendas[[#This Row],[Qtd]]</f>
        <v>0</v>
      </c>
      <c r="I61" s="1" t="s">
        <v>130</v>
      </c>
    </row>
    <row r="62" spans="1:9" x14ac:dyDescent="0.3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">
        <v>2</v>
      </c>
      <c r="F62" s="29"/>
      <c r="G62" s="70"/>
      <c r="H62" s="8">
        <f>TB_Vendas[[#This Row],[Preço Unitário]]*TB_Vendas[[#This Row],[Qtd]]</f>
        <v>0</v>
      </c>
      <c r="I62" s="1" t="s">
        <v>130</v>
      </c>
    </row>
    <row r="63" spans="1:9" x14ac:dyDescent="0.3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">
        <v>3</v>
      </c>
      <c r="F63" s="29"/>
      <c r="G63" s="70"/>
      <c r="H63" s="8">
        <f>TB_Vendas[[#This Row],[Preço Unitário]]*TB_Vendas[[#This Row],[Qtd]]</f>
        <v>0</v>
      </c>
      <c r="I63" s="1" t="s">
        <v>126</v>
      </c>
    </row>
    <row r="64" spans="1:9" x14ac:dyDescent="0.3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">
        <v>10</v>
      </c>
      <c r="F64" s="29"/>
      <c r="G64" s="70"/>
      <c r="H64" s="8">
        <f>TB_Vendas[[#This Row],[Preço Unitário]]*TB_Vendas[[#This Row],[Qtd]]</f>
        <v>0</v>
      </c>
      <c r="I64" s="1" t="s">
        <v>126</v>
      </c>
    </row>
    <row r="65" spans="1:9" x14ac:dyDescent="0.3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">
        <v>1</v>
      </c>
      <c r="F65" s="29"/>
      <c r="G65" s="70"/>
      <c r="H65" s="8">
        <f>TB_Vendas[[#This Row],[Preço Unitário]]*TB_Vendas[[#This Row],[Qtd]]</f>
        <v>0</v>
      </c>
      <c r="I65" s="1" t="s">
        <v>127</v>
      </c>
    </row>
    <row r="66" spans="1:9" x14ac:dyDescent="0.3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">
        <v>4</v>
      </c>
      <c r="F66" s="29"/>
      <c r="G66" s="70"/>
      <c r="H66" s="8">
        <f>TB_Vendas[[#This Row],[Preço Unitário]]*TB_Vendas[[#This Row],[Qtd]]</f>
        <v>0</v>
      </c>
      <c r="I66" s="1" t="s">
        <v>130</v>
      </c>
    </row>
    <row r="67" spans="1:9" x14ac:dyDescent="0.3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">
        <v>8</v>
      </c>
      <c r="F67" s="29"/>
      <c r="G67" s="70"/>
      <c r="H67" s="8">
        <f>TB_Vendas[[#This Row],[Preço Unitário]]*TB_Vendas[[#This Row],[Qtd]]</f>
        <v>0</v>
      </c>
      <c r="I67" s="1" t="s">
        <v>126</v>
      </c>
    </row>
    <row r="68" spans="1:9" x14ac:dyDescent="0.3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">
        <v>2</v>
      </c>
      <c r="F68" s="29"/>
      <c r="G68" s="70"/>
      <c r="H68" s="8">
        <f>TB_Vendas[[#This Row],[Preço Unitário]]*TB_Vendas[[#This Row],[Qtd]]</f>
        <v>0</v>
      </c>
      <c r="I68" s="1" t="s">
        <v>126</v>
      </c>
    </row>
    <row r="69" spans="1:9" x14ac:dyDescent="0.3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">
        <v>2</v>
      </c>
      <c r="F69" s="29"/>
      <c r="G69" s="70"/>
      <c r="H69" s="8">
        <f>TB_Vendas[[#This Row],[Preço Unitário]]*TB_Vendas[[#This Row],[Qtd]]</f>
        <v>0</v>
      </c>
      <c r="I69" s="1" t="s">
        <v>130</v>
      </c>
    </row>
    <row r="70" spans="1:9" x14ac:dyDescent="0.3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">
        <v>7</v>
      </c>
      <c r="F70" s="29"/>
      <c r="G70" s="70"/>
      <c r="H70" s="8">
        <f>TB_Vendas[[#This Row],[Preço Unitário]]*TB_Vendas[[#This Row],[Qtd]]</f>
        <v>0</v>
      </c>
      <c r="I70" s="1" t="s">
        <v>129</v>
      </c>
    </row>
    <row r="71" spans="1:9" x14ac:dyDescent="0.3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">
        <v>4</v>
      </c>
      <c r="F71" s="29"/>
      <c r="G71" s="70"/>
      <c r="H71" s="8">
        <f>TB_Vendas[[#This Row],[Preço Unitário]]*TB_Vendas[[#This Row],[Qtd]]</f>
        <v>0</v>
      </c>
      <c r="I71" s="1" t="s">
        <v>130</v>
      </c>
    </row>
    <row r="72" spans="1:9" x14ac:dyDescent="0.3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">
        <v>3</v>
      </c>
      <c r="F72" s="29"/>
      <c r="G72" s="70"/>
      <c r="H72" s="8">
        <f>TB_Vendas[[#This Row],[Preço Unitário]]*TB_Vendas[[#This Row],[Qtd]]</f>
        <v>0</v>
      </c>
      <c r="I72" s="1" t="s">
        <v>129</v>
      </c>
    </row>
    <row r="73" spans="1:9" x14ac:dyDescent="0.3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">
        <v>9</v>
      </c>
      <c r="F73" s="29"/>
      <c r="G73" s="70"/>
      <c r="H73" s="8">
        <f>TB_Vendas[[#This Row],[Preço Unitário]]*TB_Vendas[[#This Row],[Qtd]]</f>
        <v>0</v>
      </c>
      <c r="I73" s="1" t="s">
        <v>128</v>
      </c>
    </row>
    <row r="74" spans="1:9" x14ac:dyDescent="0.3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">
        <v>4</v>
      </c>
      <c r="F74" s="29"/>
      <c r="G74" s="70"/>
      <c r="H74" s="8">
        <f>TB_Vendas[[#This Row],[Preço Unitário]]*TB_Vendas[[#This Row],[Qtd]]</f>
        <v>0</v>
      </c>
      <c r="I74" s="1" t="s">
        <v>130</v>
      </c>
    </row>
    <row r="75" spans="1:9" x14ac:dyDescent="0.3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">
        <v>9</v>
      </c>
      <c r="F75" s="29"/>
      <c r="G75" s="70"/>
      <c r="H75" s="8">
        <f>TB_Vendas[[#This Row],[Preço Unitário]]*TB_Vendas[[#This Row],[Qtd]]</f>
        <v>0</v>
      </c>
      <c r="I75" s="1" t="s">
        <v>130</v>
      </c>
    </row>
    <row r="76" spans="1:9" x14ac:dyDescent="0.3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">
        <v>10</v>
      </c>
      <c r="F76" s="29"/>
      <c r="G76" s="70"/>
      <c r="H76" s="8">
        <f>TB_Vendas[[#This Row],[Preço Unitário]]*TB_Vendas[[#This Row],[Qtd]]</f>
        <v>0</v>
      </c>
      <c r="I76" s="1" t="s">
        <v>130</v>
      </c>
    </row>
    <row r="77" spans="1:9" x14ac:dyDescent="0.3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">
        <v>1</v>
      </c>
      <c r="F77" s="29"/>
      <c r="G77" s="70"/>
      <c r="H77" s="8">
        <f>TB_Vendas[[#This Row],[Preço Unitário]]*TB_Vendas[[#This Row],[Qtd]]</f>
        <v>0</v>
      </c>
      <c r="I77" s="1" t="s">
        <v>128</v>
      </c>
    </row>
    <row r="78" spans="1:9" x14ac:dyDescent="0.3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">
        <v>2</v>
      </c>
      <c r="F78" s="29"/>
      <c r="G78" s="70"/>
      <c r="H78" s="8">
        <f>TB_Vendas[[#This Row],[Preço Unitário]]*TB_Vendas[[#This Row],[Qtd]]</f>
        <v>0</v>
      </c>
      <c r="I78" s="1" t="s">
        <v>128</v>
      </c>
    </row>
    <row r="79" spans="1:9" x14ac:dyDescent="0.3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">
        <v>8</v>
      </c>
      <c r="F79" s="29"/>
      <c r="G79" s="70"/>
      <c r="H79" s="8">
        <f>TB_Vendas[[#This Row],[Preço Unitário]]*TB_Vendas[[#This Row],[Qtd]]</f>
        <v>0</v>
      </c>
      <c r="I79" s="1" t="s">
        <v>127</v>
      </c>
    </row>
    <row r="80" spans="1:9" x14ac:dyDescent="0.3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">
        <v>5</v>
      </c>
      <c r="F80" s="29"/>
      <c r="G80" s="70"/>
      <c r="H80" s="8">
        <f>TB_Vendas[[#This Row],[Preço Unitário]]*TB_Vendas[[#This Row],[Qtd]]</f>
        <v>0</v>
      </c>
      <c r="I80" s="1" t="s">
        <v>128</v>
      </c>
    </row>
    <row r="81" spans="1:9" x14ac:dyDescent="0.3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">
        <v>10</v>
      </c>
      <c r="F81" s="29"/>
      <c r="G81" s="70"/>
      <c r="H81" s="8">
        <f>TB_Vendas[[#This Row],[Preço Unitário]]*TB_Vendas[[#This Row],[Qtd]]</f>
        <v>0</v>
      </c>
      <c r="I81" s="1" t="s">
        <v>127</v>
      </c>
    </row>
    <row r="82" spans="1:9" x14ac:dyDescent="0.3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">
        <v>1</v>
      </c>
      <c r="F82" s="29"/>
      <c r="G82" s="70"/>
      <c r="H82" s="8">
        <f>TB_Vendas[[#This Row],[Preço Unitário]]*TB_Vendas[[#This Row],[Qtd]]</f>
        <v>0</v>
      </c>
      <c r="I82" s="1" t="s">
        <v>128</v>
      </c>
    </row>
    <row r="83" spans="1:9" x14ac:dyDescent="0.3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">
        <v>2</v>
      </c>
      <c r="F83" s="29"/>
      <c r="G83" s="70"/>
      <c r="H83" s="8">
        <f>TB_Vendas[[#This Row],[Preço Unitário]]*TB_Vendas[[#This Row],[Qtd]]</f>
        <v>0</v>
      </c>
      <c r="I83" s="1" t="s">
        <v>127</v>
      </c>
    </row>
    <row r="84" spans="1:9" x14ac:dyDescent="0.3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">
        <v>3</v>
      </c>
      <c r="F84" s="29"/>
      <c r="G84" s="70"/>
      <c r="H84" s="8">
        <f>TB_Vendas[[#This Row],[Preço Unitário]]*TB_Vendas[[#This Row],[Qtd]]</f>
        <v>0</v>
      </c>
      <c r="I84" s="1" t="s">
        <v>126</v>
      </c>
    </row>
    <row r="85" spans="1:9" x14ac:dyDescent="0.3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">
        <v>6</v>
      </c>
      <c r="F85" s="29"/>
      <c r="G85" s="70"/>
      <c r="H85" s="8">
        <f>TB_Vendas[[#This Row],[Preço Unitário]]*TB_Vendas[[#This Row],[Qtd]]</f>
        <v>0</v>
      </c>
      <c r="I85" s="1" t="s">
        <v>129</v>
      </c>
    </row>
    <row r="86" spans="1:9" x14ac:dyDescent="0.3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">
        <v>8</v>
      </c>
      <c r="F86" s="29"/>
      <c r="G86" s="70"/>
      <c r="H86" s="8">
        <f>TB_Vendas[[#This Row],[Preço Unitário]]*TB_Vendas[[#This Row],[Qtd]]</f>
        <v>0</v>
      </c>
      <c r="I86" s="1" t="s">
        <v>127</v>
      </c>
    </row>
  </sheetData>
  <phoneticPr fontId="12" type="noConversion"/>
  <conditionalFormatting sqref="E4:G4"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7DB0-660F-43BC-83AC-972021506EC5}">
  <dimension ref="A1:I20"/>
  <sheetViews>
    <sheetView showGridLines="0" tabSelected="1" zoomScale="120" zoomScaleNormal="120" workbookViewId="0">
      <selection activeCell="C12" sqref="C12"/>
    </sheetView>
  </sheetViews>
  <sheetFormatPr defaultColWidth="8.88671875" defaultRowHeight="14.4" customHeight="1" zeroHeight="1" x14ac:dyDescent="0.3"/>
  <cols>
    <col min="1" max="1" width="8.88671875" customWidth="1"/>
    <col min="2" max="2" width="21.88671875" customWidth="1"/>
    <col min="3" max="3" width="34.33203125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40" customFormat="1" ht="40.200000000000003" customHeight="1" x14ac:dyDescent="0.85">
      <c r="A1" s="43"/>
      <c r="B1" s="47" t="s">
        <v>145</v>
      </c>
      <c r="C1" s="45"/>
      <c r="D1" s="45"/>
      <c r="E1" s="45"/>
      <c r="F1" s="45"/>
      <c r="G1" s="45"/>
      <c r="H1" s="45"/>
      <c r="I1" s="45"/>
    </row>
    <row r="2" spans="1:9" s="41" customFormat="1" ht="4.5" customHeight="1" x14ac:dyDescent="0.4">
      <c r="A2" s="44"/>
      <c r="B2" s="44"/>
      <c r="C2" s="44"/>
      <c r="D2" s="44"/>
      <c r="E2" s="44"/>
      <c r="F2" s="44"/>
    </row>
    <row r="3" spans="1:9" ht="4.5" customHeight="1" x14ac:dyDescent="0.4">
      <c r="A3" s="42"/>
      <c r="B3" s="42"/>
      <c r="C3" s="42"/>
      <c r="D3" s="42"/>
      <c r="E3" s="42"/>
      <c r="F3" s="42"/>
    </row>
    <row r="4" spans="1:9" ht="23.25" customHeight="1" x14ac:dyDescent="0.4">
      <c r="A4" s="42"/>
      <c r="B4" s="85" t="s">
        <v>154</v>
      </c>
      <c r="C4" s="85"/>
      <c r="D4" s="42"/>
      <c r="E4" s="85" t="s">
        <v>161</v>
      </c>
      <c r="F4" s="85"/>
    </row>
    <row r="5" spans="1:9" ht="5.25" customHeight="1" thickBot="1" x14ac:dyDescent="0.35"/>
    <row r="6" spans="1:9" ht="24.6" customHeight="1" thickBot="1" x14ac:dyDescent="0.55000000000000004">
      <c r="B6" s="72" t="s">
        <v>155</v>
      </c>
      <c r="C6" s="71" t="s">
        <v>115</v>
      </c>
      <c r="E6" s="72" t="s">
        <v>160</v>
      </c>
      <c r="F6" s="76">
        <v>44949</v>
      </c>
    </row>
    <row r="7" spans="1:9" ht="24.6" customHeight="1" thickTop="1" thickBot="1" x14ac:dyDescent="0.55000000000000004">
      <c r="B7" s="72" t="s">
        <v>156</v>
      </c>
      <c r="C7" s="50" t="str">
        <f>IFERROR(VLOOKUP(C6,TB_Produtos[#All],2,FALSE),"")</f>
        <v>Sandália Rasteira</v>
      </c>
      <c r="E7" s="72" t="s">
        <v>163</v>
      </c>
      <c r="F7" s="50" t="str">
        <f>_xlfn.XLOOKUP(WEEKDAY(F6),'Cadastros Auxiliares'!$B$4:$I$4,'Cadastros Auxiliares'!$B$5:$I$5,"")</f>
        <v>Segunda-feira</v>
      </c>
      <c r="G7" s="49"/>
    </row>
    <row r="8" spans="1:9" ht="24.6" customHeight="1" thickTop="1" thickBot="1" x14ac:dyDescent="0.45">
      <c r="B8" s="73" t="s">
        <v>157</v>
      </c>
      <c r="C8" s="48" cm="1">
        <f t="array" ref="C8">_xlfn.XLOOKUP(C6,TB_Produtos[[#All],[Código]],TB_Produtos[[#All],[Tamanho]],"")</f>
        <v>35</v>
      </c>
      <c r="E8" s="73" t="s">
        <v>164</v>
      </c>
      <c r="F8" s="77"/>
      <c r="G8" s="49"/>
    </row>
    <row r="9" spans="1:9" ht="24.6" customHeight="1" thickTop="1" thickBot="1" x14ac:dyDescent="0.45">
      <c r="B9" s="74" t="s">
        <v>158</v>
      </c>
      <c r="C9" s="48" t="str">
        <f>IFERROR(VLOOKUP($C$6,Produtos!$B$6:$G$66,4,0),"")</f>
        <v>Calçado</v>
      </c>
      <c r="E9" s="75" t="s">
        <v>162</v>
      </c>
      <c r="F9" s="51">
        <f>SUMIF(TB_Vendas[[#All],[Data]],Consultas!$F$6,TB_Vendas[[#All],[Qtd]])</f>
        <v>1</v>
      </c>
      <c r="G9" s="49"/>
    </row>
    <row r="10" spans="1:9" ht="24.6" customHeight="1" thickTop="1" thickBot="1" x14ac:dyDescent="0.45">
      <c r="B10" s="74" t="s">
        <v>165</v>
      </c>
      <c r="C10" s="77">
        <f>_xlfn.XLOOKUP($C$6,Produtos!$B$6:$B$66,Produtos!$G$6:$G$66,"")</f>
        <v>89.9</v>
      </c>
      <c r="G10" s="49"/>
    </row>
    <row r="11" spans="1:9" ht="24.6" customHeight="1" thickTop="1" thickBot="1" x14ac:dyDescent="0.45">
      <c r="B11" s="73" t="s">
        <v>159</v>
      </c>
      <c r="C11" s="48" cm="1">
        <f t="array" ref="C11">_xlfn.XLOOKUP($C$6,TB_Produtos[[#All],[Código]],TB_Produtos[[#All],[Estoque]],"")</f>
        <v>48</v>
      </c>
      <c r="G11" s="49"/>
    </row>
    <row r="12" spans="1:9" ht="23.4" thickTop="1" thickBot="1" x14ac:dyDescent="0.55000000000000004">
      <c r="B12" s="74" t="s">
        <v>166</v>
      </c>
      <c r="C12" s="50" t="str" cm="1">
        <f t="array" ref="C12">_xlfn.IFS(C11=0,"Estoque Zerado",C11&gt;=C13,"Estoque OK",0,"Rever Estoque")</f>
        <v>Estoque OK</v>
      </c>
      <c r="E12" s="78"/>
    </row>
    <row r="13" spans="1:9" ht="22.8" thickTop="1" thickBot="1" x14ac:dyDescent="0.45">
      <c r="B13" s="75" t="s">
        <v>168</v>
      </c>
      <c r="C13" s="48">
        <f>_xlfn.XLOOKUP(C9,'Cadastros Auxiliares'!G9:G11,'Cadastros Auxiliares'!H9:H11)</f>
        <v>15</v>
      </c>
      <c r="E13" s="82"/>
    </row>
    <row r="14" spans="1:9" x14ac:dyDescent="0.3"/>
    <row r="15" spans="1:9" x14ac:dyDescent="0.3"/>
    <row r="16" spans="1:9" x14ac:dyDescent="0.3"/>
    <row r="17" x14ac:dyDescent="0.3"/>
    <row r="18" x14ac:dyDescent="0.3"/>
    <row r="19" x14ac:dyDescent="0.3"/>
    <row r="20" x14ac:dyDescent="0.3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BD8DE60-484C-4266-AA9C-F40B3269682E}">
          <x14:formula1>
            <xm:f>Vendas!$C:$C</xm:f>
          </x14:formula1>
          <xm:sqref>F6</xm:sqref>
        </x14:dataValidation>
        <x14:dataValidation type="list" allowBlank="1" showInputMessage="1" showErrorMessage="1" xr:uid="{B8377FA4-BA5D-4C1F-87F0-C3E27DF8ABD0}">
          <x14:formula1>
            <xm:f>Produtos!$B:$B</xm:f>
          </x14:formula1>
          <xm:sqref>C6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13"/>
  <sheetViews>
    <sheetView workbookViewId="0">
      <selection activeCell="B8" sqref="B8:E8"/>
    </sheetView>
  </sheetViews>
  <sheetFormatPr defaultRowHeight="14.4" x14ac:dyDescent="0.3"/>
  <cols>
    <col min="1" max="1" width="8" customWidth="1"/>
    <col min="2" max="2" width="30.88671875" customWidth="1"/>
    <col min="3" max="9" width="17.44140625" customWidth="1"/>
  </cols>
  <sheetData>
    <row r="1" spans="2:10" s="40" customFormat="1" ht="40.200000000000003" customHeight="1" x14ac:dyDescent="0.3">
      <c r="B1" s="63" t="s">
        <v>136</v>
      </c>
      <c r="C1" s="47"/>
      <c r="D1" s="47"/>
      <c r="E1" s="47"/>
      <c r="F1" s="47"/>
      <c r="G1" s="47"/>
      <c r="H1" s="47"/>
      <c r="I1" s="45"/>
      <c r="J1" s="45"/>
    </row>
    <row r="2" spans="2:10" s="41" customFormat="1" ht="4.5" customHeight="1" x14ac:dyDescent="0.4">
      <c r="B2" s="44"/>
      <c r="C2" s="44"/>
      <c r="D2" s="44"/>
      <c r="E2" s="44"/>
      <c r="F2" s="44"/>
      <c r="G2" s="44"/>
    </row>
    <row r="3" spans="2:10" ht="4.5" customHeight="1" thickBot="1" x14ac:dyDescent="0.45">
      <c r="B3" s="42"/>
      <c r="C3" s="42"/>
      <c r="D3" s="42"/>
      <c r="E3" s="42"/>
      <c r="F3" s="42"/>
      <c r="G3" s="42"/>
    </row>
    <row r="4" spans="2:10" ht="22.2" thickBot="1" x14ac:dyDescent="0.55000000000000004">
      <c r="B4" s="35" t="s">
        <v>30</v>
      </c>
      <c r="C4" s="38">
        <v>1</v>
      </c>
      <c r="D4" s="39">
        <v>2</v>
      </c>
      <c r="E4" s="38">
        <v>3</v>
      </c>
      <c r="F4" s="39">
        <v>4</v>
      </c>
      <c r="G4" s="38">
        <v>5</v>
      </c>
      <c r="H4" s="39">
        <v>6</v>
      </c>
      <c r="I4" s="38">
        <v>7</v>
      </c>
    </row>
    <row r="5" spans="2:10" s="56" customFormat="1" ht="22.2" thickBot="1" x14ac:dyDescent="0.35">
      <c r="B5" s="54" t="s">
        <v>137</v>
      </c>
      <c r="C5" s="55" t="s">
        <v>138</v>
      </c>
      <c r="D5" s="55" t="s">
        <v>139</v>
      </c>
      <c r="E5" s="55" t="s">
        <v>140</v>
      </c>
      <c r="F5" s="55" t="s">
        <v>141</v>
      </c>
      <c r="G5" s="55" t="s">
        <v>142</v>
      </c>
      <c r="H5" s="55" t="s">
        <v>143</v>
      </c>
      <c r="I5" s="55" t="s">
        <v>144</v>
      </c>
    </row>
    <row r="7" spans="2:10" ht="15" thickBot="1" x14ac:dyDescent="0.35"/>
    <row r="8" spans="2:10" ht="43.8" thickBot="1" x14ac:dyDescent="0.35">
      <c r="B8" s="60" t="s">
        <v>153</v>
      </c>
      <c r="C8" s="61" t="s">
        <v>13</v>
      </c>
      <c r="D8" s="61" t="s">
        <v>12</v>
      </c>
      <c r="E8" s="61" t="s">
        <v>14</v>
      </c>
      <c r="G8" s="79" t="s">
        <v>10</v>
      </c>
      <c r="H8" s="80" t="s">
        <v>167</v>
      </c>
    </row>
    <row r="9" spans="2:10" ht="17.399999999999999" thickBot="1" x14ac:dyDescent="0.35">
      <c r="B9" s="55">
        <v>1</v>
      </c>
      <c r="C9" s="59">
        <v>0</v>
      </c>
      <c r="D9" s="59">
        <v>0.1</v>
      </c>
      <c r="E9" s="62">
        <v>0</v>
      </c>
      <c r="G9" s="55" t="s">
        <v>13</v>
      </c>
      <c r="H9" s="81">
        <v>5</v>
      </c>
    </row>
    <row r="10" spans="2:10" ht="17.399999999999999" thickBot="1" x14ac:dyDescent="0.35">
      <c r="B10" s="55">
        <v>2</v>
      </c>
      <c r="C10" s="59">
        <v>0.05</v>
      </c>
      <c r="D10" s="59">
        <v>0.15</v>
      </c>
      <c r="E10" s="62">
        <v>0.1</v>
      </c>
      <c r="G10" s="55" t="s">
        <v>12</v>
      </c>
      <c r="H10" s="81">
        <v>10</v>
      </c>
    </row>
    <row r="11" spans="2:10" ht="17.399999999999999" thickBot="1" x14ac:dyDescent="0.35">
      <c r="B11" s="55">
        <v>3</v>
      </c>
      <c r="C11" s="59">
        <v>0.15</v>
      </c>
      <c r="D11" s="59">
        <v>0.2</v>
      </c>
      <c r="E11" s="62">
        <v>0.15</v>
      </c>
      <c r="G11" s="55" t="s">
        <v>14</v>
      </c>
      <c r="H11" s="81">
        <v>15</v>
      </c>
    </row>
    <row r="12" spans="2:10" ht="17.399999999999999" thickBot="1" x14ac:dyDescent="0.35">
      <c r="B12" s="55">
        <v>5</v>
      </c>
      <c r="C12" s="59">
        <v>0.25</v>
      </c>
      <c r="D12" s="59">
        <v>0.25</v>
      </c>
      <c r="E12" s="62">
        <v>0.25</v>
      </c>
    </row>
    <row r="13" spans="2:10" ht="17.399999999999999" thickBot="1" x14ac:dyDescent="0.35">
      <c r="B13" s="55">
        <v>10</v>
      </c>
      <c r="C13" s="59">
        <v>0.3</v>
      </c>
      <c r="D13" s="59">
        <v>0.3</v>
      </c>
      <c r="E13" s="62">
        <v>0.3</v>
      </c>
      <c r="G13" s="69"/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4.4" x14ac:dyDescent="0.3"/>
  <cols>
    <col min="1" max="1" width="17.109375" customWidth="1"/>
    <col min="2" max="2" width="20.88671875" customWidth="1"/>
    <col min="3" max="3" width="1.33203125" customWidth="1"/>
    <col min="6" max="6" width="13.5546875" customWidth="1"/>
    <col min="8" max="8" width="1.33203125" customWidth="1"/>
    <col min="9" max="11" width="13" customWidth="1"/>
    <col min="12" max="12" width="15.33203125" customWidth="1"/>
  </cols>
  <sheetData>
    <row r="1" spans="1:12" s="14" customFormat="1" x14ac:dyDescent="0.3">
      <c r="A1" s="15" t="s">
        <v>84</v>
      </c>
      <c r="B1" s="16" t="s">
        <v>85</v>
      </c>
      <c r="D1" s="15" t="s">
        <v>87</v>
      </c>
      <c r="E1" s="19" t="s">
        <v>86</v>
      </c>
      <c r="F1" s="19" t="s">
        <v>16</v>
      </c>
      <c r="G1" s="16" t="s">
        <v>15</v>
      </c>
      <c r="I1" s="22" t="s">
        <v>10</v>
      </c>
      <c r="J1" s="24" t="s">
        <v>95</v>
      </c>
      <c r="K1" s="24" t="s">
        <v>94</v>
      </c>
      <c r="L1" s="23" t="s">
        <v>16</v>
      </c>
    </row>
    <row r="2" spans="1:12" x14ac:dyDescent="0.3">
      <c r="A2" s="3" t="s">
        <v>13</v>
      </c>
      <c r="B2" s="17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0</v>
      </c>
      <c r="G2" s="20">
        <f>SUMIF(TB_Vendas[Nº],D2,TB_Vendas[Qtd])</f>
        <v>14</v>
      </c>
      <c r="I2" s="3" t="s">
        <v>72</v>
      </c>
      <c r="J2" s="27" t="e">
        <f>L2/SUM($L$2:$L$4)</f>
        <v>#DIV/0!</v>
      </c>
      <c r="K2" s="25" t="e">
        <f>100%-J2</f>
        <v>#DIV/0!</v>
      </c>
      <c r="L2" s="17">
        <f>SUMIF(TB_Vendas[Vendedor],I2,TB_Vendas[Total])</f>
        <v>0</v>
      </c>
    </row>
    <row r="3" spans="1:12" x14ac:dyDescent="0.3">
      <c r="A3" s="3" t="s">
        <v>71</v>
      </c>
      <c r="B3" s="17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0</v>
      </c>
      <c r="G3" s="20">
        <f>SUMIF(TB_Vendas[Nº],D3,TB_Vendas[Qtd])</f>
        <v>15</v>
      </c>
      <c r="I3" s="3" t="s">
        <v>73</v>
      </c>
      <c r="J3" s="27" t="e">
        <f t="shared" ref="J3" si="0">L3/SUM($L$2:$L$4)</f>
        <v>#DIV/0!</v>
      </c>
      <c r="K3" s="25" t="e">
        <f t="shared" ref="K3:K4" si="1">100%-J3</f>
        <v>#DIV/0!</v>
      </c>
      <c r="L3" s="17">
        <f>SUMIF(TB_Vendas[Vendedor],I3,TB_Vendas[Total])</f>
        <v>0</v>
      </c>
    </row>
    <row r="4" spans="1:12" ht="15" thickBot="1" x14ac:dyDescent="0.35">
      <c r="A4" s="4" t="s">
        <v>12</v>
      </c>
      <c r="B4" s="18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0</v>
      </c>
      <c r="G4" s="20">
        <f>SUMIF(TB_Vendas[Nº],D4,TB_Vendas[Qtd])</f>
        <v>26</v>
      </c>
      <c r="I4" s="4" t="s">
        <v>75</v>
      </c>
      <c r="J4" s="28" t="e">
        <f>L4/SUM($L$2:$L$4)</f>
        <v>#DIV/0!</v>
      </c>
      <c r="K4" s="26" t="e">
        <f t="shared" si="1"/>
        <v>#DIV/0!</v>
      </c>
      <c r="L4" s="18">
        <f>SUMIF(TB_Vendas[Vendedor],I4,TB_Vendas[Total])</f>
        <v>0</v>
      </c>
    </row>
    <row r="5" spans="1:12" x14ac:dyDescent="0.3">
      <c r="D5" s="3">
        <v>4</v>
      </c>
      <c r="E5" s="2" t="s">
        <v>91</v>
      </c>
      <c r="F5" s="6">
        <f>SUMIF(TB_Vendas[Nº],D5,TB_Vendas[Total])</f>
        <v>0</v>
      </c>
      <c r="G5" s="20">
        <f>SUMIF(TB_Vendas[Nº],D5,TB_Vendas[Qtd])</f>
        <v>28</v>
      </c>
    </row>
    <row r="6" spans="1:12" x14ac:dyDescent="0.3">
      <c r="D6" s="3">
        <v>5</v>
      </c>
      <c r="E6" s="2" t="s">
        <v>92</v>
      </c>
      <c r="F6" s="6">
        <f>SUMIF(TB_Vendas[Nº],D6,TB_Vendas[Total])</f>
        <v>0</v>
      </c>
      <c r="G6" s="20">
        <f>SUMIF(TB_Vendas[Nº],D6,TB_Vendas[Qtd])</f>
        <v>17</v>
      </c>
    </row>
    <row r="7" spans="1:12" ht="15" thickBot="1" x14ac:dyDescent="0.35">
      <c r="D7" s="4">
        <v>6</v>
      </c>
      <c r="E7" s="5" t="s">
        <v>93</v>
      </c>
      <c r="F7" s="7">
        <f>SUMIF(TB_Vendas[Nº],D7,TB_Vendas[Total])</f>
        <v>0</v>
      </c>
      <c r="G7" s="21">
        <f>SUMIF(TB_Vendas[Nº],D7,TB_Vendas[Qtd])</f>
        <v>41</v>
      </c>
    </row>
    <row r="11" spans="1:12" x14ac:dyDescent="0.3">
      <c r="I11" s="30"/>
      <c r="J11" s="30"/>
      <c r="K11" s="30"/>
      <c r="L11" s="30"/>
    </row>
    <row r="12" spans="1:12" x14ac:dyDescent="0.3">
      <c r="J12" s="31"/>
      <c r="K12" s="32"/>
      <c r="L12" s="8"/>
    </row>
    <row r="13" spans="1:12" x14ac:dyDescent="0.3">
      <c r="J13" s="31"/>
      <c r="K13" s="32"/>
      <c r="L13" s="8"/>
    </row>
    <row r="14" spans="1:12" x14ac:dyDescent="0.3">
      <c r="J14" s="31"/>
      <c r="K14" s="32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 x14ac:dyDescent="0.4"/>
  <cols>
    <col min="1" max="16384" width="2" style="12"/>
  </cols>
  <sheetData>
    <row r="1" spans="3:80" ht="9.75" customHeight="1" thickBot="1" x14ac:dyDescent="0.45"/>
    <row r="2" spans="3:80" ht="9.75" customHeight="1" x14ac:dyDescent="0.4">
      <c r="W2" s="86" t="s">
        <v>78</v>
      </c>
      <c r="X2" s="87"/>
      <c r="Y2" s="87"/>
      <c r="Z2" s="87"/>
      <c r="AA2" s="87"/>
      <c r="AB2" s="87"/>
      <c r="AC2" s="87"/>
      <c r="AD2" s="87"/>
      <c r="AE2" s="87"/>
      <c r="AF2" s="87"/>
      <c r="AG2" s="87"/>
      <c r="AH2" s="87"/>
      <c r="AI2" s="87"/>
      <c r="AJ2" s="87"/>
      <c r="AK2" s="87"/>
      <c r="AL2" s="87"/>
      <c r="AM2" s="87"/>
      <c r="AN2" s="88"/>
      <c r="AQ2" s="86" t="s">
        <v>79</v>
      </c>
      <c r="AR2" s="87"/>
      <c r="AS2" s="87"/>
      <c r="AT2" s="87"/>
      <c r="AU2" s="87"/>
      <c r="AV2" s="87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8"/>
      <c r="BK2" s="86" t="s">
        <v>80</v>
      </c>
      <c r="BL2" s="87"/>
      <c r="BM2" s="87"/>
      <c r="BN2" s="87"/>
      <c r="BO2" s="87"/>
      <c r="BP2" s="87"/>
      <c r="BQ2" s="87"/>
      <c r="BR2" s="87"/>
      <c r="BS2" s="87"/>
      <c r="BT2" s="87"/>
      <c r="BU2" s="87"/>
      <c r="BV2" s="87"/>
      <c r="BW2" s="87"/>
      <c r="BX2" s="87"/>
      <c r="BY2" s="87"/>
      <c r="BZ2" s="87"/>
      <c r="CA2" s="87"/>
      <c r="CB2" s="88"/>
    </row>
    <row r="3" spans="3:80" ht="9.75" customHeight="1" thickBot="1" x14ac:dyDescent="0.45">
      <c r="W3" s="89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91"/>
      <c r="AQ3" s="89"/>
      <c r="AR3" s="90"/>
      <c r="AS3" s="90"/>
      <c r="AT3" s="90"/>
      <c r="AU3" s="90"/>
      <c r="AV3" s="90"/>
      <c r="AW3" s="90"/>
      <c r="AX3" s="90"/>
      <c r="AY3" s="90"/>
      <c r="AZ3" s="90"/>
      <c r="BA3" s="90"/>
      <c r="BB3" s="90"/>
      <c r="BC3" s="90"/>
      <c r="BD3" s="90"/>
      <c r="BE3" s="90"/>
      <c r="BF3" s="90"/>
      <c r="BG3" s="90"/>
      <c r="BH3" s="91"/>
      <c r="BK3" s="89"/>
      <c r="BL3" s="90"/>
      <c r="BM3" s="90"/>
      <c r="BN3" s="90"/>
      <c r="BO3" s="90"/>
      <c r="BP3" s="90"/>
      <c r="BQ3" s="90"/>
      <c r="BR3" s="90"/>
      <c r="BS3" s="90"/>
      <c r="BT3" s="90"/>
      <c r="BU3" s="90"/>
      <c r="BV3" s="90"/>
      <c r="BW3" s="90"/>
      <c r="BX3" s="90"/>
      <c r="BY3" s="90"/>
      <c r="BZ3" s="90"/>
      <c r="CA3" s="90"/>
      <c r="CB3" s="91"/>
    </row>
    <row r="4" spans="3:80" ht="9.75" customHeight="1" x14ac:dyDescent="0.4">
      <c r="W4" s="92">
        <f>COUNTA(TB_Produtos[Código])</f>
        <v>60</v>
      </c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4"/>
      <c r="AQ4" s="92">
        <f>SUM(TB_Vendas[Qtd])</f>
        <v>250</v>
      </c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4"/>
      <c r="BK4" s="101">
        <f>SUM(TB_Vendas[Total])</f>
        <v>0</v>
      </c>
      <c r="BL4" s="102"/>
      <c r="BM4" s="102"/>
      <c r="BN4" s="102"/>
      <c r="BO4" s="102"/>
      <c r="BP4" s="102"/>
      <c r="BQ4" s="102"/>
      <c r="BR4" s="102"/>
      <c r="BS4" s="102"/>
      <c r="BT4" s="102"/>
      <c r="BU4" s="102"/>
      <c r="BV4" s="102"/>
      <c r="BW4" s="102"/>
      <c r="BX4" s="102"/>
      <c r="BY4" s="102"/>
      <c r="BZ4" s="102"/>
      <c r="CA4" s="102"/>
      <c r="CB4" s="103"/>
    </row>
    <row r="5" spans="3:80" ht="9.75" customHeight="1" x14ac:dyDescent="0.4">
      <c r="W5" s="95"/>
      <c r="X5" s="96"/>
      <c r="Y5" s="96"/>
      <c r="Z5" s="96"/>
      <c r="AA5" s="96"/>
      <c r="AB5" s="96"/>
      <c r="AC5" s="96"/>
      <c r="AD5" s="96"/>
      <c r="AE5" s="96"/>
      <c r="AF5" s="96"/>
      <c r="AG5" s="96"/>
      <c r="AH5" s="96"/>
      <c r="AI5" s="96"/>
      <c r="AJ5" s="96"/>
      <c r="AK5" s="96"/>
      <c r="AL5" s="96"/>
      <c r="AM5" s="96"/>
      <c r="AN5" s="97"/>
      <c r="AQ5" s="95"/>
      <c r="AR5" s="96"/>
      <c r="AS5" s="96"/>
      <c r="AT5" s="96"/>
      <c r="AU5" s="96"/>
      <c r="AV5" s="96"/>
      <c r="AW5" s="96"/>
      <c r="AX5" s="96"/>
      <c r="AY5" s="96"/>
      <c r="AZ5" s="96"/>
      <c r="BA5" s="96"/>
      <c r="BB5" s="96"/>
      <c r="BC5" s="96"/>
      <c r="BD5" s="96"/>
      <c r="BE5" s="96"/>
      <c r="BF5" s="96"/>
      <c r="BG5" s="96"/>
      <c r="BH5" s="97"/>
      <c r="BK5" s="104"/>
      <c r="BL5" s="105"/>
      <c r="BM5" s="105"/>
      <c r="BN5" s="105"/>
      <c r="BO5" s="105"/>
      <c r="BP5" s="105"/>
      <c r="BQ5" s="105"/>
      <c r="BR5" s="105"/>
      <c r="BS5" s="105"/>
      <c r="BT5" s="105"/>
      <c r="BU5" s="105"/>
      <c r="BV5" s="105"/>
      <c r="BW5" s="105"/>
      <c r="BX5" s="105"/>
      <c r="BY5" s="105"/>
      <c r="BZ5" s="105"/>
      <c r="CA5" s="105"/>
      <c r="CB5" s="106"/>
    </row>
    <row r="6" spans="3:80" ht="9.75" customHeight="1" x14ac:dyDescent="0.4">
      <c r="W6" s="95"/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  <c r="AJ6" s="96"/>
      <c r="AK6" s="96"/>
      <c r="AL6" s="96"/>
      <c r="AM6" s="96"/>
      <c r="AN6" s="97"/>
      <c r="AQ6" s="95"/>
      <c r="AR6" s="96"/>
      <c r="AS6" s="96"/>
      <c r="AT6" s="96"/>
      <c r="AU6" s="96"/>
      <c r="AV6" s="96"/>
      <c r="AW6" s="96"/>
      <c r="AX6" s="96"/>
      <c r="AY6" s="96"/>
      <c r="AZ6" s="96"/>
      <c r="BA6" s="96"/>
      <c r="BB6" s="96"/>
      <c r="BC6" s="96"/>
      <c r="BD6" s="96"/>
      <c r="BE6" s="96"/>
      <c r="BF6" s="96"/>
      <c r="BG6" s="96"/>
      <c r="BH6" s="97"/>
      <c r="BK6" s="104"/>
      <c r="BL6" s="105"/>
      <c r="BM6" s="105"/>
      <c r="BN6" s="105"/>
      <c r="BO6" s="105"/>
      <c r="BP6" s="105"/>
      <c r="BQ6" s="105"/>
      <c r="BR6" s="105"/>
      <c r="BS6" s="105"/>
      <c r="BT6" s="105"/>
      <c r="BU6" s="105"/>
      <c r="BV6" s="105"/>
      <c r="BW6" s="105"/>
      <c r="BX6" s="105"/>
      <c r="BY6" s="105"/>
      <c r="BZ6" s="105"/>
      <c r="CA6" s="105"/>
      <c r="CB6" s="106"/>
    </row>
    <row r="7" spans="3:80" ht="9.75" customHeight="1" thickBot="1" x14ac:dyDescent="0.45">
      <c r="W7" s="98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100"/>
      <c r="AQ7" s="98"/>
      <c r="AR7" s="99"/>
      <c r="AS7" s="99"/>
      <c r="AT7" s="99"/>
      <c r="AU7" s="99"/>
      <c r="AV7" s="99"/>
      <c r="AW7" s="99"/>
      <c r="AX7" s="99"/>
      <c r="AY7" s="99"/>
      <c r="AZ7" s="99"/>
      <c r="BA7" s="99"/>
      <c r="BB7" s="99"/>
      <c r="BC7" s="99"/>
      <c r="BD7" s="99"/>
      <c r="BE7" s="99"/>
      <c r="BF7" s="99"/>
      <c r="BG7" s="99"/>
      <c r="BH7" s="100"/>
      <c r="BK7" s="107"/>
      <c r="BL7" s="108"/>
      <c r="BM7" s="108"/>
      <c r="BN7" s="108"/>
      <c r="BO7" s="108"/>
      <c r="BP7" s="108"/>
      <c r="BQ7" s="108"/>
      <c r="BR7" s="108"/>
      <c r="BS7" s="108"/>
      <c r="BT7" s="108"/>
      <c r="BU7" s="108"/>
      <c r="BV7" s="108"/>
      <c r="BW7" s="108"/>
      <c r="BX7" s="108"/>
      <c r="BY7" s="108"/>
      <c r="BZ7" s="108"/>
      <c r="CA7" s="108"/>
      <c r="CB7" s="109"/>
    </row>
    <row r="8" spans="3:80" ht="9.75" customHeight="1" thickBot="1" x14ac:dyDescent="0.45"/>
    <row r="9" spans="3:80" ht="9.75" customHeight="1" x14ac:dyDescent="0.4">
      <c r="C9" s="86" t="s">
        <v>81</v>
      </c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  <c r="AO9" s="87"/>
      <c r="AP9" s="87"/>
      <c r="AQ9" s="87"/>
      <c r="AR9" s="87"/>
      <c r="AS9" s="87"/>
      <c r="AT9" s="87"/>
      <c r="AU9" s="87"/>
      <c r="AV9" s="87"/>
      <c r="AW9" s="87"/>
      <c r="AX9" s="87"/>
      <c r="AY9" s="87"/>
      <c r="AZ9" s="87"/>
      <c r="BA9" s="87"/>
      <c r="BB9" s="87"/>
      <c r="BC9" s="87"/>
      <c r="BD9" s="87"/>
      <c r="BE9" s="87"/>
      <c r="BF9" s="87"/>
      <c r="BG9" s="87"/>
      <c r="BH9" s="87"/>
      <c r="BI9" s="87"/>
      <c r="BJ9" s="87"/>
      <c r="BK9" s="87"/>
      <c r="BL9" s="87"/>
      <c r="BM9" s="87"/>
      <c r="BN9" s="87"/>
      <c r="BO9" s="87"/>
      <c r="BP9" s="87"/>
      <c r="BQ9" s="87"/>
      <c r="BR9" s="87"/>
      <c r="BS9" s="87"/>
      <c r="BT9" s="87"/>
      <c r="BU9" s="87"/>
      <c r="BV9" s="87"/>
      <c r="BW9" s="87"/>
      <c r="BX9" s="87"/>
      <c r="BY9" s="87"/>
      <c r="BZ9" s="87"/>
      <c r="CA9" s="87"/>
      <c r="CB9" s="88"/>
    </row>
    <row r="10" spans="3:80" ht="9.75" customHeight="1" thickBot="1" x14ac:dyDescent="0.45">
      <c r="C10" s="89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0"/>
      <c r="AU10" s="90"/>
      <c r="AV10" s="90"/>
      <c r="AW10" s="90"/>
      <c r="AX10" s="90"/>
      <c r="AY10" s="90"/>
      <c r="AZ10" s="90"/>
      <c r="BA10" s="90"/>
      <c r="BB10" s="90"/>
      <c r="BC10" s="90"/>
      <c r="BD10" s="90"/>
      <c r="BE10" s="90"/>
      <c r="BF10" s="90"/>
      <c r="BG10" s="90"/>
      <c r="BH10" s="90"/>
      <c r="BI10" s="90"/>
      <c r="BJ10" s="90"/>
      <c r="BK10" s="90"/>
      <c r="BL10" s="90"/>
      <c r="BM10" s="90"/>
      <c r="BN10" s="90"/>
      <c r="BO10" s="90"/>
      <c r="BP10" s="90"/>
      <c r="BQ10" s="90"/>
      <c r="BR10" s="90"/>
      <c r="BS10" s="90"/>
      <c r="BT10" s="90"/>
      <c r="BU10" s="90"/>
      <c r="BV10" s="90"/>
      <c r="BW10" s="90"/>
      <c r="BX10" s="90"/>
      <c r="BY10" s="90"/>
      <c r="BZ10" s="90"/>
      <c r="CA10" s="90"/>
      <c r="CB10" s="91"/>
    </row>
    <row r="11" spans="3:80" ht="9.75" customHeight="1" x14ac:dyDescent="0.4">
      <c r="C11" s="110"/>
      <c r="D11" s="111"/>
      <c r="E11" s="111"/>
      <c r="F11" s="111"/>
      <c r="G11" s="111"/>
      <c r="H11" s="111"/>
      <c r="I11" s="111"/>
      <c r="J11" s="111"/>
      <c r="K11" s="111"/>
      <c r="L11" s="111"/>
      <c r="M11" s="111"/>
      <c r="N11" s="111"/>
      <c r="O11" s="111"/>
      <c r="P11" s="111"/>
      <c r="Q11" s="111"/>
      <c r="R11" s="111"/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  <c r="AE11" s="111"/>
      <c r="AF11" s="111"/>
      <c r="AG11" s="111"/>
      <c r="AH11" s="111"/>
      <c r="AI11" s="111"/>
      <c r="AJ11" s="111"/>
      <c r="AK11" s="111"/>
      <c r="AL11" s="111"/>
      <c r="AM11" s="111"/>
      <c r="AN11" s="111"/>
      <c r="AO11" s="111"/>
      <c r="AP11" s="111"/>
      <c r="AQ11" s="111"/>
      <c r="AR11" s="111"/>
      <c r="AS11" s="111"/>
      <c r="AT11" s="111"/>
      <c r="AU11" s="111"/>
      <c r="AV11" s="111"/>
      <c r="AW11" s="111"/>
      <c r="AX11" s="111"/>
      <c r="AY11" s="111"/>
      <c r="AZ11" s="111"/>
      <c r="BA11" s="111"/>
      <c r="BB11" s="111"/>
      <c r="BC11" s="111"/>
      <c r="BD11" s="111"/>
      <c r="BE11" s="111"/>
      <c r="BF11" s="111"/>
      <c r="BG11" s="111"/>
      <c r="BH11" s="111"/>
      <c r="BI11" s="111"/>
      <c r="BJ11" s="111"/>
      <c r="BK11" s="111"/>
      <c r="BL11" s="111"/>
      <c r="BM11" s="111"/>
      <c r="BN11" s="111"/>
      <c r="BO11" s="111"/>
      <c r="BP11" s="111"/>
      <c r="BQ11" s="111"/>
      <c r="BR11" s="111"/>
      <c r="BS11" s="111"/>
      <c r="BT11" s="111"/>
      <c r="BU11" s="111"/>
      <c r="BV11" s="111"/>
      <c r="BW11" s="111"/>
      <c r="BX11" s="111"/>
      <c r="BY11" s="111"/>
      <c r="BZ11" s="111"/>
      <c r="CA11" s="111"/>
      <c r="CB11" s="112"/>
    </row>
    <row r="12" spans="3:80" ht="9.75" customHeight="1" x14ac:dyDescent="0.4">
      <c r="C12" s="113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  <c r="AE12" s="114"/>
      <c r="AF12" s="114"/>
      <c r="AG12" s="114"/>
      <c r="AH12" s="114"/>
      <c r="AI12" s="114"/>
      <c r="AJ12" s="114"/>
      <c r="AK12" s="114"/>
      <c r="AL12" s="114"/>
      <c r="AM12" s="114"/>
      <c r="AN12" s="114"/>
      <c r="AO12" s="114"/>
      <c r="AP12" s="114"/>
      <c r="AQ12" s="114"/>
      <c r="AR12" s="114"/>
      <c r="AS12" s="114"/>
      <c r="AT12" s="114"/>
      <c r="AU12" s="114"/>
      <c r="AV12" s="114"/>
      <c r="AW12" s="114"/>
      <c r="AX12" s="114"/>
      <c r="AY12" s="114"/>
      <c r="AZ12" s="114"/>
      <c r="BA12" s="114"/>
      <c r="BB12" s="114"/>
      <c r="BC12" s="114"/>
      <c r="BD12" s="114"/>
      <c r="BE12" s="114"/>
      <c r="BF12" s="114"/>
      <c r="BG12" s="114"/>
      <c r="BH12" s="114"/>
      <c r="BI12" s="114"/>
      <c r="BJ12" s="114"/>
      <c r="BK12" s="114"/>
      <c r="BL12" s="114"/>
      <c r="BM12" s="114"/>
      <c r="BN12" s="114"/>
      <c r="BO12" s="114"/>
      <c r="BP12" s="114"/>
      <c r="BQ12" s="114"/>
      <c r="BR12" s="114"/>
      <c r="BS12" s="114"/>
      <c r="BT12" s="114"/>
      <c r="BU12" s="114"/>
      <c r="BV12" s="114"/>
      <c r="BW12" s="114"/>
      <c r="BX12" s="114"/>
      <c r="BY12" s="114"/>
      <c r="BZ12" s="114"/>
      <c r="CA12" s="114"/>
      <c r="CB12" s="115"/>
    </row>
    <row r="13" spans="3:80" ht="9.75" customHeight="1" x14ac:dyDescent="0.4">
      <c r="C13" s="113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4"/>
      <c r="O13" s="114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14"/>
      <c r="BM13" s="114"/>
      <c r="BN13" s="114"/>
      <c r="BO13" s="114"/>
      <c r="BP13" s="114"/>
      <c r="BQ13" s="114"/>
      <c r="BR13" s="114"/>
      <c r="BS13" s="114"/>
      <c r="BT13" s="114"/>
      <c r="BU13" s="114"/>
      <c r="BV13" s="114"/>
      <c r="BW13" s="114"/>
      <c r="BX13" s="114"/>
      <c r="BY13" s="114"/>
      <c r="BZ13" s="114"/>
      <c r="CA13" s="114"/>
      <c r="CB13" s="115"/>
    </row>
    <row r="14" spans="3:80" ht="9.75" customHeight="1" x14ac:dyDescent="0.4">
      <c r="C14" s="113"/>
      <c r="D14" s="114"/>
      <c r="E14" s="114"/>
      <c r="F14" s="114"/>
      <c r="G14" s="114"/>
      <c r="H14" s="114"/>
      <c r="I14" s="114"/>
      <c r="J14" s="114"/>
      <c r="K14" s="114"/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  <c r="AE14" s="114"/>
      <c r="AF14" s="114"/>
      <c r="AG14" s="114"/>
      <c r="AH14" s="114"/>
      <c r="AI14" s="114"/>
      <c r="AJ14" s="114"/>
      <c r="AK14" s="114"/>
      <c r="AL14" s="114"/>
      <c r="AM14" s="114"/>
      <c r="AN14" s="114"/>
      <c r="AO14" s="114"/>
      <c r="AP14" s="114"/>
      <c r="AQ14" s="114"/>
      <c r="AR14" s="114"/>
      <c r="AS14" s="114"/>
      <c r="AT14" s="114"/>
      <c r="AU14" s="114"/>
      <c r="AV14" s="114"/>
      <c r="AW14" s="114"/>
      <c r="AX14" s="114"/>
      <c r="AY14" s="114"/>
      <c r="AZ14" s="114"/>
      <c r="BA14" s="114"/>
      <c r="BB14" s="114"/>
      <c r="BC14" s="114"/>
      <c r="BD14" s="114"/>
      <c r="BE14" s="114"/>
      <c r="BF14" s="114"/>
      <c r="BG14" s="114"/>
      <c r="BH14" s="114"/>
      <c r="BI14" s="114"/>
      <c r="BJ14" s="114"/>
      <c r="BK14" s="114"/>
      <c r="BL14" s="114"/>
      <c r="BM14" s="114"/>
      <c r="BN14" s="114"/>
      <c r="BO14" s="114"/>
      <c r="BP14" s="114"/>
      <c r="BQ14" s="114"/>
      <c r="BR14" s="114"/>
      <c r="BS14" s="114"/>
      <c r="BT14" s="114"/>
      <c r="BU14" s="114"/>
      <c r="BV14" s="114"/>
      <c r="BW14" s="114"/>
      <c r="BX14" s="114"/>
      <c r="BY14" s="114"/>
      <c r="BZ14" s="114"/>
      <c r="CA14" s="114"/>
      <c r="CB14" s="115"/>
    </row>
    <row r="15" spans="3:80" ht="9.75" customHeight="1" x14ac:dyDescent="0.4">
      <c r="C15" s="113"/>
      <c r="D15" s="114"/>
      <c r="E15" s="114"/>
      <c r="F15" s="114"/>
      <c r="G15" s="114"/>
      <c r="H15" s="114"/>
      <c r="I15" s="114"/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4"/>
      <c r="AJ15" s="114"/>
      <c r="AK15" s="114"/>
      <c r="AL15" s="114"/>
      <c r="AM15" s="114"/>
      <c r="AN15" s="114"/>
      <c r="AO15" s="114"/>
      <c r="AP15" s="114"/>
      <c r="AQ15" s="114"/>
      <c r="AR15" s="114"/>
      <c r="AS15" s="114"/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  <c r="BD15" s="114"/>
      <c r="BE15" s="114"/>
      <c r="BF15" s="114"/>
      <c r="BG15" s="114"/>
      <c r="BH15" s="114"/>
      <c r="BI15" s="114"/>
      <c r="BJ15" s="114"/>
      <c r="BK15" s="114"/>
      <c r="BL15" s="114"/>
      <c r="BM15" s="114"/>
      <c r="BN15" s="114"/>
      <c r="BO15" s="114"/>
      <c r="BP15" s="114"/>
      <c r="BQ15" s="114"/>
      <c r="BR15" s="114"/>
      <c r="BS15" s="114"/>
      <c r="BT15" s="114"/>
      <c r="BU15" s="114"/>
      <c r="BV15" s="114"/>
      <c r="BW15" s="114"/>
      <c r="BX15" s="114"/>
      <c r="BY15" s="114"/>
      <c r="BZ15" s="114"/>
      <c r="CA15" s="114"/>
      <c r="CB15" s="115"/>
    </row>
    <row r="16" spans="3:80" ht="9.75" customHeight="1" x14ac:dyDescent="0.4">
      <c r="C16" s="113"/>
      <c r="D16" s="114"/>
      <c r="E16" s="114"/>
      <c r="F16" s="114"/>
      <c r="G16" s="114"/>
      <c r="H16" s="114"/>
      <c r="I16" s="114"/>
      <c r="J16" s="114"/>
      <c r="K16" s="114"/>
      <c r="L16" s="114"/>
      <c r="M16" s="114"/>
      <c r="N16" s="114"/>
      <c r="O16" s="114"/>
      <c r="P16" s="114"/>
      <c r="Q16" s="114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  <c r="AE16" s="114"/>
      <c r="AF16" s="114"/>
      <c r="AG16" s="114"/>
      <c r="AH16" s="114"/>
      <c r="AI16" s="114"/>
      <c r="AJ16" s="114"/>
      <c r="AK16" s="114"/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4"/>
      <c r="AW16" s="114"/>
      <c r="AX16" s="114"/>
      <c r="AY16" s="114"/>
      <c r="AZ16" s="114"/>
      <c r="BA16" s="114"/>
      <c r="BB16" s="114"/>
      <c r="BC16" s="114"/>
      <c r="BD16" s="114"/>
      <c r="BE16" s="114"/>
      <c r="BF16" s="114"/>
      <c r="BG16" s="114"/>
      <c r="BH16" s="114"/>
      <c r="BI16" s="114"/>
      <c r="BJ16" s="114"/>
      <c r="BK16" s="114"/>
      <c r="BL16" s="114"/>
      <c r="BM16" s="114"/>
      <c r="BN16" s="114"/>
      <c r="BO16" s="114"/>
      <c r="BP16" s="114"/>
      <c r="BQ16" s="114"/>
      <c r="BR16" s="114"/>
      <c r="BS16" s="114"/>
      <c r="BT16" s="114"/>
      <c r="BU16" s="114"/>
      <c r="BV16" s="114"/>
      <c r="BW16" s="114"/>
      <c r="BX16" s="114"/>
      <c r="BY16" s="114"/>
      <c r="BZ16" s="114"/>
      <c r="CA16" s="114"/>
      <c r="CB16" s="115"/>
    </row>
    <row r="17" spans="3:80" ht="9.75" customHeight="1" x14ac:dyDescent="0.4">
      <c r="C17" s="113"/>
      <c r="D17" s="114"/>
      <c r="E17" s="114"/>
      <c r="F17" s="114"/>
      <c r="G17" s="114"/>
      <c r="H17" s="114"/>
      <c r="I17" s="114"/>
      <c r="J17" s="114"/>
      <c r="K17" s="114"/>
      <c r="L17" s="114"/>
      <c r="M17" s="114"/>
      <c r="N17" s="114"/>
      <c r="O17" s="114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  <c r="BI17" s="114"/>
      <c r="BJ17" s="114"/>
      <c r="BK17" s="114"/>
      <c r="BL17" s="114"/>
      <c r="BM17" s="114"/>
      <c r="BN17" s="114"/>
      <c r="BO17" s="114"/>
      <c r="BP17" s="114"/>
      <c r="BQ17" s="114"/>
      <c r="BR17" s="114"/>
      <c r="BS17" s="114"/>
      <c r="BT17" s="114"/>
      <c r="BU17" s="114"/>
      <c r="BV17" s="114"/>
      <c r="BW17" s="114"/>
      <c r="BX17" s="114"/>
      <c r="BY17" s="114"/>
      <c r="BZ17" s="114"/>
      <c r="CA17" s="114"/>
      <c r="CB17" s="115"/>
    </row>
    <row r="18" spans="3:80" ht="9.75" customHeight="1" x14ac:dyDescent="0.4">
      <c r="C18" s="113"/>
      <c r="D18" s="114"/>
      <c r="E18" s="114"/>
      <c r="F18" s="114"/>
      <c r="G18" s="114"/>
      <c r="H18" s="114"/>
      <c r="I18" s="114"/>
      <c r="J18" s="114"/>
      <c r="K18" s="114"/>
      <c r="L18" s="114"/>
      <c r="M18" s="114"/>
      <c r="N18" s="114"/>
      <c r="O18" s="114"/>
      <c r="P18" s="114"/>
      <c r="Q18" s="114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  <c r="AE18" s="114"/>
      <c r="AF18" s="114"/>
      <c r="AG18" s="114"/>
      <c r="AH18" s="114"/>
      <c r="AI18" s="114"/>
      <c r="AJ18" s="114"/>
      <c r="AK18" s="114"/>
      <c r="AL18" s="114"/>
      <c r="AM18" s="114"/>
      <c r="AN18" s="114"/>
      <c r="AO18" s="114"/>
      <c r="AP18" s="114"/>
      <c r="AQ18" s="114"/>
      <c r="AR18" s="114"/>
      <c r="AS18" s="114"/>
      <c r="AT18" s="114"/>
      <c r="AU18" s="114"/>
      <c r="AV18" s="114"/>
      <c r="AW18" s="114"/>
      <c r="AX18" s="114"/>
      <c r="AY18" s="114"/>
      <c r="AZ18" s="114"/>
      <c r="BA18" s="114"/>
      <c r="BB18" s="114"/>
      <c r="BC18" s="114"/>
      <c r="BD18" s="114"/>
      <c r="BE18" s="114"/>
      <c r="BF18" s="114"/>
      <c r="BG18" s="114"/>
      <c r="BH18" s="114"/>
      <c r="BI18" s="114"/>
      <c r="BJ18" s="114"/>
      <c r="BK18" s="114"/>
      <c r="BL18" s="114"/>
      <c r="BM18" s="114"/>
      <c r="BN18" s="114"/>
      <c r="BO18" s="114"/>
      <c r="BP18" s="114"/>
      <c r="BQ18" s="114"/>
      <c r="BR18" s="114"/>
      <c r="BS18" s="114"/>
      <c r="BT18" s="114"/>
      <c r="BU18" s="114"/>
      <c r="BV18" s="114"/>
      <c r="BW18" s="114"/>
      <c r="BX18" s="114"/>
      <c r="BY18" s="114"/>
      <c r="BZ18" s="114"/>
      <c r="CA18" s="114"/>
      <c r="CB18" s="115"/>
    </row>
    <row r="19" spans="3:80" ht="9.75" customHeight="1" x14ac:dyDescent="0.4">
      <c r="C19" s="113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4"/>
      <c r="BQ19" s="114"/>
      <c r="BR19" s="114"/>
      <c r="BS19" s="114"/>
      <c r="BT19" s="114"/>
      <c r="BU19" s="114"/>
      <c r="BV19" s="114"/>
      <c r="BW19" s="114"/>
      <c r="BX19" s="114"/>
      <c r="BY19" s="114"/>
      <c r="BZ19" s="114"/>
      <c r="CA19" s="114"/>
      <c r="CB19" s="115"/>
    </row>
    <row r="20" spans="3:80" ht="9.75" customHeight="1" x14ac:dyDescent="0.4">
      <c r="C20" s="113"/>
      <c r="D20" s="114"/>
      <c r="E20" s="11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  <c r="AE20" s="114"/>
      <c r="AF20" s="114"/>
      <c r="AG20" s="114"/>
      <c r="AH20" s="114"/>
      <c r="AI20" s="114"/>
      <c r="AJ20" s="114"/>
      <c r="AK20" s="114"/>
      <c r="AL20" s="114"/>
      <c r="AM20" s="114"/>
      <c r="AN20" s="114"/>
      <c r="AO20" s="114"/>
      <c r="AP20" s="114"/>
      <c r="AQ20" s="114"/>
      <c r="AR20" s="114"/>
      <c r="AS20" s="114"/>
      <c r="AT20" s="114"/>
      <c r="AU20" s="114"/>
      <c r="AV20" s="114"/>
      <c r="AW20" s="114"/>
      <c r="AX20" s="114"/>
      <c r="AY20" s="114"/>
      <c r="AZ20" s="114"/>
      <c r="BA20" s="114"/>
      <c r="BB20" s="114"/>
      <c r="BC20" s="114"/>
      <c r="BD20" s="114"/>
      <c r="BE20" s="114"/>
      <c r="BF20" s="114"/>
      <c r="BG20" s="114"/>
      <c r="BH20" s="114"/>
      <c r="BI20" s="114"/>
      <c r="BJ20" s="114"/>
      <c r="BK20" s="114"/>
      <c r="BL20" s="114"/>
      <c r="BM20" s="114"/>
      <c r="BN20" s="114"/>
      <c r="BO20" s="114"/>
      <c r="BP20" s="114"/>
      <c r="BQ20" s="114"/>
      <c r="BR20" s="114"/>
      <c r="BS20" s="114"/>
      <c r="BT20" s="114"/>
      <c r="BU20" s="114"/>
      <c r="BV20" s="114"/>
      <c r="BW20" s="114"/>
      <c r="BX20" s="114"/>
      <c r="BY20" s="114"/>
      <c r="BZ20" s="114"/>
      <c r="CA20" s="114"/>
      <c r="CB20" s="115"/>
    </row>
    <row r="21" spans="3:80" ht="9.75" customHeight="1" x14ac:dyDescent="0.4">
      <c r="C21" s="113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  <c r="BF21" s="114"/>
      <c r="BG21" s="114"/>
      <c r="BH21" s="114"/>
      <c r="BI21" s="114"/>
      <c r="BJ21" s="114"/>
      <c r="BK21" s="114"/>
      <c r="BL21" s="114"/>
      <c r="BM21" s="114"/>
      <c r="BN21" s="114"/>
      <c r="BO21" s="114"/>
      <c r="BP21" s="114"/>
      <c r="BQ21" s="114"/>
      <c r="BR21" s="114"/>
      <c r="BS21" s="114"/>
      <c r="BT21" s="114"/>
      <c r="BU21" s="114"/>
      <c r="BV21" s="114"/>
      <c r="BW21" s="114"/>
      <c r="BX21" s="114"/>
      <c r="BY21" s="114"/>
      <c r="BZ21" s="114"/>
      <c r="CA21" s="114"/>
      <c r="CB21" s="115"/>
    </row>
    <row r="22" spans="3:80" ht="9.75" customHeight="1" x14ac:dyDescent="0.4">
      <c r="C22" s="113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14"/>
      <c r="BC22" s="114"/>
      <c r="BD22" s="114"/>
      <c r="BE22" s="114"/>
      <c r="BF22" s="114"/>
      <c r="BG22" s="114"/>
      <c r="BH22" s="114"/>
      <c r="BI22" s="114"/>
      <c r="BJ22" s="114"/>
      <c r="BK22" s="114"/>
      <c r="BL22" s="114"/>
      <c r="BM22" s="114"/>
      <c r="BN22" s="114"/>
      <c r="BO22" s="114"/>
      <c r="BP22" s="114"/>
      <c r="BQ22" s="114"/>
      <c r="BR22" s="114"/>
      <c r="BS22" s="114"/>
      <c r="BT22" s="114"/>
      <c r="BU22" s="114"/>
      <c r="BV22" s="114"/>
      <c r="BW22" s="114"/>
      <c r="BX22" s="114"/>
      <c r="BY22" s="114"/>
      <c r="BZ22" s="114"/>
      <c r="CA22" s="114"/>
      <c r="CB22" s="115"/>
    </row>
    <row r="23" spans="3:80" ht="9.75" customHeight="1" x14ac:dyDescent="0.4">
      <c r="C23" s="113"/>
      <c r="D23" s="114"/>
      <c r="E23" s="114"/>
      <c r="F23" s="114"/>
      <c r="G23" s="114"/>
      <c r="H23" s="114"/>
      <c r="I23" s="114"/>
      <c r="J23" s="114"/>
      <c r="K23" s="114"/>
      <c r="L23" s="114"/>
      <c r="M23" s="114"/>
      <c r="N23" s="114"/>
      <c r="O23" s="114"/>
      <c r="P23" s="114"/>
      <c r="Q23" s="114"/>
      <c r="R23" s="114"/>
      <c r="S23" s="114"/>
      <c r="T23" s="114"/>
      <c r="U23" s="114"/>
      <c r="V23" s="114"/>
      <c r="W23" s="114"/>
      <c r="X23" s="114"/>
      <c r="Y23" s="114"/>
      <c r="Z23" s="114"/>
      <c r="AA23" s="114"/>
      <c r="AB23" s="114"/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14"/>
      <c r="AO23" s="114"/>
      <c r="AP23" s="114"/>
      <c r="AQ23" s="114"/>
      <c r="AR23" s="114"/>
      <c r="AS23" s="114"/>
      <c r="AT23" s="114"/>
      <c r="AU23" s="114"/>
      <c r="AV23" s="114"/>
      <c r="AW23" s="114"/>
      <c r="AX23" s="114"/>
      <c r="AY23" s="114"/>
      <c r="AZ23" s="114"/>
      <c r="BA23" s="114"/>
      <c r="BB23" s="114"/>
      <c r="BC23" s="114"/>
      <c r="BD23" s="114"/>
      <c r="BE23" s="114"/>
      <c r="BF23" s="114"/>
      <c r="BG23" s="114"/>
      <c r="BH23" s="114"/>
      <c r="BI23" s="114"/>
      <c r="BJ23" s="114"/>
      <c r="BK23" s="114"/>
      <c r="BL23" s="114"/>
      <c r="BM23" s="114"/>
      <c r="BN23" s="114"/>
      <c r="BO23" s="114"/>
      <c r="BP23" s="114"/>
      <c r="BQ23" s="114"/>
      <c r="BR23" s="114"/>
      <c r="BS23" s="114"/>
      <c r="BT23" s="114"/>
      <c r="BU23" s="114"/>
      <c r="BV23" s="114"/>
      <c r="BW23" s="114"/>
      <c r="BX23" s="114"/>
      <c r="BY23" s="114"/>
      <c r="BZ23" s="114"/>
      <c r="CA23" s="114"/>
      <c r="CB23" s="115"/>
    </row>
    <row r="24" spans="3:80" ht="9.75" customHeight="1" thickBot="1" x14ac:dyDescent="0.45">
      <c r="C24" s="116"/>
      <c r="D24" s="117"/>
      <c r="E24" s="117"/>
      <c r="F24" s="117"/>
      <c r="G24" s="117"/>
      <c r="H24" s="117"/>
      <c r="I24" s="117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7"/>
      <c r="Z24" s="117"/>
      <c r="AA24" s="117"/>
      <c r="AB24" s="117"/>
      <c r="AC24" s="117"/>
      <c r="AD24" s="117"/>
      <c r="AE24" s="117"/>
      <c r="AF24" s="117"/>
      <c r="AG24" s="117"/>
      <c r="AH24" s="117"/>
      <c r="AI24" s="117"/>
      <c r="AJ24" s="117"/>
      <c r="AK24" s="117"/>
      <c r="AL24" s="117"/>
      <c r="AM24" s="117"/>
      <c r="AN24" s="117"/>
      <c r="AO24" s="117"/>
      <c r="AP24" s="117"/>
      <c r="AQ24" s="117"/>
      <c r="AR24" s="117"/>
      <c r="AS24" s="117"/>
      <c r="AT24" s="117"/>
      <c r="AU24" s="117"/>
      <c r="AV24" s="117"/>
      <c r="AW24" s="117"/>
      <c r="AX24" s="117"/>
      <c r="AY24" s="117"/>
      <c r="AZ24" s="117"/>
      <c r="BA24" s="117"/>
      <c r="BB24" s="117"/>
      <c r="BC24" s="117"/>
      <c r="BD24" s="117"/>
      <c r="BE24" s="117"/>
      <c r="BF24" s="117"/>
      <c r="BG24" s="117"/>
      <c r="BH24" s="117"/>
      <c r="BI24" s="117"/>
      <c r="BJ24" s="117"/>
      <c r="BK24" s="117"/>
      <c r="BL24" s="117"/>
      <c r="BM24" s="117"/>
      <c r="BN24" s="117"/>
      <c r="BO24" s="117"/>
      <c r="BP24" s="117"/>
      <c r="BQ24" s="117"/>
      <c r="BR24" s="117"/>
      <c r="BS24" s="117"/>
      <c r="BT24" s="117"/>
      <c r="BU24" s="117"/>
      <c r="BV24" s="117"/>
      <c r="BW24" s="117"/>
      <c r="BX24" s="117"/>
      <c r="BY24" s="117"/>
      <c r="BZ24" s="117"/>
      <c r="CA24" s="117"/>
      <c r="CB24" s="118"/>
    </row>
    <row r="25" spans="3:80" ht="9.75" customHeight="1" thickBot="1" x14ac:dyDescent="0.45"/>
    <row r="26" spans="3:80" ht="9.75" customHeight="1" x14ac:dyDescent="0.55000000000000004">
      <c r="C26" s="86" t="s">
        <v>82</v>
      </c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8"/>
      <c r="AO26" s="13"/>
      <c r="AP26" s="13"/>
      <c r="AQ26" s="86" t="s">
        <v>83</v>
      </c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87"/>
      <c r="BW26" s="87"/>
      <c r="BX26" s="87"/>
      <c r="BY26" s="87"/>
      <c r="BZ26" s="87"/>
      <c r="CA26" s="87"/>
      <c r="CB26" s="88"/>
    </row>
    <row r="27" spans="3:80" ht="9.75" customHeight="1" thickBot="1" x14ac:dyDescent="0.6">
      <c r="C27" s="89"/>
      <c r="D27" s="9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0"/>
      <c r="AJ27" s="90"/>
      <c r="AK27" s="90"/>
      <c r="AL27" s="90"/>
      <c r="AM27" s="90"/>
      <c r="AN27" s="91"/>
      <c r="AO27" s="13"/>
      <c r="AP27" s="13"/>
      <c r="AQ27" s="89"/>
      <c r="AR27" s="90"/>
      <c r="AS27" s="90"/>
      <c r="AT27" s="90"/>
      <c r="AU27" s="90"/>
      <c r="AV27" s="90"/>
      <c r="AW27" s="90"/>
      <c r="AX27" s="90"/>
      <c r="AY27" s="90"/>
      <c r="AZ27" s="90"/>
      <c r="BA27" s="90"/>
      <c r="BB27" s="90"/>
      <c r="BC27" s="90"/>
      <c r="BD27" s="90"/>
      <c r="BE27" s="90"/>
      <c r="BF27" s="90"/>
      <c r="BG27" s="90"/>
      <c r="BH27" s="90"/>
      <c r="BI27" s="90"/>
      <c r="BJ27" s="90"/>
      <c r="BK27" s="90"/>
      <c r="BL27" s="90"/>
      <c r="BM27" s="90"/>
      <c r="BN27" s="90"/>
      <c r="BO27" s="90"/>
      <c r="BP27" s="90"/>
      <c r="BQ27" s="90"/>
      <c r="BR27" s="90"/>
      <c r="BS27" s="90"/>
      <c r="BT27" s="90"/>
      <c r="BU27" s="90"/>
      <c r="BV27" s="90"/>
      <c r="BW27" s="90"/>
      <c r="BX27" s="90"/>
      <c r="BY27" s="90"/>
      <c r="BZ27" s="90"/>
      <c r="CA27" s="90"/>
      <c r="CB27" s="91"/>
    </row>
    <row r="28" spans="3:80" ht="9.75" customHeight="1" x14ac:dyDescent="0.4">
      <c r="C28" s="110"/>
      <c r="D28" s="111"/>
      <c r="E28" s="111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1"/>
      <c r="AI28" s="111"/>
      <c r="AJ28" s="111"/>
      <c r="AK28" s="111"/>
      <c r="AL28" s="111"/>
      <c r="AM28" s="111"/>
      <c r="AN28" s="112"/>
      <c r="AQ28" s="110"/>
      <c r="AR28" s="111"/>
      <c r="AS28" s="111"/>
      <c r="AT28" s="111"/>
      <c r="AU28" s="111"/>
      <c r="AV28" s="111"/>
      <c r="AW28" s="111"/>
      <c r="AX28" s="111"/>
      <c r="AY28" s="111"/>
      <c r="AZ28" s="111"/>
      <c r="BA28" s="111"/>
      <c r="BB28" s="111"/>
      <c r="BC28" s="111"/>
      <c r="BD28" s="111"/>
      <c r="BE28" s="111"/>
      <c r="BF28" s="111"/>
      <c r="BG28" s="111"/>
      <c r="BH28" s="111"/>
      <c r="BI28" s="111"/>
      <c r="BJ28" s="111"/>
      <c r="BK28" s="111"/>
      <c r="BL28" s="111"/>
      <c r="BM28" s="111"/>
      <c r="BN28" s="111"/>
      <c r="BO28" s="111"/>
      <c r="BP28" s="111"/>
      <c r="BQ28" s="111"/>
      <c r="BR28" s="111"/>
      <c r="BS28" s="111"/>
      <c r="BT28" s="111"/>
      <c r="BU28" s="111"/>
      <c r="BV28" s="111"/>
      <c r="BW28" s="111"/>
      <c r="BX28" s="111"/>
      <c r="BY28" s="111"/>
      <c r="BZ28" s="111"/>
      <c r="CA28" s="111"/>
      <c r="CB28" s="112"/>
    </row>
    <row r="29" spans="3:80" ht="9.75" customHeight="1" x14ac:dyDescent="0.4">
      <c r="C29" s="113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4"/>
      <c r="T29" s="114"/>
      <c r="U29" s="114"/>
      <c r="V29" s="114"/>
      <c r="W29" s="114"/>
      <c r="X29" s="114"/>
      <c r="Y29" s="114"/>
      <c r="Z29" s="114"/>
      <c r="AA29" s="114"/>
      <c r="AB29" s="114"/>
      <c r="AC29" s="114"/>
      <c r="AD29" s="114"/>
      <c r="AE29" s="114"/>
      <c r="AF29" s="114"/>
      <c r="AG29" s="114"/>
      <c r="AH29" s="114"/>
      <c r="AI29" s="114"/>
      <c r="AJ29" s="114"/>
      <c r="AK29" s="114"/>
      <c r="AL29" s="114"/>
      <c r="AM29" s="114"/>
      <c r="AN29" s="115"/>
      <c r="AQ29" s="113"/>
      <c r="AR29" s="114"/>
      <c r="AS29" s="114"/>
      <c r="AT29" s="114"/>
      <c r="AU29" s="114"/>
      <c r="AV29" s="114"/>
      <c r="AW29" s="114"/>
      <c r="AX29" s="114"/>
      <c r="AY29" s="114"/>
      <c r="AZ29" s="114"/>
      <c r="BA29" s="114"/>
      <c r="BB29" s="114"/>
      <c r="BC29" s="114"/>
      <c r="BD29" s="114"/>
      <c r="BE29" s="114"/>
      <c r="BF29" s="114"/>
      <c r="BG29" s="114"/>
      <c r="BH29" s="114"/>
      <c r="BI29" s="114"/>
      <c r="BJ29" s="114"/>
      <c r="BK29" s="114"/>
      <c r="BL29" s="114"/>
      <c r="BM29" s="114"/>
      <c r="BN29" s="114"/>
      <c r="BO29" s="114"/>
      <c r="BP29" s="114"/>
      <c r="BQ29" s="114"/>
      <c r="BR29" s="114"/>
      <c r="BS29" s="114"/>
      <c r="BT29" s="114"/>
      <c r="BU29" s="114"/>
      <c r="BV29" s="114"/>
      <c r="BW29" s="114"/>
      <c r="BX29" s="114"/>
      <c r="BY29" s="114"/>
      <c r="BZ29" s="114"/>
      <c r="CA29" s="114"/>
      <c r="CB29" s="115"/>
    </row>
    <row r="30" spans="3:80" ht="9.75" customHeight="1" x14ac:dyDescent="0.4">
      <c r="C30" s="113"/>
      <c r="D30" s="114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4"/>
      <c r="T30" s="114"/>
      <c r="U30" s="114"/>
      <c r="V30" s="114"/>
      <c r="W30" s="114"/>
      <c r="X30" s="114"/>
      <c r="Y30" s="114"/>
      <c r="Z30" s="114"/>
      <c r="AA30" s="114"/>
      <c r="AB30" s="114"/>
      <c r="AC30" s="114"/>
      <c r="AD30" s="114"/>
      <c r="AE30" s="114"/>
      <c r="AF30" s="114"/>
      <c r="AG30" s="114"/>
      <c r="AH30" s="114"/>
      <c r="AI30" s="114"/>
      <c r="AJ30" s="114"/>
      <c r="AK30" s="114"/>
      <c r="AL30" s="114"/>
      <c r="AM30" s="114"/>
      <c r="AN30" s="115"/>
      <c r="AQ30" s="113"/>
      <c r="AR30" s="114"/>
      <c r="AS30" s="114"/>
      <c r="AT30" s="114"/>
      <c r="AU30" s="114"/>
      <c r="AV30" s="114"/>
      <c r="AW30" s="114"/>
      <c r="AX30" s="114"/>
      <c r="AY30" s="114"/>
      <c r="AZ30" s="114"/>
      <c r="BA30" s="114"/>
      <c r="BB30" s="114"/>
      <c r="BC30" s="114"/>
      <c r="BD30" s="114"/>
      <c r="BE30" s="114"/>
      <c r="BF30" s="114"/>
      <c r="BG30" s="114"/>
      <c r="BH30" s="114"/>
      <c r="BI30" s="114"/>
      <c r="BJ30" s="114"/>
      <c r="BK30" s="114"/>
      <c r="BL30" s="114"/>
      <c r="BM30" s="114"/>
      <c r="BN30" s="114"/>
      <c r="BO30" s="114"/>
      <c r="BP30" s="114"/>
      <c r="BQ30" s="114"/>
      <c r="BR30" s="114"/>
      <c r="BS30" s="114"/>
      <c r="BT30" s="114"/>
      <c r="BU30" s="114"/>
      <c r="BV30" s="114"/>
      <c r="BW30" s="114"/>
      <c r="BX30" s="114"/>
      <c r="BY30" s="114"/>
      <c r="BZ30" s="114"/>
      <c r="CA30" s="114"/>
      <c r="CB30" s="115"/>
    </row>
    <row r="31" spans="3:80" ht="9.75" customHeight="1" x14ac:dyDescent="0.4">
      <c r="C31" s="113"/>
      <c r="D31" s="114"/>
      <c r="E31" s="114"/>
      <c r="F31" s="114"/>
      <c r="G31" s="114"/>
      <c r="H31" s="114"/>
      <c r="I31" s="114"/>
      <c r="J31" s="114"/>
      <c r="K31" s="114"/>
      <c r="L31" s="114"/>
      <c r="M31" s="114"/>
      <c r="N31" s="114"/>
      <c r="O31" s="114"/>
      <c r="P31" s="114"/>
      <c r="Q31" s="114"/>
      <c r="R31" s="114"/>
      <c r="S31" s="114"/>
      <c r="T31" s="114"/>
      <c r="U31" s="114"/>
      <c r="V31" s="114"/>
      <c r="W31" s="114"/>
      <c r="X31" s="114"/>
      <c r="Y31" s="114"/>
      <c r="Z31" s="114"/>
      <c r="AA31" s="114"/>
      <c r="AB31" s="114"/>
      <c r="AC31" s="114"/>
      <c r="AD31" s="114"/>
      <c r="AE31" s="114"/>
      <c r="AF31" s="114"/>
      <c r="AG31" s="114"/>
      <c r="AH31" s="114"/>
      <c r="AI31" s="114"/>
      <c r="AJ31" s="114"/>
      <c r="AK31" s="114"/>
      <c r="AL31" s="114"/>
      <c r="AM31" s="114"/>
      <c r="AN31" s="115"/>
      <c r="AQ31" s="113"/>
      <c r="AR31" s="114"/>
      <c r="AS31" s="114"/>
      <c r="AT31" s="114"/>
      <c r="AU31" s="114"/>
      <c r="AV31" s="114"/>
      <c r="AW31" s="114"/>
      <c r="AX31" s="114"/>
      <c r="AY31" s="114"/>
      <c r="AZ31" s="114"/>
      <c r="BA31" s="114"/>
      <c r="BB31" s="114"/>
      <c r="BC31" s="114"/>
      <c r="BD31" s="114"/>
      <c r="BE31" s="114"/>
      <c r="BF31" s="114"/>
      <c r="BG31" s="114"/>
      <c r="BH31" s="114"/>
      <c r="BI31" s="114"/>
      <c r="BJ31" s="114"/>
      <c r="BK31" s="114"/>
      <c r="BL31" s="114"/>
      <c r="BM31" s="114"/>
      <c r="BN31" s="114"/>
      <c r="BO31" s="114"/>
      <c r="BP31" s="114"/>
      <c r="BQ31" s="114"/>
      <c r="BR31" s="114"/>
      <c r="BS31" s="114"/>
      <c r="BT31" s="114"/>
      <c r="BU31" s="114"/>
      <c r="BV31" s="114"/>
      <c r="BW31" s="114"/>
      <c r="BX31" s="114"/>
      <c r="BY31" s="114"/>
      <c r="BZ31" s="114"/>
      <c r="CA31" s="114"/>
      <c r="CB31" s="115"/>
    </row>
    <row r="32" spans="3:80" ht="9.75" customHeight="1" x14ac:dyDescent="0.4">
      <c r="C32" s="113"/>
      <c r="D32" s="114"/>
      <c r="E32" s="114"/>
      <c r="F32" s="114"/>
      <c r="G32" s="114"/>
      <c r="H32" s="114"/>
      <c r="I32" s="114"/>
      <c r="J32" s="114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4"/>
      <c r="AB32" s="114"/>
      <c r="AC32" s="114"/>
      <c r="AD32" s="114"/>
      <c r="AE32" s="114"/>
      <c r="AF32" s="114"/>
      <c r="AG32" s="114"/>
      <c r="AH32" s="114"/>
      <c r="AI32" s="114"/>
      <c r="AJ32" s="114"/>
      <c r="AK32" s="114"/>
      <c r="AL32" s="114"/>
      <c r="AM32" s="114"/>
      <c r="AN32" s="115"/>
      <c r="AQ32" s="113"/>
      <c r="AR32" s="114"/>
      <c r="AS32" s="114"/>
      <c r="AT32" s="114"/>
      <c r="AU32" s="114"/>
      <c r="AV32" s="114"/>
      <c r="AW32" s="114"/>
      <c r="AX32" s="114"/>
      <c r="AY32" s="114"/>
      <c r="AZ32" s="114"/>
      <c r="BA32" s="114"/>
      <c r="BB32" s="114"/>
      <c r="BC32" s="114"/>
      <c r="BD32" s="114"/>
      <c r="BE32" s="114"/>
      <c r="BF32" s="114"/>
      <c r="BG32" s="114"/>
      <c r="BH32" s="114"/>
      <c r="BI32" s="114"/>
      <c r="BJ32" s="114"/>
      <c r="BK32" s="114"/>
      <c r="BL32" s="114"/>
      <c r="BM32" s="114"/>
      <c r="BN32" s="114"/>
      <c r="BO32" s="114"/>
      <c r="BP32" s="114"/>
      <c r="BQ32" s="114"/>
      <c r="BR32" s="114"/>
      <c r="BS32" s="114"/>
      <c r="BT32" s="114"/>
      <c r="BU32" s="114"/>
      <c r="BV32" s="114"/>
      <c r="BW32" s="114"/>
      <c r="BX32" s="114"/>
      <c r="BY32" s="114"/>
      <c r="BZ32" s="114"/>
      <c r="CA32" s="114"/>
      <c r="CB32" s="115"/>
    </row>
    <row r="33" spans="3:80" ht="9.75" customHeight="1" x14ac:dyDescent="0.4">
      <c r="C33" s="113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4"/>
      <c r="O33" s="114"/>
      <c r="P33" s="114"/>
      <c r="Q33" s="114"/>
      <c r="R33" s="114"/>
      <c r="S33" s="114"/>
      <c r="T33" s="114"/>
      <c r="U33" s="114"/>
      <c r="V33" s="114"/>
      <c r="W33" s="114"/>
      <c r="X33" s="114"/>
      <c r="Y33" s="114"/>
      <c r="Z33" s="114"/>
      <c r="AA33" s="114"/>
      <c r="AB33" s="114"/>
      <c r="AC33" s="114"/>
      <c r="AD33" s="114"/>
      <c r="AE33" s="114"/>
      <c r="AF33" s="114"/>
      <c r="AG33" s="114"/>
      <c r="AH33" s="114"/>
      <c r="AI33" s="114"/>
      <c r="AJ33" s="114"/>
      <c r="AK33" s="114"/>
      <c r="AL33" s="114"/>
      <c r="AM33" s="114"/>
      <c r="AN33" s="115"/>
      <c r="AQ33" s="113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4"/>
      <c r="BD33" s="114"/>
      <c r="BE33" s="114"/>
      <c r="BF33" s="114"/>
      <c r="BG33" s="114"/>
      <c r="BH33" s="114"/>
      <c r="BI33" s="114"/>
      <c r="BJ33" s="114"/>
      <c r="BK33" s="114"/>
      <c r="BL33" s="114"/>
      <c r="BM33" s="114"/>
      <c r="BN33" s="114"/>
      <c r="BO33" s="114"/>
      <c r="BP33" s="114"/>
      <c r="BQ33" s="114"/>
      <c r="BR33" s="114"/>
      <c r="BS33" s="114"/>
      <c r="BT33" s="114"/>
      <c r="BU33" s="114"/>
      <c r="BV33" s="114"/>
      <c r="BW33" s="114"/>
      <c r="BX33" s="114"/>
      <c r="BY33" s="114"/>
      <c r="BZ33" s="114"/>
      <c r="CA33" s="114"/>
      <c r="CB33" s="115"/>
    </row>
    <row r="34" spans="3:80" ht="9.75" customHeight="1" x14ac:dyDescent="0.4">
      <c r="C34" s="113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4"/>
      <c r="T34" s="114"/>
      <c r="U34" s="114"/>
      <c r="V34" s="114"/>
      <c r="W34" s="114"/>
      <c r="X34" s="114"/>
      <c r="Y34" s="114"/>
      <c r="Z34" s="114"/>
      <c r="AA34" s="114"/>
      <c r="AB34" s="114"/>
      <c r="AC34" s="114"/>
      <c r="AD34" s="114"/>
      <c r="AE34" s="114"/>
      <c r="AF34" s="114"/>
      <c r="AG34" s="114"/>
      <c r="AH34" s="114"/>
      <c r="AI34" s="114"/>
      <c r="AJ34" s="114"/>
      <c r="AK34" s="114"/>
      <c r="AL34" s="114"/>
      <c r="AM34" s="114"/>
      <c r="AN34" s="115"/>
      <c r="AQ34" s="113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4"/>
      <c r="BD34" s="114"/>
      <c r="BE34" s="114"/>
      <c r="BF34" s="114"/>
      <c r="BG34" s="114"/>
      <c r="BH34" s="114"/>
      <c r="BI34" s="114"/>
      <c r="BJ34" s="114"/>
      <c r="BK34" s="114"/>
      <c r="BL34" s="114"/>
      <c r="BM34" s="114"/>
      <c r="BN34" s="114"/>
      <c r="BO34" s="114"/>
      <c r="BP34" s="114"/>
      <c r="BQ34" s="114"/>
      <c r="BR34" s="114"/>
      <c r="BS34" s="114"/>
      <c r="BT34" s="114"/>
      <c r="BU34" s="114"/>
      <c r="BV34" s="114"/>
      <c r="BW34" s="114"/>
      <c r="BX34" s="114"/>
      <c r="BY34" s="114"/>
      <c r="BZ34" s="114"/>
      <c r="CA34" s="114"/>
      <c r="CB34" s="115"/>
    </row>
    <row r="35" spans="3:80" ht="9.75" customHeight="1" x14ac:dyDescent="0.4">
      <c r="C35" s="113"/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4"/>
      <c r="AC35" s="114"/>
      <c r="AD35" s="114"/>
      <c r="AE35" s="114"/>
      <c r="AF35" s="114"/>
      <c r="AG35" s="114"/>
      <c r="AH35" s="114"/>
      <c r="AI35" s="114"/>
      <c r="AJ35" s="114"/>
      <c r="AK35" s="114"/>
      <c r="AL35" s="114"/>
      <c r="AM35" s="114"/>
      <c r="AN35" s="115"/>
      <c r="AQ35" s="113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114"/>
      <c r="BC35" s="114"/>
      <c r="BD35" s="114"/>
      <c r="BE35" s="114"/>
      <c r="BF35" s="114"/>
      <c r="BG35" s="114"/>
      <c r="BH35" s="114"/>
      <c r="BI35" s="114"/>
      <c r="BJ35" s="114"/>
      <c r="BK35" s="114"/>
      <c r="BL35" s="114"/>
      <c r="BM35" s="114"/>
      <c r="BN35" s="114"/>
      <c r="BO35" s="114"/>
      <c r="BP35" s="114"/>
      <c r="BQ35" s="114"/>
      <c r="BR35" s="114"/>
      <c r="BS35" s="114"/>
      <c r="BT35" s="114"/>
      <c r="BU35" s="114"/>
      <c r="BV35" s="114"/>
      <c r="BW35" s="114"/>
      <c r="BX35" s="114"/>
      <c r="BY35" s="114"/>
      <c r="BZ35" s="114"/>
      <c r="CA35" s="114"/>
      <c r="CB35" s="115"/>
    </row>
    <row r="36" spans="3:80" ht="9.75" customHeight="1" x14ac:dyDescent="0.4">
      <c r="C36" s="113"/>
      <c r="D36" s="114"/>
      <c r="E36" s="114"/>
      <c r="F36" s="114"/>
      <c r="G36" s="114"/>
      <c r="H36" s="114"/>
      <c r="I36" s="114"/>
      <c r="J36" s="114"/>
      <c r="K36" s="114"/>
      <c r="L36" s="114"/>
      <c r="M36" s="114"/>
      <c r="N36" s="114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5"/>
      <c r="AQ36" s="113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  <c r="BD36" s="114"/>
      <c r="BE36" s="114"/>
      <c r="BF36" s="114"/>
      <c r="BG36" s="114"/>
      <c r="BH36" s="114"/>
      <c r="BI36" s="114"/>
      <c r="BJ36" s="114"/>
      <c r="BK36" s="114"/>
      <c r="BL36" s="114"/>
      <c r="BM36" s="114"/>
      <c r="BN36" s="114"/>
      <c r="BO36" s="114"/>
      <c r="BP36" s="114"/>
      <c r="BQ36" s="114"/>
      <c r="BR36" s="114"/>
      <c r="BS36" s="114"/>
      <c r="BT36" s="114"/>
      <c r="BU36" s="114"/>
      <c r="BV36" s="114"/>
      <c r="BW36" s="114"/>
      <c r="BX36" s="114"/>
      <c r="BY36" s="114"/>
      <c r="BZ36" s="114"/>
      <c r="CA36" s="114"/>
      <c r="CB36" s="115"/>
    </row>
    <row r="37" spans="3:80" ht="9.75" customHeight="1" x14ac:dyDescent="0.4">
      <c r="C37" s="113"/>
      <c r="D37" s="114"/>
      <c r="E37" s="114"/>
      <c r="F37" s="114"/>
      <c r="G37" s="114"/>
      <c r="H37" s="114"/>
      <c r="I37" s="114"/>
      <c r="J37" s="114"/>
      <c r="K37" s="114"/>
      <c r="L37" s="114"/>
      <c r="M37" s="114"/>
      <c r="N37" s="114"/>
      <c r="O37" s="114"/>
      <c r="P37" s="114"/>
      <c r="Q37" s="114"/>
      <c r="R37" s="114"/>
      <c r="S37" s="114"/>
      <c r="T37" s="114"/>
      <c r="U37" s="114"/>
      <c r="V37" s="114"/>
      <c r="W37" s="114"/>
      <c r="X37" s="114"/>
      <c r="Y37" s="114"/>
      <c r="Z37" s="114"/>
      <c r="AA37" s="114"/>
      <c r="AB37" s="114"/>
      <c r="AC37" s="114"/>
      <c r="AD37" s="114"/>
      <c r="AE37" s="114"/>
      <c r="AF37" s="114"/>
      <c r="AG37" s="114"/>
      <c r="AH37" s="114"/>
      <c r="AI37" s="114"/>
      <c r="AJ37" s="114"/>
      <c r="AK37" s="114"/>
      <c r="AL37" s="114"/>
      <c r="AM37" s="114"/>
      <c r="AN37" s="115"/>
      <c r="AQ37" s="113"/>
      <c r="AR37" s="114"/>
      <c r="AS37" s="114"/>
      <c r="AT37" s="114"/>
      <c r="AU37" s="114"/>
      <c r="AV37" s="114"/>
      <c r="AW37" s="114"/>
      <c r="AX37" s="114"/>
      <c r="AY37" s="114"/>
      <c r="AZ37" s="114"/>
      <c r="BA37" s="114"/>
      <c r="BB37" s="114"/>
      <c r="BC37" s="114"/>
      <c r="BD37" s="114"/>
      <c r="BE37" s="114"/>
      <c r="BF37" s="114"/>
      <c r="BG37" s="114"/>
      <c r="BH37" s="114"/>
      <c r="BI37" s="114"/>
      <c r="BJ37" s="114"/>
      <c r="BK37" s="114"/>
      <c r="BL37" s="114"/>
      <c r="BM37" s="114"/>
      <c r="BN37" s="114"/>
      <c r="BO37" s="114"/>
      <c r="BP37" s="114"/>
      <c r="BQ37" s="114"/>
      <c r="BR37" s="114"/>
      <c r="BS37" s="114"/>
      <c r="BT37" s="114"/>
      <c r="BU37" s="114"/>
      <c r="BV37" s="114"/>
      <c r="BW37" s="114"/>
      <c r="BX37" s="114"/>
      <c r="BY37" s="114"/>
      <c r="BZ37" s="114"/>
      <c r="CA37" s="114"/>
      <c r="CB37" s="115"/>
    </row>
    <row r="38" spans="3:80" ht="9.75" customHeight="1" x14ac:dyDescent="0.4">
      <c r="C38" s="113"/>
      <c r="D38" s="114"/>
      <c r="E38" s="114"/>
      <c r="F38" s="114"/>
      <c r="G38" s="114"/>
      <c r="H38" s="114"/>
      <c r="I38" s="114"/>
      <c r="J38" s="114"/>
      <c r="K38" s="114"/>
      <c r="L38" s="114"/>
      <c r="M38" s="114"/>
      <c r="N38" s="114"/>
      <c r="O38" s="114"/>
      <c r="P38" s="114"/>
      <c r="Q38" s="114"/>
      <c r="R38" s="114"/>
      <c r="S38" s="114"/>
      <c r="T38" s="114"/>
      <c r="U38" s="114"/>
      <c r="V38" s="114"/>
      <c r="W38" s="114"/>
      <c r="X38" s="114"/>
      <c r="Y38" s="114"/>
      <c r="Z38" s="114"/>
      <c r="AA38" s="114"/>
      <c r="AB38" s="114"/>
      <c r="AC38" s="114"/>
      <c r="AD38" s="114"/>
      <c r="AE38" s="114"/>
      <c r="AF38" s="114"/>
      <c r="AG38" s="114"/>
      <c r="AH38" s="114"/>
      <c r="AI38" s="114"/>
      <c r="AJ38" s="114"/>
      <c r="AK38" s="114"/>
      <c r="AL38" s="114"/>
      <c r="AM38" s="114"/>
      <c r="AN38" s="115"/>
      <c r="AQ38" s="113"/>
      <c r="AR38" s="114"/>
      <c r="AS38" s="114"/>
      <c r="AT38" s="114"/>
      <c r="AU38" s="114"/>
      <c r="AV38" s="114"/>
      <c r="AW38" s="114"/>
      <c r="AX38" s="114"/>
      <c r="AY38" s="114"/>
      <c r="AZ38" s="114"/>
      <c r="BA38" s="114"/>
      <c r="BB38" s="114"/>
      <c r="BC38" s="114"/>
      <c r="BD38" s="114"/>
      <c r="BE38" s="114"/>
      <c r="BF38" s="114"/>
      <c r="BG38" s="114"/>
      <c r="BH38" s="114"/>
      <c r="BI38" s="114"/>
      <c r="BJ38" s="114"/>
      <c r="BK38" s="114"/>
      <c r="BL38" s="114"/>
      <c r="BM38" s="114"/>
      <c r="BN38" s="114"/>
      <c r="BO38" s="114"/>
      <c r="BP38" s="114"/>
      <c r="BQ38" s="114"/>
      <c r="BR38" s="114"/>
      <c r="BS38" s="114"/>
      <c r="BT38" s="114"/>
      <c r="BU38" s="114"/>
      <c r="BV38" s="114"/>
      <c r="BW38" s="114"/>
      <c r="BX38" s="114"/>
      <c r="BY38" s="114"/>
      <c r="BZ38" s="114"/>
      <c r="CA38" s="114"/>
      <c r="CB38" s="115"/>
    </row>
    <row r="39" spans="3:80" ht="9.75" customHeight="1" x14ac:dyDescent="0.4">
      <c r="C39" s="113"/>
      <c r="D39" s="114"/>
      <c r="E39" s="114"/>
      <c r="F39" s="114"/>
      <c r="G39" s="114"/>
      <c r="H39" s="114"/>
      <c r="I39" s="114"/>
      <c r="J39" s="114"/>
      <c r="K39" s="114"/>
      <c r="L39" s="114"/>
      <c r="M39" s="114"/>
      <c r="N39" s="114"/>
      <c r="O39" s="114"/>
      <c r="P39" s="114"/>
      <c r="Q39" s="114"/>
      <c r="R39" s="114"/>
      <c r="S39" s="114"/>
      <c r="T39" s="114"/>
      <c r="U39" s="114"/>
      <c r="V39" s="114"/>
      <c r="W39" s="114"/>
      <c r="X39" s="114"/>
      <c r="Y39" s="114"/>
      <c r="Z39" s="114"/>
      <c r="AA39" s="114"/>
      <c r="AB39" s="114"/>
      <c r="AC39" s="114"/>
      <c r="AD39" s="114"/>
      <c r="AE39" s="114"/>
      <c r="AF39" s="114"/>
      <c r="AG39" s="114"/>
      <c r="AH39" s="114"/>
      <c r="AI39" s="114"/>
      <c r="AJ39" s="114"/>
      <c r="AK39" s="114"/>
      <c r="AL39" s="114"/>
      <c r="AM39" s="114"/>
      <c r="AN39" s="115"/>
      <c r="AQ39" s="113"/>
      <c r="AR39" s="114"/>
      <c r="AS39" s="114"/>
      <c r="AT39" s="114"/>
      <c r="AU39" s="114"/>
      <c r="AV39" s="114"/>
      <c r="AW39" s="114"/>
      <c r="AX39" s="114"/>
      <c r="AY39" s="114"/>
      <c r="AZ39" s="114"/>
      <c r="BA39" s="114"/>
      <c r="BB39" s="114"/>
      <c r="BC39" s="114"/>
      <c r="BD39" s="114"/>
      <c r="BE39" s="114"/>
      <c r="BF39" s="114"/>
      <c r="BG39" s="114"/>
      <c r="BH39" s="114"/>
      <c r="BI39" s="114"/>
      <c r="BJ39" s="114"/>
      <c r="BK39" s="114"/>
      <c r="BL39" s="114"/>
      <c r="BM39" s="114"/>
      <c r="BN39" s="114"/>
      <c r="BO39" s="114"/>
      <c r="BP39" s="114"/>
      <c r="BQ39" s="114"/>
      <c r="BR39" s="114"/>
      <c r="BS39" s="114"/>
      <c r="BT39" s="114"/>
      <c r="BU39" s="114"/>
      <c r="BV39" s="114"/>
      <c r="BW39" s="114"/>
      <c r="BX39" s="114"/>
      <c r="BY39" s="114"/>
      <c r="BZ39" s="114"/>
      <c r="CA39" s="114"/>
      <c r="CB39" s="115"/>
    </row>
    <row r="40" spans="3:80" ht="9.75" customHeight="1" x14ac:dyDescent="0.4">
      <c r="C40" s="113"/>
      <c r="D40" s="114"/>
      <c r="E40" s="114"/>
      <c r="F40" s="114"/>
      <c r="G40" s="114"/>
      <c r="H40" s="114"/>
      <c r="I40" s="114"/>
      <c r="J40" s="114"/>
      <c r="K40" s="114"/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5"/>
      <c r="AQ40" s="113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  <c r="BT40" s="114"/>
      <c r="BU40" s="114"/>
      <c r="BV40" s="114"/>
      <c r="BW40" s="114"/>
      <c r="BX40" s="114"/>
      <c r="BY40" s="114"/>
      <c r="BZ40" s="114"/>
      <c r="CA40" s="114"/>
      <c r="CB40" s="115"/>
    </row>
    <row r="41" spans="3:80" ht="9.75" customHeight="1" x14ac:dyDescent="0.4">
      <c r="C41" s="113"/>
      <c r="D41" s="114"/>
      <c r="E41" s="114"/>
      <c r="F41" s="114"/>
      <c r="G41" s="114"/>
      <c r="H41" s="114"/>
      <c r="I41" s="114"/>
      <c r="J41" s="114"/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  <c r="AG41" s="114"/>
      <c r="AH41" s="114"/>
      <c r="AI41" s="114"/>
      <c r="AJ41" s="114"/>
      <c r="AK41" s="114"/>
      <c r="AL41" s="114"/>
      <c r="AM41" s="114"/>
      <c r="AN41" s="115"/>
      <c r="AQ41" s="113"/>
      <c r="AR41" s="114"/>
      <c r="AS41" s="114"/>
      <c r="AT41" s="114"/>
      <c r="AU41" s="114"/>
      <c r="AV41" s="114"/>
      <c r="AW41" s="114"/>
      <c r="AX41" s="114"/>
      <c r="AY41" s="114"/>
      <c r="AZ41" s="114"/>
      <c r="BA41" s="114"/>
      <c r="BB41" s="114"/>
      <c r="BC41" s="114"/>
      <c r="BD41" s="114"/>
      <c r="BE41" s="114"/>
      <c r="BF41" s="114"/>
      <c r="BG41" s="114"/>
      <c r="BH41" s="114"/>
      <c r="BI41" s="114"/>
      <c r="BJ41" s="114"/>
      <c r="BK41" s="114"/>
      <c r="BL41" s="114"/>
      <c r="BM41" s="114"/>
      <c r="BN41" s="114"/>
      <c r="BO41" s="114"/>
      <c r="BP41" s="114"/>
      <c r="BQ41" s="114"/>
      <c r="BR41" s="114"/>
      <c r="BS41" s="114"/>
      <c r="BT41" s="114"/>
      <c r="BU41" s="114"/>
      <c r="BV41" s="114"/>
      <c r="BW41" s="114"/>
      <c r="BX41" s="114"/>
      <c r="BY41" s="114"/>
      <c r="BZ41" s="114"/>
      <c r="CA41" s="114"/>
      <c r="CB41" s="115"/>
    </row>
    <row r="42" spans="3:80" ht="9.75" customHeight="1" x14ac:dyDescent="0.4">
      <c r="C42" s="113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  <c r="AD42" s="114"/>
      <c r="AE42" s="114"/>
      <c r="AF42" s="114"/>
      <c r="AG42" s="114"/>
      <c r="AH42" s="114"/>
      <c r="AI42" s="114"/>
      <c r="AJ42" s="114"/>
      <c r="AK42" s="114"/>
      <c r="AL42" s="114"/>
      <c r="AM42" s="114"/>
      <c r="AN42" s="115"/>
      <c r="AQ42" s="113"/>
      <c r="AR42" s="114"/>
      <c r="AS42" s="114"/>
      <c r="AT42" s="114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  <c r="BZ42" s="114"/>
      <c r="CA42" s="114"/>
      <c r="CB42" s="115"/>
    </row>
    <row r="43" spans="3:80" ht="9.75" customHeight="1" x14ac:dyDescent="0.4">
      <c r="C43" s="113"/>
      <c r="D43" s="114"/>
      <c r="E43" s="114"/>
      <c r="F43" s="114"/>
      <c r="G43" s="114"/>
      <c r="H43" s="114"/>
      <c r="I43" s="114"/>
      <c r="J43" s="114"/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  <c r="AG43" s="114"/>
      <c r="AH43" s="114"/>
      <c r="AI43" s="114"/>
      <c r="AJ43" s="114"/>
      <c r="AK43" s="114"/>
      <c r="AL43" s="114"/>
      <c r="AM43" s="114"/>
      <c r="AN43" s="115"/>
      <c r="AQ43" s="113"/>
      <c r="AR43" s="114"/>
      <c r="AS43" s="114"/>
      <c r="AT43" s="114"/>
      <c r="AU43" s="114"/>
      <c r="AV43" s="114"/>
      <c r="AW43" s="114"/>
      <c r="AX43" s="114"/>
      <c r="AY43" s="114"/>
      <c r="AZ43" s="114"/>
      <c r="BA43" s="114"/>
      <c r="BB43" s="114"/>
      <c r="BC43" s="114"/>
      <c r="BD43" s="114"/>
      <c r="BE43" s="114"/>
      <c r="BF43" s="114"/>
      <c r="BG43" s="114"/>
      <c r="BH43" s="114"/>
      <c r="BI43" s="114"/>
      <c r="BJ43" s="114"/>
      <c r="BK43" s="114"/>
      <c r="BL43" s="114"/>
      <c r="BM43" s="114"/>
      <c r="BN43" s="114"/>
      <c r="BO43" s="114"/>
      <c r="BP43" s="114"/>
      <c r="BQ43" s="114"/>
      <c r="BR43" s="114"/>
      <c r="BS43" s="114"/>
      <c r="BT43" s="114"/>
      <c r="BU43" s="114"/>
      <c r="BV43" s="114"/>
      <c r="BW43" s="114"/>
      <c r="BX43" s="114"/>
      <c r="BY43" s="114"/>
      <c r="BZ43" s="114"/>
      <c r="CA43" s="114"/>
      <c r="CB43" s="115"/>
    </row>
    <row r="44" spans="3:80" ht="9.75" customHeight="1" x14ac:dyDescent="0.4">
      <c r="C44" s="113"/>
      <c r="D44" s="114"/>
      <c r="E44" s="114"/>
      <c r="F44" s="114"/>
      <c r="G44" s="114"/>
      <c r="H44" s="114"/>
      <c r="I44" s="114"/>
      <c r="J44" s="114"/>
      <c r="K44" s="114"/>
      <c r="L44" s="114"/>
      <c r="M44" s="114"/>
      <c r="N44" s="114"/>
      <c r="O44" s="114"/>
      <c r="P44" s="114"/>
      <c r="Q44" s="114"/>
      <c r="R44" s="114"/>
      <c r="S44" s="114"/>
      <c r="T44" s="114"/>
      <c r="U44" s="114"/>
      <c r="V44" s="114"/>
      <c r="W44" s="114"/>
      <c r="X44" s="114"/>
      <c r="Y44" s="114"/>
      <c r="Z44" s="114"/>
      <c r="AA44" s="114"/>
      <c r="AB44" s="114"/>
      <c r="AC44" s="114"/>
      <c r="AD44" s="114"/>
      <c r="AE44" s="114"/>
      <c r="AF44" s="114"/>
      <c r="AG44" s="114"/>
      <c r="AH44" s="114"/>
      <c r="AI44" s="114"/>
      <c r="AJ44" s="114"/>
      <c r="AK44" s="114"/>
      <c r="AL44" s="114"/>
      <c r="AM44" s="114"/>
      <c r="AN44" s="115"/>
      <c r="AQ44" s="113"/>
      <c r="AR44" s="114"/>
      <c r="AS44" s="114"/>
      <c r="AT44" s="114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  <c r="BZ44" s="114"/>
      <c r="CA44" s="114"/>
      <c r="CB44" s="115"/>
    </row>
    <row r="45" spans="3:80" ht="9.75" customHeight="1" x14ac:dyDescent="0.4">
      <c r="C45" s="113"/>
      <c r="D45" s="114"/>
      <c r="E45" s="114"/>
      <c r="F45" s="114"/>
      <c r="G45" s="114"/>
      <c r="H45" s="114"/>
      <c r="I45" s="114"/>
      <c r="J45" s="114"/>
      <c r="K45" s="114"/>
      <c r="L45" s="114"/>
      <c r="M45" s="114"/>
      <c r="N45" s="114"/>
      <c r="O45" s="114"/>
      <c r="P45" s="114"/>
      <c r="Q45" s="114"/>
      <c r="R45" s="114"/>
      <c r="S45" s="114"/>
      <c r="T45" s="114"/>
      <c r="U45" s="114"/>
      <c r="V45" s="114"/>
      <c r="W45" s="114"/>
      <c r="X45" s="114"/>
      <c r="Y45" s="114"/>
      <c r="Z45" s="114"/>
      <c r="AA45" s="114"/>
      <c r="AB45" s="114"/>
      <c r="AC45" s="114"/>
      <c r="AD45" s="114"/>
      <c r="AE45" s="114"/>
      <c r="AF45" s="114"/>
      <c r="AG45" s="114"/>
      <c r="AH45" s="114"/>
      <c r="AI45" s="114"/>
      <c r="AJ45" s="114"/>
      <c r="AK45" s="114"/>
      <c r="AL45" s="114"/>
      <c r="AM45" s="114"/>
      <c r="AN45" s="115"/>
      <c r="AQ45" s="113"/>
      <c r="AR45" s="114"/>
      <c r="AS45" s="114"/>
      <c r="AT45" s="114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  <c r="BT45" s="114"/>
      <c r="BU45" s="114"/>
      <c r="BV45" s="114"/>
      <c r="BW45" s="114"/>
      <c r="BX45" s="114"/>
      <c r="BY45" s="114"/>
      <c r="BZ45" s="114"/>
      <c r="CA45" s="114"/>
      <c r="CB45" s="115"/>
    </row>
    <row r="46" spans="3:80" ht="9.75" customHeight="1" thickBot="1" x14ac:dyDescent="0.45">
      <c r="C46" s="116"/>
      <c r="D46" s="117"/>
      <c r="E46" s="117"/>
      <c r="F46" s="117"/>
      <c r="G46" s="117"/>
      <c r="H46" s="117"/>
      <c r="I46" s="117"/>
      <c r="J46" s="117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  <c r="Y46" s="117"/>
      <c r="Z46" s="117"/>
      <c r="AA46" s="117"/>
      <c r="AB46" s="117"/>
      <c r="AC46" s="117"/>
      <c r="AD46" s="117"/>
      <c r="AE46" s="117"/>
      <c r="AF46" s="117"/>
      <c r="AG46" s="117"/>
      <c r="AH46" s="117"/>
      <c r="AI46" s="117"/>
      <c r="AJ46" s="117"/>
      <c r="AK46" s="117"/>
      <c r="AL46" s="117"/>
      <c r="AM46" s="117"/>
      <c r="AN46" s="118"/>
      <c r="AQ46" s="116"/>
      <c r="AR46" s="117"/>
      <c r="AS46" s="117"/>
      <c r="AT46" s="117"/>
      <c r="AU46" s="117"/>
      <c r="AV46" s="117"/>
      <c r="AW46" s="117"/>
      <c r="AX46" s="117"/>
      <c r="AY46" s="117"/>
      <c r="AZ46" s="117"/>
      <c r="BA46" s="117"/>
      <c r="BB46" s="117"/>
      <c r="BC46" s="117"/>
      <c r="BD46" s="117"/>
      <c r="BE46" s="117"/>
      <c r="BF46" s="117"/>
      <c r="BG46" s="117"/>
      <c r="BH46" s="117"/>
      <c r="BI46" s="117"/>
      <c r="BJ46" s="117"/>
      <c r="BK46" s="117"/>
      <c r="BL46" s="117"/>
      <c r="BM46" s="117"/>
      <c r="BN46" s="117"/>
      <c r="BO46" s="117"/>
      <c r="BP46" s="117"/>
      <c r="BQ46" s="117"/>
      <c r="BR46" s="117"/>
      <c r="BS46" s="117"/>
      <c r="BT46" s="117"/>
      <c r="BU46" s="117"/>
      <c r="BV46" s="117"/>
      <c r="BW46" s="117"/>
      <c r="BX46" s="117"/>
      <c r="BY46" s="117"/>
      <c r="BZ46" s="117"/>
      <c r="CA46" s="117"/>
      <c r="CB46" s="118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Menu</vt:lpstr>
      <vt:lpstr>Produtos</vt:lpstr>
      <vt:lpstr>Vendedores</vt:lpstr>
      <vt:lpstr>Vendas</vt:lpstr>
      <vt:lpstr>Consultas</vt:lpstr>
      <vt:lpstr>Cadastros Auxiliares</vt:lpstr>
      <vt:lpstr>Dados para Gráficos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Samantha Faustino</cp:lastModifiedBy>
  <cp:lastPrinted>2023-06-07T14:57:58Z</cp:lastPrinted>
  <dcterms:created xsi:type="dcterms:W3CDTF">2023-06-02T17:54:12Z</dcterms:created>
  <dcterms:modified xsi:type="dcterms:W3CDTF">2024-03-01T17:47:36Z</dcterms:modified>
</cp:coreProperties>
</file>