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GitHub\Alura-Automa--o\"/>
    </mc:Choice>
  </mc:AlternateContent>
  <xr:revisionPtr revIDLastSave="0" documentId="8_{6CA131A9-777F-432E-A272-39E3ADE47EBB}" xr6:coauthVersionLast="45" xr6:coauthVersionMax="45" xr10:uidLastSave="{00000000-0000-0000-0000-000000000000}"/>
  <bookViews>
    <workbookView xWindow="-120" yWindow="-120" windowWidth="29040" windowHeight="15990" activeTab="2" xr2:uid="{F6D97A53-F63B-4272-A181-44B26E0B790F}"/>
  </bookViews>
  <sheets>
    <sheet name="Meu gráfico" sheetId="4" r:id="rId1"/>
    <sheet name="Planilha1" sheetId="3" r:id="rId2"/>
    <sheet name="Produtos" sheetId="1" r:id="rId3"/>
    <sheet name="Tabelas de produtos" sheetId="2" r:id="rId4"/>
  </sheets>
  <definedNames>
    <definedName name="_xlnm._FilterDatabase" localSheetId="2" hidden="1">Produtos!$A$3:$I$23</definedName>
    <definedName name="_xlnm.Print_Area" localSheetId="3">'Tabelas de produtos'!$A$1:$I$23</definedName>
  </definedNames>
  <calcPr calcId="181029" iterateDelta="1E-4"/>
  <pivotCaches>
    <pivotCache cacheId="1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H25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F3" i="2"/>
  <c r="H3" i="2" s="1"/>
  <c r="F4" i="2"/>
  <c r="H4" i="2" s="1"/>
  <c r="F5" i="2"/>
  <c r="H5" i="2" s="1"/>
  <c r="F6" i="2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D23" i="2"/>
  <c r="E23" i="2"/>
  <c r="E25" i="1"/>
  <c r="D25" i="1"/>
  <c r="H23" i="2" l="1"/>
  <c r="F23" i="2"/>
  <c r="H6" i="2"/>
</calcChain>
</file>

<file path=xl/sharedStrings.xml><?xml version="1.0" encoding="utf-8"?>
<sst xmlns="http://schemas.openxmlformats.org/spreadsheetml/2006/main" count="148" uniqueCount="30">
  <si>
    <t>Produtos</t>
  </si>
  <si>
    <t>Tamanho</t>
  </si>
  <si>
    <t>P</t>
  </si>
  <si>
    <t>M</t>
  </si>
  <si>
    <t>G</t>
  </si>
  <si>
    <t xml:space="preserve">Óculos </t>
  </si>
  <si>
    <t xml:space="preserve">Jaqueta </t>
  </si>
  <si>
    <t xml:space="preserve">Calça </t>
  </si>
  <si>
    <t xml:space="preserve">Vestido </t>
  </si>
  <si>
    <t>Bermuda</t>
  </si>
  <si>
    <t>Tênis</t>
  </si>
  <si>
    <t>Bolsa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</si>
  <si>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</si>
  <si>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</si>
  <si>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</si>
  <si>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</si>
  <si>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</si>
  <si>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</si>
  <si>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</si>
  <si>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</si>
  <si>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</si>
  <si>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 xml:space="preserve">Meteora </t>
  </si>
  <si>
    <t>Qtd</t>
  </si>
  <si>
    <t>Total</t>
  </si>
  <si>
    <t>Desconto</t>
  </si>
  <si>
    <t>Total c/ desconto</t>
  </si>
  <si>
    <t>desconto</t>
  </si>
  <si>
    <t>Valor do desconto</t>
  </si>
  <si>
    <t>valor do desconto</t>
  </si>
  <si>
    <t>Soma de 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</si>
</sst>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0" xfId="1" applyNumberFormat="1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4" fontId="0" fillId="0" borderId="0" xfId="2" applyNumberFormat="1" applyFont="1" applyAlignment="1">
      <alignment horizontal="right" vertical="center"/>
    </xf>
    <xf numFmtId="164" fontId="1" fillId="0" borderId="0" xfId="2" applyNumberFormat="1" applyFont="1" applyAlignment="1">
      <alignment horizontal="center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5" fillId="0" borderId="0" xfId="0" applyFont="1"/>
    <xf numFmtId="0" fontId="0" fillId="0" borderId="0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 vertical="center"/>
    </xf>
    <xf numFmtId="0" fontId="4" fillId="2" borderId="4" xfId="1" applyNumberFormat="1" applyFont="1" applyFill="1" applyBorder="1" applyAlignment="1">
      <alignment horizontal="center" vertical="center"/>
    </xf>
    <xf numFmtId="164" fontId="4" fillId="2" borderId="5" xfId="1" applyNumberFormat="1" applyFont="1" applyFill="1" applyBorder="1" applyAlignment="1">
      <alignment horizontal="center" vertical="center"/>
    </xf>
    <xf numFmtId="0" fontId="0" fillId="0" borderId="6" xfId="0" applyBorder="1"/>
    <xf numFmtId="164" fontId="0" fillId="4" borderId="0" xfId="1" applyNumberFormat="1" applyFont="1" applyFill="1" applyAlignment="1">
      <alignment horizontal="right" vertical="center"/>
    </xf>
    <xf numFmtId="164" fontId="0" fillId="0" borderId="7" xfId="1" applyNumberFormat="1" applyFont="1" applyBorder="1" applyAlignment="1">
      <alignment horizontal="right" vertical="center"/>
    </xf>
    <xf numFmtId="164" fontId="0" fillId="0" borderId="0" xfId="1" applyNumberFormat="1" applyFont="1" applyAlignment="1">
      <alignment horizontal="right" vertical="center"/>
    </xf>
    <xf numFmtId="9" fontId="0" fillId="0" borderId="0" xfId="3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0" fillId="0" borderId="9" xfId="0" applyNumberFormat="1" applyBorder="1" applyAlignment="1">
      <alignment horizontal="right" vertical="center"/>
    </xf>
    <xf numFmtId="0" fontId="0" fillId="0" borderId="9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right" vertical="center"/>
    </xf>
    <xf numFmtId="164" fontId="0" fillId="0" borderId="10" xfId="1" applyNumberFormat="1" applyFont="1" applyBorder="1" applyAlignment="1">
      <alignment horizontal="right" vertical="center"/>
    </xf>
    <xf numFmtId="164" fontId="0" fillId="0" borderId="0" xfId="2" applyNumberFormat="1" applyFont="1" applyBorder="1" applyAlignment="1">
      <alignment horizontal="right" vertical="center"/>
    </xf>
    <xf numFmtId="164" fontId="0" fillId="0" borderId="0" xfId="0" applyNumberFormat="1" applyBorder="1" applyAlignment="1">
      <alignment horizontal="right"/>
    </xf>
    <xf numFmtId="9" fontId="0" fillId="0" borderId="0" xfId="3" applyFont="1" applyBorder="1"/>
    <xf numFmtId="9" fontId="0" fillId="0" borderId="0" xfId="3" applyFont="1" applyBorder="1" applyAlignment="1">
      <alignment horizontal="right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164" fontId="0" fillId="0" borderId="12" xfId="2" applyNumberFormat="1" applyFont="1" applyBorder="1" applyAlignment="1">
      <alignment horizontal="right" vertical="center"/>
    </xf>
    <xf numFmtId="0" fontId="0" fillId="0" borderId="12" xfId="1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right"/>
    </xf>
    <xf numFmtId="9" fontId="0" fillId="0" borderId="12" xfId="3" applyFont="1" applyBorder="1"/>
    <xf numFmtId="164" fontId="0" fillId="0" borderId="13" xfId="0" applyNumberFormat="1" applyBorder="1"/>
    <xf numFmtId="0" fontId="0" fillId="0" borderId="14" xfId="0" applyBorder="1"/>
    <xf numFmtId="164" fontId="0" fillId="0" borderId="1" xfId="0" applyNumberFormat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164" fontId="0" fillId="0" borderId="16" xfId="2" applyNumberFormat="1" applyFont="1" applyBorder="1" applyAlignment="1">
      <alignment horizontal="right" vertical="center"/>
    </xf>
    <xf numFmtId="0" fontId="0" fillId="0" borderId="16" xfId="1" applyNumberFormat="1" applyFont="1" applyBorder="1" applyAlignment="1">
      <alignment horizontal="center" vertical="center"/>
    </xf>
    <xf numFmtId="164" fontId="0" fillId="0" borderId="16" xfId="0" applyNumberFormat="1" applyBorder="1" applyAlignment="1">
      <alignment horizontal="right"/>
    </xf>
    <xf numFmtId="9" fontId="0" fillId="0" borderId="16" xfId="3" applyFont="1" applyBorder="1"/>
    <xf numFmtId="164" fontId="0" fillId="0" borderId="2" xfId="0" applyNumberFormat="1" applyBorder="1"/>
    <xf numFmtId="0" fontId="0" fillId="0" borderId="0" xfId="0" pivotButton="1"/>
    <xf numFmtId="0" fontId="0" fillId="0" borderId="0" xfId="0" applyNumberFormat="1"/>
    <xf numFmtId="0" fontId="2" fillId="4" borderId="0" xfId="0" applyFont="1" applyFill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13">
    <dxf>
      <numFmt numFmtId="164" formatCode="&quot;R$&quot;\ #,##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&quot;R$&quot;\ #,##0.00"/>
    </dxf>
    <dxf>
      <numFmt numFmtId="164" formatCode="&quot;R$&quot;\ #,##0.00"/>
      <alignment horizontal="right" vertical="bottom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164" formatCode="&quot;R$&quot;\ #,##0.00"/>
      <alignment horizontal="right" vertical="center" textRotation="0" wrapText="0" indent="0" justifyLastLine="0" shrinkToFit="0" readingOrder="0"/>
    </dxf>
    <dxf>
      <numFmt numFmtId="164" formatCode="&quot;R$&quot;\ #,##0.00"/>
      <alignment horizontal="righ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1.xlsx]Planilha1!Tabela dinâmica9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Soma /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Planilha1!$A$4:$A$13</c:f>
              <c:strCache>
                <c:ptCount val="10"/>
                <c:pt idx="0">
                  <c:v>Bermuda</c:v>
                </c:pt>
                <c:pt idx="1">
                  <c:v>Bolsa</c:v>
                </c:pt>
                <c:pt idx="2">
                  <c:v>Boné</c:v>
                </c:pt>
                <c:pt idx="3">
                  <c:v>Calça </c:v>
                </c:pt>
                <c:pt idx="4">
                  <c:v>Camiseta Lisa</c:v>
                </c:pt>
                <c:pt idx="5">
                  <c:v>Cinto</c:v>
                </c:pt>
                <c:pt idx="6">
                  <c:v>Jaqueta </c:v>
                </c:pt>
                <c:pt idx="7">
                  <c:v>Óculos </c:v>
                </c:pt>
                <c:pt idx="8">
                  <c:v>Tênis</c:v>
                </c:pt>
                <c:pt idx="9">
                  <c:v>Vestido </c:v>
                </c:pt>
              </c:strCache>
            </c:strRef>
          </c:cat>
          <c:val>
            <c:numRef>
              <c:f>Planilha1!$B$4:$B$13</c:f>
              <c:numCache>
                <c:formatCode>General</c:formatCode>
                <c:ptCount val="10"/>
                <c:pt idx="0">
                  <c:v>138</c:v>
                </c:pt>
                <c:pt idx="1">
                  <c:v>23</c:v>
                </c:pt>
                <c:pt idx="2">
                  <c:v>43</c:v>
                </c:pt>
                <c:pt idx="3">
                  <c:v>92</c:v>
                </c:pt>
                <c:pt idx="4">
                  <c:v>37</c:v>
                </c:pt>
                <c:pt idx="5">
                  <c:v>12</c:v>
                </c:pt>
                <c:pt idx="6">
                  <c:v>79</c:v>
                </c:pt>
                <c:pt idx="7">
                  <c:v>16</c:v>
                </c:pt>
                <c:pt idx="8">
                  <c:v>58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B-43E2-9645-B862E0C3A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2025884527"/>
        <c:axId val="2072000671"/>
      </c:barChart>
      <c:catAx>
        <c:axId val="202588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2000671"/>
        <c:crosses val="autoZero"/>
        <c:auto val="1"/>
        <c:lblAlgn val="ctr"/>
        <c:lblOffset val="100"/>
        <c:noMultiLvlLbl val="0"/>
      </c:catAx>
      <c:valAx>
        <c:axId val="207200067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Quantidade</a:t>
                </a:r>
              </a:p>
              <a:p>
                <a:pPr>
                  <a:defRPr/>
                </a:pPr>
                <a:r>
                  <a:rPr lang="en-US"/>
                  <a:t>dos</a:t>
                </a:r>
                <a:r>
                  <a:rPr lang="en-US" baseline="0"/>
                  <a:t> Produtos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20258845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064803-4FAE-482B-945E-0BE6F59E2950}">
  <sheetPr/>
  <sheetViews>
    <sheetView zoomScale="12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5585" cy="60145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5ABD18-6176-4D71-8A92-26177213AC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Brown" refreshedDate="45560.402928819443" createdVersion="6" refreshedVersion="6" minRefreshableVersion="3" recordCount="20" xr:uid="{AF02F119-76F3-4B62-BFEA-9A172FD2B359}">
  <cacheSource type="worksheet">
    <worksheetSource ref="A3:I23" sheet="Produtos"/>
  </cacheSource>
  <cacheFields count="9">
    <cacheField name="Produtos" numFmtId="0">
      <sharedItems count="10">
        <s v="Camiseta Lisa"/>
        <s v="Óculos "/>
        <s v="Jaqueta "/>
        <s v="Calça "/>
        <s v="Vestido "/>
        <s v="Bermuda"/>
        <s v="Tênis"/>
        <s v="Bolsa"/>
        <s v="Boné"/>
        <s v="Cint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Qtd" numFmtId="0">
      <sharedItems containsSemiMixedTypes="0" containsString="0" containsNumber="1" containsInteger="1" minValue="10" maxValue="71"/>
    </cacheField>
    <cacheField name="Total" numFmtId="164">
      <sharedItems containsSemiMixedTypes="0" containsString="0" containsNumber="1" minValue="259" maxValue="10745.7"/>
    </cacheField>
    <cacheField name="desconto" numFmtId="9">
      <sharedItems containsSemiMixedTypes="0" containsString="0" containsNumber="1" minValue="0.04" maxValue="0.32"/>
    </cacheField>
    <cacheField name="Total c/ desconto" numFmtId="164">
      <sharedItems containsSemiMixedTypes="0" containsString="0" containsNumber="1" minValue="227.92000000000002" maxValue="10208.415000000001"/>
    </cacheField>
    <cacheField name="Valor do desconto" numFmtId="164">
      <sharedItems containsSemiMixedTypes="0" containsString="0" containsNumber="1" minValue="29.940000000000055" maxValue="831.680000000000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"/>
    <s v="Vestuário"/>
    <n v="25.9"/>
    <n v="10"/>
    <n v="259"/>
    <n v="0.12"/>
    <n v="227.92000000000002"/>
    <n v="31.079999999999984"/>
  </r>
  <r>
    <x v="0"/>
    <s v="M"/>
    <s v="Vestuário"/>
    <n v="29.9"/>
    <n v="12"/>
    <n v="358.79999999999995"/>
    <n v="0.1"/>
    <n v="322.91999999999996"/>
    <n v="35.879999999999995"/>
  </r>
  <r>
    <x v="0"/>
    <s v="G"/>
    <s v="Vestuário"/>
    <n v="32.9"/>
    <n v="15"/>
    <n v="493.5"/>
    <n v="0.08"/>
    <n v="454.02"/>
    <n v="39.480000000000018"/>
  </r>
  <r>
    <x v="1"/>
    <s v="Único"/>
    <s v="Acessórios"/>
    <n v="399.9"/>
    <n v="16"/>
    <n v="6398.4"/>
    <n v="0.04"/>
    <n v="6142.4639999999999"/>
    <n v="255.93599999999969"/>
  </r>
  <r>
    <x v="2"/>
    <s v="P"/>
    <s v="Vestuário"/>
    <n v="249.9"/>
    <n v="43"/>
    <n v="10745.7"/>
    <n v="0.05"/>
    <n v="10208.415000000001"/>
    <n v="537.28499999999985"/>
  </r>
  <r>
    <x v="2"/>
    <s v="M"/>
    <s v="Vestuário"/>
    <n v="259.89999999999998"/>
    <n v="23"/>
    <n v="5977.7"/>
    <n v="0.05"/>
    <n v="5678.8149999999996"/>
    <n v="298.88500000000022"/>
  </r>
  <r>
    <x v="2"/>
    <s v="G"/>
    <s v="Vestuário"/>
    <n v="299.89999999999998"/>
    <n v="13"/>
    <n v="3898.7"/>
    <n v="0.12"/>
    <n v="3430.8559999999998"/>
    <n v="467.84400000000005"/>
  </r>
  <r>
    <x v="3"/>
    <s v="P"/>
    <s v="Vestuário"/>
    <n v="85.9"/>
    <n v="16"/>
    <n v="1374.4"/>
    <n v="7.0000000000000007E-2"/>
    <n v="1278.192"/>
    <n v="96.208000000000084"/>
  </r>
  <r>
    <x v="3"/>
    <s v="M"/>
    <s v="Vestuário"/>
    <n v="89.9"/>
    <n v="15"/>
    <n v="1348.5"/>
    <n v="0.08"/>
    <n v="1240.6199999999999"/>
    <n v="107.88000000000011"/>
  </r>
  <r>
    <x v="3"/>
    <s v="G"/>
    <s v="Vestuário"/>
    <n v="92.9"/>
    <n v="61"/>
    <n v="5666.9000000000005"/>
    <n v="0.06"/>
    <n v="5326.8860000000004"/>
    <n v="340.01400000000012"/>
  </r>
  <r>
    <x v="4"/>
    <s v="Único"/>
    <s v="Vestuário"/>
    <n v="149.9"/>
    <n v="15"/>
    <n v="2248.5"/>
    <n v="0.05"/>
    <n v="2136.0749999999998"/>
    <n v="112.42500000000018"/>
  </r>
  <r>
    <x v="5"/>
    <s v="P"/>
    <s v="Vestuário"/>
    <n v="65.900000000000006"/>
    <n v="51"/>
    <n v="3360.9"/>
    <n v="0.04"/>
    <n v="3226.4639999999999"/>
    <n v="134.43600000000015"/>
  </r>
  <r>
    <x v="5"/>
    <s v="M"/>
    <s v="Vestuário"/>
    <n v="69.900000000000006"/>
    <n v="71"/>
    <n v="4962.9000000000005"/>
    <n v="0.12"/>
    <n v="4367.3520000000008"/>
    <n v="595.54799999999977"/>
  </r>
  <r>
    <x v="5"/>
    <s v="G"/>
    <s v="Vestuário"/>
    <n v="70.900000000000006"/>
    <n v="16"/>
    <n v="1134.4000000000001"/>
    <n v="0.32"/>
    <n v="771.39200000000005"/>
    <n v="363.00800000000004"/>
  </r>
  <r>
    <x v="6"/>
    <n v="36"/>
    <s v="Calçado"/>
    <n v="199.9"/>
    <n v="14"/>
    <n v="2798.6"/>
    <n v="0.12"/>
    <n v="2462.768"/>
    <n v="335.83199999999988"/>
  </r>
  <r>
    <x v="6"/>
    <n v="37"/>
    <s v="Calçado"/>
    <n v="249.9"/>
    <n v="12"/>
    <n v="2998.8"/>
    <n v="0.1"/>
    <n v="2698.92"/>
    <n v="299.88000000000011"/>
  </r>
  <r>
    <x v="6"/>
    <n v="38"/>
    <s v="Calçado"/>
    <n v="259.89999999999998"/>
    <n v="32"/>
    <n v="8316.7999999999993"/>
    <n v="0.1"/>
    <n v="7485.119999999999"/>
    <n v="831.68000000000029"/>
  </r>
  <r>
    <x v="7"/>
    <s v="Único"/>
    <s v="Acessórios"/>
    <n v="259.89999999999998"/>
    <n v="23"/>
    <n v="5977.7"/>
    <n v="0.1"/>
    <n v="5379.93"/>
    <n v="597.76999999999953"/>
  </r>
  <r>
    <x v="8"/>
    <s v="Único"/>
    <s v="Acessórios"/>
    <n v="39.9"/>
    <n v="43"/>
    <n v="1715.7"/>
    <n v="0.05"/>
    <n v="1629.915"/>
    <n v="85.785000000000082"/>
  </r>
  <r>
    <x v="9"/>
    <s v="Único"/>
    <s v="Acessórios"/>
    <n v="49.9"/>
    <n v="12"/>
    <n v="598.79999999999995"/>
    <n v="0.05"/>
    <n v="568.8599999999999"/>
    <n v="29.9400000000000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4FDD8-4D92-4F22-B758-F96BB8E64491}" name="Tabela dinâmica9" cacheId="16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2">
  <location ref="A3:B13" firstHeaderRow="1" firstDataRow="1" firstDataCol="1"/>
  <pivotFields count="9">
    <pivotField axis="axisRow" compact="0" outline="0" showAll="0" defaultSubtotal="0">
      <items count="10">
        <item x="5"/>
        <item x="7"/>
        <item x="8"/>
        <item x="3"/>
        <item x="0"/>
        <item x="9"/>
        <item x="2"/>
        <item x="1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a de Qtd" fld="4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278DD-690F-4487-9F91-911694D3C359}" name="Meteora" displayName="Meteora" ref="A2:I23" totalsRowCount="1" headerRowDxfId="12">
  <autoFilter ref="A2:I22" xr:uid="{52A6F649-3F27-42A8-B258-1172EFC1EBAF}"/>
  <tableColumns count="9">
    <tableColumn id="1" xr3:uid="{A1E7BA5A-9237-4F99-8CA6-4A9DB2AD7C29}" name="Produtos" totalsRowLabel="Total" dataDxfId="11"/>
    <tableColumn id="2" xr3:uid="{E15950DF-7232-4352-A8F1-6FE638342633}" name="Tamanho" dataDxfId="10" totalsRowDxfId="9"/>
    <tableColumn id="3" xr3:uid="{FA17D004-71E0-4A80-A546-AB861414FF98}" name="Categoria"/>
    <tableColumn id="4" xr3:uid="{334C21FD-E5F0-4025-B4D2-61E4F353F60F}" name="Preço Unitário" totalsRowFunction="sum" dataDxfId="8" totalsRowDxfId="7" dataCellStyle="Moeda"/>
    <tableColumn id="5" xr3:uid="{35E2BCCC-FEC3-4C5D-BDEF-947D31FE6851}" name="Qtd" totalsRowFunction="sum" dataDxfId="6" totalsRowDxfId="5" dataCellStyle="Vírgula"/>
    <tableColumn id="6" xr3:uid="{7CA4E54E-EEDA-4422-ABDE-E84E879A202E}" name="Total" totalsRowFunction="sum" dataDxfId="4" totalsRowDxfId="3">
      <calculatedColumnFormula>PRODUCT(D3:E3)</calculatedColumnFormula>
    </tableColumn>
    <tableColumn id="7" xr3:uid="{2851F2BB-F4FC-42ED-A11E-756AC996DD80}" name="Desconto" dataCellStyle="Porcentagem"/>
    <tableColumn id="8" xr3:uid="{73200208-0855-48DB-98F2-A7B0247AECA4}" name="Total c/ desconto" totalsRowFunction="sum" dataDxfId="2" totalsRowDxfId="1">
      <calculatedColumnFormula>F3-F3*G3</calculatedColumnFormula>
    </tableColumn>
    <tableColumn id="9" xr3:uid="{2915880B-C060-48C4-A368-B2A0327B7A8E}" name="valor do desconto" totalsRowFunction="sum" dataDxfId="0">
      <calculatedColumnFormula>F3-H3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6715-F1BA-4EA6-B68B-CF521787EE55}">
  <dimension ref="A3:B13"/>
  <sheetViews>
    <sheetView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12.28515625" bestFit="1" customWidth="1"/>
  </cols>
  <sheetData>
    <row r="3" spans="1:2" x14ac:dyDescent="0.25">
      <c r="A3" s="53" t="s">
        <v>0</v>
      </c>
      <c r="B3" t="s">
        <v>29</v>
      </c>
    </row>
    <row r="4" spans="1:2" x14ac:dyDescent="0.25">
      <c r="A4" t="s">
        <v>9</v>
      </c>
      <c r="B4" s="54">
        <v>138</v>
      </c>
    </row>
    <row r="5" spans="1:2" x14ac:dyDescent="0.25">
      <c r="A5" t="s">
        <v>11</v>
      </c>
      <c r="B5" s="54">
        <v>23</v>
      </c>
    </row>
    <row r="6" spans="1:2" x14ac:dyDescent="0.25">
      <c r="A6" t="s">
        <v>12</v>
      </c>
      <c r="B6" s="54">
        <v>43</v>
      </c>
    </row>
    <row r="7" spans="1:2" x14ac:dyDescent="0.25">
      <c r="A7" t="s">
        <v>7</v>
      </c>
      <c r="B7" s="54">
        <v>92</v>
      </c>
    </row>
    <row r="8" spans="1:2" x14ac:dyDescent="0.25">
      <c r="A8" t="s">
        <v>15</v>
      </c>
      <c r="B8" s="54">
        <v>37</v>
      </c>
    </row>
    <row r="9" spans="1:2" x14ac:dyDescent="0.25">
      <c r="A9" t="s">
        <v>13</v>
      </c>
      <c r="B9" s="54">
        <v>12</v>
      </c>
    </row>
    <row r="10" spans="1:2" x14ac:dyDescent="0.25">
      <c r="A10" t="s">
        <v>6</v>
      </c>
      <c r="B10" s="54">
        <v>79</v>
      </c>
    </row>
    <row r="11" spans="1:2" x14ac:dyDescent="0.25">
      <c r="A11" t="s">
        <v>5</v>
      </c>
      <c r="B11" s="54">
        <v>16</v>
      </c>
    </row>
    <row r="12" spans="1:2" x14ac:dyDescent="0.25">
      <c r="A12" t="s">
        <v>10</v>
      </c>
      <c r="B12" s="54">
        <v>58</v>
      </c>
    </row>
    <row r="13" spans="1:2" x14ac:dyDescent="0.25">
      <c r="A13" t="s">
        <v>8</v>
      </c>
      <c r="B13" s="54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J25"/>
  <sheetViews>
    <sheetView tabSelected="1" zoomScale="130" zoomScaleNormal="130" workbookViewId="0">
      <selection activeCell="J12" sqref="J12"/>
    </sheetView>
  </sheetViews>
  <sheetFormatPr defaultRowHeight="15" x14ac:dyDescent="0.25"/>
  <cols>
    <col min="1" max="1" width="16.140625" bestFit="1" customWidth="1"/>
    <col min="2" max="2" width="16.140625" style="1" bestFit="1" customWidth="1"/>
    <col min="3" max="3" width="16.7109375" bestFit="1" customWidth="1"/>
    <col min="4" max="4" width="22.42578125" style="10" bestFit="1" customWidth="1"/>
    <col min="5" max="5" width="10.140625" style="6" bestFit="1" customWidth="1"/>
    <col min="6" max="6" width="12.42578125" style="23" bestFit="1" customWidth="1"/>
    <col min="7" max="7" width="16.28515625" style="6" bestFit="1" customWidth="1"/>
    <col min="8" max="9" width="25.7109375" style="23" bestFit="1" customWidth="1"/>
  </cols>
  <sheetData>
    <row r="1" spans="1:10" ht="21" x14ac:dyDescent="0.35">
      <c r="A1" s="58" t="s">
        <v>21</v>
      </c>
      <c r="B1" s="58"/>
      <c r="C1" s="58"/>
      <c r="D1" s="58"/>
      <c r="E1" s="58"/>
      <c r="F1" s="58"/>
      <c r="G1" s="58"/>
      <c r="H1" s="58"/>
      <c r="I1" s="58"/>
    </row>
    <row r="2" spans="1:10" ht="3.75" customHeight="1" thickBot="1" x14ac:dyDescent="0.4">
      <c r="A2" s="55"/>
      <c r="B2" s="55"/>
      <c r="C2" s="55"/>
      <c r="D2" s="55"/>
      <c r="E2" s="5"/>
      <c r="F2" s="21"/>
      <c r="G2" s="5"/>
      <c r="H2" s="21"/>
      <c r="I2" s="21"/>
    </row>
    <row r="3" spans="1:10" s="2" customFormat="1" ht="18.75" x14ac:dyDescent="0.3">
      <c r="A3" s="15" t="s">
        <v>0</v>
      </c>
      <c r="B3" s="16" t="s">
        <v>1</v>
      </c>
      <c r="C3" s="16" t="s">
        <v>16</v>
      </c>
      <c r="D3" s="17" t="s">
        <v>17</v>
      </c>
      <c r="E3" s="18" t="s">
        <v>22</v>
      </c>
      <c r="F3" s="26" t="s">
        <v>23</v>
      </c>
      <c r="G3" s="18" t="s">
        <v>26</v>
      </c>
      <c r="H3" s="19" t="s">
        <v>25</v>
      </c>
      <c r="I3" s="19" t="s">
        <v>27</v>
      </c>
    </row>
    <row r="4" spans="1:10" x14ac:dyDescent="0.25">
      <c r="A4" s="20" t="s">
        <v>15</v>
      </c>
      <c r="B4" s="3" t="s">
        <v>2</v>
      </c>
      <c r="C4" s="4" t="s">
        <v>18</v>
      </c>
      <c r="D4" s="9">
        <v>25.9</v>
      </c>
      <c r="E4" s="12">
        <v>10</v>
      </c>
      <c r="F4" s="25">
        <f>PRODUCT(D4:E4)</f>
        <v>259</v>
      </c>
      <c r="G4" s="24">
        <v>0.12</v>
      </c>
      <c r="H4" s="22">
        <f>F4-F4*G4</f>
        <v>227.92000000000002</v>
      </c>
      <c r="I4" s="22">
        <f>F4-H4</f>
        <v>31.079999999999984</v>
      </c>
    </row>
    <row r="5" spans="1:10" x14ac:dyDescent="0.25">
      <c r="A5" s="20" t="s">
        <v>15</v>
      </c>
      <c r="B5" s="3" t="s">
        <v>3</v>
      </c>
      <c r="C5" s="4" t="s">
        <v>18</v>
      </c>
      <c r="D5" s="9">
        <v>29.9</v>
      </c>
      <c r="E5" s="12">
        <v>12</v>
      </c>
      <c r="F5" s="25">
        <f t="shared" ref="F5:F23" si="0">PRODUCT(D5:E5)</f>
        <v>358.79999999999995</v>
      </c>
      <c r="G5" s="24">
        <v>0.1</v>
      </c>
      <c r="H5" s="22">
        <f t="shared" ref="H5:H23" si="1">F5-F5*G5</f>
        <v>322.91999999999996</v>
      </c>
      <c r="I5" s="22">
        <f t="shared" ref="I5:I23" si="2">F5-H5</f>
        <v>35.879999999999995</v>
      </c>
    </row>
    <row r="6" spans="1:10" x14ac:dyDescent="0.25">
      <c r="A6" s="20" t="s">
        <v>15</v>
      </c>
      <c r="B6" s="3" t="s">
        <v>4</v>
      </c>
      <c r="C6" s="4" t="s">
        <v>18</v>
      </c>
      <c r="D6" s="9">
        <v>32.9</v>
      </c>
      <c r="E6" s="12">
        <v>15</v>
      </c>
      <c r="F6" s="25">
        <f t="shared" si="0"/>
        <v>493.5</v>
      </c>
      <c r="G6" s="24">
        <v>0.08</v>
      </c>
      <c r="H6" s="22">
        <f t="shared" si="1"/>
        <v>454.02</v>
      </c>
      <c r="I6" s="22">
        <f t="shared" si="2"/>
        <v>39.480000000000018</v>
      </c>
    </row>
    <row r="7" spans="1:10" x14ac:dyDescent="0.25">
      <c r="A7" s="20" t="s">
        <v>5</v>
      </c>
      <c r="B7" s="3" t="s">
        <v>14</v>
      </c>
      <c r="C7" s="4" t="s">
        <v>19</v>
      </c>
      <c r="D7" s="9">
        <v>399.9</v>
      </c>
      <c r="E7" s="12">
        <v>16</v>
      </c>
      <c r="F7" s="25">
        <f t="shared" si="0"/>
        <v>6398.4</v>
      </c>
      <c r="G7" s="24">
        <v>0.04</v>
      </c>
      <c r="H7" s="22">
        <f t="shared" si="1"/>
        <v>6142.4639999999999</v>
      </c>
      <c r="I7" s="22">
        <f t="shared" si="2"/>
        <v>255.93599999999969</v>
      </c>
    </row>
    <row r="8" spans="1:10" x14ac:dyDescent="0.25">
      <c r="A8" s="20" t="s">
        <v>6</v>
      </c>
      <c r="B8" s="3" t="s">
        <v>2</v>
      </c>
      <c r="C8" s="4" t="s">
        <v>18</v>
      </c>
      <c r="D8" s="9">
        <v>249.9</v>
      </c>
      <c r="E8" s="12">
        <v>43</v>
      </c>
      <c r="F8" s="25">
        <f t="shared" si="0"/>
        <v>10745.7</v>
      </c>
      <c r="G8" s="24">
        <v>0.05</v>
      </c>
      <c r="H8" s="22">
        <f t="shared" si="1"/>
        <v>10208.415000000001</v>
      </c>
      <c r="I8" s="22">
        <f t="shared" si="2"/>
        <v>537.28499999999985</v>
      </c>
    </row>
    <row r="9" spans="1:10" x14ac:dyDescent="0.25">
      <c r="A9" s="20" t="s">
        <v>6</v>
      </c>
      <c r="B9" s="3" t="s">
        <v>3</v>
      </c>
      <c r="C9" s="4" t="s">
        <v>18</v>
      </c>
      <c r="D9" s="9">
        <v>259.89999999999998</v>
      </c>
      <c r="E9" s="12">
        <v>23</v>
      </c>
      <c r="F9" s="25">
        <f t="shared" si="0"/>
        <v>5977.7</v>
      </c>
      <c r="G9" s="24">
        <v>0.05</v>
      </c>
      <c r="H9" s="22">
        <f t="shared" si="1"/>
        <v>5678.8149999999996</v>
      </c>
      <c r="I9" s="22">
        <f t="shared" si="2"/>
        <v>298.88500000000022</v>
      </c>
    </row>
    <row r="10" spans="1:10" x14ac:dyDescent="0.25">
      <c r="A10" s="20" t="s">
        <v>6</v>
      </c>
      <c r="B10" s="3" t="s">
        <v>4</v>
      </c>
      <c r="C10" s="4" t="s">
        <v>18</v>
      </c>
      <c r="D10" s="9">
        <v>299.89999999999998</v>
      </c>
      <c r="E10" s="12">
        <v>13</v>
      </c>
      <c r="F10" s="25">
        <f t="shared" si="0"/>
        <v>3898.7</v>
      </c>
      <c r="G10" s="24">
        <v>0.12</v>
      </c>
      <c r="H10" s="22">
        <f t="shared" si="1"/>
        <v>3430.8559999999998</v>
      </c>
      <c r="I10" s="22">
        <f t="shared" si="2"/>
        <v>467.84400000000005</v>
      </c>
    </row>
    <row r="11" spans="1:10" x14ac:dyDescent="0.25">
      <c r="A11" s="20" t="s">
        <v>7</v>
      </c>
      <c r="B11" s="3" t="s">
        <v>2</v>
      </c>
      <c r="C11" s="4" t="s">
        <v>18</v>
      </c>
      <c r="D11" s="9">
        <v>85.9</v>
      </c>
      <c r="E11" s="12">
        <v>16</v>
      </c>
      <c r="F11" s="25">
        <f t="shared" si="0"/>
        <v>1374.4</v>
      </c>
      <c r="G11" s="24">
        <v>7.0000000000000007E-2</v>
      </c>
      <c r="H11" s="22">
        <f t="shared" si="1"/>
        <v>1278.192</v>
      </c>
      <c r="I11" s="22">
        <f t="shared" si="2"/>
        <v>96.208000000000084</v>
      </c>
    </row>
    <row r="12" spans="1:10" x14ac:dyDescent="0.25">
      <c r="A12" s="20" t="s">
        <v>7</v>
      </c>
      <c r="B12" s="3" t="s">
        <v>3</v>
      </c>
      <c r="C12" s="4" t="s">
        <v>18</v>
      </c>
      <c r="D12" s="9">
        <v>89.9</v>
      </c>
      <c r="E12" s="12">
        <v>15</v>
      </c>
      <c r="F12" s="25">
        <f t="shared" si="0"/>
        <v>1348.5</v>
      </c>
      <c r="G12" s="24">
        <v>0.08</v>
      </c>
      <c r="H12" s="22">
        <f t="shared" si="1"/>
        <v>1240.6199999999999</v>
      </c>
      <c r="I12" s="22">
        <f t="shared" si="2"/>
        <v>107.88000000000011</v>
      </c>
      <c r="J12" s="11"/>
    </row>
    <row r="13" spans="1:10" x14ac:dyDescent="0.25">
      <c r="A13" s="20" t="s">
        <v>7</v>
      </c>
      <c r="B13" s="3" t="s">
        <v>4</v>
      </c>
      <c r="C13" s="4" t="s">
        <v>18</v>
      </c>
      <c r="D13" s="9">
        <v>92.9</v>
      </c>
      <c r="E13" s="12">
        <v>61</v>
      </c>
      <c r="F13" s="25">
        <f t="shared" si="0"/>
        <v>5666.9000000000005</v>
      </c>
      <c r="G13" s="24">
        <v>0.06</v>
      </c>
      <c r="H13" s="22">
        <f t="shared" si="1"/>
        <v>5326.8860000000004</v>
      </c>
      <c r="I13" s="22">
        <f t="shared" si="2"/>
        <v>340.01400000000012</v>
      </c>
    </row>
    <row r="14" spans="1:10" x14ac:dyDescent="0.25">
      <c r="A14" s="20" t="s">
        <v>8</v>
      </c>
      <c r="B14" s="3" t="s">
        <v>14</v>
      </c>
      <c r="C14" s="4" t="s">
        <v>18</v>
      </c>
      <c r="D14" s="9">
        <v>149.9</v>
      </c>
      <c r="E14" s="12">
        <v>15</v>
      </c>
      <c r="F14" s="25">
        <f t="shared" si="0"/>
        <v>2248.5</v>
      </c>
      <c r="G14" s="24">
        <v>0.05</v>
      </c>
      <c r="H14" s="22">
        <f t="shared" si="1"/>
        <v>2136.0749999999998</v>
      </c>
      <c r="I14" s="22">
        <f t="shared" si="2"/>
        <v>112.42500000000018</v>
      </c>
    </row>
    <row r="15" spans="1:10" x14ac:dyDescent="0.25">
      <c r="A15" s="20" t="s">
        <v>9</v>
      </c>
      <c r="B15" s="3" t="s">
        <v>2</v>
      </c>
      <c r="C15" s="4" t="s">
        <v>18</v>
      </c>
      <c r="D15" s="9">
        <v>65.900000000000006</v>
      </c>
      <c r="E15" s="12">
        <v>51</v>
      </c>
      <c r="F15" s="25">
        <f t="shared" si="0"/>
        <v>3360.9</v>
      </c>
      <c r="G15" s="24">
        <v>0.04</v>
      </c>
      <c r="H15" s="22">
        <f t="shared" si="1"/>
        <v>3226.4639999999999</v>
      </c>
      <c r="I15" s="22">
        <f t="shared" si="2"/>
        <v>134.43600000000015</v>
      </c>
    </row>
    <row r="16" spans="1:10" x14ac:dyDescent="0.25">
      <c r="A16" s="20" t="s">
        <v>9</v>
      </c>
      <c r="B16" s="3" t="s">
        <v>3</v>
      </c>
      <c r="C16" s="4" t="s">
        <v>18</v>
      </c>
      <c r="D16" s="9">
        <v>69.900000000000006</v>
      </c>
      <c r="E16" s="12">
        <v>71</v>
      </c>
      <c r="F16" s="25">
        <f t="shared" si="0"/>
        <v>4962.9000000000005</v>
      </c>
      <c r="G16" s="24">
        <v>0.12</v>
      </c>
      <c r="H16" s="22">
        <f t="shared" si="1"/>
        <v>4367.3520000000008</v>
      </c>
      <c r="I16" s="22">
        <f t="shared" si="2"/>
        <v>595.54799999999977</v>
      </c>
    </row>
    <row r="17" spans="1:9" x14ac:dyDescent="0.25">
      <c r="A17" s="20" t="s">
        <v>9</v>
      </c>
      <c r="B17" s="3" t="s">
        <v>4</v>
      </c>
      <c r="C17" s="4" t="s">
        <v>18</v>
      </c>
      <c r="D17" s="9">
        <v>70.900000000000006</v>
      </c>
      <c r="E17" s="12">
        <v>16</v>
      </c>
      <c r="F17" s="25">
        <f t="shared" si="0"/>
        <v>1134.4000000000001</v>
      </c>
      <c r="G17" s="24">
        <v>0.32</v>
      </c>
      <c r="H17" s="22">
        <f t="shared" si="1"/>
        <v>771.39200000000005</v>
      </c>
      <c r="I17" s="22">
        <f t="shared" si="2"/>
        <v>363.00800000000004</v>
      </c>
    </row>
    <row r="18" spans="1:9" x14ac:dyDescent="0.25">
      <c r="A18" s="20" t="s">
        <v>10</v>
      </c>
      <c r="B18" s="3">
        <v>36</v>
      </c>
      <c r="C18" s="4" t="s">
        <v>20</v>
      </c>
      <c r="D18" s="9">
        <v>199.9</v>
      </c>
      <c r="E18" s="12">
        <v>14</v>
      </c>
      <c r="F18" s="25">
        <f t="shared" si="0"/>
        <v>2798.6</v>
      </c>
      <c r="G18" s="24">
        <v>0.12</v>
      </c>
      <c r="H18" s="22">
        <f t="shared" si="1"/>
        <v>2462.768</v>
      </c>
      <c r="I18" s="22">
        <f t="shared" si="2"/>
        <v>335.83199999999988</v>
      </c>
    </row>
    <row r="19" spans="1:9" x14ac:dyDescent="0.25">
      <c r="A19" s="20" t="s">
        <v>10</v>
      </c>
      <c r="B19" s="3">
        <v>37</v>
      </c>
      <c r="C19" s="4" t="s">
        <v>20</v>
      </c>
      <c r="D19" s="9">
        <v>249.9</v>
      </c>
      <c r="E19" s="12">
        <v>12</v>
      </c>
      <c r="F19" s="25">
        <f t="shared" si="0"/>
        <v>2998.8</v>
      </c>
      <c r="G19" s="24">
        <v>0.1</v>
      </c>
      <c r="H19" s="22">
        <f t="shared" si="1"/>
        <v>2698.92</v>
      </c>
      <c r="I19" s="22">
        <f t="shared" si="2"/>
        <v>299.88000000000011</v>
      </c>
    </row>
    <row r="20" spans="1:9" x14ac:dyDescent="0.25">
      <c r="A20" s="20" t="s">
        <v>10</v>
      </c>
      <c r="B20" s="3">
        <v>38</v>
      </c>
      <c r="C20" s="4" t="s">
        <v>20</v>
      </c>
      <c r="D20" s="9">
        <v>259.89999999999998</v>
      </c>
      <c r="E20" s="12">
        <v>32</v>
      </c>
      <c r="F20" s="25">
        <f t="shared" si="0"/>
        <v>8316.7999999999993</v>
      </c>
      <c r="G20" s="24">
        <v>0.1</v>
      </c>
      <c r="H20" s="22">
        <f t="shared" si="1"/>
        <v>7485.119999999999</v>
      </c>
      <c r="I20" s="22">
        <f t="shared" si="2"/>
        <v>831.68000000000029</v>
      </c>
    </row>
    <row r="21" spans="1:9" x14ac:dyDescent="0.25">
      <c r="A21" s="20" t="s">
        <v>11</v>
      </c>
      <c r="B21" s="3" t="s">
        <v>14</v>
      </c>
      <c r="C21" s="4" t="s">
        <v>19</v>
      </c>
      <c r="D21" s="9">
        <v>259.89999999999998</v>
      </c>
      <c r="E21" s="12">
        <v>23</v>
      </c>
      <c r="F21" s="25">
        <f t="shared" si="0"/>
        <v>5977.7</v>
      </c>
      <c r="G21" s="24">
        <v>0.1</v>
      </c>
      <c r="H21" s="22">
        <f t="shared" si="1"/>
        <v>5379.93</v>
      </c>
      <c r="I21" s="22">
        <f t="shared" si="2"/>
        <v>597.76999999999953</v>
      </c>
    </row>
    <row r="22" spans="1:9" x14ac:dyDescent="0.25">
      <c r="A22" s="20" t="s">
        <v>12</v>
      </c>
      <c r="B22" s="3" t="s">
        <v>14</v>
      </c>
      <c r="C22" s="4" t="s">
        <v>19</v>
      </c>
      <c r="D22" s="9">
        <v>39.9</v>
      </c>
      <c r="E22" s="12">
        <v>43</v>
      </c>
      <c r="F22" s="25">
        <f t="shared" si="0"/>
        <v>1715.7</v>
      </c>
      <c r="G22" s="24">
        <v>0.05</v>
      </c>
      <c r="H22" s="22">
        <f t="shared" si="1"/>
        <v>1629.915</v>
      </c>
      <c r="I22" s="22">
        <f t="shared" si="2"/>
        <v>85.785000000000082</v>
      </c>
    </row>
    <row r="23" spans="1:9" x14ac:dyDescent="0.25">
      <c r="A23" s="20" t="s">
        <v>13</v>
      </c>
      <c r="B23" s="3" t="s">
        <v>14</v>
      </c>
      <c r="C23" s="4" t="s">
        <v>19</v>
      </c>
      <c r="D23" s="9">
        <v>49.9</v>
      </c>
      <c r="E23" s="12">
        <v>12</v>
      </c>
      <c r="F23" s="25">
        <f t="shared" si="0"/>
        <v>598.79999999999995</v>
      </c>
      <c r="G23" s="24">
        <v>0.05</v>
      </c>
      <c r="H23" s="22">
        <f t="shared" si="1"/>
        <v>568.8599999999999</v>
      </c>
      <c r="I23" s="22">
        <f t="shared" si="2"/>
        <v>29.940000000000055</v>
      </c>
    </row>
    <row r="24" spans="1:9" ht="3.75" customHeight="1" thickBot="1" x14ac:dyDescent="0.4">
      <c r="A24" s="55"/>
      <c r="B24" s="55"/>
      <c r="C24" s="55"/>
      <c r="D24" s="55"/>
      <c r="E24" s="5"/>
      <c r="F24" s="21"/>
      <c r="G24" s="5"/>
      <c r="H24" s="21"/>
      <c r="I24" s="21"/>
    </row>
    <row r="25" spans="1:9" ht="15.75" thickBot="1" x14ac:dyDescent="0.3">
      <c r="A25" s="56" t="s">
        <v>23</v>
      </c>
      <c r="B25" s="57"/>
      <c r="C25" s="57"/>
      <c r="D25" s="27">
        <f>SUM(D4:D23)</f>
        <v>2983.0000000000009</v>
      </c>
      <c r="E25" s="28">
        <f>SUM(E4:E23)</f>
        <v>513</v>
      </c>
      <c r="F25" s="29">
        <f>SUM(F4:F23)</f>
        <v>70634.700000000012</v>
      </c>
      <c r="G25" s="28"/>
      <c r="H25" s="30">
        <f>SUM(H4:H23)</f>
        <v>65037.903999999995</v>
      </c>
      <c r="I25" s="30">
        <f>SUM(I4:I23)</f>
        <v>5596.7960000000003</v>
      </c>
    </row>
  </sheetData>
  <autoFilter ref="A3:I23" xr:uid="{A0C13255-B8A7-4B7C-87B5-860FF94C7E72}"/>
  <mergeCells count="4">
    <mergeCell ref="A2:D2"/>
    <mergeCell ref="A25:C25"/>
    <mergeCell ref="A24:D24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15FA-9FD7-43F8-9BAE-81A6186984F2}">
  <dimension ref="A1:K23"/>
  <sheetViews>
    <sheetView zoomScale="130" zoomScaleNormal="130" workbookViewId="0">
      <selection activeCell="K12" sqref="K12"/>
    </sheetView>
  </sheetViews>
  <sheetFormatPr defaultRowHeight="15" x14ac:dyDescent="0.25"/>
  <cols>
    <col min="1" max="1" width="16.140625" bestFit="1" customWidth="1"/>
    <col min="2" max="2" width="16.140625" style="1" bestFit="1" customWidth="1"/>
    <col min="3" max="3" width="16.7109375" bestFit="1" customWidth="1"/>
    <col min="4" max="4" width="22.42578125" style="7" bestFit="1" customWidth="1"/>
    <col min="5" max="5" width="19.28515625" bestFit="1" customWidth="1"/>
    <col min="6" max="7" width="17.5703125" bestFit="1" customWidth="1"/>
    <col min="8" max="8" width="25.7109375" bestFit="1" customWidth="1"/>
    <col min="9" max="9" width="27.28515625" bestFit="1" customWidth="1"/>
  </cols>
  <sheetData>
    <row r="1" spans="1:11" ht="21" x14ac:dyDescent="0.35">
      <c r="A1" s="59" t="s">
        <v>21</v>
      </c>
      <c r="B1" s="59"/>
      <c r="C1" s="59"/>
      <c r="D1" s="59"/>
      <c r="E1" s="59"/>
      <c r="F1" s="59"/>
      <c r="G1" s="59"/>
      <c r="H1" s="59"/>
      <c r="I1" s="59"/>
    </row>
    <row r="2" spans="1:11" s="2" customFormat="1" ht="18.75" x14ac:dyDescent="0.3">
      <c r="A2" s="2" t="s">
        <v>0</v>
      </c>
      <c r="B2" s="2" t="s">
        <v>1</v>
      </c>
      <c r="C2" s="2" t="s">
        <v>16</v>
      </c>
      <c r="D2" s="8" t="s">
        <v>17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</row>
    <row r="3" spans="1:11" x14ac:dyDescent="0.25">
      <c r="A3" s="35" t="s">
        <v>15</v>
      </c>
      <c r="B3" s="36" t="s">
        <v>2</v>
      </c>
      <c r="C3" s="37" t="s">
        <v>18</v>
      </c>
      <c r="D3" s="38">
        <v>25.9</v>
      </c>
      <c r="E3" s="39">
        <v>10</v>
      </c>
      <c r="F3" s="40">
        <f t="shared" ref="F3:F22" si="0">PRODUCT(D3:E3)</f>
        <v>259</v>
      </c>
      <c r="G3" s="41">
        <v>0.12</v>
      </c>
      <c r="H3" s="40">
        <f t="shared" ref="H3:H22" si="1">F3-F3*G3</f>
        <v>227.92000000000002</v>
      </c>
      <c r="I3" s="42">
        <f t="shared" ref="I3:I22" si="2">F3-H3</f>
        <v>31.079999999999984</v>
      </c>
    </row>
    <row r="4" spans="1:11" x14ac:dyDescent="0.25">
      <c r="A4" s="43" t="s">
        <v>15</v>
      </c>
      <c r="B4" s="3" t="s">
        <v>3</v>
      </c>
      <c r="C4" s="4" t="s">
        <v>18</v>
      </c>
      <c r="D4" s="31">
        <v>29.9</v>
      </c>
      <c r="E4" s="12">
        <v>12</v>
      </c>
      <c r="F4" s="32">
        <f t="shared" si="0"/>
        <v>358.79999999999995</v>
      </c>
      <c r="G4" s="34">
        <v>0.1</v>
      </c>
      <c r="H4" s="32">
        <f t="shared" si="1"/>
        <v>322.91999999999996</v>
      </c>
      <c r="I4" s="44">
        <f t="shared" si="2"/>
        <v>35.879999999999995</v>
      </c>
    </row>
    <row r="5" spans="1:11" x14ac:dyDescent="0.25">
      <c r="A5" s="43" t="s">
        <v>15</v>
      </c>
      <c r="B5" s="3" t="s">
        <v>4</v>
      </c>
      <c r="C5" s="4" t="s">
        <v>18</v>
      </c>
      <c r="D5" s="31">
        <v>32.9</v>
      </c>
      <c r="E5" s="12">
        <v>15</v>
      </c>
      <c r="F5" s="32">
        <f t="shared" si="0"/>
        <v>493.5</v>
      </c>
      <c r="G5" s="33">
        <v>0.08</v>
      </c>
      <c r="H5" s="32">
        <f t="shared" si="1"/>
        <v>454.02</v>
      </c>
      <c r="I5" s="44">
        <f t="shared" si="2"/>
        <v>39.480000000000018</v>
      </c>
    </row>
    <row r="6" spans="1:11" x14ac:dyDescent="0.25">
      <c r="A6" s="43" t="s">
        <v>5</v>
      </c>
      <c r="B6" s="3" t="s">
        <v>14</v>
      </c>
      <c r="C6" s="4" t="s">
        <v>19</v>
      </c>
      <c r="D6" s="31">
        <v>399.9</v>
      </c>
      <c r="E6" s="12">
        <v>16</v>
      </c>
      <c r="F6" s="32">
        <f t="shared" si="0"/>
        <v>6398.4</v>
      </c>
      <c r="G6" s="33">
        <v>0.04</v>
      </c>
      <c r="H6" s="32">
        <f t="shared" si="1"/>
        <v>6142.4639999999999</v>
      </c>
      <c r="I6" s="44">
        <f t="shared" si="2"/>
        <v>255.93599999999969</v>
      </c>
    </row>
    <row r="7" spans="1:11" x14ac:dyDescent="0.25">
      <c r="A7" s="43" t="s">
        <v>6</v>
      </c>
      <c r="B7" s="3" t="s">
        <v>2</v>
      </c>
      <c r="C7" s="4" t="s">
        <v>18</v>
      </c>
      <c r="D7" s="31">
        <v>249.9</v>
      </c>
      <c r="E7" s="12">
        <v>43</v>
      </c>
      <c r="F7" s="32">
        <f t="shared" si="0"/>
        <v>10745.7</v>
      </c>
      <c r="G7" s="33">
        <v>0.05</v>
      </c>
      <c r="H7" s="32">
        <f t="shared" si="1"/>
        <v>10208.415000000001</v>
      </c>
      <c r="I7" s="44">
        <f t="shared" si="2"/>
        <v>537.28499999999985</v>
      </c>
    </row>
    <row r="8" spans="1:11" x14ac:dyDescent="0.25">
      <c r="A8" s="43" t="s">
        <v>6</v>
      </c>
      <c r="B8" s="3" t="s">
        <v>3</v>
      </c>
      <c r="C8" s="4" t="s">
        <v>18</v>
      </c>
      <c r="D8" s="31">
        <v>259.89999999999998</v>
      </c>
      <c r="E8" s="12">
        <v>23</v>
      </c>
      <c r="F8" s="32">
        <f t="shared" si="0"/>
        <v>5977.7</v>
      </c>
      <c r="G8" s="33">
        <v>0.05</v>
      </c>
      <c r="H8" s="32">
        <f t="shared" si="1"/>
        <v>5678.8149999999996</v>
      </c>
      <c r="I8" s="44">
        <f t="shared" si="2"/>
        <v>298.88500000000022</v>
      </c>
    </row>
    <row r="9" spans="1:11" x14ac:dyDescent="0.25">
      <c r="A9" s="43" t="s">
        <v>6</v>
      </c>
      <c r="B9" s="3" t="s">
        <v>4</v>
      </c>
      <c r="C9" s="4" t="s">
        <v>18</v>
      </c>
      <c r="D9" s="31">
        <v>299.89999999999998</v>
      </c>
      <c r="E9" s="12">
        <v>13</v>
      </c>
      <c r="F9" s="32">
        <f t="shared" si="0"/>
        <v>3898.7</v>
      </c>
      <c r="G9" s="33">
        <v>0.12</v>
      </c>
      <c r="H9" s="32">
        <f t="shared" si="1"/>
        <v>3430.8559999999998</v>
      </c>
      <c r="I9" s="44">
        <f t="shared" si="2"/>
        <v>467.84400000000005</v>
      </c>
    </row>
    <row r="10" spans="1:11" x14ac:dyDescent="0.25">
      <c r="A10" s="43" t="s">
        <v>7</v>
      </c>
      <c r="B10" s="3" t="s">
        <v>2</v>
      </c>
      <c r="C10" s="4" t="s">
        <v>18</v>
      </c>
      <c r="D10" s="31">
        <v>85.9</v>
      </c>
      <c r="E10" s="12">
        <v>16</v>
      </c>
      <c r="F10" s="32">
        <f t="shared" si="0"/>
        <v>1374.4</v>
      </c>
      <c r="G10" s="33">
        <v>7.0000000000000007E-2</v>
      </c>
      <c r="H10" s="32">
        <f t="shared" si="1"/>
        <v>1278.192</v>
      </c>
      <c r="I10" s="44">
        <f t="shared" si="2"/>
        <v>96.208000000000084</v>
      </c>
    </row>
    <row r="11" spans="1:11" x14ac:dyDescent="0.25">
      <c r="A11" s="43" t="s">
        <v>7</v>
      </c>
      <c r="B11" s="3" t="s">
        <v>3</v>
      </c>
      <c r="C11" s="4" t="s">
        <v>18</v>
      </c>
      <c r="D11" s="31">
        <v>89.9</v>
      </c>
      <c r="E11" s="12">
        <v>15</v>
      </c>
      <c r="F11" s="32">
        <f t="shared" si="0"/>
        <v>1348.5</v>
      </c>
      <c r="G11" s="33">
        <v>0.08</v>
      </c>
      <c r="H11" s="32">
        <f t="shared" si="1"/>
        <v>1240.6199999999999</v>
      </c>
      <c r="I11" s="44">
        <f t="shared" si="2"/>
        <v>107.88000000000011</v>
      </c>
    </row>
    <row r="12" spans="1:11" x14ac:dyDescent="0.25">
      <c r="A12" s="43" t="s">
        <v>7</v>
      </c>
      <c r="B12" s="3" t="s">
        <v>4</v>
      </c>
      <c r="C12" s="4" t="s">
        <v>18</v>
      </c>
      <c r="D12" s="31">
        <v>92.9</v>
      </c>
      <c r="E12" s="12">
        <v>61</v>
      </c>
      <c r="F12" s="32">
        <f t="shared" si="0"/>
        <v>5666.9000000000005</v>
      </c>
      <c r="G12" s="33">
        <v>0.06</v>
      </c>
      <c r="H12" s="32">
        <f t="shared" si="1"/>
        <v>5326.8860000000004</v>
      </c>
      <c r="I12" s="44">
        <f t="shared" si="2"/>
        <v>340.01400000000012</v>
      </c>
      <c r="K12" s="11"/>
    </row>
    <row r="13" spans="1:11" x14ac:dyDescent="0.25">
      <c r="A13" s="43" t="s">
        <v>8</v>
      </c>
      <c r="B13" s="3" t="s">
        <v>14</v>
      </c>
      <c r="C13" s="4" t="s">
        <v>18</v>
      </c>
      <c r="D13" s="31">
        <v>149.9</v>
      </c>
      <c r="E13" s="12">
        <v>15</v>
      </c>
      <c r="F13" s="32">
        <f t="shared" si="0"/>
        <v>2248.5</v>
      </c>
      <c r="G13" s="33">
        <v>0.05</v>
      </c>
      <c r="H13" s="32">
        <f t="shared" si="1"/>
        <v>2136.0749999999998</v>
      </c>
      <c r="I13" s="44">
        <f t="shared" si="2"/>
        <v>112.42500000000018</v>
      </c>
    </row>
    <row r="14" spans="1:11" x14ac:dyDescent="0.25">
      <c r="A14" s="43" t="s">
        <v>9</v>
      </c>
      <c r="B14" s="3" t="s">
        <v>2</v>
      </c>
      <c r="C14" s="4" t="s">
        <v>18</v>
      </c>
      <c r="D14" s="31">
        <v>65.900000000000006</v>
      </c>
      <c r="E14" s="12">
        <v>51</v>
      </c>
      <c r="F14" s="32">
        <f t="shared" si="0"/>
        <v>3360.9</v>
      </c>
      <c r="G14" s="33">
        <v>0.04</v>
      </c>
      <c r="H14" s="32">
        <f t="shared" si="1"/>
        <v>3226.4639999999999</v>
      </c>
      <c r="I14" s="44">
        <f t="shared" si="2"/>
        <v>134.43600000000015</v>
      </c>
    </row>
    <row r="15" spans="1:11" x14ac:dyDescent="0.25">
      <c r="A15" s="43" t="s">
        <v>9</v>
      </c>
      <c r="B15" s="3" t="s">
        <v>3</v>
      </c>
      <c r="C15" s="4" t="s">
        <v>18</v>
      </c>
      <c r="D15" s="31">
        <v>69.900000000000006</v>
      </c>
      <c r="E15" s="12">
        <v>71</v>
      </c>
      <c r="F15" s="32">
        <f t="shared" si="0"/>
        <v>4962.9000000000005</v>
      </c>
      <c r="G15" s="33">
        <v>0.12</v>
      </c>
      <c r="H15" s="32">
        <f t="shared" si="1"/>
        <v>4367.3520000000008</v>
      </c>
      <c r="I15" s="44">
        <f t="shared" si="2"/>
        <v>595.54799999999977</v>
      </c>
    </row>
    <row r="16" spans="1:11" x14ac:dyDescent="0.25">
      <c r="A16" s="43" t="s">
        <v>9</v>
      </c>
      <c r="B16" s="3" t="s">
        <v>4</v>
      </c>
      <c r="C16" s="4" t="s">
        <v>18</v>
      </c>
      <c r="D16" s="31">
        <v>70.900000000000006</v>
      </c>
      <c r="E16" s="12">
        <v>16</v>
      </c>
      <c r="F16" s="32">
        <f t="shared" si="0"/>
        <v>1134.4000000000001</v>
      </c>
      <c r="G16" s="33">
        <v>0.32</v>
      </c>
      <c r="H16" s="32">
        <f t="shared" si="1"/>
        <v>771.39200000000005</v>
      </c>
      <c r="I16" s="44">
        <f t="shared" si="2"/>
        <v>363.00800000000004</v>
      </c>
    </row>
    <row r="17" spans="1:9" x14ac:dyDescent="0.25">
      <c r="A17" s="43" t="s">
        <v>10</v>
      </c>
      <c r="B17" s="3">
        <v>36</v>
      </c>
      <c r="C17" s="4" t="s">
        <v>20</v>
      </c>
      <c r="D17" s="31">
        <v>199.9</v>
      </c>
      <c r="E17" s="12">
        <v>14</v>
      </c>
      <c r="F17" s="32">
        <f t="shared" si="0"/>
        <v>2798.6</v>
      </c>
      <c r="G17" s="33">
        <v>0.12</v>
      </c>
      <c r="H17" s="32">
        <f t="shared" si="1"/>
        <v>2462.768</v>
      </c>
      <c r="I17" s="44">
        <f t="shared" si="2"/>
        <v>335.83199999999988</v>
      </c>
    </row>
    <row r="18" spans="1:9" x14ac:dyDescent="0.25">
      <c r="A18" s="43" t="s">
        <v>10</v>
      </c>
      <c r="B18" s="3">
        <v>37</v>
      </c>
      <c r="C18" s="4" t="s">
        <v>20</v>
      </c>
      <c r="D18" s="31">
        <v>249.9</v>
      </c>
      <c r="E18" s="12">
        <v>12</v>
      </c>
      <c r="F18" s="32">
        <f t="shared" si="0"/>
        <v>2998.8</v>
      </c>
      <c r="G18" s="33">
        <v>0.1</v>
      </c>
      <c r="H18" s="32">
        <f t="shared" si="1"/>
        <v>2698.92</v>
      </c>
      <c r="I18" s="44">
        <f t="shared" si="2"/>
        <v>299.88000000000011</v>
      </c>
    </row>
    <row r="19" spans="1:9" x14ac:dyDescent="0.25">
      <c r="A19" s="43" t="s">
        <v>10</v>
      </c>
      <c r="B19" s="3">
        <v>38</v>
      </c>
      <c r="C19" s="4" t="s">
        <v>20</v>
      </c>
      <c r="D19" s="31">
        <v>259.89999999999998</v>
      </c>
      <c r="E19" s="12">
        <v>32</v>
      </c>
      <c r="F19" s="32">
        <f t="shared" si="0"/>
        <v>8316.7999999999993</v>
      </c>
      <c r="G19" s="33">
        <v>0.1</v>
      </c>
      <c r="H19" s="32">
        <f t="shared" si="1"/>
        <v>7485.119999999999</v>
      </c>
      <c r="I19" s="44">
        <f t="shared" si="2"/>
        <v>831.68000000000029</v>
      </c>
    </row>
    <row r="20" spans="1:9" x14ac:dyDescent="0.25">
      <c r="A20" s="43" t="s">
        <v>11</v>
      </c>
      <c r="B20" s="3" t="s">
        <v>14</v>
      </c>
      <c r="C20" s="4" t="s">
        <v>19</v>
      </c>
      <c r="D20" s="31">
        <v>259.89999999999998</v>
      </c>
      <c r="E20" s="12">
        <v>23</v>
      </c>
      <c r="F20" s="32">
        <f t="shared" si="0"/>
        <v>5977.7</v>
      </c>
      <c r="G20" s="33">
        <v>0.1</v>
      </c>
      <c r="H20" s="32">
        <f t="shared" si="1"/>
        <v>5379.93</v>
      </c>
      <c r="I20" s="44">
        <f t="shared" si="2"/>
        <v>597.76999999999953</v>
      </c>
    </row>
    <row r="21" spans="1:9" x14ac:dyDescent="0.25">
      <c r="A21" s="43" t="s">
        <v>12</v>
      </c>
      <c r="B21" s="3" t="s">
        <v>14</v>
      </c>
      <c r="C21" s="4" t="s">
        <v>19</v>
      </c>
      <c r="D21" s="31">
        <v>39.9</v>
      </c>
      <c r="E21" s="12">
        <v>43</v>
      </c>
      <c r="F21" s="32">
        <f t="shared" si="0"/>
        <v>1715.7</v>
      </c>
      <c r="G21" s="33">
        <v>0.05</v>
      </c>
      <c r="H21" s="32">
        <f t="shared" si="1"/>
        <v>1629.915</v>
      </c>
      <c r="I21" s="44">
        <f t="shared" si="2"/>
        <v>85.785000000000082</v>
      </c>
    </row>
    <row r="22" spans="1:9" x14ac:dyDescent="0.25">
      <c r="A22" s="45" t="s">
        <v>13</v>
      </c>
      <c r="B22" s="46" t="s">
        <v>14</v>
      </c>
      <c r="C22" s="47" t="s">
        <v>19</v>
      </c>
      <c r="D22" s="48">
        <v>49.9</v>
      </c>
      <c r="E22" s="49">
        <v>12</v>
      </c>
      <c r="F22" s="50">
        <f t="shared" si="0"/>
        <v>598.79999999999995</v>
      </c>
      <c r="G22" s="51">
        <v>0.05</v>
      </c>
      <c r="H22" s="50">
        <f t="shared" si="1"/>
        <v>568.8599999999999</v>
      </c>
      <c r="I22" s="52">
        <f t="shared" si="2"/>
        <v>29.940000000000055</v>
      </c>
    </row>
    <row r="23" spans="1:9" x14ac:dyDescent="0.25">
      <c r="A23" t="s">
        <v>23</v>
      </c>
      <c r="D23" s="10">
        <f>SUBTOTAL(109,Meteora[Preço Unitário])</f>
        <v>2983.0000000000009</v>
      </c>
      <c r="E23" s="13">
        <f>SUBTOTAL(109,Meteora[Qtd])</f>
        <v>513</v>
      </c>
      <c r="F23" s="14">
        <f>SUBTOTAL(109,Meteora[Total])</f>
        <v>70634.700000000012</v>
      </c>
      <c r="H23" s="14">
        <f>SUBTOTAL(109,Meteora[Total c/ desconto])</f>
        <v>65037.903999999995</v>
      </c>
      <c r="I23" s="14">
        <f>SUBTOTAL(109,Meteora[valor do desconto])</f>
        <v>5596.7960000000003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Produtos</vt:lpstr>
      <vt:lpstr>Tabelas de produtos</vt:lpstr>
      <vt:lpstr>Meu gráfico</vt:lpstr>
      <vt:lpstr>'Tabelas de produtos'!Area_de_impressao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Daniel Brown</cp:lastModifiedBy>
  <dcterms:created xsi:type="dcterms:W3CDTF">2023-06-02T17:54:12Z</dcterms:created>
  <dcterms:modified xsi:type="dcterms:W3CDTF">2024-09-27T10:57:16Z</dcterms:modified>
</cp:coreProperties>
</file>