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git\ChadHouse\Gas\"/>
    </mc:Choice>
  </mc:AlternateContent>
  <xr:revisionPtr revIDLastSave="0" documentId="8_{B06BDA6D-8222-4F01-960C-4F15B3141F2B}" xr6:coauthVersionLast="31" xr6:coauthVersionMax="31" xr10:uidLastSave="{00000000-0000-0000-0000-000000000000}"/>
  <workbookProtection workbookPassword="CCDD" lockStructure="1"/>
  <bookViews>
    <workbookView xWindow="0" yWindow="0" windowWidth="20670" windowHeight="10640" tabRatio="918" activeTab="2" xr2:uid="{00000000-000D-0000-FFFF-FFFF00000000}"/>
  </bookViews>
  <sheets>
    <sheet name="Instructions" sheetId="7" r:id="rId1"/>
    <sheet name="calcs" sheetId="8" state="hidden" r:id="rId2"/>
    <sheet name="TracPipe Worksheet" sheetId="1" r:id="rId3"/>
  </sheets>
  <definedNames>
    <definedName name="_xlnm.Print_Area" localSheetId="2">'TracPipe Worksheet'!$A$1:$M$80</definedName>
  </definedNames>
  <calcPr calcId="179017" iterate="1"/>
</workbook>
</file>

<file path=xl/calcChain.xml><?xml version="1.0" encoding="utf-8"?>
<calcChain xmlns="http://schemas.openxmlformats.org/spreadsheetml/2006/main">
  <c r="P14" i="1" l="1"/>
  <c r="R10" i="1"/>
  <c r="H19" i="8"/>
  <c r="I19" i="8"/>
  <c r="H20" i="8"/>
  <c r="I20" i="8"/>
  <c r="H21" i="8"/>
  <c r="I21" i="8"/>
  <c r="H22" i="8"/>
  <c r="I22" i="8"/>
  <c r="H23" i="8"/>
  <c r="I23" i="8"/>
  <c r="H24" i="8"/>
  <c r="I24" i="8"/>
  <c r="H25" i="8"/>
  <c r="I25" i="8"/>
  <c r="H18" i="8"/>
  <c r="I18" i="8"/>
  <c r="D19" i="8"/>
  <c r="E19" i="8"/>
  <c r="D20" i="8"/>
  <c r="E20" i="8"/>
  <c r="D21" i="8"/>
  <c r="E21" i="8"/>
  <c r="D22" i="8"/>
  <c r="E22" i="8"/>
  <c r="D23" i="8"/>
  <c r="E23" i="8"/>
  <c r="D24" i="8"/>
  <c r="E24" i="8"/>
  <c r="D25" i="8"/>
  <c r="E25" i="8"/>
  <c r="D18" i="8"/>
  <c r="E18" i="8"/>
  <c r="E13" i="8"/>
  <c r="E12" i="8"/>
  <c r="E11" i="8"/>
  <c r="E10" i="8"/>
  <c r="E9" i="8"/>
  <c r="E8" i="8"/>
  <c r="E7" i="8"/>
  <c r="D8" i="8"/>
  <c r="F8" i="8" s="1"/>
  <c r="G8" i="8" s="1"/>
  <c r="D9" i="8"/>
  <c r="F9" i="8"/>
  <c r="G9" i="8" s="1"/>
  <c r="D10" i="8"/>
  <c r="F10" i="8" s="1"/>
  <c r="G10" i="8" s="1"/>
  <c r="D11" i="8"/>
  <c r="F11" i="8"/>
  <c r="G11" i="8" s="1"/>
  <c r="D12" i="8"/>
  <c r="F12" i="8" s="1"/>
  <c r="G12" i="8" s="1"/>
  <c r="D13" i="8"/>
  <c r="F13" i="8"/>
  <c r="G13" i="8" s="1"/>
  <c r="D7" i="8"/>
  <c r="F7" i="8" s="1"/>
  <c r="G7" i="8" s="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8" i="1"/>
  <c r="R19" i="1"/>
  <c r="H19" i="1"/>
  <c r="I19" i="1" s="1"/>
  <c r="K19" i="1" s="1"/>
  <c r="P19" i="1" s="1"/>
  <c r="R17" i="1"/>
  <c r="H17" i="1"/>
  <c r="I17"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H77" i="1"/>
  <c r="I77" i="1"/>
  <c r="H76" i="1"/>
  <c r="I76" i="1" s="1"/>
  <c r="H75" i="1"/>
  <c r="I75" i="1" s="1"/>
  <c r="K75" i="1" s="1"/>
  <c r="P75" i="1" s="1"/>
  <c r="H74" i="1"/>
  <c r="I74" i="1"/>
  <c r="H73" i="1"/>
  <c r="I73" i="1" s="1"/>
  <c r="H72" i="1"/>
  <c r="I72" i="1"/>
  <c r="H71" i="1"/>
  <c r="I71" i="1" s="1"/>
  <c r="K71" i="1" s="1"/>
  <c r="P71" i="1" s="1"/>
  <c r="H70" i="1"/>
  <c r="I70" i="1"/>
  <c r="H69" i="1"/>
  <c r="I69" i="1" s="1"/>
  <c r="K69" i="1" s="1"/>
  <c r="P69" i="1" s="1"/>
  <c r="O77" i="1"/>
  <c r="O76" i="1"/>
  <c r="O75" i="1"/>
  <c r="O74" i="1"/>
  <c r="O73" i="1"/>
  <c r="O72" i="1"/>
  <c r="O71" i="1"/>
  <c r="O70" i="1"/>
  <c r="O69" i="1"/>
  <c r="H68" i="1"/>
  <c r="I68" i="1" s="1"/>
  <c r="H67" i="1"/>
  <c r="I67" i="1"/>
  <c r="H66" i="1"/>
  <c r="I66" i="1" s="1"/>
  <c r="K66" i="1" s="1"/>
  <c r="P66" i="1" s="1"/>
  <c r="H65" i="1"/>
  <c r="I65" i="1"/>
  <c r="H64" i="1"/>
  <c r="I64" i="1" s="1"/>
  <c r="K64" i="1" s="1"/>
  <c r="P64" i="1" s="1"/>
  <c r="H63" i="1"/>
  <c r="I63" i="1"/>
  <c r="H62" i="1"/>
  <c r="I62" i="1" s="1"/>
  <c r="K62" i="1" s="1"/>
  <c r="P62" i="1" s="1"/>
  <c r="H61" i="1"/>
  <c r="I61" i="1"/>
  <c r="H60" i="1"/>
  <c r="I60" i="1" s="1"/>
  <c r="H59" i="1"/>
  <c r="I59" i="1"/>
  <c r="H58" i="1"/>
  <c r="I58" i="1" s="1"/>
  <c r="H57" i="1"/>
  <c r="I57" i="1"/>
  <c r="H56" i="1"/>
  <c r="I56" i="1" s="1"/>
  <c r="H55" i="1"/>
  <c r="I55" i="1"/>
  <c r="H54" i="1"/>
  <c r="I54" i="1" s="1"/>
  <c r="H53" i="1"/>
  <c r="I53" i="1"/>
  <c r="H52" i="1"/>
  <c r="I52" i="1" s="1"/>
  <c r="H51" i="1"/>
  <c r="I51" i="1"/>
  <c r="H50" i="1"/>
  <c r="I50" i="1" s="1"/>
  <c r="K50" i="1" s="1"/>
  <c r="P50" i="1" s="1"/>
  <c r="H49" i="1"/>
  <c r="I49" i="1"/>
  <c r="H48" i="1"/>
  <c r="I48" i="1" s="1"/>
  <c r="H47" i="1"/>
  <c r="I47" i="1"/>
  <c r="H46" i="1"/>
  <c r="I46" i="1" s="1"/>
  <c r="H45" i="1"/>
  <c r="I45" i="1"/>
  <c r="H44" i="1"/>
  <c r="I44" i="1" s="1"/>
  <c r="K44" i="1" s="1"/>
  <c r="P44" i="1" s="1"/>
  <c r="H43" i="1"/>
  <c r="I43" i="1"/>
  <c r="H42" i="1"/>
  <c r="I42" i="1" s="1"/>
  <c r="H41" i="1"/>
  <c r="I41" i="1"/>
  <c r="H40" i="1"/>
  <c r="I40" i="1" s="1"/>
  <c r="K40" i="1" s="1"/>
  <c r="P40" i="1" s="1"/>
  <c r="H39" i="1"/>
  <c r="I39" i="1"/>
  <c r="H38" i="1"/>
  <c r="I38" i="1" s="1"/>
  <c r="K38" i="1" s="1"/>
  <c r="P38" i="1" s="1"/>
  <c r="H37" i="1"/>
  <c r="I37" i="1"/>
  <c r="H36" i="1"/>
  <c r="I36" i="1" s="1"/>
  <c r="H35" i="1"/>
  <c r="I35" i="1"/>
  <c r="H34" i="1"/>
  <c r="I34" i="1" s="1"/>
  <c r="H33" i="1"/>
  <c r="I33" i="1"/>
  <c r="H32" i="1"/>
  <c r="I32" i="1" s="1"/>
  <c r="H31" i="1"/>
  <c r="I31" i="1"/>
  <c r="H30" i="1"/>
  <c r="I30" i="1" s="1"/>
  <c r="K30" i="1" s="1"/>
  <c r="P30" i="1" s="1"/>
  <c r="H29" i="1"/>
  <c r="I29" i="1"/>
  <c r="H28" i="1"/>
  <c r="I28" i="1" s="1"/>
  <c r="H27" i="1"/>
  <c r="I27" i="1"/>
  <c r="H26" i="1"/>
  <c r="I26" i="1" s="1"/>
  <c r="H25" i="1"/>
  <c r="I25" i="1"/>
  <c r="H24" i="1"/>
  <c r="I24" i="1" s="1"/>
  <c r="K24" i="1" s="1"/>
  <c r="P24" i="1" s="1"/>
  <c r="H23" i="1"/>
  <c r="I23" i="1"/>
  <c r="S21" i="1"/>
  <c r="O40" i="1"/>
  <c r="O41" i="1"/>
  <c r="O42" i="1"/>
  <c r="O43" i="1"/>
  <c r="O44" i="1"/>
  <c r="O45" i="1"/>
  <c r="O46" i="1"/>
  <c r="O47" i="1"/>
  <c r="O48" i="1"/>
  <c r="O49" i="1"/>
  <c r="O50" i="1"/>
  <c r="O51" i="1"/>
  <c r="O52" i="1"/>
  <c r="O53" i="1"/>
  <c r="J27" i="1" s="1"/>
  <c r="K27" i="1" s="1"/>
  <c r="P27" i="1" s="1"/>
  <c r="O54" i="1"/>
  <c r="O55" i="1"/>
  <c r="O56" i="1"/>
  <c r="O57" i="1"/>
  <c r="J23" i="1" s="1"/>
  <c r="K23" i="1" s="1"/>
  <c r="P23" i="1" s="1"/>
  <c r="O58" i="1"/>
  <c r="O59" i="1"/>
  <c r="O60" i="1"/>
  <c r="O61" i="1"/>
  <c r="J22" i="1" s="1"/>
  <c r="K22" i="1" s="1"/>
  <c r="P22" i="1" s="1"/>
  <c r="O62" i="1"/>
  <c r="O63" i="1"/>
  <c r="O64" i="1"/>
  <c r="O65" i="1"/>
  <c r="O66" i="1"/>
  <c r="O67" i="1"/>
  <c r="O68" i="1"/>
  <c r="O26" i="1"/>
  <c r="O27" i="1"/>
  <c r="O28" i="1"/>
  <c r="O29" i="1"/>
  <c r="O30" i="1"/>
  <c r="O31" i="1"/>
  <c r="O32" i="1"/>
  <c r="O33" i="1"/>
  <c r="O34" i="1"/>
  <c r="J54" i="1" s="1"/>
  <c r="K54" i="1" s="1"/>
  <c r="P54" i="1" s="1"/>
  <c r="O35" i="1"/>
  <c r="O36" i="1"/>
  <c r="O37" i="1"/>
  <c r="O38" i="1"/>
  <c r="O39" i="1"/>
  <c r="O19" i="1"/>
  <c r="O20" i="1"/>
  <c r="O21" i="1"/>
  <c r="O22" i="1"/>
  <c r="O23" i="1"/>
  <c r="O24" i="1"/>
  <c r="O25" i="1"/>
  <c r="O15" i="1"/>
  <c r="O16" i="1"/>
  <c r="O17" i="1"/>
  <c r="O18" i="1"/>
  <c r="S17" i="1"/>
  <c r="S41" i="1"/>
  <c r="S18" i="1"/>
  <c r="S23" i="1"/>
  <c r="S24" i="1"/>
  <c r="S25" i="1"/>
  <c r="S26" i="1"/>
  <c r="S27" i="1"/>
  <c r="S28" i="1"/>
  <c r="S29" i="1"/>
  <c r="S30" i="1"/>
  <c r="S31" i="1"/>
  <c r="S32" i="1"/>
  <c r="S33" i="1"/>
  <c r="S34" i="1"/>
  <c r="S35" i="1"/>
  <c r="S36" i="1"/>
  <c r="S37" i="1"/>
  <c r="S38" i="1"/>
  <c r="S39" i="1"/>
  <c r="S40" i="1"/>
  <c r="S42" i="1"/>
  <c r="S43" i="1"/>
  <c r="S44" i="1"/>
  <c r="S45" i="1"/>
  <c r="S46" i="1"/>
  <c r="S47" i="1"/>
  <c r="J178" i="1"/>
  <c r="H22" i="1"/>
  <c r="I22" i="1"/>
  <c r="S19" i="1"/>
  <c r="S15" i="1"/>
  <c r="H21" i="1"/>
  <c r="I21" i="1"/>
  <c r="S16" i="1"/>
  <c r="S22" i="1"/>
  <c r="S20" i="1"/>
  <c r="H20" i="1"/>
  <c r="I20" i="1"/>
  <c r="H18" i="1"/>
  <c r="I18" i="1" s="1"/>
  <c r="K18" i="1" s="1"/>
  <c r="P18" i="1" s="1"/>
  <c r="AD66" i="1"/>
  <c r="AH73" i="1"/>
  <c r="AJ17" i="1"/>
  <c r="AD42" i="1"/>
  <c r="AE31" i="1"/>
  <c r="Y33" i="1"/>
  <c r="AE68" i="1"/>
  <c r="AF37" i="1"/>
  <c r="AE36" i="1"/>
  <c r="AF64" i="1"/>
  <c r="AH52" i="1"/>
  <c r="U64" i="1"/>
  <c r="AD46" i="1"/>
  <c r="AC58" i="1"/>
  <c r="AI16" i="1"/>
  <c r="Y71" i="1"/>
  <c r="AD36" i="1"/>
  <c r="Y57" i="1"/>
  <c r="R15" i="1"/>
  <c r="H15" i="1"/>
  <c r="I15" i="1"/>
  <c r="Z62" i="1"/>
  <c r="X74" i="1"/>
  <c r="AC49" i="1"/>
  <c r="AE40" i="1"/>
  <c r="W42" i="1"/>
  <c r="AJ52" i="1"/>
  <c r="AF29" i="1"/>
  <c r="X44" i="1"/>
  <c r="W45" i="1"/>
  <c r="V37" i="1"/>
  <c r="AG32" i="1"/>
  <c r="Y31" i="1"/>
  <c r="AG77" i="1"/>
  <c r="U45" i="1"/>
  <c r="AI56" i="1"/>
  <c r="AA70" i="1"/>
  <c r="AA18" i="1"/>
  <c r="AE50" i="1"/>
  <c r="AA36" i="1"/>
  <c r="AC50" i="1"/>
  <c r="AJ15" i="1"/>
  <c r="AF19" i="1"/>
  <c r="AJ56" i="1"/>
  <c r="W44" i="1"/>
  <c r="AI60" i="1"/>
  <c r="AJ30" i="1"/>
  <c r="AJ74" i="1"/>
  <c r="AC23" i="1"/>
  <c r="AC30" i="1"/>
  <c r="AG60" i="1"/>
  <c r="Y17" i="1"/>
  <c r="AG71" i="1"/>
  <c r="W73" i="1"/>
  <c r="W31" i="1"/>
  <c r="AE60" i="1"/>
  <c r="W76" i="1"/>
  <c r="Z22" i="1"/>
  <c r="X35" i="1"/>
  <c r="U61" i="1"/>
  <c r="AJ42" i="1"/>
  <c r="AF73" i="1"/>
  <c r="AI66" i="1"/>
  <c r="U51" i="1"/>
  <c r="Y66" i="1"/>
  <c r="AH48" i="1"/>
  <c r="AA61" i="1"/>
  <c r="V45" i="1"/>
  <c r="AG30" i="1"/>
  <c r="AH41" i="1"/>
  <c r="AG38" i="1"/>
  <c r="W16" i="1"/>
  <c r="R16" i="1"/>
  <c r="H16" i="1"/>
  <c r="I16" i="1"/>
  <c r="AG55" i="1"/>
  <c r="W34" i="1"/>
  <c r="Z61" i="1"/>
  <c r="AI74" i="1"/>
  <c r="Y49" i="1"/>
  <c r="X57" i="1"/>
  <c r="W53" i="1"/>
  <c r="AG65" i="1"/>
  <c r="AD65" i="1"/>
  <c r="AI70" i="1"/>
  <c r="Z20" i="1"/>
  <c r="AJ46" i="1"/>
  <c r="AH50" i="1"/>
  <c r="AF36" i="1"/>
  <c r="AI35" i="1"/>
  <c r="AC60" i="1"/>
  <c r="W23" i="1"/>
  <c r="U44" i="1"/>
  <c r="W60" i="1"/>
  <c r="W21" i="1"/>
  <c r="AA63" i="1"/>
  <c r="AG73" i="1"/>
  <c r="Z24" i="1"/>
  <c r="U63" i="1"/>
  <c r="AA68" i="1"/>
  <c r="AD33" i="1"/>
  <c r="V65" i="1"/>
  <c r="AI77" i="1"/>
  <c r="W18" i="1"/>
  <c r="V75" i="1"/>
  <c r="Z21" i="1"/>
  <c r="Y77" i="1"/>
  <c r="U43" i="1"/>
  <c r="Z34" i="1"/>
  <c r="Y38" i="1"/>
  <c r="AD52" i="1"/>
  <c r="AG67" i="1"/>
  <c r="AE32" i="1"/>
  <c r="AI23" i="1"/>
  <c r="AF16" i="1"/>
  <c r="J29" i="1"/>
  <c r="K29" i="1" s="1"/>
  <c r="P29" i="1" s="1"/>
  <c r="J58" i="1"/>
  <c r="K58" i="1" s="1"/>
  <c r="P58" i="1" s="1"/>
  <c r="J72" i="1"/>
  <c r="K72" i="1" s="1"/>
  <c r="P72" i="1" s="1"/>
  <c r="J34" i="1"/>
  <c r="J51" i="1"/>
  <c r="K51" i="1" s="1"/>
  <c r="P51" i="1" s="1"/>
  <c r="J61" i="1"/>
  <c r="K61" i="1" s="1"/>
  <c r="P61" i="1" s="1"/>
  <c r="J76" i="1"/>
  <c r="J46" i="1"/>
  <c r="K46" i="1" s="1"/>
  <c r="P46" i="1" s="1"/>
  <c r="J65" i="1"/>
  <c r="K65" i="1"/>
  <c r="P65" i="1" s="1"/>
  <c r="J74" i="1"/>
  <c r="K74" i="1" s="1"/>
  <c r="P74" i="1" s="1"/>
  <c r="J26" i="1"/>
  <c r="J37" i="1"/>
  <c r="K37" i="1"/>
  <c r="P37" i="1" s="1"/>
  <c r="J32" i="1"/>
  <c r="K32" i="1" s="1"/>
  <c r="P32" i="1" s="1"/>
  <c r="J66" i="1"/>
  <c r="J55" i="1"/>
  <c r="K55" i="1" s="1"/>
  <c r="P55" i="1" s="1"/>
  <c r="J19" i="1"/>
  <c r="J53" i="1"/>
  <c r="K53" i="1" s="1"/>
  <c r="P53" i="1" s="1"/>
  <c r="J38" i="1"/>
  <c r="J43" i="1"/>
  <c r="K43" i="1" s="1"/>
  <c r="P43" i="1" s="1"/>
  <c r="J50" i="1"/>
  <c r="J68" i="1"/>
  <c r="J24" i="1"/>
  <c r="J73" i="1"/>
  <c r="J44" i="1"/>
  <c r="J15" i="1"/>
  <c r="K15" i="1" s="1"/>
  <c r="P15" i="1" s="1"/>
  <c r="J16" i="1"/>
  <c r="K16" i="1"/>
  <c r="P16" i="1" s="1"/>
  <c r="AD32" i="1"/>
  <c r="U47" i="1"/>
  <c r="AC21" i="1"/>
  <c r="W25" i="1"/>
  <c r="AC15" i="1"/>
  <c r="AF42" i="1"/>
  <c r="U19" i="1"/>
  <c r="W15" i="1"/>
  <c r="AF71" i="1"/>
  <c r="AJ39" i="1"/>
  <c r="U31" i="1"/>
  <c r="AJ72" i="1"/>
  <c r="AI25" i="1"/>
  <c r="AA53" i="1"/>
  <c r="U67" i="1"/>
  <c r="AG24" i="1"/>
  <c r="U70" i="1"/>
  <c r="AI41" i="1"/>
  <c r="X29" i="1"/>
  <c r="AH66" i="1"/>
  <c r="AE53" i="1"/>
  <c r="AC22" i="1"/>
  <c r="Y51" i="1"/>
  <c r="V41" i="1"/>
  <c r="AA24" i="1"/>
  <c r="X46" i="1"/>
  <c r="V20" i="1"/>
  <c r="AH72" i="1"/>
  <c r="V47" i="1"/>
  <c r="AF70" i="1"/>
  <c r="Z36" i="1"/>
  <c r="AG16" i="1"/>
  <c r="AE38" i="1"/>
  <c r="AC26" i="1"/>
  <c r="U30" i="1"/>
  <c r="AE39" i="1"/>
  <c r="Y24" i="1"/>
  <c r="W57" i="1"/>
  <c r="AH19" i="1"/>
  <c r="Z27" i="1"/>
  <c r="AD28" i="1"/>
  <c r="AI27" i="1"/>
  <c r="AF51" i="1"/>
  <c r="V23" i="1"/>
  <c r="AC43" i="1"/>
  <c r="AI45" i="1"/>
  <c r="V42" i="1"/>
  <c r="U50" i="1"/>
  <c r="V40" i="1"/>
  <c r="Z51" i="1"/>
  <c r="AJ22" i="1"/>
  <c r="AG26" i="1"/>
  <c r="AD40" i="1"/>
  <c r="AA57" i="1"/>
  <c r="AD31" i="1"/>
  <c r="Y32" i="1"/>
  <c r="Y62" i="1"/>
  <c r="AC20" i="1"/>
  <c r="AI17" i="1"/>
  <c r="AI49" i="1"/>
  <c r="Y19" i="1"/>
  <c r="W32" i="1"/>
  <c r="Y46" i="1"/>
  <c r="Z40" i="1"/>
  <c r="AH58" i="1"/>
  <c r="AI44" i="1"/>
  <c r="W51" i="1"/>
  <c r="AH20" i="1"/>
  <c r="AE74" i="1"/>
  <c r="AD39" i="1"/>
  <c r="AI34" i="1"/>
  <c r="X50" i="1"/>
  <c r="Y20" i="1"/>
  <c r="AE41" i="1"/>
  <c r="AC74" i="1"/>
  <c r="W33" i="1"/>
  <c r="AD27" i="1"/>
  <c r="AJ25" i="1"/>
  <c r="AA69" i="1"/>
  <c r="AD20" i="1"/>
  <c r="U74" i="1"/>
  <c r="AC45" i="1"/>
  <c r="AD61" i="1"/>
  <c r="AE76" i="1"/>
  <c r="AD59" i="1"/>
  <c r="V46" i="1"/>
  <c r="AG62" i="1"/>
  <c r="AH33" i="1"/>
  <c r="AF62" i="1"/>
  <c r="AD25" i="1"/>
  <c r="AG54" i="1"/>
  <c r="Y59" i="1"/>
  <c r="AG59" i="1"/>
  <c r="Y65" i="1"/>
  <c r="AC18" i="1"/>
  <c r="AG56" i="1"/>
  <c r="AF26" i="1"/>
  <c r="W37" i="1"/>
  <c r="W47" i="1"/>
  <c r="AC71" i="1"/>
  <c r="V77" i="1"/>
  <c r="Y41" i="1"/>
  <c r="AD23" i="1"/>
  <c r="Y68" i="1"/>
  <c r="AF21" i="1"/>
  <c r="AE63" i="1"/>
  <c r="AC57" i="1"/>
  <c r="V64" i="1"/>
  <c r="AF38" i="1"/>
  <c r="AF65" i="1"/>
  <c r="AE70" i="1"/>
  <c r="AA71" i="1"/>
  <c r="AD72" i="1"/>
  <c r="AI62" i="1"/>
  <c r="AH69" i="1"/>
  <c r="AF30" i="1"/>
  <c r="AF17" i="1"/>
  <c r="V50" i="1"/>
  <c r="AD21" i="1"/>
  <c r="W66" i="1"/>
  <c r="AF39" i="1"/>
  <c r="Z76" i="1"/>
  <c r="AJ41" i="1"/>
  <c r="W74" i="1"/>
  <c r="U29" i="1"/>
  <c r="AE65" i="1"/>
  <c r="Y53" i="1"/>
  <c r="AI37" i="1"/>
  <c r="AG20" i="1"/>
  <c r="X68" i="1"/>
  <c r="V21" i="1"/>
  <c r="X61" i="1"/>
  <c r="AA20" i="1"/>
  <c r="AJ69" i="1"/>
  <c r="AD58" i="1"/>
  <c r="AF68" i="1"/>
  <c r="Y76" i="1"/>
  <c r="AG19" i="1"/>
  <c r="W46" i="1"/>
  <c r="AE19" i="1"/>
  <c r="X62" i="1"/>
  <c r="AE37" i="1"/>
  <c r="AA72" i="1"/>
  <c r="AJ29" i="1"/>
  <c r="X70" i="1"/>
  <c r="V26" i="1"/>
  <c r="AE57" i="1"/>
  <c r="X53" i="1"/>
  <c r="AI26" i="1"/>
  <c r="AI31" i="1"/>
  <c r="U28" i="1"/>
  <c r="Y21" i="1"/>
  <c r="W61" i="1"/>
  <c r="X67" i="1"/>
  <c r="AA29" i="1"/>
  <c r="Z31" i="1"/>
  <c r="AC33" i="1"/>
  <c r="AG61" i="1"/>
  <c r="AA40" i="1"/>
  <c r="AH57" i="1"/>
  <c r="AD24" i="1"/>
  <c r="AJ67" i="1"/>
  <c r="AF40" i="1"/>
  <c r="AE73" i="1"/>
  <c r="AJ16" i="1"/>
  <c r="AF31" i="1"/>
  <c r="V18" i="1"/>
  <c r="W17" i="1"/>
  <c r="U75" i="1"/>
  <c r="AF45" i="1"/>
  <c r="AI43" i="1"/>
  <c r="U20" i="1"/>
  <c r="Z17" i="1"/>
  <c r="Y58" i="1"/>
  <c r="Z64" i="1"/>
  <c r="W27" i="1"/>
  <c r="V29" i="1"/>
  <c r="AD45" i="1"/>
  <c r="AJ59" i="1"/>
  <c r="X23" i="1"/>
  <c r="AE56" i="1"/>
  <c r="AC42" i="1"/>
  <c r="AI65" i="1"/>
  <c r="AF22" i="1"/>
  <c r="AH71" i="1"/>
  <c r="AG34" i="1"/>
  <c r="AJ21" i="1"/>
  <c r="AF72" i="1"/>
  <c r="AA42" i="1"/>
  <c r="AH77" i="1"/>
  <c r="AC48" i="1"/>
  <c r="AG41" i="1"/>
  <c r="AC37" i="1"/>
  <c r="AD17" i="1"/>
  <c r="AH70" i="1"/>
  <c r="AD73" i="1"/>
  <c r="X65" i="1"/>
  <c r="AC51" i="1"/>
  <c r="AD75" i="1"/>
  <c r="AF35" i="1"/>
  <c r="AH43" i="1"/>
  <c r="AC35" i="1"/>
  <c r="X52" i="1"/>
  <c r="AG76" i="1"/>
  <c r="W64" i="1"/>
  <c r="U59" i="1"/>
  <c r="V48" i="1"/>
  <c r="AA55" i="1"/>
  <c r="AC77" i="1"/>
  <c r="X59" i="1"/>
  <c r="AG29" i="1"/>
  <c r="V17" i="1"/>
  <c r="AA64" i="1"/>
  <c r="X31" i="1"/>
  <c r="AE43" i="1"/>
  <c r="X76" i="1"/>
  <c r="V27" i="1"/>
  <c r="AC56" i="1"/>
  <c r="AA38" i="1"/>
  <c r="Z70" i="1"/>
  <c r="X21" i="1"/>
  <c r="Y30" i="1"/>
  <c r="AG57" i="1"/>
  <c r="U39" i="1"/>
  <c r="Y40" i="1"/>
  <c r="AG51" i="1"/>
  <c r="U15" i="1"/>
  <c r="AC19" i="1"/>
  <c r="AA19" i="1"/>
  <c r="AJ32" i="1"/>
  <c r="AD41" i="1"/>
  <c r="AJ54" i="1"/>
  <c r="AI24" i="1"/>
  <c r="AD71" i="1"/>
  <c r="AH65" i="1"/>
  <c r="U34" i="1"/>
  <c r="X25" i="1"/>
  <c r="V34" i="1"/>
  <c r="U37" i="1"/>
  <c r="AD38" i="1"/>
  <c r="AF48" i="1"/>
  <c r="AE23" i="1"/>
  <c r="AH28" i="1"/>
  <c r="AA21" i="1"/>
  <c r="AA58" i="1"/>
  <c r="V69" i="1"/>
  <c r="AD70" i="1"/>
  <c r="AI30" i="1"/>
  <c r="AF60" i="1"/>
  <c r="U16" i="1"/>
  <c r="AF34" i="1"/>
  <c r="AC24" i="1"/>
  <c r="AI75" i="1"/>
  <c r="AE44" i="1"/>
  <c r="AH22" i="1"/>
  <c r="X43" i="1"/>
  <c r="Z35" i="1"/>
  <c r="AD35" i="1"/>
  <c r="AA41" i="1"/>
  <c r="X34" i="1"/>
  <c r="AF53" i="1"/>
  <c r="AG70" i="1"/>
  <c r="Z45" i="1"/>
  <c r="Y22" i="1"/>
  <c r="AA45" i="1"/>
  <c r="U62" i="1"/>
  <c r="W38" i="1"/>
  <c r="AC28" i="1"/>
  <c r="AD50" i="1"/>
  <c r="AA32" i="1"/>
  <c r="AJ20" i="1"/>
  <c r="AJ64" i="1"/>
  <c r="AE20" i="1"/>
  <c r="AC32" i="1"/>
  <c r="V19" i="1"/>
  <c r="AD62" i="1"/>
  <c r="AD54" i="1"/>
  <c r="AF69" i="1"/>
  <c r="X37" i="1"/>
  <c r="AF50" i="1"/>
  <c r="U24" i="1"/>
  <c r="AF52" i="1"/>
  <c r="AC68" i="1"/>
  <c r="X20" i="1"/>
  <c r="AI33" i="1"/>
  <c r="AE71" i="1"/>
  <c r="AC40" i="1"/>
  <c r="AE47" i="1"/>
  <c r="AC31" i="1"/>
  <c r="U21" i="1"/>
  <c r="AH38" i="1"/>
  <c r="AC39" i="1"/>
  <c r="V35" i="1"/>
  <c r="V76" i="1"/>
  <c r="U33" i="1"/>
  <c r="W67" i="1"/>
  <c r="U23" i="1"/>
  <c r="Z67" i="1"/>
  <c r="AE42" i="1"/>
  <c r="AG45" i="1"/>
  <c r="W54" i="1"/>
  <c r="AH45" i="1"/>
  <c r="AC55" i="1"/>
  <c r="V49" i="1"/>
  <c r="AD51" i="1"/>
  <c r="X56" i="1"/>
  <c r="U46" i="1"/>
  <c r="Z68" i="1"/>
  <c r="AF61" i="1"/>
  <c r="Z50" i="1"/>
  <c r="AC61" i="1"/>
  <c r="AH68" i="1"/>
  <c r="AH61" i="1"/>
  <c r="U56" i="1"/>
  <c r="Y67" i="1"/>
  <c r="AI18" i="1"/>
  <c r="U54" i="1"/>
  <c r="Z44" i="1"/>
  <c r="AF15" i="1"/>
  <c r="AH32" i="1"/>
  <c r="AJ35" i="1"/>
  <c r="AI36" i="1"/>
  <c r="AJ40" i="1"/>
  <c r="AG74" i="1"/>
  <c r="X54" i="1"/>
  <c r="AG25" i="1"/>
  <c r="AC53" i="1"/>
  <c r="W19" i="1"/>
  <c r="AJ53" i="1"/>
  <c r="W39" i="1"/>
  <c r="AI38" i="1"/>
  <c r="Z65" i="1"/>
  <c r="AH67" i="1"/>
  <c r="W40" i="1"/>
  <c r="V60" i="1"/>
  <c r="AA43" i="1"/>
  <c r="AF58" i="1"/>
  <c r="AH55" i="1"/>
  <c r="AJ58" i="1"/>
  <c r="AG48" i="1"/>
  <c r="X22" i="1"/>
  <c r="V63" i="1"/>
  <c r="AH75" i="1"/>
  <c r="AA50" i="1"/>
  <c r="Z58" i="1"/>
  <c r="Y54" i="1"/>
  <c r="AF66" i="1"/>
  <c r="AE66" i="1"/>
  <c r="AC73" i="1"/>
  <c r="Z23" i="1"/>
  <c r="AI42" i="1"/>
  <c r="AJ51" i="1"/>
  <c r="AC16" i="1"/>
  <c r="AC36" i="1"/>
  <c r="Y43" i="1"/>
  <c r="AA65" i="1"/>
  <c r="AD29" i="1"/>
  <c r="Z73" i="1"/>
  <c r="Z25" i="1"/>
  <c r="AD55" i="1"/>
  <c r="Y37" i="1"/>
  <c r="X69" i="1"/>
  <c r="W77" i="1"/>
  <c r="W29" i="1"/>
  <c r="AH56" i="1"/>
  <c r="AD77" i="1"/>
  <c r="AA37" i="1"/>
  <c r="AG50" i="1"/>
  <c r="AJ76" i="1"/>
  <c r="AC47" i="1"/>
  <c r="AA16" i="1"/>
  <c r="AH46" i="1"/>
  <c r="AC34" i="1"/>
  <c r="X15" i="1"/>
  <c r="U18" i="1"/>
  <c r="AC25" i="1"/>
  <c r="X72" i="1"/>
  <c r="X24" i="1"/>
  <c r="AE54" i="1"/>
  <c r="W36" i="1"/>
  <c r="V68" i="1"/>
  <c r="AA75" i="1"/>
  <c r="Y26" i="1"/>
  <c r="AI55" i="1"/>
  <c r="AJ75" i="1"/>
  <c r="W35" i="1"/>
  <c r="AF49" i="1"/>
  <c r="AI32" i="1"/>
  <c r="AH25" i="1"/>
  <c r="AE17" i="1"/>
  <c r="AG36" i="1"/>
  <c r="AE16" i="1"/>
  <c r="AG37" i="1"/>
  <c r="X47" i="1"/>
  <c r="V43" i="1"/>
  <c r="AJ73" i="1"/>
  <c r="AA66" i="1"/>
  <c r="W24" i="1"/>
  <c r="V56" i="1"/>
  <c r="Y70" i="1"/>
  <c r="AA27" i="1"/>
  <c r="AD60" i="1"/>
  <c r="X27" i="1"/>
  <c r="AD37" i="1"/>
  <c r="Y39" i="1"/>
  <c r="AH35" i="1"/>
  <c r="AG18" i="1"/>
  <c r="AH63" i="1"/>
  <c r="Y74" i="1"/>
  <c r="AD49" i="1"/>
  <c r="AI47" i="1"/>
  <c r="AH44" i="1"/>
  <c r="AG28" i="1"/>
  <c r="V53" i="1"/>
  <c r="AF77" i="1"/>
  <c r="AH51" i="1"/>
  <c r="AI63" i="1"/>
  <c r="AC59" i="1"/>
  <c r="AF28" i="1"/>
  <c r="Y16" i="1"/>
  <c r="AF56" i="1"/>
  <c r="AE58" i="1"/>
  <c r="AA73" i="1"/>
  <c r="W70" i="1"/>
  <c r="X55" i="1"/>
  <c r="Z28" i="1"/>
  <c r="X26" i="1"/>
  <c r="X49" i="1"/>
  <c r="W63" i="1"/>
  <c r="Y23" i="1"/>
  <c r="V22" i="1"/>
  <c r="AF25" i="1"/>
  <c r="AG35" i="1"/>
  <c r="AI71" i="1"/>
  <c r="W62" i="1"/>
  <c r="AG69" i="1"/>
  <c r="AH17" i="1"/>
  <c r="AI68" i="1"/>
  <c r="V71" i="1"/>
  <c r="AD16" i="1"/>
  <c r="AG52" i="1"/>
  <c r="AJ70" i="1"/>
  <c r="U38" i="1"/>
  <c r="AH53" i="1"/>
  <c r="AC70" i="1"/>
  <c r="AI67" i="1"/>
  <c r="AI39" i="1"/>
  <c r="AI72" i="1"/>
  <c r="AD22" i="1"/>
  <c r="AE15" i="1"/>
  <c r="AE27" i="1"/>
  <c r="AH18" i="1"/>
  <c r="X18" i="1"/>
  <c r="AH42" i="1"/>
  <c r="AE55" i="1"/>
  <c r="AA54" i="1"/>
  <c r="W69" i="1"/>
  <c r="V38" i="1"/>
  <c r="Z71" i="1"/>
  <c r="AE29" i="1"/>
  <c r="AI40" i="1"/>
  <c r="U55" i="1"/>
  <c r="AE24" i="1"/>
  <c r="AF54" i="1"/>
  <c r="X38" i="1"/>
  <c r="AJ28" i="1"/>
  <c r="AF55" i="1"/>
  <c r="Z41" i="1"/>
  <c r="AC54" i="1"/>
  <c r="AA56" i="1"/>
  <c r="AE62" i="1"/>
  <c r="V52" i="1"/>
  <c r="AJ62" i="1"/>
  <c r="AD74" i="1"/>
  <c r="AH62" i="1"/>
  <c r="V25" i="1"/>
  <c r="X71" i="1"/>
  <c r="AG23" i="1"/>
  <c r="U71" i="1"/>
  <c r="V66" i="1"/>
  <c r="AG17" i="1"/>
  <c r="AI19" i="1"/>
  <c r="AC27" i="1"/>
  <c r="AA15" i="1"/>
  <c r="AE72" i="1"/>
  <c r="V57" i="1"/>
  <c r="Y69" i="1"/>
  <c r="Z26" i="1"/>
  <c r="Z16" i="1"/>
  <c r="AI53" i="1"/>
  <c r="AE49" i="1"/>
  <c r="AF47" i="1"/>
  <c r="V33" i="1"/>
  <c r="AI15" i="1"/>
  <c r="AJ48" i="1"/>
  <c r="Z59" i="1"/>
  <c r="AJ27" i="1"/>
  <c r="AJ66" i="1"/>
  <c r="V31" i="1"/>
  <c r="AE21" i="1"/>
  <c r="U40" i="1"/>
  <c r="W71" i="1"/>
  <c r="AC44" i="1"/>
  <c r="Z47" i="1"/>
  <c r="AA23" i="1"/>
  <c r="U66" i="1"/>
  <c r="X30" i="1"/>
  <c r="W22" i="1"/>
  <c r="AE18" i="1"/>
  <c r="X40" i="1"/>
  <c r="AI58" i="1"/>
  <c r="W28" i="1"/>
  <c r="V36" i="1"/>
  <c r="AA31" i="1"/>
  <c r="AG49" i="1"/>
  <c r="AI22" i="1"/>
  <c r="Y55" i="1"/>
  <c r="Y27" i="1"/>
  <c r="AH24" i="1"/>
  <c r="U26" i="1"/>
  <c r="AD68" i="1"/>
  <c r="W49" i="1"/>
  <c r="X45" i="1"/>
  <c r="AA34" i="1"/>
  <c r="AJ57" i="1"/>
  <c r="X32" i="1"/>
  <c r="AI52" i="1"/>
  <c r="AC76" i="1"/>
  <c r="AH23" i="1"/>
  <c r="AE64" i="1"/>
  <c r="AC17" i="1"/>
  <c r="V61" i="1"/>
  <c r="Y56" i="1"/>
  <c r="X51" i="1"/>
  <c r="U49" i="1"/>
  <c r="Z30" i="1"/>
  <c r="U27" i="1"/>
  <c r="W72" i="1"/>
  <c r="X36" i="1"/>
  <c r="AI20" i="1"/>
  <c r="AG43" i="1"/>
  <c r="AC62" i="1"/>
  <c r="AJ47" i="1"/>
  <c r="AI64" i="1"/>
  <c r="AI28" i="1"/>
  <c r="X42" i="1"/>
  <c r="U77" i="1"/>
  <c r="V30" i="1"/>
  <c r="AF74" i="1"/>
  <c r="W65" i="1"/>
  <c r="AH74" i="1"/>
  <c r="Y61" i="1"/>
  <c r="U52" i="1"/>
  <c r="U22" i="1"/>
  <c r="AE52" i="1"/>
  <c r="AF32" i="1"/>
  <c r="Z52" i="1"/>
  <c r="AJ23" i="1"/>
  <c r="AD43" i="1"/>
  <c r="AH39" i="1"/>
  <c r="X66" i="1"/>
  <c r="AD56" i="1"/>
  <c r="AE75" i="1"/>
  <c r="X33" i="1"/>
  <c r="AA26" i="1"/>
  <c r="U60" i="1"/>
  <c r="AD19" i="1"/>
  <c r="AA48" i="1"/>
  <c r="AC38" i="1"/>
  <c r="AE67" i="1"/>
  <c r="V72" i="1"/>
  <c r="U68" i="1"/>
  <c r="U69" i="1"/>
  <c r="AG42" i="1"/>
  <c r="Y48" i="1"/>
  <c r="AG64" i="1"/>
  <c r="X16" i="1"/>
  <c r="AH26" i="1"/>
  <c r="AG53" i="1"/>
  <c r="AA49" i="1"/>
  <c r="AE26" i="1"/>
  <c r="AF75" i="1"/>
  <c r="U25" i="1"/>
  <c r="Z33" i="1"/>
  <c r="AJ36" i="1"/>
  <c r="Y47" i="1"/>
  <c r="W30" i="1"/>
  <c r="AG72" i="1"/>
  <c r="AH29" i="1"/>
  <c r="X58" i="1"/>
  <c r="AA35" i="1"/>
  <c r="V59" i="1"/>
  <c r="Y29" i="1"/>
  <c r="AF20" i="1"/>
  <c r="AG44" i="1"/>
  <c r="AJ37" i="1"/>
  <c r="AA33" i="1"/>
  <c r="W43" i="1"/>
  <c r="AE77" i="1"/>
  <c r="AD69" i="1"/>
  <c r="U76" i="1"/>
  <c r="AE28" i="1"/>
  <c r="AG27" i="1"/>
  <c r="AC63" i="1"/>
  <c r="AH21" i="1"/>
  <c r="W75" i="1"/>
  <c r="Z69" i="1"/>
  <c r="U41" i="1"/>
  <c r="AI59" i="1"/>
  <c r="AI29" i="1"/>
  <c r="Z19" i="1"/>
  <c r="AA28" i="1"/>
  <c r="AJ68" i="1"/>
  <c r="AI57" i="1"/>
  <c r="AD47" i="1"/>
  <c r="X41" i="1"/>
  <c r="AD53" i="1"/>
  <c r="AA47" i="1"/>
  <c r="AH27" i="1"/>
  <c r="AE59" i="1"/>
  <c r="AJ38" i="1"/>
  <c r="AD26" i="1"/>
  <c r="Y75" i="1"/>
  <c r="U42" i="1"/>
  <c r="Y52" i="1"/>
  <c r="AI46" i="1"/>
  <c r="Z48" i="1"/>
  <c r="AD76" i="1"/>
  <c r="AA59" i="1"/>
  <c r="Z66" i="1"/>
  <c r="Y45" i="1"/>
  <c r="AJ65" i="1"/>
  <c r="Z53" i="1"/>
  <c r="AG39" i="1"/>
  <c r="AE35" i="1"/>
  <c r="AG47" i="1"/>
  <c r="AE34" i="1"/>
  <c r="AH31" i="1"/>
  <c r="AF59" i="1"/>
  <c r="AA77" i="1"/>
  <c r="X75" i="1"/>
  <c r="AA39" i="1"/>
  <c r="Z42" i="1"/>
  <c r="AA22" i="1"/>
  <c r="AD63" i="1"/>
  <c r="X48" i="1"/>
  <c r="AJ18" i="1"/>
  <c r="V73" i="1"/>
  <c r="AH49" i="1"/>
  <c r="AE25" i="1"/>
  <c r="W50" i="1"/>
  <c r="AH54" i="1"/>
  <c r="Z63" i="1"/>
  <c r="W59" i="1"/>
  <c r="V54" i="1"/>
  <c r="U57" i="1"/>
  <c r="V32" i="1"/>
  <c r="U35" i="1"/>
  <c r="Y73" i="1"/>
  <c r="Z37" i="1"/>
  <c r="AF23" i="1"/>
  <c r="AH37" i="1"/>
  <c r="AA60" i="1"/>
  <c r="AG21" i="1"/>
  <c r="AG66" i="1"/>
  <c r="AJ55" i="1"/>
  <c r="AI61" i="1"/>
  <c r="Z32" i="1"/>
  <c r="U73" i="1"/>
  <c r="Z46" i="1"/>
  <c r="AA62" i="1"/>
  <c r="V39" i="1"/>
  <c r="AF18" i="1"/>
  <c r="AE30" i="1"/>
  <c r="AG40" i="1"/>
  <c r="X19" i="1"/>
  <c r="AF76" i="1"/>
  <c r="X28" i="1"/>
  <c r="AH30" i="1"/>
  <c r="AF33" i="1"/>
  <c r="AC65" i="1"/>
  <c r="AF24" i="1"/>
  <c r="AG31" i="1"/>
  <c r="Y60" i="1"/>
  <c r="AA25" i="1"/>
  <c r="AE69" i="1"/>
  <c r="AH40" i="1"/>
  <c r="Z55" i="1"/>
  <c r="Y34" i="1"/>
  <c r="Z57" i="1"/>
  <c r="W68" i="1"/>
  <c r="AG63" i="1"/>
  <c r="Y63" i="1"/>
  <c r="AI21" i="1"/>
  <c r="AH15" i="1"/>
  <c r="AI54" i="1"/>
  <c r="V28" i="1"/>
  <c r="Y35" i="1"/>
  <c r="AG68" i="1"/>
  <c r="AD44" i="1"/>
  <c r="AJ19" i="1"/>
  <c r="AE61" i="1"/>
  <c r="AJ31" i="1"/>
  <c r="Y72" i="1"/>
  <c r="AA30" i="1"/>
  <c r="AI73" i="1"/>
  <c r="V67" i="1"/>
  <c r="AJ34" i="1"/>
  <c r="AF57" i="1"/>
  <c r="U72" i="1"/>
  <c r="AF27" i="1"/>
  <c r="AE51" i="1"/>
  <c r="AD48" i="1"/>
  <c r="Z72" i="1"/>
  <c r="V58" i="1"/>
  <c r="Z29" i="1"/>
  <c r="Y15" i="1"/>
  <c r="U32" i="1"/>
  <c r="V55" i="1"/>
  <c r="AH34" i="1"/>
  <c r="AJ45" i="1"/>
  <c r="Y50" i="1"/>
  <c r="AJ43" i="1"/>
  <c r="AI51" i="1"/>
  <c r="Z75" i="1"/>
  <c r="AF67" i="1"/>
  <c r="AI50" i="1"/>
  <c r="AJ71" i="1"/>
  <c r="Z15" i="1"/>
  <c r="J25" i="1"/>
  <c r="K25" i="1" s="1"/>
  <c r="P25" i="1" s="1"/>
  <c r="J69" i="1"/>
  <c r="J70" i="1"/>
  <c r="K70" i="1"/>
  <c r="P70" i="1"/>
  <c r="J28" i="1"/>
  <c r="J60" i="1"/>
  <c r="J59" i="1"/>
  <c r="K59" i="1"/>
  <c r="P59" i="1" s="1"/>
  <c r="J57" i="1"/>
  <c r="K57" i="1"/>
  <c r="P57" i="1"/>
  <c r="J20" i="1"/>
  <c r="K20" i="1"/>
  <c r="P20" i="1"/>
  <c r="J31" i="1"/>
  <c r="K31" i="1" s="1"/>
  <c r="P31" i="1" s="1"/>
  <c r="J64" i="1"/>
  <c r="AH47" i="1"/>
  <c r="AJ33" i="1"/>
  <c r="AG33" i="1"/>
  <c r="V70" i="1"/>
  <c r="U65" i="1"/>
  <c r="V24" i="1"/>
  <c r="X77" i="1"/>
  <c r="W56" i="1"/>
  <c r="U36" i="1"/>
  <c r="X64" i="1"/>
  <c r="AD18" i="1"/>
  <c r="Z43" i="1"/>
  <c r="AC67" i="1"/>
  <c r="AJ24" i="1"/>
  <c r="AA76" i="1"/>
  <c r="AI69" i="1"/>
  <c r="AD64" i="1"/>
  <c r="AH64" i="1"/>
  <c r="AA51" i="1"/>
  <c r="Z54" i="1"/>
  <c r="W48" i="1"/>
  <c r="AC72" i="1"/>
  <c r="X60" i="1"/>
  <c r="Y44" i="1"/>
  <c r="AG58" i="1"/>
  <c r="X39" i="1"/>
  <c r="AC41" i="1"/>
  <c r="AF46" i="1"/>
  <c r="AC66" i="1"/>
  <c r="AH60" i="1"/>
  <c r="W20" i="1"/>
  <c r="V16" i="1"/>
  <c r="W41" i="1"/>
  <c r="V44" i="1"/>
  <c r="Y25" i="1"/>
  <c r="AC64" i="1"/>
  <c r="Z49" i="1"/>
  <c r="AG22" i="1"/>
  <c r="Z60" i="1"/>
  <c r="AJ77" i="1"/>
  <c r="AF44" i="1"/>
  <c r="W55" i="1"/>
  <c r="AD67" i="1"/>
  <c r="Z18" i="1"/>
  <c r="Z56" i="1"/>
  <c r="Y42" i="1"/>
  <c r="AG75" i="1"/>
  <c r="AA74" i="1"/>
  <c r="V51" i="1"/>
  <c r="AJ49" i="1"/>
  <c r="V74" i="1"/>
  <c r="U53" i="1"/>
  <c r="AA67" i="1"/>
  <c r="W52" i="1"/>
  <c r="Z77" i="1"/>
  <c r="AD30" i="1"/>
  <c r="AH59" i="1"/>
  <c r="AG46" i="1"/>
  <c r="AJ26" i="1"/>
  <c r="X73" i="1"/>
  <c r="Y36" i="1"/>
  <c r="AJ44" i="1"/>
  <c r="AF43" i="1"/>
  <c r="X63" i="1"/>
  <c r="Y64" i="1"/>
  <c r="Z74" i="1"/>
  <c r="AD15" i="1"/>
  <c r="AE46" i="1"/>
  <c r="AC46" i="1"/>
  <c r="AC29" i="1"/>
  <c r="AI76" i="1"/>
  <c r="AH36" i="1"/>
  <c r="AJ61" i="1"/>
  <c r="AA46" i="1"/>
  <c r="AC52" i="1"/>
  <c r="W26" i="1"/>
  <c r="AF63" i="1"/>
  <c r="Y28" i="1"/>
  <c r="X17" i="1"/>
  <c r="U48" i="1"/>
  <c r="AC69" i="1"/>
  <c r="AA17" i="1"/>
  <c r="AD34" i="1"/>
  <c r="AF41" i="1"/>
  <c r="U17" i="1"/>
  <c r="AA52" i="1"/>
  <c r="AH16" i="1"/>
  <c r="Z39" i="1"/>
  <c r="Z38" i="1"/>
  <c r="V15" i="1"/>
  <c r="AI48" i="1"/>
  <c r="AJ63" i="1"/>
  <c r="AC75" i="1"/>
  <c r="AD57" i="1"/>
  <c r="AJ50" i="1"/>
  <c r="AJ60" i="1"/>
  <c r="V62" i="1"/>
  <c r="AA44" i="1"/>
  <c r="AE48" i="1"/>
  <c r="Y18" i="1"/>
  <c r="AE22" i="1"/>
  <c r="AE33" i="1"/>
  <c r="AG15" i="1"/>
  <c r="AE45" i="1"/>
  <c r="U58" i="1"/>
  <c r="AH76" i="1"/>
  <c r="W58" i="1"/>
  <c r="J52" i="1"/>
  <c r="J33" i="1"/>
  <c r="K33" i="1" s="1"/>
  <c r="P33" i="1" s="1"/>
  <c r="J49" i="1"/>
  <c r="K49" i="1"/>
  <c r="P49" i="1" s="1"/>
  <c r="J67" i="1"/>
  <c r="K67" i="1"/>
  <c r="P67" i="1"/>
  <c r="J48" i="1"/>
  <c r="K48" i="1" s="1"/>
  <c r="P48" i="1" s="1"/>
  <c r="J35" i="1"/>
  <c r="K35" i="1" s="1"/>
  <c r="P35" i="1" s="1"/>
  <c r="J71" i="1"/>
  <c r="J77" i="1"/>
  <c r="K77" i="1"/>
  <c r="P77" i="1"/>
  <c r="J30" i="1"/>
  <c r="J42" i="1"/>
  <c r="K42" i="1" s="1"/>
  <c r="P42" i="1" s="1"/>
  <c r="J62" i="1"/>
  <c r="J75" i="1"/>
  <c r="J41" i="1"/>
  <c r="K41" i="1"/>
  <c r="P41" i="1"/>
  <c r="J36" i="1"/>
  <c r="J40" i="1"/>
  <c r="J45" i="1"/>
  <c r="K45" i="1"/>
  <c r="P45" i="1"/>
  <c r="J17" i="1"/>
  <c r="K17" i="1"/>
  <c r="P17" i="1"/>
  <c r="J47" i="1"/>
  <c r="K47" i="1" s="1"/>
  <c r="P47" i="1" s="1"/>
  <c r="J18" i="1"/>
  <c r="K28" i="1" l="1"/>
  <c r="P28" i="1" s="1"/>
  <c r="K26" i="1"/>
  <c r="P26" i="1" s="1"/>
  <c r="K34" i="1"/>
  <c r="P34" i="1" s="1"/>
  <c r="K60" i="1"/>
  <c r="P60" i="1" s="1"/>
  <c r="K73" i="1"/>
  <c r="P73" i="1" s="1"/>
  <c r="K36" i="1"/>
  <c r="P36" i="1" s="1"/>
  <c r="K52" i="1"/>
  <c r="P52" i="1" s="1"/>
  <c r="K68" i="1"/>
  <c r="P68" i="1" s="1"/>
  <c r="K76" i="1"/>
  <c r="P76" i="1" s="1"/>
  <c r="J21" i="1"/>
  <c r="K21" i="1" s="1"/>
  <c r="P21" i="1" s="1"/>
  <c r="J39" i="1"/>
  <c r="K39" i="1" s="1"/>
  <c r="P39" i="1" s="1"/>
  <c r="J56" i="1"/>
  <c r="K56" i="1" s="1"/>
  <c r="P56" i="1" s="1"/>
  <c r="J63" i="1"/>
  <c r="K63" i="1" s="1"/>
  <c r="P6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Joseph McGinnis</author>
    <author>dan</author>
  </authors>
  <commentList>
    <comment ref="K10" authorId="0" shapeId="0" xr:uid="{00000000-0006-0000-0200-000001000000}">
      <text>
        <r>
          <rPr>
            <b/>
            <sz val="9"/>
            <color indexed="81"/>
            <rFont val="Tahoma"/>
            <charset val="1"/>
          </rPr>
          <t>Select Gas Type.  Specific Gravities (Relative Densities) used are:
Nat Gas 0.60
Propane 1.52
Butane 2.07
Air-Gas Mix 1.20</t>
        </r>
      </text>
    </comment>
    <comment ref="L10" authorId="0" shapeId="0" xr:uid="{00000000-0006-0000-0200-000002000000}">
      <text>
        <r>
          <rPr>
            <b/>
            <sz val="8"/>
            <color indexed="81"/>
            <rFont val="Tahoma"/>
            <family val="2"/>
          </rPr>
          <t xml:space="preserve">** Gas Flow (run load) must be entered in cubic metres per hour (m3/hr) of the specific gas chosen.  Pressure drop (mbar) vs load calculations are based on the following Gas Specific Gravities (Relative Densities):
Natural Gas 0.60
Propane Gas 1.52
Butane 2.07
Air-Gas 1.20
Note:  Calorific value of the gas has not been factored in the load and pressure drop calculations.  To obtain the load based on energy value, one must mutliply by the heat content of the gas used.  Typical Gross Calorific Values (in MJ per cubic metre) are as follows:
Natural Gas 38.76
Propane Gas 93.10
Butane 121.80
Jersey (Air/Gas) 25.46
Guernsey (Air/Gas) 27.21
</t>
        </r>
      </text>
    </comment>
    <comment ref="K11" authorId="1" shapeId="0" xr:uid="{00000000-0006-0000-0200-000003000000}">
      <text>
        <r>
          <rPr>
            <sz val="9"/>
            <color indexed="81"/>
            <rFont val="Tahoma"/>
            <family val="2"/>
          </rPr>
          <t>Determine supply pressure from  meter or vessel/ECV:
Air/Gas Mix = 14mbar 
Natural Gas = 21mbar
Butane = 28mbar
Propane = 37mbar</t>
        </r>
      </text>
    </comment>
    <comment ref="K12" authorId="1" shapeId="0" xr:uid="{00000000-0006-0000-0200-000004000000}">
      <text>
        <r>
          <rPr>
            <sz val="9"/>
            <color indexed="81"/>
            <rFont val="Tahoma"/>
            <family val="2"/>
          </rPr>
          <t>The minimum allowable pressure at the appliance inlet or appliance isolation valve is based upon the maximum allowable design pressure drop across the installation which are: 
Natural gas = 1mbar
Propane = 2mbar
Butane = 2mbar
Air/Gas Mix = 2mbar</t>
        </r>
      </text>
    </comment>
    <comment ref="B14" authorId="1" shapeId="0" xr:uid="{00000000-0006-0000-0200-000005000000}">
      <text>
        <r>
          <rPr>
            <sz val="9"/>
            <color indexed="81"/>
            <rFont val="Tahoma"/>
            <family val="2"/>
          </rPr>
          <t>Use this column to specify starting pressure for each run.  
Pressure will come from meter (Supply 1), regulator (Supply 2) or another run (Column B).</t>
        </r>
      </text>
    </comment>
    <comment ref="D14" authorId="1" shapeId="0" xr:uid="{00000000-0006-0000-0200-000006000000}">
      <text>
        <r>
          <rPr>
            <sz val="9"/>
            <color indexed="81"/>
            <rFont val="Tahoma"/>
            <family val="2"/>
          </rPr>
          <t>Select actual run length only, not total developed length (TDL).</t>
        </r>
      </text>
    </comment>
    <comment ref="E14" authorId="1" shapeId="0" xr:uid="{00000000-0006-0000-0200-000007000000}">
      <text>
        <r>
          <rPr>
            <sz val="8"/>
            <color indexed="81"/>
            <rFont val="Tahoma"/>
            <family val="2"/>
          </rPr>
          <t xml:space="preserve">Value must be entered in cubic metres per hour of the GAS used (must convert using calorific value). </t>
        </r>
      </text>
    </comment>
    <comment ref="K14" authorId="1" shapeId="0" xr:uid="{00000000-0006-0000-0200-000008000000}">
      <text>
        <r>
          <rPr>
            <sz val="9"/>
            <color indexed="81"/>
            <rFont val="Tahoma"/>
            <family val="2"/>
          </rPr>
          <t xml:space="preserve">This will be the pressure at the end of the run. For medium pressure systems, delivery pressure to regulator </t>
        </r>
        <r>
          <rPr>
            <u/>
            <sz val="9"/>
            <color indexed="81"/>
            <rFont val="Tahoma"/>
            <family val="2"/>
          </rPr>
          <t>inlet</t>
        </r>
        <r>
          <rPr>
            <sz val="9"/>
            <color indexed="81"/>
            <rFont val="Tahoma"/>
            <family val="2"/>
          </rPr>
          <t xml:space="preserve"> should be 69 mbar.</t>
        </r>
      </text>
    </comment>
  </commentList>
</comments>
</file>

<file path=xl/sharedStrings.xml><?xml version="1.0" encoding="utf-8"?>
<sst xmlns="http://schemas.openxmlformats.org/spreadsheetml/2006/main" count="157" uniqueCount="142">
  <si>
    <t>Project:</t>
  </si>
  <si>
    <t>Date:</t>
  </si>
  <si>
    <t>Contact/Tel:</t>
  </si>
  <si>
    <t>Description:</t>
  </si>
  <si>
    <t>AA</t>
  </si>
  <si>
    <t>BB</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</si>
  <si>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</si>
  <si>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</si>
  <si>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</si>
  <si>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</si>
  <si>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</si>
  <si>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</si>
  <si>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</si>
  <si>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</si>
  <si>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</si>
  <si>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</si>
  <si>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</si>
  <si>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</si>
  <si>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</si>
  <si>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</si>
  <si>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</si>
  <si>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</si>
  <si>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</si>
  <si>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</si>
  <si>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</si>
  <si>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</si>
  <si>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</si>
  <si>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</si>
  <si>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</si>
  <si>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</si>
  <si>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</si>
  <si>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</si>
  <si>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BIP</t>
  </si>
  <si>
    <t>System Data and Requirements</t>
  </si>
  <si>
    <t>Drawn:</t>
  </si>
  <si>
    <t>Checked:</t>
  </si>
  <si>
    <t>Sheet:</t>
  </si>
  <si>
    <t>Pipe Type</t>
  </si>
  <si>
    <t>Location:</t>
  </si>
  <si>
    <t xml:space="preserve"> A</t>
  </si>
  <si>
    <t xml:space="preserve"> B</t>
  </si>
  <si>
    <t xml:space="preserve"> C</t>
  </si>
  <si>
    <t xml:space="preserve"> D</t>
  </si>
  <si>
    <t xml:space="preserve"> E</t>
  </si>
  <si>
    <t xml:space="preserve"> F</t>
  </si>
  <si>
    <t xml:space="preserve"> G</t>
  </si>
  <si>
    <t xml:space="preserve"> H</t>
  </si>
  <si>
    <t xml:space="preserve"> I</t>
  </si>
  <si>
    <t xml:space="preserve"> J</t>
  </si>
  <si>
    <t xml:space="preserve"> K</t>
  </si>
  <si>
    <t xml:space="preserve"> L</t>
  </si>
  <si>
    <t xml:space="preserve"> M</t>
  </si>
  <si>
    <t xml:space="preserve"> N</t>
  </si>
  <si>
    <t xml:space="preserve"> O</t>
  </si>
  <si>
    <t xml:space="preserve"> P</t>
  </si>
  <si>
    <t xml:space="preserve"> Q</t>
  </si>
  <si>
    <t xml:space="preserve"> R</t>
  </si>
  <si>
    <t xml:space="preserve"> S</t>
  </si>
  <si>
    <t xml:space="preserve"> T</t>
  </si>
  <si>
    <t xml:space="preserve"> U</t>
  </si>
  <si>
    <t xml:space="preserve"> V</t>
  </si>
  <si>
    <t xml:space="preserve"> W</t>
  </si>
  <si>
    <t xml:space="preserve"> X</t>
  </si>
  <si>
    <t xml:space="preserve"> Y</t>
  </si>
  <si>
    <t xml:space="preserve"> Z</t>
  </si>
  <si>
    <t xml:space="preserve"> 1</t>
  </si>
  <si>
    <t xml:space="preserve">Pipe Size </t>
  </si>
  <si>
    <t>Pipe Run</t>
  </si>
  <si>
    <t>TracPipe</t>
  </si>
  <si>
    <t>Notes</t>
  </si>
  <si>
    <t>Step 1</t>
  </si>
  <si>
    <t>Step 2</t>
  </si>
  <si>
    <t>Step 3</t>
  </si>
  <si>
    <t>Step 4</t>
  </si>
  <si>
    <t>Sum - Pressure-Loss Worksheet Instructions</t>
  </si>
  <si>
    <t>Step 5</t>
  </si>
  <si>
    <t>Step 6</t>
  </si>
  <si>
    <t>Step 8</t>
  </si>
  <si>
    <t>Step 7</t>
  </si>
  <si>
    <t>Run length</t>
  </si>
  <si>
    <t>Run load</t>
  </si>
  <si>
    <t>Source</t>
  </si>
  <si>
    <t>Pressure drop over run</t>
  </si>
  <si>
    <t>Pressure @ start of run</t>
  </si>
  <si>
    <t>Pressure @ end of run</t>
  </si>
  <si>
    <t>Run Description</t>
  </si>
  <si>
    <t>BC</t>
  </si>
  <si>
    <t>BD</t>
  </si>
  <si>
    <t>BE</t>
  </si>
  <si>
    <t>BF</t>
  </si>
  <si>
    <t>BG</t>
  </si>
  <si>
    <t>BH</t>
  </si>
  <si>
    <t>BI</t>
  </si>
  <si>
    <t>BJ</t>
  </si>
  <si>
    <t>BK</t>
  </si>
  <si>
    <t>(m)</t>
  </si>
  <si>
    <t>DN</t>
  </si>
  <si>
    <t>mbar / m</t>
  </si>
  <si>
    <t>mbar</t>
  </si>
  <si>
    <t>flowrate = (delta p/a)^1/b</t>
  </si>
  <si>
    <t>a</t>
  </si>
  <si>
    <t>b</t>
  </si>
  <si>
    <t>3/8"</t>
  </si>
  <si>
    <t xml:space="preserve">NEW Feb 2009 COMBO Curve </t>
  </si>
  <si>
    <t>1/2"</t>
  </si>
  <si>
    <t>3/4"</t>
  </si>
  <si>
    <t>1"</t>
  </si>
  <si>
    <t>1-1/4"</t>
  </si>
  <si>
    <t>NEW Dec 2006 Curve</t>
  </si>
  <si>
    <t>1 1/2"</t>
  </si>
  <si>
    <t>Original Curve - Foster Miller</t>
  </si>
  <si>
    <t>2"</t>
  </si>
  <si>
    <t>Metric a &amp; b factors - m^3/hr and mbar/m</t>
  </si>
  <si>
    <t>Pressure drop per metre</t>
  </si>
  <si>
    <t>CFH NG</t>
  </si>
  <si>
    <t>CMH LP</t>
  </si>
  <si>
    <t>CMH NG</t>
  </si>
  <si>
    <t>CFH LP 2520 BTU/cu.ft.</t>
  </si>
  <si>
    <t>BTU (1000 BTU/cu.ft.)</t>
  </si>
  <si>
    <t>"WC</t>
  </si>
  <si>
    <t>psi</t>
  </si>
  <si>
    <t>INPUTS IN RED</t>
  </si>
  <si>
    <t>OUTPUTS IN BLACK (Do not type over these cells)</t>
  </si>
  <si>
    <t>Tel: 01295 676 670</t>
  </si>
  <si>
    <t xml:space="preserve">Sum of Pressure Loss Worksheet </t>
  </si>
  <si>
    <t>FLAT</t>
  </si>
  <si>
    <r>
      <t xml:space="preserve">Enter supply pressure (cell “K12”). </t>
    </r>
    <r>
      <rPr>
        <b/>
        <sz val="10"/>
        <color indexed="13"/>
        <rFont val="Arial"/>
        <family val="2"/>
      </rPr>
      <t>For example 21mbar for Natural Gas, 37mbar for Propane and 28mbar for Butane.</t>
    </r>
  </si>
  <si>
    <t xml:space="preserve">Estimate the pipe size required for the pipe run being considered and enter this in Column “F” using the dropdown list. After the completion of the worksheet, note any “Pressures @ End of Run” in Column “F” that are shown in red. Red values represent a pressure drop in excess of the design limits previously inputted in Steps “2” and “3”. The pipe runs will need to be adjusted in size in order to bring the system within allowable design limits. </t>
  </si>
  <si>
    <t>Continue adjusting pipe sizes until optimum piping sizes are obtained. This is done under the cell block which states DN.</t>
  </si>
  <si>
    <r>
      <t>Enter “Run Length” and “Run Load” in Columns “D” and “E” respectively. The run length should be in metres (m) and is the equivalent length which should include any additional theoretical length added for bends, tees, AECV’s etc (see Table G7 of the TracPipe Design and Installation Specification (Current Edition) for relevant equivalent lengths).  The load is the maximum heat input that pipe is expected to carry and must be inputted in cubic metres per hour (m</t>
    </r>
    <r>
      <rPr>
        <vertAlign val="superscript"/>
        <sz val="10"/>
        <color indexed="13"/>
        <rFont val="Arial"/>
        <family val="2"/>
      </rPr>
      <t>3</t>
    </r>
    <r>
      <rPr>
        <sz val="10"/>
        <color indexed="13"/>
        <rFont val="Arial"/>
        <family val="2"/>
      </rPr>
      <t xml:space="preserve">/hr). </t>
    </r>
  </si>
  <si>
    <t xml:space="preserve">Enter the minimum pressure allowed at the end of the installation pipe (cell “K11”). This is the system operating pressure minus the allowable pressure drop across the installation. For example, you are allowed a maximum of 1mbar pressure drop across a Natural Gas installation (between the outlet of the gas meter and to any connected appliance) so in this cell you would enter 20mbar (21mbar nominal operating pressure minus 1mbar allowable pressure drop). </t>
  </si>
  <si>
    <t>Select "TracPipe" from the Pipe Type column (this table cannot be used for sizing any other type of pipe material) .</t>
  </si>
  <si>
    <t>Sum - Of - Pressure loss calculations are based on pressure drop per metre data located in Annex G of the TracPipe Design and Installation Specification - UK Version.</t>
  </si>
  <si>
    <t>Fuel Gas Type</t>
  </si>
  <si>
    <t>Nat Gas</t>
  </si>
  <si>
    <t>**Cubic Metres per Hour</t>
  </si>
  <si>
    <t>Select the Fuel Gas Type in cell K10.  Note:  Gas Types are based on the following Specific Gravity (also known as Relative Density): 0.60 - Natural Gas,  1.52 - Propane,  2.07 - Butane, 1.20 - Air-Gas.  For additonal information on gas calorific values, read the comments in the note in cells L10 and M10.</t>
  </si>
  <si>
    <t xml:space="preserve">Select supply pressure source for the run from the Column “B” dropdown list. Select “1” (Supply 1) for a meter (NG) or outlet of ECV/Cylinder regulator (LPG). Lettered selections (A, B, C…) refer to the pressure at the end of the pipe run. For example, if Pipe Run “D” is connected to the end of Pipe Run “C” (such as a branch off a tee), then select “C” as the "source" for pipe run "D" from the dropdown list. </t>
  </si>
  <si>
    <t>**For Notes about gas calorific value, read comments here**</t>
  </si>
  <si>
    <r>
      <t xml:space="preserve">Note: </t>
    </r>
    <r>
      <rPr>
        <i/>
        <sz val="9"/>
        <color indexed="13"/>
        <rFont val="Arial"/>
        <family val="2"/>
      </rPr>
      <t>"Source" (Column B) must be used to establish the starting pressure for each pipe run.  Pressure will come from the natural gas meter or propane/butane regulator (Supply 1), or from another pipe run in the system from Column A (runs A-BK).</t>
    </r>
  </si>
  <si>
    <t>Supply Pressure - Gas Meter or LPG Vessel / ECV outlet (Supply 1 )</t>
  </si>
  <si>
    <t>Minimum  pressure at appliance inlet or appliance isolation valve (taking in to account maximum allowable design pressure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</si>
</sst>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_);[Red]\(0.000\)"/>
  </numFmts>
  <fonts count="56" x14ac:knownFonts="1">
    <font>
      <sz val="10"/>
      <name val="Arial"/>
    </font>
    <font>
      <sz val="10"/>
      <name val="Arial"/>
      <family val="2"/>
    </font>
    <font>
      <u/>
      <sz val="10"/>
      <color indexed="12"/>
      <name val="Arial"/>
      <family val="2"/>
    </font>
    <font>
      <b/>
      <sz val="14"/>
      <name val="Arial Narrow"/>
      <family val="2"/>
    </font>
    <font>
      <sz val="8"/>
      <name val="Arial"/>
      <family val="2"/>
    </font>
    <font>
      <b/>
      <sz val="10"/>
      <name val="Arial Narrow"/>
      <family val="2"/>
    </font>
    <font>
      <sz val="10"/>
      <name val="Arial"/>
      <family val="2"/>
    </font>
    <font>
      <sz val="12"/>
      <name val="Times New Roman"/>
      <family val="1"/>
    </font>
    <font>
      <b/>
      <sz val="10"/>
      <color indexed="8"/>
      <name val="Arial Narrow"/>
      <family val="2"/>
    </font>
    <font>
      <sz val="10"/>
      <color indexed="8"/>
      <name val="Arial Narrow"/>
      <family val="2"/>
    </font>
    <font>
      <sz val="9"/>
      <name val="Arial"/>
      <family val="2"/>
    </font>
    <font>
      <sz val="9"/>
      <color indexed="8"/>
      <name val="Arial"/>
      <family val="2"/>
    </font>
    <font>
      <sz val="9"/>
      <name val="Arial"/>
      <family val="2"/>
    </font>
    <font>
      <sz val="9"/>
      <color indexed="8"/>
      <name val="Arial Narrow"/>
      <family val="2"/>
    </font>
    <font>
      <sz val="8"/>
      <color indexed="8"/>
      <name val="Arial"/>
      <family val="2"/>
    </font>
    <font>
      <sz val="8"/>
      <name val="Arial"/>
      <family val="2"/>
    </font>
    <font>
      <sz val="12"/>
      <name val="Arial"/>
      <family val="2"/>
    </font>
    <font>
      <sz val="8"/>
      <color indexed="81"/>
      <name val="Tahoma"/>
      <family val="2"/>
    </font>
    <font>
      <b/>
      <sz val="8"/>
      <name val="Arial Narrow"/>
      <family val="2"/>
    </font>
    <font>
      <sz val="12"/>
      <name val="Arial"/>
      <family val="2"/>
    </font>
    <font>
      <b/>
      <sz val="12"/>
      <name val="Arial Narrow"/>
      <family val="2"/>
    </font>
    <font>
      <sz val="12"/>
      <color indexed="8"/>
      <name val="Arial"/>
      <family val="2"/>
    </font>
    <font>
      <sz val="9"/>
      <color indexed="81"/>
      <name val="Tahoma"/>
      <family val="2"/>
    </font>
    <font>
      <u/>
      <sz val="9"/>
      <color indexed="81"/>
      <name val="Tahoma"/>
      <family val="2"/>
    </font>
    <font>
      <sz val="8"/>
      <color indexed="10"/>
      <name val="Arial"/>
      <family val="2"/>
    </font>
    <font>
      <i/>
      <sz val="9"/>
      <color indexed="13"/>
      <name val="Arial"/>
      <family val="2"/>
    </font>
    <font>
      <b/>
      <sz val="9"/>
      <color indexed="13"/>
      <name val="Arial"/>
      <family val="2"/>
    </font>
    <font>
      <b/>
      <sz val="10"/>
      <color indexed="13"/>
      <name val="Arial"/>
      <family val="2"/>
    </font>
    <font>
      <b/>
      <sz val="8.5"/>
      <color indexed="13"/>
      <name val="Arial"/>
      <family val="2"/>
    </font>
    <font>
      <sz val="9"/>
      <color indexed="13"/>
      <name val="Arial"/>
      <family val="2"/>
    </font>
    <font>
      <b/>
      <i/>
      <sz val="9"/>
      <color indexed="13"/>
      <name val="Arial"/>
      <family val="2"/>
    </font>
    <font>
      <i/>
      <sz val="10"/>
      <color indexed="13"/>
      <name val="Arial"/>
      <family val="2"/>
    </font>
    <font>
      <i/>
      <sz val="9"/>
      <color indexed="13"/>
      <name val="Arial"/>
      <family val="2"/>
    </font>
    <font>
      <b/>
      <sz val="12"/>
      <color indexed="13"/>
      <name val="Arial"/>
      <family val="2"/>
    </font>
    <font>
      <sz val="12"/>
      <color indexed="13"/>
      <name val="Arial"/>
      <family val="2"/>
    </font>
    <font>
      <sz val="10"/>
      <color indexed="13"/>
      <name val="Arial"/>
      <family val="2"/>
    </font>
    <font>
      <sz val="10"/>
      <color indexed="13"/>
      <name val="Arial Narrow"/>
      <family val="2"/>
    </font>
    <font>
      <i/>
      <sz val="12"/>
      <color indexed="13"/>
      <name val="Arial"/>
      <family val="2"/>
    </font>
    <font>
      <u/>
      <sz val="10"/>
      <color indexed="13"/>
      <name val="Arial"/>
      <family val="2"/>
    </font>
    <font>
      <b/>
      <sz val="10"/>
      <name val="Arial"/>
      <family val="2"/>
    </font>
    <font>
      <b/>
      <sz val="10"/>
      <color indexed="10"/>
      <name val="Arial"/>
      <family val="2"/>
    </font>
    <font>
      <b/>
      <i/>
      <sz val="10"/>
      <name val="Arial"/>
      <family val="2"/>
    </font>
    <font>
      <i/>
      <sz val="10"/>
      <name val="Arial"/>
      <family val="2"/>
    </font>
    <font>
      <sz val="10"/>
      <color indexed="10"/>
      <name val="Arial"/>
      <family val="2"/>
    </font>
    <font>
      <b/>
      <sz val="9"/>
      <name val="Arial"/>
      <family val="2"/>
    </font>
    <font>
      <sz val="8"/>
      <name val="Arial"/>
    </font>
    <font>
      <sz val="10"/>
      <color indexed="10"/>
      <name val="Arial"/>
    </font>
    <font>
      <sz val="6"/>
      <name val="Arial"/>
      <family val="2"/>
    </font>
    <font>
      <vertAlign val="superscript"/>
      <sz val="10"/>
      <color indexed="13"/>
      <name val="Arial"/>
      <family val="2"/>
    </font>
    <font>
      <b/>
      <sz val="9"/>
      <color indexed="81"/>
      <name val="Tahoma"/>
      <charset val="1"/>
    </font>
    <font>
      <b/>
      <sz val="8"/>
      <color indexed="81"/>
      <name val="Tahoma"/>
      <family val="2"/>
    </font>
    <font>
      <b/>
      <sz val="26"/>
      <color rgb="FF733550"/>
      <name val="Arial"/>
      <family val="2"/>
    </font>
    <font>
      <sz val="26"/>
      <color rgb="FF733550"/>
      <name val="Arial"/>
      <family val="2"/>
    </font>
    <font>
      <b/>
      <sz val="12"/>
      <color rgb="FF733550"/>
      <name val="Arial"/>
      <family val="2"/>
    </font>
    <font>
      <sz val="12"/>
      <color rgb="FF733550"/>
      <name val="Arial"/>
      <family val="2"/>
    </font>
    <font>
      <b/>
      <i/>
      <sz val="9"/>
      <color rgb="FFFFFF00"/>
      <name val="Arial"/>
      <family val="2"/>
    </font>
  </fonts>
  <fills count="9">
    <fill>
      <patternFill patternType="none"/>
    </fill>
    <fill>
      <patternFill patternType="gray125"/>
    </fill>
    <fill>
      <patternFill patternType="solid">
        <fgColor indexed="50"/>
        <bgColor indexed="64"/>
      </patternFill>
    </fill>
    <fill>
      <patternFill patternType="solid">
        <fgColor indexed="41"/>
        <bgColor indexed="64"/>
      </patternFill>
    </fill>
    <fill>
      <patternFill patternType="solid">
        <fgColor indexed="43"/>
        <bgColor indexed="64"/>
      </patternFill>
    </fill>
    <fill>
      <patternFill patternType="solid">
        <fgColor indexed="16"/>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57">
    <xf numFmtId="0" fontId="0" fillId="0" borderId="0" xfId="0"/>
    <xf numFmtId="0" fontId="4" fillId="0" borderId="0" xfId="0" applyFont="1"/>
    <xf numFmtId="0" fontId="9" fillId="0" borderId="0" xfId="0" applyFont="1" applyFill="1" applyBorder="1" applyAlignment="1" applyProtection="1">
      <alignment horizontal="left" vertical="top" wrapText="1"/>
      <protection locked="0"/>
    </xf>
    <xf numFmtId="2" fontId="9" fillId="0" borderId="0" xfId="0" applyNumberFormat="1" applyFont="1" applyFill="1" applyBorder="1" applyAlignment="1" applyProtection="1">
      <alignment vertical="top" wrapText="1"/>
      <protection locked="0"/>
    </xf>
    <xf numFmtId="0" fontId="5" fillId="0" borderId="0" xfId="0" applyFont="1" applyBorder="1" applyAlignment="1">
      <alignment horizontal="center" vertical="top" wrapText="1"/>
    </xf>
    <xf numFmtId="1" fontId="9" fillId="0" borderId="0" xfId="0" applyNumberFormat="1" applyFont="1" applyFill="1" applyBorder="1" applyAlignment="1" applyProtection="1">
      <alignment horizontal="center" vertical="top" wrapText="1"/>
      <protection locked="0"/>
    </xf>
    <xf numFmtId="49" fontId="9" fillId="0" borderId="0" xfId="0" applyNumberFormat="1" applyFont="1" applyFill="1" applyBorder="1" applyAlignment="1" applyProtection="1">
      <alignment horizontal="center" vertical="top" wrapText="1"/>
      <protection locked="0"/>
    </xf>
    <xf numFmtId="165" fontId="9" fillId="0" borderId="0" xfId="0" applyNumberFormat="1" applyFont="1" applyFill="1" applyBorder="1" applyAlignment="1" applyProtection="1">
      <alignment horizontal="center" vertical="top" wrapText="1"/>
      <protection locked="0"/>
    </xf>
    <xf numFmtId="164" fontId="9" fillId="0" borderId="0" xfId="0" applyNumberFormat="1" applyFont="1" applyFill="1" applyBorder="1" applyAlignment="1" applyProtection="1">
      <alignment horizontal="center" vertical="top" wrapText="1"/>
    </xf>
    <xf numFmtId="1" fontId="9" fillId="0" borderId="0" xfId="0" applyNumberFormat="1" applyFont="1" applyFill="1" applyBorder="1" applyAlignment="1" applyProtection="1">
      <alignment horizontal="left" vertical="top" wrapText="1"/>
      <protection locked="0"/>
    </xf>
    <xf numFmtId="0" fontId="9" fillId="0" borderId="0" xfId="0" applyFont="1" applyFill="1" applyBorder="1" applyAlignment="1" applyProtection="1">
      <alignment vertical="top" wrapText="1"/>
      <protection locked="0"/>
    </xf>
    <xf numFmtId="0" fontId="0" fillId="0" borderId="0" xfId="0" applyBorder="1"/>
    <xf numFmtId="166" fontId="9" fillId="0" borderId="0" xfId="0" applyNumberFormat="1" applyFont="1" applyFill="1" applyBorder="1" applyAlignment="1" applyProtection="1">
      <alignment horizontal="center" vertical="top" wrapText="1"/>
    </xf>
    <xf numFmtId="0" fontId="1" fillId="0" borderId="0" xfId="0" applyFont="1" applyFill="1" applyBorder="1" applyAlignment="1">
      <alignment horizontal="left"/>
    </xf>
    <xf numFmtId="0" fontId="7" fillId="0" borderId="0" xfId="0" applyFont="1" applyBorder="1" applyAlignment="1">
      <alignment vertical="top" wrapText="1"/>
    </xf>
    <xf numFmtId="0" fontId="5" fillId="0" borderId="0" xfId="0" applyFont="1" applyFill="1" applyBorder="1" applyAlignment="1" applyProtection="1">
      <alignment horizontal="center" vertical="top" wrapText="1"/>
    </xf>
    <xf numFmtId="0" fontId="8" fillId="0" borderId="0" xfId="0" applyFont="1" applyFill="1" applyBorder="1" applyAlignment="1" applyProtection="1">
      <alignment horizontal="center" vertical="top" wrapText="1"/>
    </xf>
    <xf numFmtId="0" fontId="7" fillId="0" borderId="0" xfId="0" applyFont="1" applyBorder="1" applyAlignment="1">
      <alignment horizontal="center" vertical="top" wrapText="1"/>
    </xf>
    <xf numFmtId="0" fontId="4" fillId="0" borderId="0" xfId="0" applyFont="1" applyFill="1" applyBorder="1" applyAlignment="1" applyProtection="1">
      <alignment horizontal="center" vertical="top" wrapText="1"/>
    </xf>
    <xf numFmtId="0" fontId="6" fillId="0" borderId="0" xfId="0" applyFont="1"/>
    <xf numFmtId="0" fontId="5"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165" fontId="12" fillId="0" borderId="0" xfId="0" applyNumberFormat="1" applyFont="1" applyAlignment="1">
      <alignment horizontal="center"/>
    </xf>
    <xf numFmtId="0" fontId="12" fillId="0" borderId="0" xfId="0" applyFont="1" applyAlignment="1">
      <alignment horizontal="center"/>
    </xf>
    <xf numFmtId="0" fontId="12" fillId="0" borderId="0" xfId="0" applyFont="1"/>
    <xf numFmtId="165" fontId="13" fillId="0" borderId="0" xfId="0" applyNumberFormat="1" applyFont="1" applyFill="1" applyBorder="1" applyAlignment="1" applyProtection="1">
      <alignment horizontal="center" vertical="top" wrapText="1"/>
      <protection locked="0"/>
    </xf>
    <xf numFmtId="1" fontId="12" fillId="0" borderId="0" xfId="0" applyNumberFormat="1" applyFont="1" applyAlignment="1">
      <alignment horizontal="center"/>
    </xf>
    <xf numFmtId="165" fontId="0" fillId="0" borderId="0" xfId="0" applyNumberFormat="1" applyAlignment="1">
      <alignment horizontal="center"/>
    </xf>
    <xf numFmtId="0" fontId="0" fillId="0" borderId="0" xfId="0" applyAlignment="1">
      <alignment vertical="center"/>
    </xf>
    <xf numFmtId="165" fontId="12" fillId="0" borderId="0" xfId="0" applyNumberFormat="1" applyFont="1" applyAlignment="1">
      <alignment horizontal="center" vertical="center"/>
    </xf>
    <xf numFmtId="1" fontId="12" fillId="0" borderId="0" xfId="0" applyNumberFormat="1" applyFont="1" applyAlignment="1">
      <alignment horizontal="center" vertical="center"/>
    </xf>
    <xf numFmtId="165" fontId="14" fillId="0" borderId="0" xfId="0" applyNumberFormat="1" applyFont="1" applyFill="1" applyBorder="1" applyAlignment="1" applyProtection="1">
      <alignment horizontal="center" vertical="center"/>
      <protection hidden="1"/>
    </xf>
    <xf numFmtId="0" fontId="18" fillId="0" borderId="0" xfId="0" applyFont="1" applyFill="1" applyBorder="1" applyAlignment="1" applyProtection="1">
      <alignment horizontal="center" vertical="top" wrapText="1"/>
    </xf>
    <xf numFmtId="165" fontId="15" fillId="0" borderId="0" xfId="0" applyNumberFormat="1" applyFont="1" applyAlignment="1">
      <alignment horizontal="center"/>
    </xf>
    <xf numFmtId="165" fontId="19" fillId="0" borderId="0" xfId="0" applyNumberFormat="1" applyFont="1" applyAlignment="1">
      <alignment horizontal="center"/>
    </xf>
    <xf numFmtId="0" fontId="19" fillId="0" borderId="0" xfId="0" applyFont="1" applyAlignment="1">
      <alignment horizontal="center"/>
    </xf>
    <xf numFmtId="0" fontId="16" fillId="0" borderId="0" xfId="0" applyFont="1"/>
    <xf numFmtId="12" fontId="11" fillId="2" borderId="1" xfId="0" applyNumberFormat="1" applyFont="1" applyFill="1" applyBorder="1" applyAlignment="1" applyProtection="1">
      <alignment horizontal="center" vertical="top" wrapText="1"/>
      <protection locked="0"/>
    </xf>
    <xf numFmtId="0" fontId="15" fillId="0" borderId="0" xfId="0" applyFont="1" applyAlignment="1">
      <alignment textRotation="45"/>
    </xf>
    <xf numFmtId="0" fontId="15" fillId="0" borderId="0" xfId="0" applyFont="1" applyAlignment="1"/>
    <xf numFmtId="0" fontId="18" fillId="0" borderId="0" xfId="0" applyFont="1" applyFill="1" applyBorder="1" applyAlignment="1" applyProtection="1">
      <alignment horizontal="center" vertical="top" textRotation="45" wrapText="1"/>
    </xf>
    <xf numFmtId="0" fontId="5" fillId="0" borderId="0" xfId="0" applyFont="1" applyFill="1" applyBorder="1" applyAlignment="1" applyProtection="1">
      <alignment horizontal="center" vertical="top" textRotation="45" wrapText="1"/>
    </xf>
    <xf numFmtId="165" fontId="15" fillId="0" borderId="0" xfId="0" applyNumberFormat="1" applyFont="1" applyAlignment="1">
      <alignment horizontal="center" textRotation="45"/>
    </xf>
    <xf numFmtId="0" fontId="4" fillId="0" borderId="0" xfId="0" applyFont="1" applyAlignment="1" applyProtection="1">
      <alignment horizontal="center" vertical="center"/>
    </xf>
    <xf numFmtId="0" fontId="0" fillId="0" borderId="0" xfId="0" applyProtection="1"/>
    <xf numFmtId="165" fontId="4" fillId="0" borderId="0" xfId="0" applyNumberFormat="1" applyFont="1" applyAlignment="1" applyProtection="1">
      <alignment horizontal="center" vertical="center"/>
    </xf>
    <xf numFmtId="165" fontId="12" fillId="0" borderId="0" xfId="0" applyNumberFormat="1" applyFont="1" applyAlignment="1" applyProtection="1">
      <alignment horizontal="center"/>
    </xf>
    <xf numFmtId="165" fontId="19" fillId="0" borderId="0" xfId="0" applyNumberFormat="1" applyFont="1" applyAlignment="1" applyProtection="1">
      <alignment horizontal="center"/>
    </xf>
    <xf numFmtId="165" fontId="14" fillId="0" borderId="0" xfId="0" applyNumberFormat="1" applyFont="1" applyFill="1" applyBorder="1" applyAlignment="1" applyProtection="1">
      <alignment horizontal="center" vertical="center"/>
    </xf>
    <xf numFmtId="165" fontId="13" fillId="0" borderId="0" xfId="0" applyNumberFormat="1" applyFont="1" applyFill="1" applyBorder="1" applyAlignment="1" applyProtection="1">
      <alignment horizontal="center" vertical="top" wrapText="1"/>
    </xf>
    <xf numFmtId="0" fontId="3" fillId="0" borderId="0" xfId="0" applyFont="1" applyBorder="1" applyAlignment="1" applyProtection="1">
      <alignment horizontal="center" vertical="top" wrapText="1"/>
    </xf>
    <xf numFmtId="12" fontId="4" fillId="0" borderId="0" xfId="0" applyNumberFormat="1" applyFont="1" applyAlignment="1" applyProtection="1">
      <alignment horizontal="center" vertical="center"/>
    </xf>
    <xf numFmtId="1" fontId="4" fillId="0" borderId="0" xfId="0" applyNumberFormat="1" applyFont="1" applyAlignment="1" applyProtection="1">
      <alignment horizontal="center" vertical="center"/>
    </xf>
    <xf numFmtId="1" fontId="12" fillId="0" borderId="0" xfId="0" applyNumberFormat="1" applyFont="1" applyAlignment="1" applyProtection="1">
      <alignment horizontal="center"/>
    </xf>
    <xf numFmtId="0" fontId="3" fillId="0" borderId="0" xfId="0" applyFont="1" applyBorder="1" applyAlignment="1" applyProtection="1">
      <alignment horizontal="center" vertical="center" wrapText="1"/>
    </xf>
    <xf numFmtId="0" fontId="0" fillId="0" borderId="0" xfId="0" applyAlignment="1" applyProtection="1">
      <alignment vertical="center"/>
    </xf>
    <xf numFmtId="1" fontId="12" fillId="0" borderId="0" xfId="0" applyNumberFormat="1" applyFont="1" applyAlignment="1" applyProtection="1">
      <alignment horizontal="center" vertical="center"/>
    </xf>
    <xf numFmtId="165" fontId="15" fillId="0" borderId="0" xfId="0" applyNumberFormat="1" applyFont="1" applyAlignment="1" applyProtection="1">
      <alignment horizontal="center" textRotation="45"/>
    </xf>
    <xf numFmtId="165" fontId="15" fillId="0" borderId="0" xfId="0" applyNumberFormat="1" applyFont="1" applyAlignment="1" applyProtection="1">
      <alignment horizontal="center"/>
    </xf>
    <xf numFmtId="165" fontId="9" fillId="0" borderId="0" xfId="0" applyNumberFormat="1" applyFont="1" applyFill="1" applyBorder="1" applyAlignment="1" applyProtection="1">
      <alignment horizontal="center" vertical="top" wrapText="1"/>
    </xf>
    <xf numFmtId="165" fontId="0" fillId="0" borderId="0" xfId="0" applyNumberFormat="1" applyAlignment="1" applyProtection="1">
      <alignment horizontal="center"/>
    </xf>
    <xf numFmtId="12" fontId="9" fillId="0" borderId="0" xfId="0" applyNumberFormat="1" applyFont="1" applyFill="1" applyBorder="1" applyAlignment="1" applyProtection="1">
      <alignment horizontal="center" vertical="top" wrapText="1"/>
    </xf>
    <xf numFmtId="0" fontId="12" fillId="0" borderId="0" xfId="0" applyFont="1" applyProtection="1"/>
    <xf numFmtId="0" fontId="9" fillId="0" borderId="0" xfId="0" applyFont="1" applyFill="1" applyBorder="1" applyAlignment="1" applyProtection="1">
      <alignment horizontal="left" vertical="top" wrapText="1"/>
    </xf>
    <xf numFmtId="2" fontId="9" fillId="0" borderId="0" xfId="0" applyNumberFormat="1" applyFont="1" applyFill="1" applyBorder="1" applyAlignment="1" applyProtection="1">
      <alignment vertical="top" wrapText="1"/>
    </xf>
    <xf numFmtId="0" fontId="4" fillId="0" borderId="0" xfId="0" applyFont="1" applyBorder="1" applyAlignment="1" applyProtection="1">
      <alignment horizontal="center" vertical="center"/>
    </xf>
    <xf numFmtId="0" fontId="4" fillId="3" borderId="0" xfId="0" applyFont="1" applyFill="1" applyAlignment="1" applyProtection="1">
      <alignment horizontal="center" vertical="center"/>
    </xf>
    <xf numFmtId="1" fontId="9" fillId="0" borderId="0" xfId="0" applyNumberFormat="1" applyFont="1" applyFill="1" applyBorder="1" applyAlignment="1" applyProtection="1">
      <alignment horizontal="left" vertical="top" wrapText="1"/>
    </xf>
    <xf numFmtId="1" fontId="9" fillId="0" borderId="0" xfId="0" applyNumberFormat="1" applyFont="1" applyFill="1" applyBorder="1" applyAlignment="1" applyProtection="1">
      <alignment horizontal="center" vertical="top" wrapText="1"/>
    </xf>
    <xf numFmtId="12" fontId="4" fillId="0" borderId="0" xfId="0" applyNumberFormat="1" applyFont="1" applyBorder="1" applyAlignment="1" applyProtection="1">
      <alignment horizontal="center" vertical="center"/>
    </xf>
    <xf numFmtId="165" fontId="4" fillId="0" borderId="0" xfId="0" applyNumberFormat="1" applyFont="1" applyBorder="1" applyAlignment="1" applyProtection="1">
      <alignment horizontal="center" vertical="center"/>
    </xf>
    <xf numFmtId="0" fontId="0" fillId="0" borderId="0" xfId="0" applyBorder="1" applyProtection="1"/>
    <xf numFmtId="12" fontId="4" fillId="0" borderId="0" xfId="0" applyNumberFormat="1" applyFont="1" applyFill="1" applyBorder="1" applyAlignment="1" applyProtection="1">
      <alignment horizontal="center" vertical="center"/>
    </xf>
    <xf numFmtId="165" fontId="4" fillId="0" borderId="0" xfId="0" applyNumberFormat="1"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1" fillId="0" borderId="0" xfId="0" applyFont="1" applyFill="1" applyBorder="1" applyAlignment="1" applyProtection="1">
      <alignment horizontal="left"/>
    </xf>
    <xf numFmtId="0" fontId="0" fillId="0" borderId="0" xfId="0" applyProtection="1">
      <protection locked="0"/>
    </xf>
    <xf numFmtId="0" fontId="20" fillId="0" borderId="0" xfId="0" applyFont="1" applyFill="1" applyBorder="1" applyAlignment="1" applyProtection="1">
      <alignment horizontal="center"/>
      <protection locked="0"/>
    </xf>
    <xf numFmtId="14" fontId="6" fillId="0" borderId="0" xfId="0" applyNumberFormat="1" applyFont="1" applyBorder="1" applyAlignment="1" applyProtection="1">
      <alignment horizontal="left"/>
      <protection locked="0"/>
    </xf>
    <xf numFmtId="0" fontId="6" fillId="0" borderId="0" xfId="0" applyFont="1" applyBorder="1" applyProtection="1">
      <protection locked="0"/>
    </xf>
    <xf numFmtId="0" fontId="4" fillId="0" borderId="0" xfId="0" applyFont="1" applyBorder="1" applyProtection="1">
      <protection locked="0"/>
    </xf>
    <xf numFmtId="0" fontId="3" fillId="0" borderId="0" xfId="0" applyFont="1" applyBorder="1" applyAlignment="1" applyProtection="1">
      <alignment horizontal="center" vertical="top" wrapText="1"/>
      <protection locked="0"/>
    </xf>
    <xf numFmtId="0" fontId="39" fillId="4" borderId="2" xfId="0" applyFont="1" applyFill="1" applyBorder="1" applyProtection="1"/>
    <xf numFmtId="0" fontId="39" fillId="4" borderId="3" xfId="0" applyFont="1" applyFill="1" applyBorder="1" applyAlignment="1" applyProtection="1">
      <alignment vertical="center"/>
    </xf>
    <xf numFmtId="0" fontId="39" fillId="4" borderId="3" xfId="0" applyFont="1" applyFill="1" applyBorder="1" applyProtection="1"/>
    <xf numFmtId="0" fontId="40" fillId="4" borderId="4" xfId="0" applyFont="1" applyFill="1" applyBorder="1" applyProtection="1"/>
    <xf numFmtId="0" fontId="39" fillId="4" borderId="5" xfId="0" applyFont="1" applyFill="1" applyBorder="1" applyProtection="1"/>
    <xf numFmtId="0" fontId="39" fillId="4" borderId="3" xfId="0" applyFont="1" applyFill="1" applyBorder="1" applyAlignment="1" applyProtection="1">
      <alignment horizontal="center"/>
    </xf>
    <xf numFmtId="0" fontId="39" fillId="4" borderId="4" xfId="0" applyFont="1" applyFill="1" applyBorder="1" applyAlignment="1" applyProtection="1">
      <alignment horizontal="center"/>
    </xf>
    <xf numFmtId="0" fontId="1" fillId="4" borderId="6" xfId="0" applyFont="1" applyFill="1" applyBorder="1" applyProtection="1"/>
    <xf numFmtId="0" fontId="1" fillId="4" borderId="7" xfId="0" applyFont="1" applyFill="1" applyBorder="1" applyProtection="1"/>
    <xf numFmtId="0" fontId="1" fillId="4" borderId="8" xfId="0" applyFont="1" applyFill="1" applyBorder="1" applyProtection="1"/>
    <xf numFmtId="0" fontId="1" fillId="4" borderId="0" xfId="0" applyFont="1" applyFill="1" applyBorder="1" applyProtection="1"/>
    <xf numFmtId="0" fontId="1" fillId="4" borderId="9" xfId="0" applyFont="1" applyFill="1" applyBorder="1" applyProtection="1"/>
    <xf numFmtId="0" fontId="39" fillId="4" borderId="10" xfId="0" applyFont="1" applyFill="1" applyBorder="1" applyAlignment="1" applyProtection="1">
      <alignment horizontal="center"/>
    </xf>
    <xf numFmtId="11" fontId="1" fillId="4" borderId="0" xfId="0" applyNumberFormat="1" applyFont="1" applyFill="1" applyBorder="1" applyProtection="1"/>
    <xf numFmtId="165" fontId="1" fillId="4" borderId="9" xfId="0" applyNumberFormat="1" applyFont="1" applyFill="1" applyBorder="1" applyProtection="1"/>
    <xf numFmtId="0" fontId="42" fillId="4" borderId="0" xfId="0" applyFont="1" applyFill="1" applyBorder="1" applyProtection="1"/>
    <xf numFmtId="0" fontId="43" fillId="4" borderId="7" xfId="0" applyFont="1" applyFill="1" applyBorder="1" applyProtection="1"/>
    <xf numFmtId="0" fontId="43" fillId="4" borderId="8" xfId="0" applyFont="1" applyFill="1" applyBorder="1" applyProtection="1"/>
    <xf numFmtId="0" fontId="41" fillId="4" borderId="2" xfId="0" applyFont="1" applyFill="1" applyBorder="1" applyProtection="1"/>
    <xf numFmtId="0" fontId="39" fillId="4" borderId="4" xfId="0" applyFont="1" applyFill="1" applyBorder="1" applyProtection="1"/>
    <xf numFmtId="1" fontId="0" fillId="0" borderId="0" xfId="0" applyNumberFormat="1" applyAlignment="1">
      <alignment horizontal="center"/>
    </xf>
    <xf numFmtId="2" fontId="0" fillId="0" borderId="0" xfId="0" applyNumberFormat="1" applyAlignment="1">
      <alignment horizontal="center"/>
    </xf>
    <xf numFmtId="0" fontId="37" fillId="5" borderId="0" xfId="0" applyFont="1" applyFill="1" applyBorder="1" applyAlignment="1" applyProtection="1">
      <alignment wrapText="1"/>
    </xf>
    <xf numFmtId="0" fontId="37" fillId="5" borderId="11" xfId="0" applyFont="1" applyFill="1" applyBorder="1" applyAlignment="1" applyProtection="1">
      <alignment wrapText="1"/>
    </xf>
    <xf numFmtId="165" fontId="14" fillId="5" borderId="0" xfId="0" applyNumberFormat="1" applyFont="1" applyFill="1" applyBorder="1" applyAlignment="1" applyProtection="1">
      <alignment horizontal="center" vertical="center"/>
    </xf>
    <xf numFmtId="0" fontId="3" fillId="5" borderId="0" xfId="0" applyFont="1" applyFill="1" applyBorder="1" applyAlignment="1" applyProtection="1">
      <alignment horizontal="center"/>
    </xf>
    <xf numFmtId="0" fontId="4" fillId="5" borderId="0" xfId="0" applyFont="1" applyFill="1" applyAlignment="1" applyProtection="1">
      <alignment horizontal="center" vertical="center"/>
    </xf>
    <xf numFmtId="165" fontId="21" fillId="0" borderId="0" xfId="0" applyNumberFormat="1" applyFont="1" applyFill="1" applyBorder="1" applyAlignment="1" applyProtection="1">
      <alignment horizontal="center" vertical="center"/>
    </xf>
    <xf numFmtId="0" fontId="20" fillId="0" borderId="0" xfId="0" applyFont="1" applyFill="1" applyBorder="1" applyAlignment="1" applyProtection="1">
      <alignment horizontal="center"/>
    </xf>
    <xf numFmtId="0" fontId="16" fillId="0" borderId="0" xfId="0" applyFont="1" applyAlignment="1" applyProtection="1">
      <alignment horizontal="center" vertical="center"/>
    </xf>
    <xf numFmtId="165" fontId="16" fillId="0" borderId="0" xfId="0" applyNumberFormat="1" applyFont="1" applyAlignment="1" applyProtection="1">
      <alignment horizontal="center" vertical="center"/>
    </xf>
    <xf numFmtId="14" fontId="6" fillId="0" borderId="0" xfId="0" applyNumberFormat="1" applyFont="1" applyBorder="1" applyAlignment="1" applyProtection="1">
      <alignment horizontal="left"/>
    </xf>
    <xf numFmtId="0" fontId="6" fillId="0" borderId="0" xfId="0" applyFont="1" applyBorder="1" applyProtection="1"/>
    <xf numFmtId="0" fontId="4" fillId="0" borderId="0" xfId="0" applyFont="1" applyBorder="1" applyProtection="1"/>
    <xf numFmtId="49" fontId="14" fillId="0" borderId="0" xfId="0" applyNumberFormat="1" applyFont="1" applyFill="1" applyBorder="1" applyAlignment="1" applyProtection="1">
      <alignment horizontal="center" vertical="center" textRotation="45"/>
    </xf>
    <xf numFmtId="165" fontId="14" fillId="0" borderId="0" xfId="0" applyNumberFormat="1" applyFont="1" applyFill="1" applyBorder="1" applyAlignment="1" applyProtection="1">
      <alignment horizontal="center" vertical="center" textRotation="45"/>
    </xf>
    <xf numFmtId="165" fontId="4" fillId="0" borderId="0" xfId="0" applyNumberFormat="1" applyFont="1" applyAlignment="1" applyProtection="1">
      <alignment horizontal="center" vertical="center" textRotation="45"/>
    </xf>
    <xf numFmtId="0" fontId="4" fillId="0" borderId="0" xfId="0" applyFont="1" applyFill="1" applyBorder="1" applyAlignment="1" applyProtection="1">
      <alignment horizontal="center" vertical="center" textRotation="45"/>
    </xf>
    <xf numFmtId="165" fontId="12" fillId="0" borderId="0" xfId="0" applyNumberFormat="1" applyFont="1" applyAlignment="1" applyProtection="1">
      <alignment horizontal="center" textRotation="45"/>
    </xf>
    <xf numFmtId="12" fontId="24" fillId="0" borderId="0" xfId="0" applyNumberFormat="1" applyFont="1" applyAlignment="1" applyProtection="1">
      <alignment horizontal="center" vertical="center"/>
    </xf>
    <xf numFmtId="12" fontId="24" fillId="0" borderId="0" xfId="0" applyNumberFormat="1" applyFont="1" applyAlignment="1" applyProtection="1">
      <alignment horizontal="right" vertical="center"/>
    </xf>
    <xf numFmtId="0" fontId="0" fillId="0" borderId="0" xfId="0" applyAlignment="1">
      <alignment horizontal="center"/>
    </xf>
    <xf numFmtId="0" fontId="40" fillId="0" borderId="0" xfId="0" applyFont="1"/>
    <xf numFmtId="0" fontId="39" fillId="0" borderId="0" xfId="0" applyFont="1"/>
    <xf numFmtId="0" fontId="46" fillId="0" borderId="0" xfId="0" applyFont="1" applyAlignment="1">
      <alignment horizontal="center"/>
    </xf>
    <xf numFmtId="0" fontId="40"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xf>
    <xf numFmtId="0" fontId="39" fillId="0" borderId="0" xfId="0" applyFont="1" applyAlignment="1">
      <alignment horizontal="center"/>
    </xf>
    <xf numFmtId="166" fontId="43" fillId="0" borderId="0" xfId="0" applyNumberFormat="1" applyFont="1" applyAlignment="1">
      <alignment horizontal="center"/>
    </xf>
    <xf numFmtId="2" fontId="46" fillId="0" borderId="0" xfId="0" applyNumberFormat="1" applyFont="1" applyAlignment="1">
      <alignment horizontal="center"/>
    </xf>
    <xf numFmtId="0" fontId="4" fillId="6" borderId="0" xfId="0" applyFont="1" applyFill="1"/>
    <xf numFmtId="49" fontId="26" fillId="6" borderId="12" xfId="0" applyNumberFormat="1" applyFont="1" applyFill="1" applyBorder="1" applyAlignment="1" applyProtection="1">
      <alignment horizontal="left" vertical="top"/>
    </xf>
    <xf numFmtId="49" fontId="26" fillId="6" borderId="13" xfId="0" applyNumberFormat="1" applyFont="1" applyFill="1" applyBorder="1" applyAlignment="1" applyProtection="1">
      <alignment vertical="top"/>
    </xf>
    <xf numFmtId="49" fontId="26" fillId="6" borderId="14" xfId="0" applyNumberFormat="1" applyFont="1" applyFill="1" applyBorder="1" applyAlignment="1" applyProtection="1">
      <alignment vertical="top"/>
    </xf>
    <xf numFmtId="0" fontId="26" fillId="6" borderId="12" xfId="0" applyFont="1" applyFill="1" applyBorder="1" applyAlignment="1" applyProtection="1">
      <alignment horizontal="left"/>
    </xf>
    <xf numFmtId="0" fontId="26" fillId="6" borderId="1" xfId="0" applyFont="1" applyFill="1" applyBorder="1" applyAlignment="1" applyProtection="1">
      <alignment horizontal="left"/>
    </xf>
    <xf numFmtId="0" fontId="26" fillId="6" borderId="15" xfId="0" applyFont="1" applyFill="1" applyBorder="1" applyAlignment="1" applyProtection="1">
      <alignment horizontal="center" vertical="center"/>
    </xf>
    <xf numFmtId="0" fontId="26" fillId="6" borderId="0" xfId="0" applyFont="1" applyFill="1" applyBorder="1" applyAlignment="1" applyProtection="1">
      <alignment horizontal="center" vertical="center"/>
    </xf>
    <xf numFmtId="0" fontId="27" fillId="6" borderId="0" xfId="0" applyFont="1" applyFill="1" applyBorder="1" applyAlignment="1" applyProtection="1">
      <alignment horizontal="center" vertical="center"/>
    </xf>
    <xf numFmtId="0" fontId="27" fillId="6" borderId="11" xfId="0" applyFont="1" applyFill="1" applyBorder="1" applyAlignment="1" applyProtection="1">
      <alignment horizontal="center" vertical="center"/>
    </xf>
    <xf numFmtId="0" fontId="28" fillId="6" borderId="1" xfId="0" applyFont="1" applyFill="1" applyBorder="1" applyAlignment="1" applyProtection="1">
      <alignment horizontal="center" vertical="center" textRotation="45" wrapText="1"/>
    </xf>
    <xf numFmtId="0" fontId="15" fillId="6" borderId="0" xfId="0" applyFont="1" applyFill="1" applyAlignment="1">
      <alignment textRotation="45"/>
    </xf>
    <xf numFmtId="0" fontId="28" fillId="6" borderId="1" xfId="0" applyFont="1" applyFill="1" applyBorder="1" applyAlignment="1" applyProtection="1">
      <alignment horizontal="center" vertical="center" wrapText="1"/>
    </xf>
    <xf numFmtId="0" fontId="15" fillId="6" borderId="0" xfId="0" applyFont="1" applyFill="1" applyAlignment="1"/>
    <xf numFmtId="0" fontId="26" fillId="6" borderId="1" xfId="0" applyFont="1" applyFill="1" applyBorder="1" applyAlignment="1" applyProtection="1">
      <alignment horizontal="center" vertical="top" wrapText="1"/>
    </xf>
    <xf numFmtId="0" fontId="26" fillId="6" borderId="14" xfId="0" applyFont="1" applyFill="1" applyBorder="1" applyAlignment="1" applyProtection="1">
      <alignment horizontal="center" vertical="top" wrapText="1"/>
    </xf>
    <xf numFmtId="165" fontId="29" fillId="6" borderId="1" xfId="0" applyNumberFormat="1" applyFont="1" applyFill="1" applyBorder="1" applyAlignment="1" applyProtection="1">
      <alignment horizontal="center" vertical="top" wrapText="1"/>
    </xf>
    <xf numFmtId="164" fontId="29" fillId="6" borderId="1" xfId="0" applyNumberFormat="1" applyFont="1" applyFill="1" applyBorder="1" applyAlignment="1" applyProtection="1">
      <alignment horizontal="center" vertical="top" wrapText="1"/>
    </xf>
    <xf numFmtId="167" fontId="29" fillId="6" borderId="1" xfId="0" applyNumberFormat="1" applyFont="1" applyFill="1" applyBorder="1" applyAlignment="1" applyProtection="1">
      <alignment horizontal="center" vertical="top" wrapText="1"/>
    </xf>
    <xf numFmtId="2" fontId="29" fillId="6" borderId="1" xfId="0" applyNumberFormat="1" applyFont="1" applyFill="1" applyBorder="1" applyAlignment="1" applyProtection="1">
      <alignment horizontal="left" vertical="top" wrapText="1"/>
      <protection locked="0"/>
    </xf>
    <xf numFmtId="2" fontId="44" fillId="7" borderId="12" xfId="0" applyNumberFormat="1" applyFont="1" applyFill="1" applyBorder="1" applyAlignment="1" applyProtection="1">
      <alignment horizontal="center" vertical="center" wrapText="1"/>
      <protection locked="0"/>
    </xf>
    <xf numFmtId="0" fontId="44" fillId="7" borderId="12" xfId="0" applyFont="1" applyFill="1" applyBorder="1" applyAlignment="1" applyProtection="1">
      <alignment horizontal="center" vertical="center" wrapText="1"/>
      <protection locked="0"/>
    </xf>
    <xf numFmtId="1" fontId="44" fillId="7" borderId="1" xfId="0" applyNumberFormat="1"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top" wrapText="1"/>
      <protection locked="0"/>
    </xf>
    <xf numFmtId="0" fontId="11" fillId="7" borderId="1" xfId="0" applyFont="1" applyFill="1" applyBorder="1" applyAlignment="1" applyProtection="1">
      <alignment horizontal="center" vertical="top" wrapText="1"/>
      <protection locked="0"/>
    </xf>
    <xf numFmtId="2" fontId="11" fillId="7" borderId="1" xfId="0" applyNumberFormat="1" applyFont="1" applyFill="1" applyBorder="1" applyAlignment="1" applyProtection="1">
      <alignment horizontal="center" vertical="top" wrapText="1"/>
      <protection locked="0"/>
    </xf>
    <xf numFmtId="12" fontId="11" fillId="7" borderId="1" xfId="0" applyNumberFormat="1" applyFont="1" applyFill="1" applyBorder="1" applyAlignment="1" applyProtection="1">
      <alignment horizontal="center" vertical="top" wrapText="1"/>
      <protection locked="0"/>
    </xf>
    <xf numFmtId="2" fontId="0" fillId="7" borderId="0" xfId="0" applyNumberFormat="1" applyFill="1"/>
    <xf numFmtId="0" fontId="37" fillId="8" borderId="0" xfId="0" applyFont="1" applyFill="1" applyBorder="1" applyAlignment="1" applyProtection="1">
      <alignment wrapText="1"/>
      <protection locked="0"/>
    </xf>
    <xf numFmtId="0" fontId="3" fillId="8" borderId="0" xfId="0" applyFont="1" applyFill="1" applyBorder="1" applyAlignment="1" applyProtection="1">
      <alignment horizontal="center"/>
      <protection locked="0"/>
    </xf>
    <xf numFmtId="0" fontId="47" fillId="0" borderId="0" xfId="0" applyFont="1" applyAlignment="1">
      <alignment vertical="top"/>
    </xf>
    <xf numFmtId="0" fontId="10" fillId="7" borderId="1" xfId="0" applyFont="1" applyFill="1" applyBorder="1" applyAlignment="1" applyProtection="1">
      <alignment horizontal="center" vertical="center" wrapText="1"/>
      <protection locked="0"/>
    </xf>
    <xf numFmtId="2" fontId="29" fillId="6" borderId="12" xfId="0" applyNumberFormat="1" applyFont="1" applyFill="1" applyBorder="1" applyAlignment="1" applyProtection="1">
      <alignment horizontal="center" vertical="center"/>
      <protection locked="0"/>
    </xf>
    <xf numFmtId="2" fontId="29" fillId="6" borderId="1" xfId="0" applyNumberFormat="1" applyFont="1" applyFill="1" applyBorder="1" applyAlignment="1" applyProtection="1">
      <alignment horizontal="center" vertical="center"/>
      <protection locked="0"/>
    </xf>
    <xf numFmtId="2" fontId="29" fillId="6" borderId="12" xfId="0" applyNumberFormat="1" applyFont="1" applyFill="1" applyBorder="1" applyAlignment="1" applyProtection="1">
      <alignment vertical="center"/>
      <protection locked="0"/>
    </xf>
    <xf numFmtId="2" fontId="29" fillId="6" borderId="1" xfId="0" applyNumberFormat="1" applyFont="1" applyFill="1" applyBorder="1" applyAlignment="1" applyProtection="1">
      <alignment vertical="center"/>
      <protection locked="0"/>
    </xf>
    <xf numFmtId="0" fontId="0" fillId="6" borderId="0" xfId="0" applyFill="1" applyBorder="1"/>
    <xf numFmtId="0" fontId="0" fillId="6" borderId="0" xfId="0" applyFill="1"/>
    <xf numFmtId="0" fontId="35" fillId="6" borderId="0" xfId="0" applyFont="1" applyFill="1" applyBorder="1"/>
    <xf numFmtId="0" fontId="35" fillId="6" borderId="15" xfId="0" applyFont="1" applyFill="1" applyBorder="1" applyAlignment="1">
      <alignment vertical="top"/>
    </xf>
    <xf numFmtId="0" fontId="35" fillId="6" borderId="0" xfId="0" applyFont="1" applyFill="1" applyBorder="1" applyAlignment="1">
      <alignment horizontal="left" vertical="top"/>
    </xf>
    <xf numFmtId="0" fontId="35" fillId="6" borderId="0" xfId="0" applyFont="1" applyFill="1" applyBorder="1" applyAlignment="1">
      <alignment vertical="top"/>
    </xf>
    <xf numFmtId="0" fontId="35" fillId="6" borderId="15" xfId="0" applyFont="1" applyFill="1" applyBorder="1" applyAlignment="1"/>
    <xf numFmtId="0" fontId="35" fillId="8" borderId="15" xfId="0" applyFont="1" applyFill="1" applyBorder="1" applyAlignment="1"/>
    <xf numFmtId="0" fontId="0" fillId="8" borderId="0" xfId="0" applyFill="1"/>
    <xf numFmtId="0" fontId="0" fillId="8" borderId="0" xfId="0" applyFill="1" applyAlignment="1"/>
    <xf numFmtId="0" fontId="35" fillId="8" borderId="0" xfId="0" applyFont="1" applyFill="1" applyAlignment="1"/>
    <xf numFmtId="0" fontId="35" fillId="8" borderId="0" xfId="0" applyFont="1" applyFill="1" applyAlignment="1">
      <alignment horizontal="left" wrapText="1"/>
    </xf>
    <xf numFmtId="0" fontId="0" fillId="8" borderId="0" xfId="0" applyFill="1" applyAlignment="1">
      <alignment wrapText="1"/>
    </xf>
    <xf numFmtId="49" fontId="26" fillId="6" borderId="16" xfId="0" applyNumberFormat="1" applyFont="1" applyFill="1" applyBorder="1" applyAlignment="1" applyProtection="1">
      <alignment horizontal="left" vertical="top"/>
    </xf>
    <xf numFmtId="0" fontId="26" fillId="6" borderId="16" xfId="0" applyFont="1" applyFill="1" applyBorder="1" applyAlignment="1" applyProtection="1">
      <alignment horizontal="left"/>
    </xf>
    <xf numFmtId="0" fontId="33" fillId="6" borderId="14" xfId="0" applyFont="1" applyFill="1" applyBorder="1" applyAlignment="1">
      <alignment vertical="top"/>
    </xf>
    <xf numFmtId="0" fontId="34" fillId="6" borderId="17" xfId="0" applyFont="1" applyFill="1" applyBorder="1" applyAlignment="1">
      <alignment vertical="top"/>
    </xf>
    <xf numFmtId="0" fontId="35" fillId="6" borderId="17" xfId="0" applyFont="1" applyFill="1" applyBorder="1" applyAlignment="1">
      <alignment vertical="top"/>
    </xf>
    <xf numFmtId="0" fontId="0" fillId="6" borderId="0" xfId="0" applyFill="1" applyBorder="1" applyAlignment="1">
      <alignment vertical="top"/>
    </xf>
    <xf numFmtId="0" fontId="0" fillId="6" borderId="0" xfId="0" applyFill="1" applyAlignment="1">
      <alignment vertical="top"/>
    </xf>
    <xf numFmtId="49" fontId="32" fillId="0" borderId="0" xfId="0" applyNumberFormat="1" applyFont="1" applyFill="1" applyBorder="1" applyAlignment="1" applyProtection="1">
      <alignment vertical="top"/>
    </xf>
    <xf numFmtId="49" fontId="31" fillId="0" borderId="0" xfId="0" applyNumberFormat="1" applyFont="1" applyFill="1" applyBorder="1" applyAlignment="1" applyProtection="1"/>
    <xf numFmtId="165" fontId="9" fillId="0" borderId="0" xfId="0" applyNumberFormat="1" applyFont="1" applyFill="1" applyBorder="1" applyAlignment="1" applyProtection="1">
      <alignment horizontal="center" vertical="top"/>
      <protection locked="0"/>
    </xf>
    <xf numFmtId="164" fontId="9" fillId="0" borderId="0" xfId="0" applyNumberFormat="1" applyFont="1" applyFill="1" applyBorder="1" applyAlignment="1" applyProtection="1">
      <alignment horizontal="center" vertical="top"/>
    </xf>
    <xf numFmtId="2" fontId="9" fillId="0" borderId="0" xfId="0" applyNumberFormat="1" applyFont="1" applyFill="1" applyBorder="1" applyAlignment="1" applyProtection="1">
      <alignment vertical="top"/>
      <protection locked="0"/>
    </xf>
    <xf numFmtId="2" fontId="36" fillId="0" borderId="0" xfId="0" applyNumberFormat="1" applyFont="1" applyFill="1" applyBorder="1" applyAlignment="1" applyProtection="1">
      <alignment vertical="top" wrapText="1"/>
      <protection locked="0"/>
    </xf>
    <xf numFmtId="0" fontId="36" fillId="0" borderId="0" xfId="0" applyFont="1" applyFill="1" applyBorder="1" applyAlignment="1" applyProtection="1">
      <alignment vertical="top"/>
      <protection locked="0"/>
    </xf>
    <xf numFmtId="0" fontId="10" fillId="7" borderId="16" xfId="0" applyFont="1" applyFill="1" applyBorder="1" applyAlignment="1" applyProtection="1">
      <alignment horizontal="center" vertical="top" wrapText="1"/>
      <protection locked="0"/>
    </xf>
    <xf numFmtId="0" fontId="11" fillId="7" borderId="16" xfId="0" applyFont="1" applyFill="1" applyBorder="1" applyAlignment="1" applyProtection="1">
      <alignment horizontal="center" vertical="top" wrapText="1"/>
      <protection locked="0"/>
    </xf>
    <xf numFmtId="2" fontId="11" fillId="7" borderId="16" xfId="0" applyNumberFormat="1" applyFont="1" applyFill="1" applyBorder="1" applyAlignment="1" applyProtection="1">
      <alignment horizontal="center" vertical="top" wrapText="1"/>
      <protection locked="0"/>
    </xf>
    <xf numFmtId="12" fontId="11" fillId="7" borderId="16" xfId="0" applyNumberFormat="1" applyFont="1" applyFill="1" applyBorder="1" applyAlignment="1" applyProtection="1">
      <alignment horizontal="center" vertical="top" wrapText="1"/>
      <protection locked="0"/>
    </xf>
    <xf numFmtId="165" fontId="29" fillId="6" borderId="16" xfId="0" applyNumberFormat="1" applyFont="1" applyFill="1" applyBorder="1" applyAlignment="1" applyProtection="1">
      <alignment horizontal="center" vertical="top" wrapText="1"/>
    </xf>
    <xf numFmtId="164" fontId="29" fillId="6" borderId="16" xfId="0" applyNumberFormat="1" applyFont="1" applyFill="1" applyBorder="1" applyAlignment="1" applyProtection="1">
      <alignment horizontal="center" vertical="top" wrapText="1"/>
    </xf>
    <xf numFmtId="2" fontId="29" fillId="6" borderId="16" xfId="0" applyNumberFormat="1" applyFont="1" applyFill="1" applyBorder="1" applyAlignment="1" applyProtection="1">
      <alignment horizontal="left" vertical="top" wrapText="1"/>
      <protection locked="0"/>
    </xf>
    <xf numFmtId="0" fontId="35" fillId="6" borderId="0" xfId="0" applyFont="1" applyFill="1" applyBorder="1" applyAlignment="1">
      <alignment vertical="top" wrapText="1"/>
    </xf>
    <xf numFmtId="0" fontId="0" fillId="0" borderId="0" xfId="0" applyAlignment="1">
      <alignment vertical="top" wrapText="1"/>
    </xf>
    <xf numFmtId="0" fontId="35" fillId="8" borderId="0" xfId="0" applyFont="1" applyFill="1" applyAlignment="1">
      <alignment horizontal="left" wrapText="1"/>
    </xf>
    <xf numFmtId="0" fontId="35" fillId="6" borderId="0" xfId="0" applyFont="1" applyFill="1" applyBorder="1" applyAlignment="1">
      <alignment horizontal="left" vertical="top" wrapText="1"/>
    </xf>
    <xf numFmtId="0" fontId="35" fillId="8" borderId="0" xfId="0" applyFont="1" applyFill="1" applyBorder="1" applyAlignment="1">
      <alignment horizontal="left" vertical="top" wrapText="1"/>
    </xf>
    <xf numFmtId="0" fontId="4" fillId="0" borderId="0" xfId="0" applyFont="1" applyFill="1" applyBorder="1" applyAlignment="1" applyProtection="1">
      <alignment horizontal="center" vertical="center" textRotation="45"/>
    </xf>
    <xf numFmtId="0" fontId="24" fillId="0" borderId="0" xfId="0" applyFont="1" applyFill="1" applyBorder="1" applyAlignment="1" applyProtection="1">
      <alignment horizontal="center" vertical="center" textRotation="45"/>
    </xf>
    <xf numFmtId="0" fontId="26" fillId="6" borderId="18" xfId="0" applyFont="1" applyFill="1" applyBorder="1" applyAlignment="1" applyProtection="1">
      <alignment horizontal="center" vertical="center"/>
    </xf>
    <xf numFmtId="0" fontId="26" fillId="6" borderId="19" xfId="0" applyFont="1" applyFill="1" applyBorder="1" applyAlignment="1" applyProtection="1">
      <alignment horizontal="center" vertical="center"/>
    </xf>
    <xf numFmtId="0" fontId="27" fillId="6" borderId="19" xfId="0" applyFont="1" applyFill="1" applyBorder="1" applyAlignment="1" applyProtection="1">
      <alignment horizontal="center" vertical="center"/>
    </xf>
    <xf numFmtId="0" fontId="27" fillId="6" borderId="20" xfId="0" applyFont="1" applyFill="1" applyBorder="1" applyAlignment="1" applyProtection="1">
      <alignment horizontal="center" vertical="center"/>
    </xf>
    <xf numFmtId="0" fontId="26" fillId="6" borderId="21" xfId="0" applyFont="1" applyFill="1" applyBorder="1" applyAlignment="1" applyProtection="1">
      <alignment horizontal="right" vertical="center" wrapText="1"/>
    </xf>
    <xf numFmtId="0" fontId="26" fillId="6" borderId="22" xfId="0" applyFont="1" applyFill="1" applyBorder="1" applyAlignment="1" applyProtection="1">
      <alignment horizontal="right" vertical="center" wrapText="1"/>
    </xf>
    <xf numFmtId="0" fontId="26" fillId="6" borderId="23" xfId="0" applyFont="1" applyFill="1" applyBorder="1" applyAlignment="1" applyProtection="1">
      <alignment horizontal="right" vertical="center" wrapText="1"/>
    </xf>
    <xf numFmtId="0" fontId="26" fillId="6" borderId="21" xfId="0" applyFont="1" applyFill="1" applyBorder="1" applyAlignment="1" applyProtection="1">
      <alignment horizontal="left" vertical="center" wrapText="1"/>
    </xf>
    <xf numFmtId="0" fontId="26" fillId="6" borderId="23" xfId="0" applyFont="1" applyFill="1" applyBorder="1" applyAlignment="1" applyProtection="1">
      <alignment horizontal="left" vertical="center" wrapText="1"/>
    </xf>
    <xf numFmtId="0" fontId="38" fillId="6" borderId="0" xfId="1" applyFont="1" applyFill="1" applyBorder="1" applyAlignment="1" applyProtection="1">
      <alignment horizontal="center" wrapText="1"/>
    </xf>
    <xf numFmtId="49" fontId="10" fillId="7" borderId="21" xfId="0" applyNumberFormat="1" applyFont="1" applyFill="1" applyBorder="1" applyAlignment="1" applyProtection="1">
      <alignment vertical="top"/>
      <protection locked="0"/>
    </xf>
    <xf numFmtId="0" fontId="6" fillId="7" borderId="22" xfId="0" applyFont="1" applyFill="1" applyBorder="1" applyAlignment="1" applyProtection="1">
      <protection locked="0"/>
    </xf>
    <xf numFmtId="0" fontId="6" fillId="7" borderId="23" xfId="0" applyFont="1" applyFill="1" applyBorder="1" applyAlignment="1" applyProtection="1">
      <protection locked="0"/>
    </xf>
    <xf numFmtId="49" fontId="10" fillId="7" borderId="14" xfId="0" applyNumberFormat="1" applyFont="1" applyFill="1" applyBorder="1" applyAlignment="1" applyProtection="1">
      <alignment horizontal="left" vertical="top"/>
      <protection locked="0"/>
    </xf>
    <xf numFmtId="0" fontId="6" fillId="7" borderId="17" xfId="0" applyFont="1" applyFill="1" applyBorder="1" applyAlignment="1" applyProtection="1">
      <protection locked="0"/>
    </xf>
    <xf numFmtId="0" fontId="6" fillId="7" borderId="24" xfId="0" applyFont="1" applyFill="1" applyBorder="1" applyAlignment="1" applyProtection="1">
      <protection locked="0"/>
    </xf>
    <xf numFmtId="0" fontId="51" fillId="6" borderId="0" xfId="0" applyFont="1" applyFill="1" applyBorder="1" applyAlignment="1">
      <alignment horizontal="center" wrapText="1"/>
    </xf>
    <xf numFmtId="0" fontId="52" fillId="6" borderId="0" xfId="0" applyFont="1" applyFill="1" applyBorder="1" applyAlignment="1">
      <alignment wrapText="1"/>
    </xf>
    <xf numFmtId="0" fontId="53" fillId="6" borderId="13" xfId="0" quotePrefix="1" applyFont="1" applyFill="1" applyBorder="1" applyAlignment="1">
      <alignment horizontal="center" vertical="center"/>
    </xf>
    <xf numFmtId="0" fontId="54" fillId="6" borderId="25" xfId="0" applyFont="1" applyFill="1" applyBorder="1" applyAlignment="1"/>
    <xf numFmtId="0" fontId="54" fillId="6" borderId="26" xfId="0" applyFont="1" applyFill="1" applyBorder="1" applyAlignment="1"/>
    <xf numFmtId="0" fontId="39" fillId="4" borderId="27" xfId="0" applyFont="1" applyFill="1" applyBorder="1" applyAlignment="1" applyProtection="1">
      <alignment wrapText="1"/>
    </xf>
    <xf numFmtId="0" fontId="0" fillId="0" borderId="7" xfId="0" applyBorder="1" applyAlignment="1" applyProtection="1">
      <alignment wrapText="1"/>
    </xf>
    <xf numFmtId="0" fontId="0" fillId="0" borderId="8" xfId="0" applyBorder="1" applyAlignment="1" applyProtection="1">
      <alignment wrapText="1"/>
    </xf>
    <xf numFmtId="49" fontId="10" fillId="7" borderId="21" xfId="0" applyNumberFormat="1" applyFont="1" applyFill="1" applyBorder="1" applyAlignment="1" applyProtection="1">
      <alignment horizontal="left"/>
      <protection locked="0"/>
    </xf>
    <xf numFmtId="49" fontId="10" fillId="7" borderId="23" xfId="0" applyNumberFormat="1" applyFont="1" applyFill="1" applyBorder="1" applyAlignment="1" applyProtection="1">
      <alignment horizontal="left"/>
      <protection locked="0"/>
    </xf>
    <xf numFmtId="49" fontId="10" fillId="7" borderId="13" xfId="0" applyNumberFormat="1" applyFont="1" applyFill="1" applyBorder="1" applyAlignment="1" applyProtection="1">
      <alignment horizontal="left" vertical="top"/>
      <protection locked="0"/>
    </xf>
    <xf numFmtId="0" fontId="6" fillId="7" borderId="25" xfId="0" applyFont="1" applyFill="1" applyBorder="1" applyAlignment="1" applyProtection="1">
      <protection locked="0"/>
    </xf>
    <xf numFmtId="0" fontId="6" fillId="7" borderId="26" xfId="0" applyFont="1" applyFill="1" applyBorder="1" applyAlignment="1" applyProtection="1">
      <protection locked="0"/>
    </xf>
    <xf numFmtId="49" fontId="10" fillId="7" borderId="14" xfId="0" applyNumberFormat="1" applyFont="1" applyFill="1" applyBorder="1" applyAlignment="1" applyProtection="1">
      <alignment horizontal="left"/>
      <protection locked="0"/>
    </xf>
    <xf numFmtId="49" fontId="10" fillId="7" borderId="24" xfId="0" applyNumberFormat="1" applyFont="1" applyFill="1" applyBorder="1" applyAlignment="1" applyProtection="1">
      <alignment horizontal="left"/>
      <protection locked="0"/>
    </xf>
    <xf numFmtId="49" fontId="30" fillId="6" borderId="28" xfId="0" applyNumberFormat="1" applyFont="1" applyFill="1" applyBorder="1" applyAlignment="1" applyProtection="1">
      <alignment vertical="top" wrapText="1"/>
    </xf>
    <xf numFmtId="0" fontId="0" fillId="0" borderId="29" xfId="0" applyBorder="1" applyAlignment="1">
      <alignment wrapText="1"/>
    </xf>
    <xf numFmtId="0" fontId="0" fillId="0" borderId="30" xfId="0" applyBorder="1" applyAlignment="1">
      <alignment wrapText="1"/>
    </xf>
    <xf numFmtId="14" fontId="10" fillId="7" borderId="21" xfId="0" applyNumberFormat="1" applyFont="1" applyFill="1" applyBorder="1" applyAlignment="1" applyProtection="1">
      <alignment horizontal="left"/>
      <protection locked="0"/>
    </xf>
    <xf numFmtId="14" fontId="10" fillId="7" borderId="23" xfId="0" applyNumberFormat="1" applyFont="1" applyFill="1" applyBorder="1" applyAlignment="1" applyProtection="1">
      <alignment horizontal="left"/>
      <protection locked="0"/>
    </xf>
    <xf numFmtId="0" fontId="26" fillId="6" borderId="13" xfId="0" applyFont="1" applyFill="1" applyBorder="1" applyAlignment="1" applyProtection="1">
      <alignment horizontal="right" vertical="center"/>
    </xf>
    <xf numFmtId="0" fontId="26" fillId="6" borderId="25" xfId="0" applyFont="1" applyFill="1" applyBorder="1" applyAlignment="1" applyProtection="1">
      <alignment horizontal="right" vertical="center"/>
    </xf>
    <xf numFmtId="0" fontId="26" fillId="6" borderId="26" xfId="0" applyFont="1" applyFill="1" applyBorder="1" applyAlignment="1" applyProtection="1">
      <alignment horizontal="right" vertical="center"/>
    </xf>
    <xf numFmtId="49" fontId="30" fillId="6" borderId="14" xfId="0" applyNumberFormat="1" applyFont="1" applyFill="1" applyBorder="1" applyAlignment="1" applyProtection="1">
      <alignment horizontal="left" vertical="top" wrapText="1"/>
    </xf>
    <xf numFmtId="49" fontId="30" fillId="6" borderId="17" xfId="0" applyNumberFormat="1" applyFont="1" applyFill="1" applyBorder="1" applyAlignment="1" applyProtection="1">
      <alignment horizontal="left" vertical="top" wrapText="1"/>
    </xf>
    <xf numFmtId="49" fontId="30" fillId="6" borderId="24" xfId="0" applyNumberFormat="1" applyFont="1" applyFill="1" applyBorder="1" applyAlignment="1" applyProtection="1">
      <alignment horizontal="left" vertical="top" wrapText="1"/>
    </xf>
    <xf numFmtId="49" fontId="30" fillId="6" borderId="15" xfId="0" applyNumberFormat="1" applyFont="1" applyFill="1" applyBorder="1" applyAlignment="1" applyProtection="1">
      <alignment horizontal="left" vertical="top" wrapText="1"/>
    </xf>
    <xf numFmtId="49" fontId="30" fillId="6" borderId="0" xfId="0" applyNumberFormat="1" applyFont="1" applyFill="1" applyBorder="1" applyAlignment="1" applyProtection="1">
      <alignment horizontal="left" vertical="top" wrapText="1"/>
    </xf>
    <xf numFmtId="49" fontId="30" fillId="6" borderId="11" xfId="0" applyNumberFormat="1" applyFont="1" applyFill="1" applyBorder="1" applyAlignment="1" applyProtection="1">
      <alignment horizontal="left" vertical="top" wrapText="1"/>
    </xf>
    <xf numFmtId="0" fontId="55" fillId="6" borderId="13" xfId="0" applyFont="1" applyFill="1" applyBorder="1" applyAlignment="1" applyProtection="1">
      <alignment horizontal="center" vertical="center" wrapText="1"/>
      <protection locked="0"/>
    </xf>
    <xf numFmtId="0" fontId="55" fillId="6" borderId="26" xfId="0" applyFont="1" applyFill="1" applyBorder="1" applyAlignment="1" applyProtection="1">
      <alignment horizontal="center" vertical="center" wrapText="1"/>
      <protection locked="0"/>
    </xf>
  </cellXfs>
  <cellStyles count="2">
    <cellStyle name="Hyperlink" xfId="1" builtinId="8"/>
    <cellStyle name="Normal" xfId="0" builtinId="0"/>
  </cellStyles>
  <dxfs count="1">
    <dxf>
      <font>
        <condense val="0"/>
        <extend val="0"/>
        <color indexed="10"/>
      </font>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16</xdr:col>
      <xdr:colOff>390525</xdr:colOff>
      <xdr:row>64</xdr:row>
      <xdr:rowOff>104775</xdr:rowOff>
    </xdr:to>
    <xdr:pic>
      <xdr:nvPicPr>
        <xdr:cNvPr id="5073" name="Picture 9">
          <a:extLst>
            <a:ext uri="{FF2B5EF4-FFF2-40B4-BE49-F238E27FC236}">
              <a16:creationId xmlns:a16="http://schemas.microsoft.com/office/drawing/2014/main" id="{00000000-0008-0000-0000-0000D11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353" t="18813" r="46922" b="8328"/>
        <a:stretch>
          <a:fillRect/>
        </a:stretch>
      </xdr:blipFill>
      <xdr:spPr bwMode="auto">
        <a:xfrm>
          <a:off x="0" y="3733800"/>
          <a:ext cx="10029825" cy="884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552454</xdr:colOff>
      <xdr:row>22</xdr:row>
      <xdr:rowOff>162723</xdr:rowOff>
    </xdr:from>
    <xdr:to>
      <xdr:col>13</xdr:col>
      <xdr:colOff>175423</xdr:colOff>
      <xdr:row>25</xdr:row>
      <xdr:rowOff>91286</xdr:rowOff>
    </xdr:to>
    <xdr:sp macro="" textlink="">
      <xdr:nvSpPr>
        <xdr:cNvPr id="25" name="Oval Callout 24">
          <a:extLst>
            <a:ext uri="{FF2B5EF4-FFF2-40B4-BE49-F238E27FC236}">
              <a16:creationId xmlns:a16="http://schemas.microsoft.com/office/drawing/2014/main" id="{00000000-0008-0000-0000-000019000000}"/>
            </a:ext>
          </a:extLst>
        </xdr:cNvPr>
        <xdr:cNvSpPr/>
      </xdr:nvSpPr>
      <xdr:spPr>
        <a:xfrm>
          <a:off x="7124704" y="5913442"/>
          <a:ext cx="837407" cy="428625"/>
        </a:xfrm>
        <a:prstGeom prst="wedgeEllipseCallout">
          <a:avLst>
            <a:gd name="adj1" fmla="val -121176"/>
            <a:gd name="adj2" fmla="val 177547"/>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Calibri" panose="020F0502020204030204"/>
            </a:rPr>
            <a:t>STEP 1</a:t>
          </a:r>
        </a:p>
      </xdr:txBody>
    </xdr:sp>
    <xdr:clientData/>
  </xdr:twoCellAnchor>
  <xdr:twoCellAnchor>
    <xdr:from>
      <xdr:col>11</xdr:col>
      <xdr:colOff>548487</xdr:colOff>
      <xdr:row>26</xdr:row>
      <xdr:rowOff>83349</xdr:rowOff>
    </xdr:from>
    <xdr:to>
      <xdr:col>13</xdr:col>
      <xdr:colOff>171456</xdr:colOff>
      <xdr:row>29</xdr:row>
      <xdr:rowOff>11912</xdr:rowOff>
    </xdr:to>
    <xdr:sp macro="" textlink="">
      <xdr:nvSpPr>
        <xdr:cNvPr id="26" name="Oval Callout 25">
          <a:extLst>
            <a:ext uri="{FF2B5EF4-FFF2-40B4-BE49-F238E27FC236}">
              <a16:creationId xmlns:a16="http://schemas.microsoft.com/office/drawing/2014/main" id="{00000000-0008-0000-0000-00001A000000}"/>
            </a:ext>
          </a:extLst>
        </xdr:cNvPr>
        <xdr:cNvSpPr/>
      </xdr:nvSpPr>
      <xdr:spPr>
        <a:xfrm>
          <a:off x="7120737" y="6500818"/>
          <a:ext cx="837407" cy="428625"/>
        </a:xfrm>
        <a:prstGeom prst="wedgeEllipseCallout">
          <a:avLst>
            <a:gd name="adj1" fmla="val -122118"/>
            <a:gd name="adj2" fmla="val 133317"/>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Calibri" panose="020F0502020204030204"/>
            </a:rPr>
            <a:t>STEP 2</a:t>
          </a:r>
        </a:p>
      </xdr:txBody>
    </xdr:sp>
    <xdr:clientData/>
  </xdr:twoCellAnchor>
  <xdr:twoCellAnchor>
    <xdr:from>
      <xdr:col>11</xdr:col>
      <xdr:colOff>528642</xdr:colOff>
      <xdr:row>30</xdr:row>
      <xdr:rowOff>47628</xdr:rowOff>
    </xdr:from>
    <xdr:to>
      <xdr:col>13</xdr:col>
      <xdr:colOff>147642</xdr:colOff>
      <xdr:row>32</xdr:row>
      <xdr:rowOff>142878</xdr:rowOff>
    </xdr:to>
    <xdr:sp macro="" textlink="">
      <xdr:nvSpPr>
        <xdr:cNvPr id="27" name="Oval Callout 26">
          <a:extLst>
            <a:ext uri="{FF2B5EF4-FFF2-40B4-BE49-F238E27FC236}">
              <a16:creationId xmlns:a16="http://schemas.microsoft.com/office/drawing/2014/main" id="{00000000-0008-0000-0000-00001B000000}"/>
            </a:ext>
          </a:extLst>
        </xdr:cNvPr>
        <xdr:cNvSpPr/>
      </xdr:nvSpPr>
      <xdr:spPr>
        <a:xfrm>
          <a:off x="7100892" y="7131847"/>
          <a:ext cx="833438" cy="428625"/>
        </a:xfrm>
        <a:prstGeom prst="wedgeEllipseCallout">
          <a:avLst>
            <a:gd name="adj1" fmla="val -121175"/>
            <a:gd name="adj2" fmla="val 106393"/>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Calibri" panose="020F0502020204030204"/>
            </a:rPr>
            <a:t>STEP 3</a:t>
          </a:r>
        </a:p>
      </xdr:txBody>
    </xdr:sp>
    <xdr:clientData/>
  </xdr:twoCellAnchor>
  <xdr:twoCellAnchor>
    <xdr:from>
      <xdr:col>3</xdr:col>
      <xdr:colOff>552445</xdr:colOff>
      <xdr:row>47</xdr:row>
      <xdr:rowOff>146849</xdr:rowOff>
    </xdr:from>
    <xdr:to>
      <xdr:col>5</xdr:col>
      <xdr:colOff>175414</xdr:colOff>
      <xdr:row>50</xdr:row>
      <xdr:rowOff>83349</xdr:rowOff>
    </xdr:to>
    <xdr:sp macro="" textlink="">
      <xdr:nvSpPr>
        <xdr:cNvPr id="28" name="Oval Callout 27">
          <a:extLst>
            <a:ext uri="{FF2B5EF4-FFF2-40B4-BE49-F238E27FC236}">
              <a16:creationId xmlns:a16="http://schemas.microsoft.com/office/drawing/2014/main" id="{00000000-0008-0000-0000-00001C000000}"/>
            </a:ext>
          </a:extLst>
        </xdr:cNvPr>
        <xdr:cNvSpPr/>
      </xdr:nvSpPr>
      <xdr:spPr>
        <a:xfrm>
          <a:off x="2266945" y="10064755"/>
          <a:ext cx="837407" cy="436563"/>
        </a:xfrm>
        <a:prstGeom prst="wedgeEllipseCallout">
          <a:avLst>
            <a:gd name="adj1" fmla="val -24949"/>
            <a:gd name="adj2" fmla="val -141683"/>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Calibri" panose="020F0502020204030204"/>
            </a:rPr>
            <a:t>STEP 6</a:t>
          </a:r>
        </a:p>
      </xdr:txBody>
    </xdr:sp>
    <xdr:clientData/>
  </xdr:twoCellAnchor>
  <xdr:twoCellAnchor>
    <xdr:from>
      <xdr:col>1</xdr:col>
      <xdr:colOff>600070</xdr:colOff>
      <xdr:row>41</xdr:row>
      <xdr:rowOff>83347</xdr:rowOff>
    </xdr:from>
    <xdr:to>
      <xdr:col>3</xdr:col>
      <xdr:colOff>223039</xdr:colOff>
      <xdr:row>44</xdr:row>
      <xdr:rowOff>11909</xdr:rowOff>
    </xdr:to>
    <xdr:sp macro="" textlink="">
      <xdr:nvSpPr>
        <xdr:cNvPr id="29" name="Oval Callout 28">
          <a:extLst>
            <a:ext uri="{FF2B5EF4-FFF2-40B4-BE49-F238E27FC236}">
              <a16:creationId xmlns:a16="http://schemas.microsoft.com/office/drawing/2014/main" id="{00000000-0008-0000-0000-00001D000000}"/>
            </a:ext>
          </a:extLst>
        </xdr:cNvPr>
        <xdr:cNvSpPr/>
      </xdr:nvSpPr>
      <xdr:spPr>
        <a:xfrm>
          <a:off x="1100133" y="9001128"/>
          <a:ext cx="837406" cy="428625"/>
        </a:xfrm>
        <a:prstGeom prst="wedgeEllipseCallout">
          <a:avLst>
            <a:gd name="adj1" fmla="val -67402"/>
            <a:gd name="adj2" fmla="val 102547"/>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Calibri" panose="020F0502020204030204"/>
            </a:rPr>
            <a:t>STEP 4</a:t>
          </a:r>
        </a:p>
      </xdr:txBody>
    </xdr:sp>
    <xdr:clientData/>
  </xdr:twoCellAnchor>
  <xdr:twoCellAnchor>
    <xdr:from>
      <xdr:col>6</xdr:col>
      <xdr:colOff>100007</xdr:colOff>
      <xdr:row>48</xdr:row>
      <xdr:rowOff>138909</xdr:rowOff>
    </xdr:from>
    <xdr:to>
      <xdr:col>7</xdr:col>
      <xdr:colOff>330196</xdr:colOff>
      <xdr:row>52</xdr:row>
      <xdr:rowOff>146839</xdr:rowOff>
    </xdr:to>
    <xdr:sp macro="" textlink="">
      <xdr:nvSpPr>
        <xdr:cNvPr id="30" name="Oval Callout 29">
          <a:extLst>
            <a:ext uri="{FF2B5EF4-FFF2-40B4-BE49-F238E27FC236}">
              <a16:creationId xmlns:a16="http://schemas.microsoft.com/office/drawing/2014/main" id="{00000000-0008-0000-0000-00001E000000}"/>
            </a:ext>
          </a:extLst>
        </xdr:cNvPr>
        <xdr:cNvSpPr/>
      </xdr:nvSpPr>
      <xdr:spPr>
        <a:xfrm>
          <a:off x="3636163" y="10223503"/>
          <a:ext cx="837408" cy="674680"/>
        </a:xfrm>
        <a:prstGeom prst="wedgeEllipseCallout">
          <a:avLst>
            <a:gd name="adj1" fmla="val -60798"/>
            <a:gd name="adj2" fmla="val -145530"/>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Calibri" panose="020F0502020204030204"/>
            </a:rPr>
            <a:t>STEP </a:t>
          </a:r>
          <a:br>
            <a:rPr kumimoji="0" lang="en-US" sz="1100" b="0" i="0" u="none" strike="noStrike" kern="0" cap="none" spc="0" normalizeH="0" baseline="0" noProof="0">
              <a:ln>
                <a:noFill/>
              </a:ln>
              <a:solidFill>
                <a:sysClr val="window" lastClr="FFFFFF"/>
              </a:solidFill>
              <a:effectLst/>
              <a:uLnTx/>
              <a:uFillTx/>
              <a:latin typeface="Calibri" panose="020F0502020204030204"/>
            </a:rPr>
          </a:br>
          <a:r>
            <a:rPr kumimoji="0" lang="en-US" sz="1100" b="0" i="0" u="none" strike="noStrike" kern="0" cap="none" spc="0" normalizeH="0" baseline="0" noProof="0">
              <a:ln>
                <a:noFill/>
              </a:ln>
              <a:solidFill>
                <a:sysClr val="window" lastClr="FFFFFF"/>
              </a:solidFill>
              <a:effectLst/>
              <a:uLnTx/>
              <a:uFillTx/>
              <a:latin typeface="Calibri" panose="020F0502020204030204"/>
            </a:rPr>
            <a:t>7 &amp; 8</a:t>
          </a:r>
        </a:p>
      </xdr:txBody>
    </xdr:sp>
    <xdr:clientData/>
  </xdr:twoCellAnchor>
  <xdr:twoCellAnchor>
    <xdr:from>
      <xdr:col>1</xdr:col>
      <xdr:colOff>215104</xdr:colOff>
      <xdr:row>46</xdr:row>
      <xdr:rowOff>134941</xdr:rowOff>
    </xdr:from>
    <xdr:to>
      <xdr:col>2</xdr:col>
      <xdr:colOff>445291</xdr:colOff>
      <xdr:row>49</xdr:row>
      <xdr:rowOff>71441</xdr:rowOff>
    </xdr:to>
    <xdr:sp macro="" textlink="">
      <xdr:nvSpPr>
        <xdr:cNvPr id="32" name="Oval Callout 31">
          <a:extLst>
            <a:ext uri="{FF2B5EF4-FFF2-40B4-BE49-F238E27FC236}">
              <a16:creationId xmlns:a16="http://schemas.microsoft.com/office/drawing/2014/main" id="{00000000-0008-0000-0000-000020000000}"/>
            </a:ext>
          </a:extLst>
        </xdr:cNvPr>
        <xdr:cNvSpPr/>
      </xdr:nvSpPr>
      <xdr:spPr>
        <a:xfrm>
          <a:off x="715167" y="9886160"/>
          <a:ext cx="837405" cy="436562"/>
        </a:xfrm>
        <a:prstGeom prst="wedgeEllipseCallout">
          <a:avLst>
            <a:gd name="adj1" fmla="val 55240"/>
            <a:gd name="adj2" fmla="val -103222"/>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Calibri" panose="020F0502020204030204"/>
            </a:rPr>
            <a:t>STEP 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1457325</xdr:colOff>
      <xdr:row>3</xdr:row>
      <xdr:rowOff>30480</xdr:rowOff>
    </xdr:from>
    <xdr:to>
      <xdr:col>13</xdr:col>
      <xdr:colOff>0</xdr:colOff>
      <xdr:row>3</xdr:row>
      <xdr:rowOff>266700</xdr:rowOff>
    </xdr:to>
    <xdr:sp macro="" textlink="">
      <xdr:nvSpPr>
        <xdr:cNvPr id="3145" name="TextBox 1">
          <a:extLst>
            <a:ext uri="{FF2B5EF4-FFF2-40B4-BE49-F238E27FC236}">
              <a16:creationId xmlns:a16="http://schemas.microsoft.com/office/drawing/2014/main" id="{00000000-0008-0000-0200-0000490C0000}"/>
            </a:ext>
          </a:extLst>
        </xdr:cNvPr>
        <xdr:cNvSpPr txBox="1">
          <a:spLocks noChangeArrowheads="1"/>
        </xdr:cNvSpPr>
      </xdr:nvSpPr>
      <xdr:spPr bwMode="auto">
        <a:xfrm>
          <a:off x="8239125" y="1925955"/>
          <a:ext cx="2247900" cy="236220"/>
        </a:xfrm>
        <a:prstGeom prst="rect">
          <a:avLst/>
        </a:prstGeom>
        <a:solidFill>
          <a:schemeClr val="bg1">
            <a:lumMod val="50000"/>
          </a:schemeClr>
        </a:solidFill>
        <a:ln>
          <a:noFill/>
        </a:ln>
      </xdr:spPr>
      <xdr:txBody>
        <a:bodyPr vertOverflow="clip" wrap="square" lIns="91440" tIns="45720" rIns="91440" bIns="45720" anchor="t"/>
        <a:lstStyle/>
        <a:p>
          <a:pPr algn="l" rtl="0">
            <a:defRPr sz="1000"/>
          </a:pPr>
          <a:r>
            <a:rPr lang="en-GB" sz="1100" b="0" i="0" u="none" strike="noStrike" baseline="0">
              <a:solidFill>
                <a:srgbClr val="FFFF00"/>
              </a:solidFill>
              <a:latin typeface="Calibri"/>
              <a:cs typeface="Calibri"/>
            </a:rPr>
            <a:t>FGP-570UK Rev 2.0 METRIC (09/15)</a:t>
          </a:r>
          <a:endParaRPr lang="en-GB"/>
        </a:p>
      </xdr:txBody>
    </xdr:sp>
    <xdr:clientData/>
  </xdr:twoCellAnchor>
  <mc:AlternateContent xmlns:mc="http://schemas.openxmlformats.org/markup-compatibility/2006">
    <mc:Choice xmlns:a14="http://schemas.microsoft.com/office/drawing/2010/main" Requires="a14">
      <xdr:twoCellAnchor>
        <xdr:from>
          <xdr:col>5</xdr:col>
          <xdr:colOff>279400</xdr:colOff>
          <xdr:row>0</xdr:row>
          <xdr:rowOff>50800</xdr:rowOff>
        </xdr:from>
        <xdr:to>
          <xdr:col>11</xdr:col>
          <xdr:colOff>171450</xdr:colOff>
          <xdr:row>1</xdr:row>
          <xdr:rowOff>260350</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126"/>
  <sheetViews>
    <sheetView topLeftCell="A7" zoomScale="80" zoomScaleNormal="80" workbookViewId="0">
      <selection activeCell="U46" sqref="U46"/>
    </sheetView>
  </sheetViews>
  <sheetFormatPr defaultRowHeight="12.5" x14ac:dyDescent="0.25"/>
  <cols>
    <col min="1" max="1" width="7.453125" customWidth="1"/>
    <col min="17" max="17" width="6.26953125" customWidth="1"/>
  </cols>
  <sheetData>
    <row r="1" spans="1:83" ht="21.75" customHeight="1" x14ac:dyDescent="0.25">
      <c r="A1" s="184" t="s">
        <v>74</v>
      </c>
      <c r="B1" s="185"/>
      <c r="C1" s="186"/>
      <c r="D1" s="186"/>
      <c r="E1" s="186"/>
      <c r="F1" s="186"/>
      <c r="G1" s="186"/>
      <c r="H1" s="186"/>
      <c r="I1" s="186"/>
      <c r="J1" s="186"/>
      <c r="K1" s="186"/>
      <c r="L1" s="186"/>
      <c r="M1" s="186"/>
      <c r="N1" s="186"/>
      <c r="O1" s="187"/>
      <c r="P1" s="188"/>
      <c r="Q1" s="188"/>
      <c r="R1" s="177"/>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row>
    <row r="2" spans="1:83" ht="30" customHeight="1" x14ac:dyDescent="0.25">
      <c r="A2" s="172" t="s">
        <v>70</v>
      </c>
      <c r="B2" s="203" t="s">
        <v>136</v>
      </c>
      <c r="C2" s="204"/>
      <c r="D2" s="204"/>
      <c r="E2" s="204"/>
      <c r="F2" s="204"/>
      <c r="G2" s="204"/>
      <c r="H2" s="204"/>
      <c r="I2" s="204"/>
      <c r="J2" s="204"/>
      <c r="K2" s="204"/>
      <c r="L2" s="204"/>
      <c r="M2" s="204"/>
      <c r="N2" s="204"/>
      <c r="O2" s="204"/>
      <c r="P2" s="204"/>
      <c r="Q2" s="204"/>
      <c r="R2" s="177"/>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row>
    <row r="3" spans="1:83" ht="45.75" customHeight="1" x14ac:dyDescent="0.25">
      <c r="A3" s="172" t="s">
        <v>71</v>
      </c>
      <c r="B3" s="206" t="s">
        <v>130</v>
      </c>
      <c r="C3" s="206"/>
      <c r="D3" s="206"/>
      <c r="E3" s="206"/>
      <c r="F3" s="206"/>
      <c r="G3" s="206"/>
      <c r="H3" s="206"/>
      <c r="I3" s="206"/>
      <c r="J3" s="206"/>
      <c r="K3" s="206"/>
      <c r="L3" s="206"/>
      <c r="M3" s="206"/>
      <c r="N3" s="206"/>
      <c r="O3" s="206"/>
      <c r="P3" s="206"/>
      <c r="Q3" s="206"/>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row>
    <row r="4" spans="1:83" ht="18" customHeight="1" x14ac:dyDescent="0.25">
      <c r="A4" s="172" t="s">
        <v>72</v>
      </c>
      <c r="B4" s="174" t="s">
        <v>126</v>
      </c>
      <c r="C4" s="171"/>
      <c r="D4" s="171"/>
      <c r="E4" s="171"/>
      <c r="F4" s="171"/>
      <c r="G4" s="171"/>
      <c r="H4" s="171"/>
      <c r="I4" s="171"/>
      <c r="J4" s="171"/>
      <c r="K4" s="171"/>
      <c r="L4" s="171"/>
      <c r="M4" s="171"/>
      <c r="N4" s="171"/>
      <c r="O4" s="169"/>
      <c r="P4" s="170"/>
      <c r="Q4" s="170"/>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row>
    <row r="5" spans="1:83" ht="45.75" customHeight="1" x14ac:dyDescent="0.25">
      <c r="A5" s="172" t="s">
        <v>73</v>
      </c>
      <c r="B5" s="206" t="s">
        <v>137</v>
      </c>
      <c r="C5" s="206"/>
      <c r="D5" s="206"/>
      <c r="E5" s="206"/>
      <c r="F5" s="206"/>
      <c r="G5" s="206"/>
      <c r="H5" s="206"/>
      <c r="I5" s="206"/>
      <c r="J5" s="206"/>
      <c r="K5" s="206"/>
      <c r="L5" s="206"/>
      <c r="M5" s="206"/>
      <c r="N5" s="206"/>
      <c r="O5" s="206"/>
      <c r="P5" s="206"/>
      <c r="Q5" s="206"/>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row>
    <row r="6" spans="1:83" ht="18" customHeight="1" x14ac:dyDescent="0.25">
      <c r="A6" s="172" t="s">
        <v>75</v>
      </c>
      <c r="B6" s="173" t="s">
        <v>131</v>
      </c>
      <c r="C6" s="171"/>
      <c r="D6" s="171"/>
      <c r="E6" s="171"/>
      <c r="F6" s="171"/>
      <c r="G6" s="171"/>
      <c r="H6" s="171"/>
      <c r="I6" s="171"/>
      <c r="J6" s="171"/>
      <c r="K6" s="171"/>
      <c r="L6" s="171"/>
      <c r="M6" s="171"/>
      <c r="N6" s="171"/>
      <c r="O6" s="169"/>
      <c r="P6" s="170"/>
      <c r="Q6" s="170"/>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row>
    <row r="7" spans="1:83" ht="46.5" customHeight="1" x14ac:dyDescent="0.25">
      <c r="A7" s="172" t="s">
        <v>76</v>
      </c>
      <c r="B7" s="206" t="s">
        <v>129</v>
      </c>
      <c r="C7" s="206"/>
      <c r="D7" s="206"/>
      <c r="E7" s="206"/>
      <c r="F7" s="206"/>
      <c r="G7" s="206"/>
      <c r="H7" s="206"/>
      <c r="I7" s="206"/>
      <c r="J7" s="206"/>
      <c r="K7" s="206"/>
      <c r="L7" s="206"/>
      <c r="M7" s="206"/>
      <c r="N7" s="206"/>
      <c r="O7" s="206"/>
      <c r="P7" s="206"/>
      <c r="Q7" s="206"/>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row>
    <row r="8" spans="1:83" ht="42.75" customHeight="1" x14ac:dyDescent="0.25">
      <c r="A8" s="174" t="s">
        <v>78</v>
      </c>
      <c r="B8" s="206" t="s">
        <v>127</v>
      </c>
      <c r="C8" s="206"/>
      <c r="D8" s="206"/>
      <c r="E8" s="206"/>
      <c r="F8" s="206"/>
      <c r="G8" s="206"/>
      <c r="H8" s="206"/>
      <c r="I8" s="206"/>
      <c r="J8" s="206"/>
      <c r="K8" s="206"/>
      <c r="L8" s="206"/>
      <c r="M8" s="206"/>
      <c r="N8" s="206"/>
      <c r="O8" s="206"/>
      <c r="P8" s="206"/>
      <c r="Q8" s="206"/>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7"/>
      <c r="BO8" s="177"/>
      <c r="BP8" s="177"/>
      <c r="BQ8" s="177"/>
      <c r="BR8" s="177"/>
      <c r="BS8" s="177"/>
      <c r="BT8" s="177"/>
      <c r="BU8" s="177"/>
      <c r="BV8" s="177"/>
      <c r="BW8" s="177"/>
      <c r="BX8" s="177"/>
      <c r="BY8" s="177"/>
      <c r="BZ8" s="177"/>
      <c r="CA8" s="177"/>
      <c r="CB8" s="177"/>
      <c r="CC8" s="177"/>
      <c r="CD8" s="177"/>
      <c r="CE8" s="177"/>
    </row>
    <row r="9" spans="1:83" ht="12.75" customHeight="1" x14ac:dyDescent="0.25">
      <c r="A9" s="175" t="s">
        <v>77</v>
      </c>
      <c r="B9" s="171" t="s">
        <v>128</v>
      </c>
      <c r="C9" s="171"/>
      <c r="D9" s="171"/>
      <c r="E9" s="171"/>
      <c r="F9" s="171"/>
      <c r="G9" s="171"/>
      <c r="H9" s="171"/>
      <c r="I9" s="171"/>
      <c r="J9" s="171"/>
      <c r="K9" s="171"/>
      <c r="L9" s="171"/>
      <c r="M9" s="171"/>
      <c r="N9" s="171"/>
      <c r="O9" s="170"/>
      <c r="P9" s="170"/>
      <c r="Q9" s="170"/>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row>
    <row r="10" spans="1:83" x14ac:dyDescent="0.25">
      <c r="A10" s="171"/>
      <c r="B10" s="171"/>
      <c r="C10" s="171"/>
      <c r="D10" s="171"/>
      <c r="E10" s="171"/>
      <c r="F10" s="171"/>
      <c r="G10" s="171"/>
      <c r="H10" s="171"/>
      <c r="I10" s="171"/>
      <c r="J10" s="171"/>
      <c r="K10" s="171"/>
      <c r="L10" s="171"/>
      <c r="M10" s="171"/>
      <c r="N10" s="171"/>
      <c r="O10" s="170"/>
      <c r="P10" s="170"/>
      <c r="Q10" s="170"/>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row>
    <row r="11" spans="1:83" ht="12.75" customHeight="1" x14ac:dyDescent="0.25">
      <c r="A11" s="176"/>
      <c r="B11" s="207"/>
      <c r="C11" s="207"/>
      <c r="D11" s="207"/>
      <c r="E11" s="207"/>
      <c r="F11" s="207"/>
      <c r="G11" s="207"/>
      <c r="H11" s="207"/>
      <c r="I11" s="207"/>
      <c r="J11" s="207"/>
      <c r="K11" s="207"/>
      <c r="L11" s="207"/>
      <c r="M11" s="207"/>
      <c r="N11" s="20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row>
    <row r="12" spans="1:83" x14ac:dyDescent="0.25">
      <c r="A12" s="178"/>
      <c r="B12" s="207"/>
      <c r="C12" s="207"/>
      <c r="D12" s="207"/>
      <c r="E12" s="207"/>
      <c r="F12" s="207"/>
      <c r="G12" s="207"/>
      <c r="H12" s="207"/>
      <c r="I12" s="207"/>
      <c r="J12" s="207"/>
      <c r="K12" s="207"/>
      <c r="L12" s="207"/>
      <c r="M12" s="207"/>
      <c r="N12" s="20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7"/>
      <c r="BG12" s="177"/>
      <c r="BH12" s="177"/>
      <c r="BI12" s="177"/>
      <c r="BJ12" s="177"/>
      <c r="BK12" s="177"/>
      <c r="BL12" s="177"/>
      <c r="BM12" s="177"/>
      <c r="BN12" s="177"/>
      <c r="BO12" s="177"/>
      <c r="BP12" s="177"/>
      <c r="BQ12" s="177"/>
      <c r="BR12" s="177"/>
      <c r="BS12" s="177"/>
      <c r="BT12" s="177"/>
      <c r="BU12" s="177"/>
      <c r="BV12" s="177"/>
      <c r="BW12" s="177"/>
      <c r="BX12" s="177"/>
      <c r="BY12" s="177"/>
      <c r="BZ12" s="177"/>
      <c r="CA12" s="177"/>
      <c r="CB12" s="177"/>
      <c r="CC12" s="177"/>
      <c r="CD12" s="177"/>
      <c r="CE12" s="177"/>
    </row>
    <row r="13" spans="1:83" x14ac:dyDescent="0.25">
      <c r="A13" s="178"/>
      <c r="B13" s="207"/>
      <c r="C13" s="207"/>
      <c r="D13" s="207"/>
      <c r="E13" s="207"/>
      <c r="F13" s="207"/>
      <c r="G13" s="207"/>
      <c r="H13" s="207"/>
      <c r="I13" s="207"/>
      <c r="J13" s="207"/>
      <c r="K13" s="207"/>
      <c r="L13" s="207"/>
      <c r="M13" s="207"/>
      <c r="N13" s="20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7"/>
      <c r="CE13" s="177"/>
    </row>
    <row r="14" spans="1:83" x14ac:dyDescent="0.25">
      <c r="A14" s="178"/>
      <c r="B14" s="207"/>
      <c r="C14" s="207"/>
      <c r="D14" s="207"/>
      <c r="E14" s="207"/>
      <c r="F14" s="207"/>
      <c r="G14" s="207"/>
      <c r="H14" s="207"/>
      <c r="I14" s="207"/>
      <c r="J14" s="207"/>
      <c r="K14" s="207"/>
      <c r="L14" s="207"/>
      <c r="M14" s="207"/>
      <c r="N14" s="20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c r="BD14" s="177"/>
      <c r="BE14" s="177"/>
      <c r="BF14" s="177"/>
      <c r="BG14" s="177"/>
      <c r="BH14" s="177"/>
      <c r="BI14" s="177"/>
      <c r="BJ14" s="177"/>
      <c r="BK14" s="177"/>
      <c r="BL14" s="177"/>
      <c r="BM14" s="177"/>
      <c r="BN14" s="177"/>
      <c r="BO14" s="177"/>
      <c r="BP14" s="177"/>
      <c r="BQ14" s="177"/>
      <c r="BR14" s="177"/>
      <c r="BS14" s="177"/>
      <c r="BT14" s="177"/>
      <c r="BU14" s="177"/>
      <c r="BV14" s="177"/>
      <c r="BW14" s="177"/>
      <c r="BX14" s="177"/>
      <c r="BY14" s="177"/>
      <c r="BZ14" s="177"/>
      <c r="CA14" s="177"/>
      <c r="CB14" s="177"/>
      <c r="CC14" s="177"/>
      <c r="CD14" s="177"/>
      <c r="CE14" s="177"/>
    </row>
    <row r="15" spans="1:83" x14ac:dyDescent="0.25">
      <c r="A15" s="179"/>
      <c r="B15" s="207"/>
      <c r="C15" s="207"/>
      <c r="D15" s="207"/>
      <c r="E15" s="207"/>
      <c r="F15" s="207"/>
      <c r="G15" s="207"/>
      <c r="H15" s="207"/>
      <c r="I15" s="207"/>
      <c r="J15" s="207"/>
      <c r="K15" s="207"/>
      <c r="L15" s="207"/>
      <c r="M15" s="207"/>
      <c r="N15" s="20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c r="BL15" s="177"/>
      <c r="BM15" s="177"/>
      <c r="BN15" s="177"/>
      <c r="BO15" s="177"/>
      <c r="BP15" s="177"/>
      <c r="BQ15" s="177"/>
      <c r="BR15" s="177"/>
      <c r="BS15" s="177"/>
      <c r="BT15" s="177"/>
      <c r="BU15" s="177"/>
      <c r="BV15" s="177"/>
      <c r="BW15" s="177"/>
      <c r="BX15" s="177"/>
      <c r="BY15" s="177"/>
      <c r="BZ15" s="177"/>
      <c r="CA15" s="177"/>
      <c r="CB15" s="177"/>
      <c r="CC15" s="177"/>
      <c r="CD15" s="177"/>
      <c r="CE15" s="177"/>
    </row>
    <row r="16" spans="1:83" x14ac:dyDescent="0.25">
      <c r="A16" s="178"/>
      <c r="B16" s="207"/>
      <c r="C16" s="207"/>
      <c r="D16" s="207"/>
      <c r="E16" s="207"/>
      <c r="F16" s="207"/>
      <c r="G16" s="207"/>
      <c r="H16" s="207"/>
      <c r="I16" s="207"/>
      <c r="J16" s="207"/>
      <c r="K16" s="207"/>
      <c r="L16" s="207"/>
      <c r="M16" s="207"/>
      <c r="N16" s="20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row>
    <row r="17" spans="1:83" x14ac:dyDescent="0.25">
      <c r="A17" s="177"/>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7"/>
      <c r="BN17" s="177"/>
      <c r="BO17" s="177"/>
      <c r="BP17" s="177"/>
      <c r="BQ17" s="177"/>
      <c r="BR17" s="177"/>
      <c r="BS17" s="177"/>
      <c r="BT17" s="177"/>
      <c r="BU17" s="177"/>
      <c r="BV17" s="177"/>
      <c r="BW17" s="177"/>
      <c r="BX17" s="177"/>
      <c r="BY17" s="177"/>
      <c r="BZ17" s="177"/>
      <c r="CA17" s="177"/>
      <c r="CB17" s="177"/>
      <c r="CC17" s="177"/>
      <c r="CD17" s="177"/>
      <c r="CE17" s="177"/>
    </row>
    <row r="18" spans="1:83" x14ac:dyDescent="0.25">
      <c r="A18" s="177"/>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c r="BL18" s="177"/>
      <c r="BM18" s="177"/>
      <c r="BN18" s="177"/>
      <c r="BO18" s="177"/>
      <c r="BP18" s="177"/>
      <c r="BQ18" s="177"/>
      <c r="BR18" s="177"/>
      <c r="BS18" s="177"/>
      <c r="BT18" s="177"/>
      <c r="BU18" s="177"/>
      <c r="BV18" s="177"/>
      <c r="BW18" s="177"/>
      <c r="BX18" s="177"/>
      <c r="BY18" s="177"/>
      <c r="BZ18" s="177"/>
      <c r="CA18" s="177"/>
      <c r="CB18" s="177"/>
      <c r="CC18" s="177"/>
      <c r="CD18" s="177"/>
      <c r="CE18" s="177"/>
    </row>
    <row r="19" spans="1:83" x14ac:dyDescent="0.25">
      <c r="A19" s="177"/>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row>
    <row r="20" spans="1:83" x14ac:dyDescent="0.25">
      <c r="A20" s="177"/>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row>
    <row r="21" spans="1:83" x14ac:dyDescent="0.25">
      <c r="A21" s="177"/>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row>
    <row r="22" spans="1:83" x14ac:dyDescent="0.25">
      <c r="A22" s="177"/>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row>
    <row r="23" spans="1:83" x14ac:dyDescent="0.25">
      <c r="A23" s="177"/>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row>
    <row r="24" spans="1:83" x14ac:dyDescent="0.25">
      <c r="A24" s="177"/>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7"/>
      <c r="BF24" s="177"/>
      <c r="BG24" s="177"/>
      <c r="BH24" s="177"/>
      <c r="BI24" s="177"/>
      <c r="BJ24" s="177"/>
      <c r="BK24" s="177"/>
      <c r="BL24" s="177"/>
      <c r="BM24" s="177"/>
      <c r="BN24" s="177"/>
      <c r="BO24" s="177"/>
      <c r="BP24" s="177"/>
      <c r="BQ24" s="177"/>
      <c r="BR24" s="177"/>
      <c r="BS24" s="177"/>
      <c r="BT24" s="177"/>
      <c r="BU24" s="177"/>
      <c r="BV24" s="177"/>
      <c r="BW24" s="177"/>
      <c r="BX24" s="177"/>
      <c r="BY24" s="177"/>
      <c r="BZ24" s="177"/>
      <c r="CA24" s="177"/>
      <c r="CB24" s="177"/>
      <c r="CC24" s="177"/>
      <c r="CD24" s="177"/>
      <c r="CE24" s="177"/>
    </row>
    <row r="25" spans="1:83" x14ac:dyDescent="0.25">
      <c r="A25" s="177"/>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c r="BK25" s="177"/>
      <c r="BL25" s="177"/>
      <c r="BM25" s="177"/>
      <c r="BN25" s="177"/>
      <c r="BO25" s="177"/>
      <c r="BP25" s="177"/>
      <c r="BQ25" s="177"/>
      <c r="BR25" s="177"/>
      <c r="BS25" s="177"/>
      <c r="BT25" s="177"/>
      <c r="BU25" s="177"/>
      <c r="BV25" s="177"/>
      <c r="BW25" s="177"/>
      <c r="BX25" s="177"/>
      <c r="BY25" s="177"/>
      <c r="BZ25" s="177"/>
      <c r="CA25" s="177"/>
      <c r="CB25" s="177"/>
      <c r="CC25" s="177"/>
      <c r="CD25" s="177"/>
      <c r="CE25" s="177"/>
    </row>
    <row r="26" spans="1:83" x14ac:dyDescent="0.25">
      <c r="A26" s="177"/>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c r="BL26" s="177"/>
      <c r="BM26" s="177"/>
      <c r="BN26" s="177"/>
      <c r="BO26" s="177"/>
      <c r="BP26" s="177"/>
      <c r="BQ26" s="177"/>
      <c r="BR26" s="177"/>
      <c r="BS26" s="177"/>
      <c r="BT26" s="177"/>
      <c r="BU26" s="177"/>
      <c r="BV26" s="177"/>
      <c r="BW26" s="177"/>
      <c r="BX26" s="177"/>
      <c r="BY26" s="177"/>
      <c r="BZ26" s="177"/>
      <c r="CA26" s="177"/>
      <c r="CB26" s="177"/>
      <c r="CC26" s="177"/>
      <c r="CD26" s="177"/>
      <c r="CE26" s="177"/>
    </row>
    <row r="27" spans="1:83" x14ac:dyDescent="0.25">
      <c r="A27" s="177"/>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177"/>
      <c r="BK27" s="177"/>
      <c r="BL27" s="177"/>
      <c r="BM27" s="177"/>
      <c r="BN27" s="177"/>
      <c r="BO27" s="177"/>
      <c r="BP27" s="177"/>
      <c r="BQ27" s="177"/>
      <c r="BR27" s="177"/>
      <c r="BS27" s="177"/>
      <c r="BT27" s="177"/>
      <c r="BU27" s="177"/>
      <c r="BV27" s="177"/>
      <c r="BW27" s="177"/>
      <c r="BX27" s="177"/>
      <c r="BY27" s="177"/>
      <c r="BZ27" s="177"/>
      <c r="CA27" s="177"/>
      <c r="CB27" s="177"/>
      <c r="CC27" s="177"/>
      <c r="CD27" s="177"/>
      <c r="CE27" s="177"/>
    </row>
    <row r="28" spans="1:83" x14ac:dyDescent="0.25">
      <c r="A28" s="177"/>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177"/>
      <c r="BA28" s="177"/>
      <c r="BB28" s="177"/>
      <c r="BC28" s="177"/>
      <c r="BD28" s="177"/>
      <c r="BE28" s="177"/>
      <c r="BF28" s="177"/>
      <c r="BG28" s="177"/>
      <c r="BH28" s="177"/>
      <c r="BI28" s="177"/>
      <c r="BJ28" s="177"/>
      <c r="BK28" s="177"/>
      <c r="BL28" s="177"/>
      <c r="BM28" s="177"/>
      <c r="BN28" s="177"/>
      <c r="BO28" s="177"/>
      <c r="BP28" s="177"/>
      <c r="BQ28" s="177"/>
      <c r="BR28" s="177"/>
      <c r="BS28" s="177"/>
      <c r="BT28" s="177"/>
      <c r="BU28" s="177"/>
      <c r="BV28" s="177"/>
      <c r="BW28" s="177"/>
      <c r="BX28" s="177"/>
      <c r="BY28" s="177"/>
      <c r="BZ28" s="177"/>
      <c r="CA28" s="177"/>
      <c r="CB28" s="177"/>
      <c r="CC28" s="177"/>
      <c r="CD28" s="177"/>
      <c r="CE28" s="177"/>
    </row>
    <row r="29" spans="1:83" x14ac:dyDescent="0.25">
      <c r="A29" s="177"/>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row>
    <row r="30" spans="1:83" x14ac:dyDescent="0.25">
      <c r="A30" s="177"/>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177"/>
      <c r="CD30" s="177"/>
      <c r="CE30" s="177"/>
    </row>
    <row r="31" spans="1:83" x14ac:dyDescent="0.25">
      <c r="A31" s="177"/>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7"/>
      <c r="CE31" s="177"/>
    </row>
    <row r="32" spans="1:83" x14ac:dyDescent="0.25">
      <c r="A32" s="177"/>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c r="BD32" s="177"/>
      <c r="BE32" s="177"/>
      <c r="BF32" s="177"/>
      <c r="BG32" s="177"/>
      <c r="BH32" s="177"/>
      <c r="BI32" s="177"/>
      <c r="BJ32" s="177"/>
      <c r="BK32" s="177"/>
      <c r="BL32" s="177"/>
      <c r="BM32" s="177"/>
      <c r="BN32" s="177"/>
      <c r="BO32" s="177"/>
      <c r="BP32" s="177"/>
      <c r="BQ32" s="177"/>
      <c r="BR32" s="177"/>
      <c r="BS32" s="177"/>
      <c r="BT32" s="177"/>
      <c r="BU32" s="177"/>
      <c r="BV32" s="177"/>
      <c r="BW32" s="177"/>
      <c r="BX32" s="177"/>
      <c r="BY32" s="177"/>
      <c r="BZ32" s="177"/>
      <c r="CA32" s="177"/>
      <c r="CB32" s="177"/>
      <c r="CC32" s="177"/>
      <c r="CD32" s="177"/>
      <c r="CE32" s="177"/>
    </row>
    <row r="33" spans="1:83" x14ac:dyDescent="0.25">
      <c r="A33" s="177"/>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c r="BU33" s="177"/>
      <c r="BV33" s="177"/>
      <c r="BW33" s="177"/>
      <c r="BX33" s="177"/>
      <c r="BY33" s="177"/>
      <c r="BZ33" s="177"/>
      <c r="CA33" s="177"/>
      <c r="CB33" s="177"/>
      <c r="CC33" s="177"/>
      <c r="CD33" s="177"/>
      <c r="CE33" s="177"/>
    </row>
    <row r="34" spans="1:83" x14ac:dyDescent="0.25">
      <c r="A34" s="177"/>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c r="BD34" s="177"/>
      <c r="BE34" s="177"/>
      <c r="BF34" s="177"/>
      <c r="BG34" s="177"/>
      <c r="BH34" s="177"/>
      <c r="BI34" s="177"/>
      <c r="BJ34" s="177"/>
      <c r="BK34" s="177"/>
      <c r="BL34" s="177"/>
      <c r="BM34" s="177"/>
      <c r="BN34" s="177"/>
      <c r="BO34" s="177"/>
      <c r="BP34" s="177"/>
      <c r="BQ34" s="177"/>
      <c r="BR34" s="177"/>
      <c r="BS34" s="177"/>
      <c r="BT34" s="177"/>
      <c r="BU34" s="177"/>
      <c r="BV34" s="177"/>
      <c r="BW34" s="177"/>
      <c r="BX34" s="177"/>
      <c r="BY34" s="177"/>
      <c r="BZ34" s="177"/>
      <c r="CA34" s="177"/>
      <c r="CB34" s="177"/>
      <c r="CC34" s="177"/>
      <c r="CD34" s="177"/>
      <c r="CE34" s="177"/>
    </row>
    <row r="35" spans="1:83" x14ac:dyDescent="0.25">
      <c r="A35" s="177"/>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c r="BD35" s="177"/>
      <c r="BE35" s="177"/>
      <c r="BF35" s="177"/>
      <c r="BG35" s="177"/>
      <c r="BH35" s="177"/>
      <c r="BI35" s="177"/>
      <c r="BJ35" s="177"/>
      <c r="BK35" s="177"/>
      <c r="BL35" s="177"/>
      <c r="BM35" s="177"/>
      <c r="BN35" s="177"/>
      <c r="BO35" s="177"/>
      <c r="BP35" s="177"/>
      <c r="BQ35" s="177"/>
      <c r="BR35" s="177"/>
      <c r="BS35" s="177"/>
      <c r="BT35" s="177"/>
      <c r="BU35" s="177"/>
      <c r="BV35" s="177"/>
      <c r="BW35" s="177"/>
      <c r="BX35" s="177"/>
      <c r="BY35" s="177"/>
      <c r="BZ35" s="177"/>
      <c r="CA35" s="177"/>
      <c r="CB35" s="177"/>
      <c r="CC35" s="177"/>
      <c r="CD35" s="177"/>
      <c r="CE35" s="177"/>
    </row>
    <row r="36" spans="1:83" x14ac:dyDescent="0.25">
      <c r="A36" s="177"/>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c r="BD36" s="177"/>
      <c r="BE36" s="177"/>
      <c r="BF36" s="177"/>
      <c r="BG36" s="177"/>
      <c r="BH36" s="177"/>
      <c r="BI36" s="177"/>
      <c r="BJ36" s="177"/>
      <c r="BK36" s="177"/>
      <c r="BL36" s="177"/>
      <c r="BM36" s="177"/>
      <c r="BN36" s="177"/>
      <c r="BO36" s="177"/>
      <c r="BP36" s="177"/>
      <c r="BQ36" s="177"/>
      <c r="BR36" s="177"/>
      <c r="BS36" s="177"/>
      <c r="BT36" s="177"/>
      <c r="BU36" s="177"/>
      <c r="BV36" s="177"/>
      <c r="BW36" s="177"/>
      <c r="BX36" s="177"/>
      <c r="BY36" s="177"/>
      <c r="BZ36" s="177"/>
      <c r="CA36" s="177"/>
      <c r="CB36" s="177"/>
      <c r="CC36" s="177"/>
      <c r="CD36" s="177"/>
      <c r="CE36" s="177"/>
    </row>
    <row r="37" spans="1:83" x14ac:dyDescent="0.25">
      <c r="A37" s="177"/>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c r="BD37" s="177"/>
      <c r="BE37" s="177"/>
      <c r="BF37" s="177"/>
      <c r="BG37" s="177"/>
      <c r="BH37" s="177"/>
      <c r="BI37" s="177"/>
      <c r="BJ37" s="177"/>
      <c r="BK37" s="177"/>
      <c r="BL37" s="177"/>
      <c r="BM37" s="177"/>
      <c r="BN37" s="177"/>
      <c r="BO37" s="177"/>
      <c r="BP37" s="177"/>
      <c r="BQ37" s="177"/>
      <c r="BR37" s="177"/>
      <c r="BS37" s="177"/>
      <c r="BT37" s="177"/>
      <c r="BU37" s="177"/>
      <c r="BV37" s="177"/>
      <c r="BW37" s="177"/>
      <c r="BX37" s="177"/>
      <c r="BY37" s="177"/>
      <c r="BZ37" s="177"/>
      <c r="CA37" s="177"/>
      <c r="CB37" s="177"/>
      <c r="CC37" s="177"/>
      <c r="CD37" s="177"/>
      <c r="CE37" s="177"/>
    </row>
    <row r="38" spans="1:83" x14ac:dyDescent="0.25">
      <c r="A38" s="177"/>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7"/>
      <c r="BF38" s="177"/>
      <c r="BG38" s="177"/>
      <c r="BH38" s="177"/>
      <c r="BI38" s="177"/>
      <c r="BJ38" s="177"/>
      <c r="BK38" s="177"/>
      <c r="BL38" s="177"/>
      <c r="BM38" s="177"/>
      <c r="BN38" s="177"/>
      <c r="BO38" s="177"/>
      <c r="BP38" s="177"/>
      <c r="BQ38" s="177"/>
      <c r="BR38" s="177"/>
      <c r="BS38" s="177"/>
      <c r="BT38" s="177"/>
      <c r="BU38" s="177"/>
      <c r="BV38" s="177"/>
      <c r="BW38" s="177"/>
      <c r="BX38" s="177"/>
      <c r="BY38" s="177"/>
      <c r="BZ38" s="177"/>
      <c r="CA38" s="177"/>
      <c r="CB38" s="177"/>
      <c r="CC38" s="177"/>
      <c r="CD38" s="177"/>
      <c r="CE38" s="177"/>
    </row>
    <row r="39" spans="1:83" x14ac:dyDescent="0.25">
      <c r="A39" s="177"/>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77"/>
      <c r="BX39" s="177"/>
      <c r="BY39" s="177"/>
      <c r="BZ39" s="177"/>
      <c r="CA39" s="177"/>
      <c r="CB39" s="177"/>
      <c r="CC39" s="177"/>
      <c r="CD39" s="177"/>
      <c r="CE39" s="177"/>
    </row>
    <row r="40" spans="1:83" x14ac:dyDescent="0.25">
      <c r="A40" s="177"/>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row>
    <row r="41" spans="1:83" x14ac:dyDescent="0.25">
      <c r="A41" s="177"/>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77"/>
      <c r="BF41" s="177"/>
      <c r="BG41" s="177"/>
      <c r="BH41" s="177"/>
      <c r="BI41" s="177"/>
      <c r="BJ41" s="177"/>
      <c r="BK41" s="177"/>
      <c r="BL41" s="177"/>
      <c r="BM41" s="177"/>
      <c r="BN41" s="177"/>
      <c r="BO41" s="177"/>
      <c r="BP41" s="177"/>
      <c r="BQ41" s="177"/>
      <c r="BR41" s="177"/>
      <c r="BS41" s="177"/>
      <c r="BT41" s="177"/>
      <c r="BU41" s="177"/>
      <c r="BV41" s="177"/>
      <c r="BW41" s="177"/>
      <c r="BX41" s="177"/>
      <c r="BY41" s="177"/>
      <c r="BZ41" s="177"/>
      <c r="CA41" s="177"/>
      <c r="CB41" s="177"/>
      <c r="CC41" s="177"/>
      <c r="CD41" s="177"/>
      <c r="CE41" s="177"/>
    </row>
    <row r="42" spans="1:83" x14ac:dyDescent="0.25">
      <c r="A42" s="177"/>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row>
    <row r="43" spans="1:83" x14ac:dyDescent="0.25">
      <c r="A43" s="177"/>
      <c r="B43" s="177"/>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c r="BD43" s="177"/>
      <c r="BE43" s="177"/>
      <c r="BF43" s="177"/>
      <c r="BG43" s="177"/>
      <c r="BH43" s="177"/>
      <c r="BI43" s="177"/>
      <c r="BJ43" s="177"/>
      <c r="BK43" s="177"/>
      <c r="BL43" s="177"/>
      <c r="BM43" s="177"/>
      <c r="BN43" s="177"/>
      <c r="BO43" s="177"/>
      <c r="BP43" s="177"/>
      <c r="BQ43" s="177"/>
      <c r="BR43" s="177"/>
      <c r="BS43" s="177"/>
      <c r="BT43" s="177"/>
      <c r="BU43" s="177"/>
      <c r="BV43" s="177"/>
      <c r="BW43" s="177"/>
      <c r="BX43" s="177"/>
      <c r="BY43" s="177"/>
      <c r="BZ43" s="177"/>
      <c r="CA43" s="177"/>
      <c r="CB43" s="177"/>
      <c r="CC43" s="177"/>
      <c r="CD43" s="177"/>
      <c r="CE43" s="177"/>
    </row>
    <row r="44" spans="1:83" x14ac:dyDescent="0.25">
      <c r="A44" s="177"/>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c r="BD44" s="177"/>
      <c r="BE44" s="177"/>
      <c r="BF44" s="177"/>
      <c r="BG44" s="177"/>
      <c r="BH44" s="177"/>
      <c r="BI44" s="177"/>
      <c r="BJ44" s="177"/>
      <c r="BK44" s="177"/>
      <c r="BL44" s="177"/>
      <c r="BM44" s="177"/>
      <c r="BN44" s="177"/>
      <c r="BO44" s="177"/>
      <c r="BP44" s="177"/>
      <c r="BQ44" s="177"/>
      <c r="BR44" s="177"/>
      <c r="BS44" s="177"/>
      <c r="BT44" s="177"/>
      <c r="BU44" s="177"/>
      <c r="BV44" s="177"/>
      <c r="BW44" s="177"/>
      <c r="BX44" s="177"/>
      <c r="BY44" s="177"/>
      <c r="BZ44" s="177"/>
      <c r="CA44" s="177"/>
      <c r="CB44" s="177"/>
      <c r="CC44" s="177"/>
      <c r="CD44" s="177"/>
      <c r="CE44" s="177"/>
    </row>
    <row r="45" spans="1:83" x14ac:dyDescent="0.25">
      <c r="A45" s="177"/>
      <c r="B45" s="177"/>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177"/>
      <c r="BA45" s="177"/>
      <c r="BB45" s="177"/>
      <c r="BC45" s="177"/>
      <c r="BD45" s="177"/>
      <c r="BE45" s="177"/>
      <c r="BF45" s="177"/>
      <c r="BG45" s="177"/>
      <c r="BH45" s="177"/>
      <c r="BI45" s="177"/>
      <c r="BJ45" s="177"/>
      <c r="BK45" s="177"/>
      <c r="BL45" s="177"/>
      <c r="BM45" s="177"/>
      <c r="BN45" s="177"/>
      <c r="BO45" s="177"/>
      <c r="BP45" s="177"/>
      <c r="BQ45" s="177"/>
      <c r="BR45" s="177"/>
      <c r="BS45" s="177"/>
      <c r="BT45" s="177"/>
      <c r="BU45" s="177"/>
      <c r="BV45" s="177"/>
      <c r="BW45" s="177"/>
      <c r="BX45" s="177"/>
      <c r="BY45" s="177"/>
      <c r="BZ45" s="177"/>
      <c r="CA45" s="177"/>
      <c r="CB45" s="177"/>
      <c r="CC45" s="177"/>
      <c r="CD45" s="177"/>
      <c r="CE45" s="177"/>
    </row>
    <row r="46" spans="1:83" x14ac:dyDescent="0.25">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177"/>
      <c r="BB46" s="177"/>
      <c r="BC46" s="177"/>
      <c r="BD46" s="177"/>
      <c r="BE46" s="177"/>
      <c r="BF46" s="177"/>
      <c r="BG46" s="177"/>
      <c r="BH46" s="177"/>
      <c r="BI46" s="177"/>
      <c r="BJ46" s="177"/>
      <c r="BK46" s="177"/>
      <c r="BL46" s="177"/>
      <c r="BM46" s="177"/>
      <c r="BN46" s="177"/>
      <c r="BO46" s="177"/>
      <c r="BP46" s="177"/>
      <c r="BQ46" s="177"/>
      <c r="BR46" s="177"/>
      <c r="BS46" s="177"/>
      <c r="BT46" s="177"/>
      <c r="BU46" s="177"/>
      <c r="BV46" s="177"/>
      <c r="BW46" s="177"/>
      <c r="BX46" s="177"/>
      <c r="BY46" s="177"/>
      <c r="BZ46" s="177"/>
      <c r="CA46" s="177"/>
      <c r="CB46" s="177"/>
      <c r="CC46" s="177"/>
      <c r="CD46" s="177"/>
      <c r="CE46" s="177"/>
    </row>
    <row r="47" spans="1:83" x14ac:dyDescent="0.25">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c r="BD47" s="177"/>
      <c r="BE47" s="177"/>
      <c r="BF47" s="177"/>
      <c r="BG47" s="177"/>
      <c r="BH47" s="177"/>
      <c r="BI47" s="177"/>
      <c r="BJ47" s="177"/>
      <c r="BK47" s="177"/>
      <c r="BL47" s="177"/>
      <c r="BM47" s="177"/>
      <c r="BN47" s="177"/>
      <c r="BO47" s="177"/>
      <c r="BP47" s="177"/>
      <c r="BQ47" s="177"/>
      <c r="BR47" s="177"/>
      <c r="BS47" s="177"/>
      <c r="BT47" s="177"/>
      <c r="BU47" s="177"/>
      <c r="BV47" s="177"/>
      <c r="BW47" s="177"/>
      <c r="BX47" s="177"/>
      <c r="BY47" s="177"/>
      <c r="BZ47" s="177"/>
      <c r="CA47" s="177"/>
      <c r="CB47" s="177"/>
      <c r="CC47" s="177"/>
      <c r="CD47" s="177"/>
      <c r="CE47" s="177"/>
    </row>
    <row r="48" spans="1:83" x14ac:dyDescent="0.25">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77"/>
      <c r="BF48" s="177"/>
      <c r="BG48" s="177"/>
      <c r="BH48" s="177"/>
      <c r="BI48" s="177"/>
      <c r="BJ48" s="177"/>
      <c r="BK48" s="177"/>
      <c r="BL48" s="177"/>
      <c r="BM48" s="177"/>
      <c r="BN48" s="177"/>
      <c r="BO48" s="177"/>
      <c r="BP48" s="177"/>
      <c r="BQ48" s="177"/>
      <c r="BR48" s="177"/>
      <c r="BS48" s="177"/>
      <c r="BT48" s="177"/>
      <c r="BU48" s="177"/>
      <c r="BV48" s="177"/>
      <c r="BW48" s="177"/>
      <c r="BX48" s="177"/>
      <c r="BY48" s="177"/>
      <c r="BZ48" s="177"/>
      <c r="CA48" s="177"/>
      <c r="CB48" s="177"/>
      <c r="CC48" s="177"/>
      <c r="CD48" s="177"/>
      <c r="CE48" s="177"/>
    </row>
    <row r="49" spans="1:83" x14ac:dyDescent="0.25">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row>
    <row r="50" spans="1:83" x14ac:dyDescent="0.25">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row>
    <row r="51" spans="1:83" x14ac:dyDescent="0.25">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177"/>
      <c r="BA51" s="177"/>
      <c r="BB51" s="177"/>
      <c r="BC51" s="177"/>
      <c r="BD51" s="177"/>
      <c r="BE51" s="177"/>
      <c r="BF51" s="177"/>
      <c r="BG51" s="177"/>
      <c r="BH51" s="177"/>
      <c r="BI51" s="177"/>
      <c r="BJ51" s="177"/>
      <c r="BK51" s="177"/>
      <c r="BL51" s="177"/>
      <c r="BM51" s="177"/>
      <c r="BN51" s="177"/>
      <c r="BO51" s="177"/>
      <c r="BP51" s="177"/>
      <c r="BQ51" s="177"/>
      <c r="BR51" s="177"/>
      <c r="BS51" s="177"/>
      <c r="BT51" s="177"/>
      <c r="BU51" s="177"/>
      <c r="BV51" s="177"/>
      <c r="BW51" s="177"/>
      <c r="BX51" s="177"/>
      <c r="BY51" s="177"/>
      <c r="BZ51" s="177"/>
      <c r="CA51" s="177"/>
      <c r="CB51" s="177"/>
      <c r="CC51" s="177"/>
      <c r="CD51" s="177"/>
      <c r="CE51" s="177"/>
    </row>
    <row r="52" spans="1:83" x14ac:dyDescent="0.25">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c r="BQ52" s="177"/>
      <c r="BR52" s="177"/>
      <c r="BS52" s="177"/>
      <c r="BT52" s="177"/>
      <c r="BU52" s="177"/>
      <c r="BV52" s="177"/>
      <c r="BW52" s="177"/>
      <c r="BX52" s="177"/>
      <c r="BY52" s="177"/>
      <c r="BZ52" s="177"/>
      <c r="CA52" s="177"/>
      <c r="CB52" s="177"/>
      <c r="CC52" s="177"/>
      <c r="CD52" s="177"/>
      <c r="CE52" s="177"/>
    </row>
    <row r="53" spans="1:83" x14ac:dyDescent="0.25">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7"/>
      <c r="BF53" s="177"/>
      <c r="BG53" s="177"/>
      <c r="BH53" s="177"/>
      <c r="BI53" s="177"/>
      <c r="BJ53" s="177"/>
      <c r="BK53" s="177"/>
      <c r="BL53" s="177"/>
      <c r="BM53" s="177"/>
      <c r="BN53" s="177"/>
      <c r="BO53" s="177"/>
      <c r="BP53" s="177"/>
      <c r="BQ53" s="177"/>
      <c r="BR53" s="177"/>
      <c r="BS53" s="177"/>
      <c r="BT53" s="177"/>
      <c r="BU53" s="177"/>
      <c r="BV53" s="177"/>
      <c r="BW53" s="177"/>
      <c r="BX53" s="177"/>
      <c r="BY53" s="177"/>
      <c r="BZ53" s="177"/>
      <c r="CA53" s="177"/>
      <c r="CB53" s="177"/>
      <c r="CC53" s="177"/>
      <c r="CD53" s="177"/>
      <c r="CE53" s="177"/>
    </row>
    <row r="54" spans="1:83" x14ac:dyDescent="0.25">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177"/>
      <c r="BA54" s="177"/>
      <c r="BB54" s="177"/>
      <c r="BC54" s="177"/>
      <c r="BD54" s="177"/>
      <c r="BE54" s="177"/>
      <c r="BF54" s="177"/>
      <c r="BG54" s="177"/>
      <c r="BH54" s="177"/>
      <c r="BI54" s="177"/>
      <c r="BJ54" s="177"/>
      <c r="BK54" s="177"/>
      <c r="BL54" s="177"/>
      <c r="BM54" s="177"/>
      <c r="BN54" s="177"/>
      <c r="BO54" s="177"/>
      <c r="BP54" s="177"/>
      <c r="BQ54" s="177"/>
      <c r="BR54" s="177"/>
      <c r="BS54" s="177"/>
      <c r="BT54" s="177"/>
      <c r="BU54" s="177"/>
      <c r="BV54" s="177"/>
      <c r="BW54" s="177"/>
      <c r="BX54" s="177"/>
      <c r="BY54" s="177"/>
      <c r="BZ54" s="177"/>
      <c r="CA54" s="177"/>
      <c r="CB54" s="177"/>
      <c r="CC54" s="177"/>
      <c r="CD54" s="177"/>
      <c r="CE54" s="177"/>
    </row>
    <row r="55" spans="1:83" x14ac:dyDescent="0.25">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177"/>
      <c r="BA55" s="177"/>
      <c r="BB55" s="177"/>
      <c r="BC55" s="177"/>
      <c r="BD55" s="177"/>
      <c r="BE55" s="177"/>
      <c r="BF55" s="177"/>
      <c r="BG55" s="177"/>
      <c r="BH55" s="177"/>
      <c r="BI55" s="177"/>
      <c r="BJ55" s="177"/>
      <c r="BK55" s="177"/>
      <c r="BL55" s="177"/>
      <c r="BM55" s="177"/>
      <c r="BN55" s="177"/>
      <c r="BO55" s="177"/>
      <c r="BP55" s="177"/>
      <c r="BQ55" s="177"/>
      <c r="BR55" s="177"/>
      <c r="BS55" s="177"/>
      <c r="BT55" s="177"/>
      <c r="BU55" s="177"/>
      <c r="BV55" s="177"/>
      <c r="BW55" s="177"/>
      <c r="BX55" s="177"/>
      <c r="BY55" s="177"/>
      <c r="BZ55" s="177"/>
      <c r="CA55" s="177"/>
      <c r="CB55" s="177"/>
      <c r="CC55" s="177"/>
      <c r="CD55" s="177"/>
      <c r="CE55" s="177"/>
    </row>
    <row r="56" spans="1:83" x14ac:dyDescent="0.25">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177"/>
      <c r="BA56" s="177"/>
      <c r="BB56" s="177"/>
      <c r="BC56" s="177"/>
      <c r="BD56" s="177"/>
      <c r="BE56" s="177"/>
      <c r="BF56" s="177"/>
      <c r="BG56" s="177"/>
      <c r="BH56" s="177"/>
      <c r="BI56" s="177"/>
      <c r="BJ56" s="177"/>
      <c r="BK56" s="177"/>
      <c r="BL56" s="177"/>
      <c r="BM56" s="177"/>
      <c r="BN56" s="177"/>
      <c r="BO56" s="177"/>
      <c r="BP56" s="177"/>
      <c r="BQ56" s="177"/>
      <c r="BR56" s="177"/>
      <c r="BS56" s="177"/>
      <c r="BT56" s="177"/>
      <c r="BU56" s="177"/>
      <c r="BV56" s="177"/>
      <c r="BW56" s="177"/>
      <c r="BX56" s="177"/>
      <c r="BY56" s="177"/>
      <c r="BZ56" s="177"/>
      <c r="CA56" s="177"/>
      <c r="CB56" s="177"/>
      <c r="CC56" s="177"/>
      <c r="CD56" s="177"/>
      <c r="CE56" s="177"/>
    </row>
    <row r="57" spans="1:83" x14ac:dyDescent="0.25">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177"/>
      <c r="BA57" s="177"/>
      <c r="BB57" s="177"/>
      <c r="BC57" s="177"/>
      <c r="BD57" s="177"/>
      <c r="BE57" s="177"/>
      <c r="BF57" s="177"/>
      <c r="BG57" s="177"/>
      <c r="BH57" s="177"/>
      <c r="BI57" s="177"/>
      <c r="BJ57" s="177"/>
      <c r="BK57" s="177"/>
      <c r="BL57" s="177"/>
      <c r="BM57" s="177"/>
      <c r="BN57" s="177"/>
      <c r="BO57" s="177"/>
      <c r="BP57" s="177"/>
      <c r="BQ57" s="177"/>
      <c r="BR57" s="177"/>
      <c r="BS57" s="177"/>
      <c r="BT57" s="177"/>
      <c r="BU57" s="177"/>
      <c r="BV57" s="177"/>
      <c r="BW57" s="177"/>
      <c r="BX57" s="177"/>
      <c r="BY57" s="177"/>
      <c r="BZ57" s="177"/>
      <c r="CA57" s="177"/>
      <c r="CB57" s="177"/>
      <c r="CC57" s="177"/>
      <c r="CD57" s="177"/>
      <c r="CE57" s="177"/>
    </row>
    <row r="58" spans="1:83" x14ac:dyDescent="0.25">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7"/>
      <c r="BU58" s="177"/>
      <c r="BV58" s="177"/>
      <c r="BW58" s="177"/>
      <c r="BX58" s="177"/>
      <c r="BY58" s="177"/>
      <c r="BZ58" s="177"/>
      <c r="CA58" s="177"/>
      <c r="CB58" s="177"/>
      <c r="CC58" s="177"/>
      <c r="CD58" s="177"/>
      <c r="CE58" s="177"/>
    </row>
    <row r="59" spans="1:83" x14ac:dyDescent="0.25">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177"/>
      <c r="CA59" s="177"/>
      <c r="CB59" s="177"/>
      <c r="CC59" s="177"/>
      <c r="CD59" s="177"/>
      <c r="CE59" s="177"/>
    </row>
    <row r="60" spans="1:83" x14ac:dyDescent="0.25">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row>
    <row r="61" spans="1:83" x14ac:dyDescent="0.25">
      <c r="A61" s="177"/>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77"/>
      <c r="AP61" s="177"/>
      <c r="AQ61" s="177"/>
      <c r="AR61" s="177"/>
      <c r="AS61" s="177"/>
      <c r="AT61" s="177"/>
      <c r="AU61" s="177"/>
      <c r="AV61" s="177"/>
      <c r="AW61" s="177"/>
      <c r="AX61" s="177"/>
      <c r="AY61" s="177"/>
      <c r="AZ61" s="177"/>
      <c r="BA61" s="177"/>
      <c r="BB61" s="177"/>
      <c r="BC61" s="177"/>
      <c r="BD61" s="177"/>
      <c r="BE61" s="177"/>
      <c r="BF61" s="177"/>
      <c r="BG61" s="177"/>
      <c r="BH61" s="177"/>
      <c r="BI61" s="177"/>
      <c r="BJ61" s="177"/>
      <c r="BK61" s="177"/>
      <c r="BL61" s="177"/>
      <c r="BM61" s="177"/>
      <c r="BN61" s="177"/>
      <c r="BO61" s="177"/>
      <c r="BP61" s="177"/>
      <c r="BQ61" s="177"/>
      <c r="BR61" s="177"/>
      <c r="BS61" s="177"/>
      <c r="BT61" s="177"/>
      <c r="BU61" s="177"/>
      <c r="BV61" s="177"/>
      <c r="BW61" s="177"/>
      <c r="BX61" s="177"/>
      <c r="BY61" s="177"/>
      <c r="BZ61" s="177"/>
      <c r="CA61" s="177"/>
      <c r="CB61" s="177"/>
      <c r="CC61" s="177"/>
      <c r="CD61" s="177"/>
      <c r="CE61" s="177"/>
    </row>
    <row r="62" spans="1:83" x14ac:dyDescent="0.25">
      <c r="A62" s="177"/>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c r="AU62" s="177"/>
      <c r="AV62" s="177"/>
      <c r="AW62" s="177"/>
      <c r="AX62" s="177"/>
      <c r="AY62" s="177"/>
      <c r="AZ62" s="177"/>
      <c r="BA62" s="177"/>
      <c r="BB62" s="177"/>
      <c r="BC62" s="177"/>
      <c r="BD62" s="177"/>
      <c r="BE62" s="177"/>
      <c r="BF62" s="177"/>
      <c r="BG62" s="177"/>
      <c r="BH62" s="177"/>
      <c r="BI62" s="177"/>
      <c r="BJ62" s="177"/>
      <c r="BK62" s="177"/>
      <c r="BL62" s="177"/>
      <c r="BM62" s="177"/>
      <c r="BN62" s="177"/>
      <c r="BO62" s="177"/>
      <c r="BP62" s="177"/>
      <c r="BQ62" s="177"/>
      <c r="BR62" s="177"/>
      <c r="BS62" s="177"/>
      <c r="BT62" s="177"/>
      <c r="BU62" s="177"/>
      <c r="BV62" s="177"/>
      <c r="BW62" s="177"/>
      <c r="BX62" s="177"/>
      <c r="BY62" s="177"/>
      <c r="BZ62" s="177"/>
      <c r="CA62" s="177"/>
      <c r="CB62" s="177"/>
      <c r="CC62" s="177"/>
      <c r="CD62" s="177"/>
      <c r="CE62" s="177"/>
    </row>
    <row r="63" spans="1:83" x14ac:dyDescent="0.25">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177"/>
      <c r="BA63" s="177"/>
      <c r="BB63" s="177"/>
      <c r="BC63" s="177"/>
      <c r="BD63" s="177"/>
      <c r="BE63" s="177"/>
      <c r="BF63" s="177"/>
      <c r="BG63" s="177"/>
      <c r="BH63" s="177"/>
      <c r="BI63" s="177"/>
      <c r="BJ63" s="177"/>
      <c r="BK63" s="177"/>
      <c r="BL63" s="177"/>
      <c r="BM63" s="177"/>
      <c r="BN63" s="177"/>
      <c r="BO63" s="177"/>
      <c r="BP63" s="177"/>
      <c r="BQ63" s="177"/>
      <c r="BR63" s="177"/>
      <c r="BS63" s="177"/>
      <c r="BT63" s="177"/>
      <c r="BU63" s="177"/>
      <c r="BV63" s="177"/>
      <c r="BW63" s="177"/>
      <c r="BX63" s="177"/>
      <c r="BY63" s="177"/>
      <c r="BZ63" s="177"/>
      <c r="CA63" s="177"/>
      <c r="CB63" s="177"/>
      <c r="CC63" s="177"/>
      <c r="CD63" s="177"/>
      <c r="CE63" s="177"/>
    </row>
    <row r="64" spans="1:83" x14ac:dyDescent="0.25">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c r="AW64" s="177"/>
      <c r="AX64" s="177"/>
      <c r="AY64" s="177"/>
      <c r="AZ64" s="177"/>
      <c r="BA64" s="177"/>
      <c r="BB64" s="177"/>
      <c r="BC64" s="177"/>
      <c r="BD64" s="177"/>
      <c r="BE64" s="177"/>
      <c r="BF64" s="177"/>
      <c r="BG64" s="177"/>
      <c r="BH64" s="177"/>
      <c r="BI64" s="177"/>
      <c r="BJ64" s="177"/>
      <c r="BK64" s="177"/>
      <c r="BL64" s="177"/>
      <c r="BM64" s="177"/>
      <c r="BN64" s="177"/>
      <c r="BO64" s="177"/>
      <c r="BP64" s="177"/>
      <c r="BQ64" s="177"/>
      <c r="BR64" s="177"/>
      <c r="BS64" s="177"/>
      <c r="BT64" s="177"/>
      <c r="BU64" s="177"/>
      <c r="BV64" s="177"/>
      <c r="BW64" s="177"/>
      <c r="BX64" s="177"/>
      <c r="BY64" s="177"/>
      <c r="BZ64" s="177"/>
      <c r="CA64" s="177"/>
      <c r="CB64" s="177"/>
      <c r="CC64" s="177"/>
      <c r="CD64" s="177"/>
      <c r="CE64" s="177"/>
    </row>
    <row r="65" spans="1:83" x14ac:dyDescent="0.25">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c r="AM65" s="177"/>
      <c r="AN65" s="177"/>
      <c r="AO65" s="177"/>
      <c r="AP65" s="177"/>
      <c r="AQ65" s="177"/>
      <c r="AR65" s="177"/>
      <c r="AS65" s="177"/>
      <c r="AT65" s="177"/>
      <c r="AU65" s="177"/>
      <c r="AV65" s="177"/>
      <c r="AW65" s="177"/>
      <c r="AX65" s="177"/>
      <c r="AY65" s="177"/>
      <c r="AZ65" s="177"/>
      <c r="BA65" s="177"/>
      <c r="BB65" s="177"/>
      <c r="BC65" s="177"/>
      <c r="BD65" s="177"/>
      <c r="BE65" s="177"/>
      <c r="BF65" s="177"/>
      <c r="BG65" s="177"/>
      <c r="BH65" s="177"/>
      <c r="BI65" s="177"/>
      <c r="BJ65" s="177"/>
      <c r="BK65" s="177"/>
      <c r="BL65" s="177"/>
      <c r="BM65" s="177"/>
      <c r="BN65" s="177"/>
      <c r="BO65" s="177"/>
      <c r="BP65" s="177"/>
      <c r="BQ65" s="177"/>
      <c r="BR65" s="177"/>
      <c r="BS65" s="177"/>
      <c r="BT65" s="177"/>
      <c r="BU65" s="177"/>
      <c r="BV65" s="177"/>
      <c r="BW65" s="177"/>
      <c r="BX65" s="177"/>
      <c r="BY65" s="177"/>
      <c r="BZ65" s="177"/>
      <c r="CA65" s="177"/>
      <c r="CB65" s="177"/>
      <c r="CC65" s="177"/>
      <c r="CD65" s="177"/>
      <c r="CE65" s="177"/>
    </row>
    <row r="66" spans="1:83" x14ac:dyDescent="0.25">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c r="BA66" s="177"/>
      <c r="BB66" s="177"/>
      <c r="BC66" s="177"/>
      <c r="BD66" s="177"/>
      <c r="BE66" s="177"/>
      <c r="BF66" s="177"/>
      <c r="BG66" s="177"/>
      <c r="BH66" s="177"/>
      <c r="BI66" s="177"/>
      <c r="BJ66" s="177"/>
      <c r="BK66" s="177"/>
      <c r="BL66" s="177"/>
      <c r="BM66" s="177"/>
      <c r="BN66" s="177"/>
      <c r="BO66" s="177"/>
      <c r="BP66" s="177"/>
      <c r="BQ66" s="177"/>
      <c r="BR66" s="177"/>
      <c r="BS66" s="177"/>
      <c r="BT66" s="177"/>
      <c r="BU66" s="177"/>
      <c r="BV66" s="177"/>
      <c r="BW66" s="177"/>
      <c r="BX66" s="177"/>
      <c r="BY66" s="177"/>
      <c r="BZ66" s="177"/>
      <c r="CA66" s="177"/>
      <c r="CB66" s="177"/>
      <c r="CC66" s="177"/>
      <c r="CD66" s="177"/>
      <c r="CE66" s="177"/>
    </row>
    <row r="67" spans="1:83" x14ac:dyDescent="0.25">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c r="BA67" s="177"/>
      <c r="BB67" s="177"/>
      <c r="BC67" s="177"/>
      <c r="BD67" s="177"/>
      <c r="BE67" s="177"/>
      <c r="BF67" s="177"/>
      <c r="BG67" s="177"/>
      <c r="BH67" s="177"/>
      <c r="BI67" s="177"/>
      <c r="BJ67" s="177"/>
      <c r="BK67" s="177"/>
      <c r="BL67" s="177"/>
      <c r="BM67" s="177"/>
      <c r="BN67" s="177"/>
      <c r="BO67" s="177"/>
      <c r="BP67" s="177"/>
      <c r="BQ67" s="177"/>
      <c r="BR67" s="177"/>
      <c r="BS67" s="177"/>
      <c r="BT67" s="177"/>
      <c r="BU67" s="177"/>
      <c r="BV67" s="177"/>
      <c r="BW67" s="177"/>
      <c r="BX67" s="177"/>
      <c r="BY67" s="177"/>
      <c r="BZ67" s="177"/>
      <c r="CA67" s="177"/>
      <c r="CB67" s="177"/>
      <c r="CC67" s="177"/>
      <c r="CD67" s="177"/>
      <c r="CE67" s="177"/>
    </row>
    <row r="68" spans="1:83" x14ac:dyDescent="0.25">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177"/>
      <c r="BA68" s="177"/>
      <c r="BB68" s="177"/>
      <c r="BC68" s="177"/>
      <c r="BD68" s="177"/>
      <c r="BE68" s="177"/>
      <c r="BF68" s="177"/>
      <c r="BG68" s="177"/>
      <c r="BH68" s="177"/>
      <c r="BI68" s="177"/>
      <c r="BJ68" s="177"/>
      <c r="BK68" s="177"/>
      <c r="BL68" s="177"/>
      <c r="BM68" s="177"/>
      <c r="BN68" s="177"/>
      <c r="BO68" s="177"/>
      <c r="BP68" s="177"/>
      <c r="BQ68" s="177"/>
      <c r="BR68" s="177"/>
      <c r="BS68" s="177"/>
      <c r="BT68" s="177"/>
      <c r="BU68" s="177"/>
      <c r="BV68" s="177"/>
      <c r="BW68" s="177"/>
      <c r="BX68" s="177"/>
      <c r="BY68" s="177"/>
      <c r="BZ68" s="177"/>
      <c r="CA68" s="177"/>
      <c r="CB68" s="177"/>
      <c r="CC68" s="177"/>
      <c r="CD68" s="177"/>
      <c r="CE68" s="177"/>
    </row>
    <row r="69" spans="1:83" x14ac:dyDescent="0.25">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row>
    <row r="70" spans="1:83" x14ac:dyDescent="0.25">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177"/>
      <c r="BP70" s="177"/>
      <c r="BQ70" s="177"/>
      <c r="BR70" s="177"/>
      <c r="BS70" s="177"/>
      <c r="BT70" s="177"/>
      <c r="BU70" s="177"/>
      <c r="BV70" s="177"/>
      <c r="BW70" s="177"/>
      <c r="BX70" s="177"/>
      <c r="BY70" s="177"/>
      <c r="BZ70" s="177"/>
      <c r="CA70" s="177"/>
      <c r="CB70" s="177"/>
      <c r="CC70" s="177"/>
      <c r="CD70" s="177"/>
      <c r="CE70" s="177"/>
    </row>
    <row r="71" spans="1:83" x14ac:dyDescent="0.25">
      <c r="A71" s="177"/>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77"/>
      <c r="AO71" s="177"/>
      <c r="AP71" s="177"/>
      <c r="AQ71" s="177"/>
      <c r="AR71" s="177"/>
      <c r="AS71" s="177"/>
      <c r="AT71" s="177"/>
      <c r="AU71" s="177"/>
      <c r="AV71" s="177"/>
      <c r="AW71" s="177"/>
      <c r="AX71" s="177"/>
      <c r="AY71" s="177"/>
      <c r="AZ71" s="177"/>
      <c r="BA71" s="177"/>
      <c r="BB71" s="177"/>
      <c r="BC71" s="177"/>
      <c r="BD71" s="177"/>
      <c r="BE71" s="177"/>
      <c r="BF71" s="177"/>
      <c r="BG71" s="177"/>
      <c r="BH71" s="177"/>
      <c r="BI71" s="177"/>
      <c r="BJ71" s="177"/>
      <c r="BK71" s="177"/>
      <c r="BL71" s="177"/>
      <c r="BM71" s="177"/>
      <c r="BN71" s="177"/>
      <c r="BO71" s="177"/>
      <c r="BP71" s="177"/>
      <c r="BQ71" s="177"/>
      <c r="BR71" s="177"/>
      <c r="BS71" s="177"/>
      <c r="BT71" s="177"/>
      <c r="BU71" s="177"/>
      <c r="BV71" s="177"/>
      <c r="BW71" s="177"/>
      <c r="BX71" s="177"/>
      <c r="BY71" s="177"/>
      <c r="BZ71" s="177"/>
      <c r="CA71" s="177"/>
      <c r="CB71" s="177"/>
      <c r="CC71" s="177"/>
      <c r="CD71" s="177"/>
      <c r="CE71" s="177"/>
    </row>
    <row r="72" spans="1:83" x14ac:dyDescent="0.25">
      <c r="A72" s="177"/>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177"/>
      <c r="BA72" s="177"/>
      <c r="BB72" s="177"/>
      <c r="BC72" s="177"/>
      <c r="BD72" s="177"/>
      <c r="BE72" s="177"/>
      <c r="BF72" s="177"/>
      <c r="BG72" s="177"/>
      <c r="BH72" s="177"/>
      <c r="BI72" s="177"/>
      <c r="BJ72" s="177"/>
      <c r="BK72" s="177"/>
      <c r="BL72" s="177"/>
      <c r="BM72" s="177"/>
      <c r="BN72" s="177"/>
      <c r="BO72" s="177"/>
      <c r="BP72" s="177"/>
      <c r="BQ72" s="177"/>
      <c r="BR72" s="177"/>
      <c r="BS72" s="177"/>
      <c r="BT72" s="177"/>
      <c r="BU72" s="177"/>
      <c r="BV72" s="177"/>
      <c r="BW72" s="177"/>
      <c r="BX72" s="177"/>
      <c r="BY72" s="177"/>
      <c r="BZ72" s="177"/>
      <c r="CA72" s="177"/>
      <c r="CB72" s="177"/>
      <c r="CC72" s="177"/>
      <c r="CD72" s="177"/>
      <c r="CE72" s="177"/>
    </row>
    <row r="73" spans="1:83" x14ac:dyDescent="0.25">
      <c r="A73" s="177"/>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177"/>
      <c r="BA73" s="177"/>
      <c r="BB73" s="177"/>
      <c r="BC73" s="177"/>
      <c r="BD73" s="177"/>
      <c r="BE73" s="177"/>
      <c r="BF73" s="177"/>
      <c r="BG73" s="177"/>
      <c r="BH73" s="177"/>
      <c r="BI73" s="177"/>
      <c r="BJ73" s="177"/>
      <c r="BK73" s="177"/>
      <c r="BL73" s="177"/>
      <c r="BM73" s="177"/>
      <c r="BN73" s="177"/>
      <c r="BO73" s="177"/>
      <c r="BP73" s="177"/>
      <c r="BQ73" s="177"/>
      <c r="BR73" s="177"/>
      <c r="BS73" s="177"/>
      <c r="BT73" s="177"/>
      <c r="BU73" s="177"/>
      <c r="BV73" s="177"/>
      <c r="BW73" s="177"/>
      <c r="BX73" s="177"/>
      <c r="BY73" s="177"/>
      <c r="BZ73" s="177"/>
      <c r="CA73" s="177"/>
      <c r="CB73" s="177"/>
      <c r="CC73" s="177"/>
      <c r="CD73" s="177"/>
      <c r="CE73" s="177"/>
    </row>
    <row r="74" spans="1:83" x14ac:dyDescent="0.25">
      <c r="A74" s="177"/>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7"/>
      <c r="BF74" s="177"/>
      <c r="BG74" s="177"/>
      <c r="BH74" s="177"/>
      <c r="BI74" s="177"/>
      <c r="BJ74" s="177"/>
      <c r="BK74" s="177"/>
      <c r="BL74" s="177"/>
      <c r="BM74" s="177"/>
      <c r="BN74" s="177"/>
      <c r="BO74" s="177"/>
      <c r="BP74" s="177"/>
      <c r="BQ74" s="177"/>
      <c r="BR74" s="177"/>
      <c r="BS74" s="177"/>
      <c r="BT74" s="177"/>
      <c r="BU74" s="177"/>
      <c r="BV74" s="177"/>
      <c r="BW74" s="177"/>
      <c r="BX74" s="177"/>
      <c r="BY74" s="177"/>
      <c r="BZ74" s="177"/>
      <c r="CA74" s="177"/>
      <c r="CB74" s="177"/>
      <c r="CC74" s="177"/>
      <c r="CD74" s="177"/>
      <c r="CE74" s="177"/>
    </row>
    <row r="75" spans="1:83" x14ac:dyDescent="0.25">
      <c r="A75" s="177"/>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177"/>
      <c r="BA75" s="177"/>
      <c r="BB75" s="177"/>
      <c r="BC75" s="177"/>
      <c r="BD75" s="177"/>
      <c r="BE75" s="177"/>
      <c r="BF75" s="177"/>
      <c r="BG75" s="177"/>
      <c r="BH75" s="177"/>
      <c r="BI75" s="177"/>
      <c r="BJ75" s="177"/>
      <c r="BK75" s="177"/>
      <c r="BL75" s="177"/>
      <c r="BM75" s="177"/>
      <c r="BN75" s="177"/>
      <c r="BO75" s="177"/>
      <c r="BP75" s="177"/>
      <c r="BQ75" s="177"/>
      <c r="BR75" s="177"/>
      <c r="BS75" s="177"/>
      <c r="BT75" s="177"/>
      <c r="BU75" s="177"/>
      <c r="BV75" s="177"/>
      <c r="BW75" s="177"/>
      <c r="BX75" s="177"/>
      <c r="BY75" s="177"/>
      <c r="BZ75" s="177"/>
      <c r="CA75" s="177"/>
      <c r="CB75" s="177"/>
      <c r="CC75" s="177"/>
      <c r="CD75" s="177"/>
      <c r="CE75" s="177"/>
    </row>
    <row r="76" spans="1:83" x14ac:dyDescent="0.25">
      <c r="A76" s="177"/>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c r="BA76" s="177"/>
      <c r="BB76" s="177"/>
      <c r="BC76" s="177"/>
      <c r="BD76" s="177"/>
      <c r="BE76" s="177"/>
      <c r="BF76" s="177"/>
      <c r="BG76" s="177"/>
      <c r="BH76" s="177"/>
      <c r="BI76" s="177"/>
      <c r="BJ76" s="177"/>
      <c r="BK76" s="177"/>
      <c r="BL76" s="177"/>
      <c r="BM76" s="177"/>
      <c r="BN76" s="177"/>
      <c r="BO76" s="177"/>
      <c r="BP76" s="177"/>
      <c r="BQ76" s="177"/>
      <c r="BR76" s="177"/>
      <c r="BS76" s="177"/>
      <c r="BT76" s="177"/>
      <c r="BU76" s="177"/>
      <c r="BV76" s="177"/>
      <c r="BW76" s="177"/>
      <c r="BX76" s="177"/>
      <c r="BY76" s="177"/>
      <c r="BZ76" s="177"/>
      <c r="CA76" s="177"/>
      <c r="CB76" s="177"/>
      <c r="CC76" s="177"/>
      <c r="CD76" s="177"/>
      <c r="CE76" s="177"/>
    </row>
    <row r="77" spans="1:83" x14ac:dyDescent="0.25">
      <c r="A77" s="177"/>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177"/>
      <c r="BA77" s="177"/>
      <c r="BB77" s="177"/>
      <c r="BC77" s="177"/>
      <c r="BD77" s="177"/>
      <c r="BE77" s="177"/>
      <c r="BF77" s="177"/>
      <c r="BG77" s="177"/>
      <c r="BH77" s="177"/>
      <c r="BI77" s="177"/>
      <c r="BJ77" s="177"/>
      <c r="BK77" s="177"/>
      <c r="BL77" s="177"/>
      <c r="BM77" s="177"/>
      <c r="BN77" s="177"/>
      <c r="BO77" s="177"/>
      <c r="BP77" s="177"/>
      <c r="BQ77" s="177"/>
      <c r="BR77" s="177"/>
      <c r="BS77" s="177"/>
      <c r="BT77" s="177"/>
      <c r="BU77" s="177"/>
      <c r="BV77" s="177"/>
      <c r="BW77" s="177"/>
      <c r="BX77" s="177"/>
      <c r="BY77" s="177"/>
      <c r="BZ77" s="177"/>
      <c r="CA77" s="177"/>
      <c r="CB77" s="177"/>
      <c r="CC77" s="177"/>
      <c r="CD77" s="177"/>
      <c r="CE77" s="177"/>
    </row>
    <row r="78" spans="1:83" x14ac:dyDescent="0.25">
      <c r="A78" s="177"/>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177"/>
      <c r="BA78" s="177"/>
      <c r="BB78" s="177"/>
      <c r="BC78" s="177"/>
      <c r="BD78" s="177"/>
      <c r="BE78" s="177"/>
      <c r="BF78" s="177"/>
      <c r="BG78" s="177"/>
      <c r="BH78" s="177"/>
      <c r="BI78" s="177"/>
      <c r="BJ78" s="177"/>
      <c r="BK78" s="177"/>
      <c r="BL78" s="177"/>
      <c r="BM78" s="177"/>
      <c r="BN78" s="177"/>
      <c r="BO78" s="177"/>
      <c r="BP78" s="177"/>
      <c r="BQ78" s="177"/>
      <c r="BR78" s="177"/>
      <c r="BS78" s="177"/>
      <c r="BT78" s="177"/>
      <c r="BU78" s="177"/>
      <c r="BV78" s="177"/>
      <c r="BW78" s="177"/>
      <c r="BX78" s="177"/>
      <c r="BY78" s="177"/>
      <c r="BZ78" s="177"/>
      <c r="CA78" s="177"/>
      <c r="CB78" s="177"/>
      <c r="CC78" s="177"/>
      <c r="CD78" s="177"/>
      <c r="CE78" s="177"/>
    </row>
    <row r="79" spans="1:83" x14ac:dyDescent="0.25">
      <c r="A79" s="177"/>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177"/>
      <c r="BA79" s="177"/>
      <c r="BB79" s="177"/>
      <c r="BC79" s="177"/>
      <c r="BD79" s="177"/>
      <c r="BE79" s="177"/>
      <c r="BF79" s="177"/>
      <c r="BG79" s="177"/>
      <c r="BH79" s="177"/>
      <c r="BI79" s="177"/>
      <c r="BJ79" s="177"/>
      <c r="BK79" s="177"/>
      <c r="BL79" s="177"/>
      <c r="BM79" s="177"/>
      <c r="BN79" s="177"/>
      <c r="BO79" s="177"/>
      <c r="BP79" s="177"/>
      <c r="BQ79" s="177"/>
      <c r="BR79" s="177"/>
      <c r="BS79" s="177"/>
      <c r="BT79" s="177"/>
      <c r="BU79" s="177"/>
      <c r="BV79" s="177"/>
      <c r="BW79" s="177"/>
      <c r="BX79" s="177"/>
      <c r="BY79" s="177"/>
      <c r="BZ79" s="177"/>
      <c r="CA79" s="177"/>
      <c r="CB79" s="177"/>
      <c r="CC79" s="177"/>
      <c r="CD79" s="177"/>
      <c r="CE79" s="177"/>
    </row>
    <row r="80" spans="1:83" x14ac:dyDescent="0.25">
      <c r="A80" s="177"/>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177"/>
      <c r="BA80" s="177"/>
      <c r="BB80" s="177"/>
      <c r="BC80" s="177"/>
      <c r="BD80" s="177"/>
      <c r="BE80" s="177"/>
      <c r="BF80" s="177"/>
      <c r="BG80" s="177"/>
      <c r="BH80" s="177"/>
      <c r="BI80" s="177"/>
      <c r="BJ80" s="177"/>
      <c r="BK80" s="177"/>
      <c r="BL80" s="177"/>
      <c r="BM80" s="177"/>
      <c r="BN80" s="177"/>
      <c r="BO80" s="177"/>
      <c r="BP80" s="177"/>
      <c r="BQ80" s="177"/>
      <c r="BR80" s="177"/>
      <c r="BS80" s="177"/>
      <c r="BT80" s="177"/>
      <c r="BU80" s="177"/>
      <c r="BV80" s="177"/>
      <c r="BW80" s="177"/>
      <c r="BX80" s="177"/>
      <c r="BY80" s="177"/>
      <c r="BZ80" s="177"/>
      <c r="CA80" s="177"/>
      <c r="CB80" s="177"/>
      <c r="CC80" s="177"/>
      <c r="CD80" s="177"/>
      <c r="CE80" s="177"/>
    </row>
    <row r="81" spans="1:83" x14ac:dyDescent="0.25">
      <c r="A81" s="177"/>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177"/>
      <c r="BA81" s="177"/>
      <c r="BB81" s="177"/>
      <c r="BC81" s="177"/>
      <c r="BD81" s="177"/>
      <c r="BE81" s="177"/>
      <c r="BF81" s="177"/>
      <c r="BG81" s="177"/>
      <c r="BH81" s="177"/>
      <c r="BI81" s="177"/>
      <c r="BJ81" s="177"/>
      <c r="BK81" s="177"/>
      <c r="BL81" s="177"/>
      <c r="BM81" s="177"/>
      <c r="BN81" s="177"/>
      <c r="BO81" s="177"/>
      <c r="BP81" s="177"/>
      <c r="BQ81" s="177"/>
      <c r="BR81" s="177"/>
      <c r="BS81" s="177"/>
      <c r="BT81" s="177"/>
      <c r="BU81" s="177"/>
      <c r="BV81" s="177"/>
      <c r="BW81" s="177"/>
      <c r="BX81" s="177"/>
      <c r="BY81" s="177"/>
      <c r="BZ81" s="177"/>
      <c r="CA81" s="177"/>
      <c r="CB81" s="177"/>
      <c r="CC81" s="177"/>
      <c r="CD81" s="177"/>
      <c r="CE81" s="177"/>
    </row>
    <row r="82" spans="1:83" x14ac:dyDescent="0.25">
      <c r="A82" s="177"/>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177"/>
      <c r="BA82" s="177"/>
      <c r="BB82" s="177"/>
      <c r="BC82" s="177"/>
      <c r="BD82" s="177"/>
      <c r="BE82" s="177"/>
      <c r="BF82" s="177"/>
      <c r="BG82" s="177"/>
      <c r="BH82" s="177"/>
      <c r="BI82" s="177"/>
      <c r="BJ82" s="177"/>
      <c r="BK82" s="177"/>
      <c r="BL82" s="177"/>
      <c r="BM82" s="177"/>
      <c r="BN82" s="177"/>
      <c r="BO82" s="177"/>
      <c r="BP82" s="177"/>
      <c r="BQ82" s="177"/>
      <c r="BR82" s="177"/>
      <c r="BS82" s="177"/>
      <c r="BT82" s="177"/>
      <c r="BU82" s="177"/>
      <c r="BV82" s="177"/>
      <c r="BW82" s="177"/>
      <c r="BX82" s="177"/>
      <c r="BY82" s="177"/>
      <c r="BZ82" s="177"/>
      <c r="CA82" s="177"/>
      <c r="CB82" s="177"/>
      <c r="CC82" s="177"/>
      <c r="CD82" s="177"/>
      <c r="CE82" s="177"/>
    </row>
    <row r="83" spans="1:83" x14ac:dyDescent="0.25">
      <c r="A83" s="177"/>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177"/>
      <c r="BA83" s="177"/>
      <c r="BB83" s="177"/>
      <c r="BC83" s="177"/>
      <c r="BD83" s="177"/>
      <c r="BE83" s="177"/>
      <c r="BF83" s="177"/>
      <c r="BG83" s="177"/>
      <c r="BH83" s="177"/>
      <c r="BI83" s="177"/>
      <c r="BJ83" s="177"/>
      <c r="BK83" s="177"/>
      <c r="BL83" s="177"/>
      <c r="BM83" s="177"/>
      <c r="BN83" s="177"/>
      <c r="BO83" s="177"/>
      <c r="BP83" s="177"/>
      <c r="BQ83" s="177"/>
      <c r="BR83" s="177"/>
      <c r="BS83" s="177"/>
      <c r="BT83" s="177"/>
      <c r="BU83" s="177"/>
      <c r="BV83" s="177"/>
      <c r="BW83" s="177"/>
      <c r="BX83" s="177"/>
      <c r="BY83" s="177"/>
      <c r="BZ83" s="177"/>
      <c r="CA83" s="177"/>
      <c r="CB83" s="177"/>
      <c r="CC83" s="177"/>
      <c r="CD83" s="177"/>
      <c r="CE83" s="177"/>
    </row>
    <row r="84" spans="1:83" x14ac:dyDescent="0.25">
      <c r="A84" s="177"/>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7"/>
      <c r="BF84" s="177"/>
      <c r="BG84" s="177"/>
      <c r="BH84" s="177"/>
      <c r="BI84" s="177"/>
      <c r="BJ84" s="177"/>
      <c r="BK84" s="177"/>
      <c r="BL84" s="177"/>
      <c r="BM84" s="177"/>
      <c r="BN84" s="177"/>
      <c r="BO84" s="177"/>
      <c r="BP84" s="177"/>
      <c r="BQ84" s="177"/>
      <c r="BR84" s="177"/>
      <c r="BS84" s="177"/>
      <c r="BT84" s="177"/>
      <c r="BU84" s="177"/>
      <c r="BV84" s="177"/>
      <c r="BW84" s="177"/>
      <c r="BX84" s="177"/>
      <c r="BY84" s="177"/>
      <c r="BZ84" s="177"/>
      <c r="CA84" s="177"/>
      <c r="CB84" s="177"/>
      <c r="CC84" s="177"/>
      <c r="CD84" s="177"/>
      <c r="CE84" s="177"/>
    </row>
    <row r="85" spans="1:83" x14ac:dyDescent="0.25">
      <c r="A85" s="177"/>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7"/>
      <c r="BF85" s="177"/>
      <c r="BG85" s="177"/>
      <c r="BH85" s="177"/>
      <c r="BI85" s="177"/>
      <c r="BJ85" s="177"/>
      <c r="BK85" s="177"/>
      <c r="BL85" s="177"/>
      <c r="BM85" s="177"/>
      <c r="BN85" s="177"/>
      <c r="BO85" s="177"/>
      <c r="BP85" s="177"/>
      <c r="BQ85" s="177"/>
      <c r="BR85" s="177"/>
      <c r="BS85" s="177"/>
      <c r="BT85" s="177"/>
      <c r="BU85" s="177"/>
      <c r="BV85" s="177"/>
      <c r="BW85" s="177"/>
      <c r="BX85" s="177"/>
      <c r="BY85" s="177"/>
      <c r="BZ85" s="177"/>
      <c r="CA85" s="177"/>
      <c r="CB85" s="177"/>
      <c r="CC85" s="177"/>
      <c r="CD85" s="177"/>
      <c r="CE85" s="177"/>
    </row>
    <row r="86" spans="1:83" x14ac:dyDescent="0.25">
      <c r="A86" s="177"/>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177"/>
      <c r="BA86" s="177"/>
      <c r="BB86" s="177"/>
      <c r="BC86" s="177"/>
      <c r="BD86" s="177"/>
      <c r="BE86" s="177"/>
      <c r="BF86" s="177"/>
      <c r="BG86" s="177"/>
      <c r="BH86" s="177"/>
      <c r="BI86" s="177"/>
      <c r="BJ86" s="177"/>
      <c r="BK86" s="177"/>
      <c r="BL86" s="177"/>
      <c r="BM86" s="177"/>
      <c r="BN86" s="177"/>
      <c r="BO86" s="177"/>
      <c r="BP86" s="177"/>
      <c r="BQ86" s="177"/>
      <c r="BR86" s="177"/>
      <c r="BS86" s="177"/>
      <c r="BT86" s="177"/>
      <c r="BU86" s="177"/>
      <c r="BV86" s="177"/>
      <c r="BW86" s="177"/>
      <c r="BX86" s="177"/>
      <c r="BY86" s="177"/>
      <c r="BZ86" s="177"/>
      <c r="CA86" s="177"/>
      <c r="CB86" s="177"/>
      <c r="CC86" s="177"/>
      <c r="CD86" s="177"/>
      <c r="CE86" s="177"/>
    </row>
    <row r="87" spans="1:83" x14ac:dyDescent="0.25">
      <c r="A87" s="177"/>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177"/>
      <c r="BA87" s="177"/>
      <c r="BB87" s="177"/>
      <c r="BC87" s="177"/>
      <c r="BD87" s="177"/>
      <c r="BE87" s="177"/>
      <c r="BF87" s="177"/>
      <c r="BG87" s="177"/>
      <c r="BH87" s="177"/>
      <c r="BI87" s="177"/>
      <c r="BJ87" s="177"/>
      <c r="BK87" s="177"/>
      <c r="BL87" s="177"/>
      <c r="BM87" s="177"/>
      <c r="BN87" s="177"/>
      <c r="BO87" s="177"/>
      <c r="BP87" s="177"/>
      <c r="BQ87" s="177"/>
      <c r="BR87" s="177"/>
      <c r="BS87" s="177"/>
      <c r="BT87" s="177"/>
      <c r="BU87" s="177"/>
      <c r="BV87" s="177"/>
      <c r="BW87" s="177"/>
      <c r="BX87" s="177"/>
      <c r="BY87" s="177"/>
      <c r="BZ87" s="177"/>
      <c r="CA87" s="177"/>
      <c r="CB87" s="177"/>
      <c r="CC87" s="177"/>
      <c r="CD87" s="177"/>
      <c r="CE87" s="177"/>
    </row>
    <row r="88" spans="1:83" x14ac:dyDescent="0.25">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7"/>
      <c r="BF88" s="177"/>
      <c r="BG88" s="177"/>
      <c r="BH88" s="177"/>
      <c r="BI88" s="177"/>
      <c r="BJ88" s="177"/>
      <c r="BK88" s="177"/>
      <c r="BL88" s="177"/>
      <c r="BM88" s="177"/>
      <c r="BN88" s="177"/>
      <c r="BO88" s="177"/>
      <c r="BP88" s="177"/>
      <c r="BQ88" s="177"/>
      <c r="BR88" s="177"/>
      <c r="BS88" s="177"/>
      <c r="BT88" s="177"/>
      <c r="BU88" s="177"/>
      <c r="BV88" s="177"/>
      <c r="BW88" s="177"/>
      <c r="BX88" s="177"/>
      <c r="BY88" s="177"/>
      <c r="BZ88" s="177"/>
      <c r="CA88" s="177"/>
      <c r="CB88" s="177"/>
      <c r="CC88" s="177"/>
      <c r="CD88" s="177"/>
      <c r="CE88" s="177"/>
    </row>
    <row r="89" spans="1:83" x14ac:dyDescent="0.25">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177"/>
      <c r="BA89" s="177"/>
      <c r="BB89" s="177"/>
      <c r="BC89" s="177"/>
      <c r="BD89" s="177"/>
      <c r="BE89" s="177"/>
      <c r="BF89" s="177"/>
      <c r="BG89" s="177"/>
      <c r="BH89" s="177"/>
      <c r="BI89" s="177"/>
      <c r="BJ89" s="177"/>
      <c r="BK89" s="177"/>
      <c r="BL89" s="177"/>
      <c r="BM89" s="177"/>
      <c r="BN89" s="177"/>
      <c r="BO89" s="177"/>
      <c r="BP89" s="177"/>
      <c r="BQ89" s="177"/>
      <c r="BR89" s="177"/>
      <c r="BS89" s="177"/>
      <c r="BT89" s="177"/>
      <c r="BU89" s="177"/>
      <c r="BV89" s="177"/>
      <c r="BW89" s="177"/>
      <c r="BX89" s="177"/>
      <c r="BY89" s="177"/>
      <c r="BZ89" s="177"/>
      <c r="CA89" s="177"/>
      <c r="CB89" s="177"/>
      <c r="CC89" s="177"/>
      <c r="CD89" s="177"/>
      <c r="CE89" s="177"/>
    </row>
    <row r="90" spans="1:83" x14ac:dyDescent="0.25">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c r="BI90" s="177"/>
      <c r="BJ90" s="177"/>
      <c r="BK90" s="177"/>
      <c r="BL90" s="177"/>
      <c r="BM90" s="177"/>
      <c r="BN90" s="177"/>
      <c r="BO90" s="177"/>
      <c r="BP90" s="177"/>
      <c r="BQ90" s="177"/>
      <c r="BR90" s="177"/>
      <c r="BS90" s="177"/>
      <c r="BT90" s="177"/>
      <c r="BU90" s="177"/>
      <c r="BV90" s="177"/>
      <c r="BW90" s="177"/>
      <c r="BX90" s="177"/>
      <c r="BY90" s="177"/>
      <c r="BZ90" s="177"/>
      <c r="CA90" s="177"/>
      <c r="CB90" s="177"/>
      <c r="CC90" s="177"/>
      <c r="CD90" s="177"/>
      <c r="CE90" s="177"/>
    </row>
    <row r="91" spans="1:83" x14ac:dyDescent="0.25">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177"/>
      <c r="BA91" s="177"/>
      <c r="BB91" s="177"/>
      <c r="BC91" s="177"/>
      <c r="BD91" s="177"/>
      <c r="BE91" s="177"/>
      <c r="BF91" s="177"/>
      <c r="BG91" s="177"/>
      <c r="BH91" s="177"/>
      <c r="BI91" s="177"/>
      <c r="BJ91" s="177"/>
      <c r="BK91" s="177"/>
      <c r="BL91" s="177"/>
      <c r="BM91" s="177"/>
      <c r="BN91" s="177"/>
      <c r="BO91" s="177"/>
      <c r="BP91" s="177"/>
      <c r="BQ91" s="177"/>
      <c r="BR91" s="177"/>
      <c r="BS91" s="177"/>
      <c r="BT91" s="177"/>
      <c r="BU91" s="177"/>
      <c r="BV91" s="177"/>
      <c r="BW91" s="177"/>
      <c r="BX91" s="177"/>
      <c r="BY91" s="177"/>
      <c r="BZ91" s="177"/>
      <c r="CA91" s="177"/>
      <c r="CB91" s="177"/>
      <c r="CC91" s="177"/>
      <c r="CD91" s="177"/>
      <c r="CE91" s="177"/>
    </row>
    <row r="92" spans="1:83" x14ac:dyDescent="0.25">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177"/>
      <c r="BA92" s="177"/>
      <c r="BB92" s="177"/>
      <c r="BC92" s="177"/>
      <c r="BD92" s="177"/>
      <c r="BE92" s="177"/>
      <c r="BF92" s="177"/>
      <c r="BG92" s="177"/>
      <c r="BH92" s="177"/>
      <c r="BI92" s="177"/>
      <c r="BJ92" s="177"/>
      <c r="BK92" s="177"/>
      <c r="BL92" s="177"/>
      <c r="BM92" s="177"/>
      <c r="BN92" s="177"/>
      <c r="BO92" s="177"/>
      <c r="BP92" s="177"/>
      <c r="BQ92" s="177"/>
      <c r="BR92" s="177"/>
      <c r="BS92" s="177"/>
      <c r="BT92" s="177"/>
      <c r="BU92" s="177"/>
      <c r="BV92" s="177"/>
      <c r="BW92" s="177"/>
      <c r="BX92" s="177"/>
      <c r="BY92" s="177"/>
      <c r="BZ92" s="177"/>
      <c r="CA92" s="177"/>
      <c r="CB92" s="177"/>
      <c r="CC92" s="177"/>
      <c r="CD92" s="177"/>
      <c r="CE92" s="177"/>
    </row>
    <row r="93" spans="1:83" x14ac:dyDescent="0.25">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177"/>
      <c r="BP93" s="177"/>
      <c r="BQ93" s="177"/>
      <c r="BR93" s="177"/>
      <c r="BS93" s="177"/>
      <c r="BT93" s="177"/>
      <c r="BU93" s="177"/>
      <c r="BV93" s="177"/>
      <c r="BW93" s="177"/>
      <c r="BX93" s="177"/>
      <c r="BY93" s="177"/>
      <c r="BZ93" s="177"/>
      <c r="CA93" s="177"/>
      <c r="CB93" s="177"/>
      <c r="CC93" s="177"/>
      <c r="CD93" s="177"/>
      <c r="CE93" s="177"/>
    </row>
    <row r="94" spans="1:83" x14ac:dyDescent="0.25">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177"/>
      <c r="BA94" s="177"/>
      <c r="BB94" s="177"/>
      <c r="BC94" s="177"/>
      <c r="BD94" s="177"/>
      <c r="BE94" s="177"/>
      <c r="BF94" s="177"/>
      <c r="BG94" s="177"/>
      <c r="BH94" s="177"/>
      <c r="BI94" s="177"/>
      <c r="BJ94" s="177"/>
      <c r="BK94" s="177"/>
      <c r="BL94" s="177"/>
      <c r="BM94" s="177"/>
      <c r="BN94" s="177"/>
      <c r="BO94" s="177"/>
      <c r="BP94" s="177"/>
      <c r="BQ94" s="177"/>
      <c r="BR94" s="177"/>
      <c r="BS94" s="177"/>
      <c r="BT94" s="177"/>
      <c r="BU94" s="177"/>
      <c r="BV94" s="177"/>
      <c r="BW94" s="177"/>
      <c r="BX94" s="177"/>
      <c r="BY94" s="177"/>
      <c r="BZ94" s="177"/>
      <c r="CA94" s="177"/>
      <c r="CB94" s="177"/>
      <c r="CC94" s="177"/>
      <c r="CD94" s="177"/>
      <c r="CE94" s="177"/>
    </row>
    <row r="95" spans="1:83" x14ac:dyDescent="0.25">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177"/>
      <c r="BA95" s="177"/>
      <c r="BB95" s="177"/>
      <c r="BC95" s="177"/>
      <c r="BD95" s="177"/>
      <c r="BE95" s="177"/>
      <c r="BF95" s="177"/>
      <c r="BG95" s="177"/>
      <c r="BH95" s="177"/>
      <c r="BI95" s="177"/>
      <c r="BJ95" s="177"/>
      <c r="BK95" s="177"/>
      <c r="BL95" s="177"/>
      <c r="BM95" s="177"/>
      <c r="BN95" s="177"/>
      <c r="BO95" s="177"/>
      <c r="BP95" s="177"/>
      <c r="BQ95" s="177"/>
      <c r="BR95" s="177"/>
      <c r="BS95" s="177"/>
      <c r="BT95" s="177"/>
      <c r="BU95" s="177"/>
      <c r="BV95" s="177"/>
      <c r="BW95" s="177"/>
      <c r="BX95" s="177"/>
      <c r="BY95" s="177"/>
      <c r="BZ95" s="177"/>
      <c r="CA95" s="177"/>
      <c r="CB95" s="177"/>
      <c r="CC95" s="177"/>
      <c r="CD95" s="177"/>
      <c r="CE95" s="177"/>
    </row>
    <row r="96" spans="1:83" x14ac:dyDescent="0.25">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177"/>
      <c r="BA96" s="177"/>
      <c r="BB96" s="177"/>
      <c r="BC96" s="177"/>
      <c r="BD96" s="177"/>
      <c r="BE96" s="177"/>
      <c r="BF96" s="177"/>
      <c r="BG96" s="177"/>
      <c r="BH96" s="177"/>
      <c r="BI96" s="177"/>
      <c r="BJ96" s="177"/>
      <c r="BK96" s="177"/>
      <c r="BL96" s="177"/>
      <c r="BM96" s="177"/>
      <c r="BN96" s="177"/>
      <c r="BO96" s="177"/>
      <c r="BP96" s="177"/>
      <c r="BQ96" s="177"/>
      <c r="BR96" s="177"/>
      <c r="BS96" s="177"/>
      <c r="BT96" s="177"/>
      <c r="BU96" s="177"/>
      <c r="BV96" s="177"/>
      <c r="BW96" s="177"/>
      <c r="BX96" s="177"/>
      <c r="BY96" s="177"/>
      <c r="BZ96" s="177"/>
      <c r="CA96" s="177"/>
      <c r="CB96" s="177"/>
      <c r="CC96" s="177"/>
      <c r="CD96" s="177"/>
      <c r="CE96" s="177"/>
    </row>
    <row r="97" spans="1:83" x14ac:dyDescent="0.25">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177"/>
      <c r="BP97" s="177"/>
      <c r="BQ97" s="177"/>
      <c r="BR97" s="177"/>
      <c r="BS97" s="177"/>
      <c r="BT97" s="177"/>
      <c r="BU97" s="177"/>
      <c r="BV97" s="177"/>
      <c r="BW97" s="177"/>
      <c r="BX97" s="177"/>
      <c r="BY97" s="177"/>
      <c r="BZ97" s="177"/>
      <c r="CA97" s="177"/>
      <c r="CB97" s="177"/>
      <c r="CC97" s="177"/>
      <c r="CD97" s="177"/>
      <c r="CE97" s="177"/>
    </row>
    <row r="98" spans="1:83" x14ac:dyDescent="0.25">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c r="BB98" s="177"/>
      <c r="BC98" s="177"/>
      <c r="BD98" s="177"/>
      <c r="BE98" s="177"/>
      <c r="BF98" s="177"/>
      <c r="BG98" s="177"/>
      <c r="BH98" s="177"/>
      <c r="BI98" s="177"/>
      <c r="BJ98" s="177"/>
      <c r="BK98" s="177"/>
      <c r="BL98" s="177"/>
      <c r="BM98" s="177"/>
      <c r="BN98" s="177"/>
      <c r="BO98" s="177"/>
      <c r="BP98" s="177"/>
      <c r="BQ98" s="177"/>
      <c r="BR98" s="177"/>
      <c r="BS98" s="177"/>
      <c r="BT98" s="177"/>
      <c r="BU98" s="177"/>
      <c r="BV98" s="177"/>
      <c r="BW98" s="177"/>
      <c r="BX98" s="177"/>
      <c r="BY98" s="177"/>
      <c r="BZ98" s="177"/>
      <c r="CA98" s="177"/>
      <c r="CB98" s="177"/>
      <c r="CC98" s="177"/>
      <c r="CD98" s="177"/>
      <c r="CE98" s="177"/>
    </row>
    <row r="99" spans="1:83" x14ac:dyDescent="0.25">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7"/>
      <c r="BF99" s="177"/>
      <c r="BG99" s="177"/>
      <c r="BH99" s="177"/>
      <c r="BI99" s="177"/>
      <c r="BJ99" s="177"/>
      <c r="BK99" s="177"/>
      <c r="BL99" s="177"/>
      <c r="BM99" s="177"/>
      <c r="BN99" s="177"/>
      <c r="BO99" s="177"/>
      <c r="BP99" s="177"/>
      <c r="BQ99" s="177"/>
      <c r="BR99" s="177"/>
      <c r="BS99" s="177"/>
      <c r="BT99" s="177"/>
      <c r="BU99" s="177"/>
      <c r="BV99" s="177"/>
      <c r="BW99" s="177"/>
      <c r="BX99" s="177"/>
      <c r="BY99" s="177"/>
      <c r="BZ99" s="177"/>
      <c r="CA99" s="177"/>
      <c r="CB99" s="177"/>
      <c r="CC99" s="177"/>
      <c r="CD99" s="177"/>
      <c r="CE99" s="177"/>
    </row>
    <row r="100" spans="1:83" x14ac:dyDescent="0.25">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c r="BE100" s="177"/>
      <c r="BF100" s="177"/>
      <c r="BG100" s="177"/>
      <c r="BH100" s="177"/>
      <c r="BI100" s="177"/>
      <c r="BJ100" s="177"/>
      <c r="BK100" s="177"/>
      <c r="BL100" s="177"/>
      <c r="BM100" s="177"/>
      <c r="BN100" s="177"/>
      <c r="BO100" s="177"/>
      <c r="BP100" s="177"/>
      <c r="BQ100" s="177"/>
      <c r="BR100" s="177"/>
      <c r="BS100" s="177"/>
      <c r="BT100" s="177"/>
      <c r="BU100" s="177"/>
      <c r="BV100" s="177"/>
      <c r="BW100" s="177"/>
      <c r="BX100" s="177"/>
      <c r="BY100" s="177"/>
      <c r="BZ100" s="177"/>
      <c r="CA100" s="177"/>
      <c r="CB100" s="177"/>
      <c r="CC100" s="177"/>
      <c r="CD100" s="177"/>
      <c r="CE100" s="177"/>
    </row>
    <row r="101" spans="1:83" x14ac:dyDescent="0.25">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177"/>
      <c r="BA101" s="177"/>
      <c r="BB101" s="177"/>
      <c r="BC101" s="177"/>
      <c r="BD101" s="177"/>
      <c r="BE101" s="177"/>
      <c r="BF101" s="177"/>
      <c r="BG101" s="177"/>
      <c r="BH101" s="177"/>
      <c r="BI101" s="177"/>
      <c r="BJ101" s="177"/>
      <c r="BK101" s="177"/>
      <c r="BL101" s="177"/>
      <c r="BM101" s="177"/>
      <c r="BN101" s="177"/>
      <c r="BO101" s="177"/>
      <c r="BP101" s="177"/>
      <c r="BQ101" s="177"/>
      <c r="BR101" s="177"/>
      <c r="BS101" s="177"/>
      <c r="BT101" s="177"/>
      <c r="BU101" s="177"/>
      <c r="BV101" s="177"/>
      <c r="BW101" s="177"/>
      <c r="BX101" s="177"/>
      <c r="BY101" s="177"/>
      <c r="BZ101" s="177"/>
      <c r="CA101" s="177"/>
      <c r="CB101" s="177"/>
      <c r="CC101" s="177"/>
      <c r="CD101" s="177"/>
      <c r="CE101" s="177"/>
    </row>
    <row r="102" spans="1:83" x14ac:dyDescent="0.25">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7"/>
      <c r="BF102" s="177"/>
      <c r="BG102" s="177"/>
      <c r="BH102" s="177"/>
      <c r="BI102" s="177"/>
      <c r="BJ102" s="177"/>
      <c r="BK102" s="177"/>
      <c r="BL102" s="177"/>
      <c r="BM102" s="177"/>
      <c r="BN102" s="177"/>
      <c r="BO102" s="177"/>
      <c r="BP102" s="177"/>
      <c r="BQ102" s="177"/>
      <c r="BR102" s="177"/>
      <c r="BS102" s="177"/>
      <c r="BT102" s="177"/>
      <c r="BU102" s="177"/>
      <c r="BV102" s="177"/>
      <c r="BW102" s="177"/>
      <c r="BX102" s="177"/>
      <c r="BY102" s="177"/>
      <c r="BZ102" s="177"/>
      <c r="CA102" s="177"/>
      <c r="CB102" s="177"/>
      <c r="CC102" s="177"/>
      <c r="CD102" s="177"/>
      <c r="CE102" s="177"/>
    </row>
    <row r="103" spans="1:83" ht="15.75" hidden="1" customHeight="1" x14ac:dyDescent="0.25">
      <c r="A103" s="205"/>
      <c r="B103" s="205"/>
      <c r="C103" s="205"/>
      <c r="D103" s="205"/>
      <c r="E103" s="205"/>
      <c r="F103" s="205"/>
      <c r="G103" s="205"/>
      <c r="H103" s="205"/>
      <c r="I103" s="205"/>
      <c r="J103" s="205"/>
      <c r="K103" s="205"/>
      <c r="L103" s="205"/>
      <c r="M103" s="205"/>
      <c r="N103" s="205"/>
      <c r="O103" s="205"/>
      <c r="P103" s="205"/>
      <c r="Q103" s="205"/>
      <c r="R103" s="180"/>
      <c r="S103" s="180"/>
      <c r="T103" s="180"/>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c r="BE103" s="177"/>
      <c r="BF103" s="177"/>
      <c r="BG103" s="177"/>
      <c r="BH103" s="177"/>
      <c r="BI103" s="177"/>
      <c r="BJ103" s="177"/>
      <c r="BK103" s="177"/>
      <c r="BL103" s="177"/>
      <c r="BM103" s="177"/>
      <c r="BN103" s="177"/>
      <c r="BO103" s="177"/>
      <c r="BP103" s="177"/>
      <c r="BQ103" s="177"/>
      <c r="BR103" s="177"/>
      <c r="BS103" s="177"/>
      <c r="BT103" s="177"/>
      <c r="BU103" s="177"/>
      <c r="BV103" s="177"/>
      <c r="BW103" s="177"/>
      <c r="BX103" s="177"/>
      <c r="BY103" s="177"/>
      <c r="BZ103" s="177"/>
      <c r="CA103" s="177"/>
      <c r="CB103" s="177"/>
      <c r="CC103" s="177"/>
      <c r="CD103" s="177"/>
      <c r="CE103" s="177"/>
    </row>
    <row r="104" spans="1:83" ht="12.75" hidden="1" customHeight="1" x14ac:dyDescent="0.25">
      <c r="A104" s="205"/>
      <c r="B104" s="205"/>
      <c r="C104" s="205"/>
      <c r="D104" s="205"/>
      <c r="E104" s="205"/>
      <c r="F104" s="205"/>
      <c r="G104" s="205"/>
      <c r="H104" s="205"/>
      <c r="I104" s="205"/>
      <c r="J104" s="205"/>
      <c r="K104" s="205"/>
      <c r="L104" s="205"/>
      <c r="M104" s="205"/>
      <c r="N104" s="205"/>
      <c r="O104" s="205"/>
      <c r="P104" s="205"/>
      <c r="Q104" s="205"/>
      <c r="R104" s="180"/>
      <c r="S104" s="180"/>
      <c r="T104" s="180"/>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c r="BE104" s="177"/>
      <c r="BF104" s="177"/>
      <c r="BG104" s="177"/>
      <c r="BH104" s="177"/>
      <c r="BI104" s="177"/>
      <c r="BJ104" s="177"/>
      <c r="BK104" s="177"/>
      <c r="BL104" s="177"/>
      <c r="BM104" s="177"/>
      <c r="BN104" s="177"/>
      <c r="BO104" s="177"/>
      <c r="BP104" s="177"/>
      <c r="BQ104" s="177"/>
      <c r="BR104" s="177"/>
      <c r="BS104" s="177"/>
      <c r="BT104" s="177"/>
      <c r="BU104" s="177"/>
      <c r="BV104" s="177"/>
      <c r="BW104" s="177"/>
      <c r="BX104" s="177"/>
      <c r="BY104" s="177"/>
      <c r="BZ104" s="177"/>
      <c r="CA104" s="177"/>
      <c r="CB104" s="177"/>
      <c r="CC104" s="177"/>
      <c r="CD104" s="177"/>
      <c r="CE104" s="177"/>
    </row>
    <row r="105" spans="1:83" hidden="1" x14ac:dyDescent="0.25">
      <c r="A105" s="205"/>
      <c r="B105" s="205"/>
      <c r="C105" s="205"/>
      <c r="D105" s="205"/>
      <c r="E105" s="205"/>
      <c r="F105" s="205"/>
      <c r="G105" s="205"/>
      <c r="H105" s="205"/>
      <c r="I105" s="205"/>
      <c r="J105" s="205"/>
      <c r="K105" s="205"/>
      <c r="L105" s="205"/>
      <c r="M105" s="205"/>
      <c r="N105" s="205"/>
      <c r="O105" s="205"/>
      <c r="P105" s="205"/>
      <c r="Q105" s="205"/>
      <c r="R105" s="180"/>
      <c r="S105" s="180"/>
      <c r="T105" s="180"/>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c r="BB105" s="177"/>
      <c r="BC105" s="177"/>
      <c r="BD105" s="177"/>
      <c r="BE105" s="177"/>
      <c r="BF105" s="177"/>
      <c r="BG105" s="177"/>
      <c r="BH105" s="177"/>
      <c r="BI105" s="177"/>
      <c r="BJ105" s="177"/>
      <c r="BK105" s="177"/>
      <c r="BL105" s="177"/>
      <c r="BM105" s="177"/>
      <c r="BN105" s="177"/>
      <c r="BO105" s="177"/>
      <c r="BP105" s="177"/>
      <c r="BQ105" s="177"/>
      <c r="BR105" s="177"/>
      <c r="BS105" s="177"/>
      <c r="BT105" s="177"/>
      <c r="BU105" s="177"/>
      <c r="BV105" s="177"/>
      <c r="BW105" s="177"/>
      <c r="BX105" s="177"/>
      <c r="BY105" s="177"/>
      <c r="BZ105" s="177"/>
      <c r="CA105" s="177"/>
      <c r="CB105" s="177"/>
      <c r="CC105" s="177"/>
      <c r="CD105" s="177"/>
      <c r="CE105" s="177"/>
    </row>
    <row r="106" spans="1:83" x14ac:dyDescent="0.25">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c r="BB106" s="177"/>
      <c r="BC106" s="177"/>
      <c r="BD106" s="177"/>
      <c r="BE106" s="177"/>
      <c r="BF106" s="177"/>
      <c r="BG106" s="177"/>
      <c r="BH106" s="177"/>
      <c r="BI106" s="177"/>
      <c r="BJ106" s="177"/>
      <c r="BK106" s="177"/>
      <c r="BL106" s="177"/>
      <c r="BM106" s="177"/>
      <c r="BN106" s="177"/>
      <c r="BO106" s="177"/>
      <c r="BP106" s="177"/>
      <c r="BQ106" s="177"/>
      <c r="BR106" s="177"/>
      <c r="BS106" s="177"/>
      <c r="BT106" s="177"/>
      <c r="BU106" s="177"/>
      <c r="BV106" s="177"/>
      <c r="BW106" s="177"/>
      <c r="BX106" s="177"/>
      <c r="BY106" s="177"/>
      <c r="BZ106" s="177"/>
      <c r="CA106" s="177"/>
      <c r="CB106" s="177"/>
      <c r="CC106" s="177"/>
      <c r="CD106" s="177"/>
      <c r="CE106" s="177"/>
    </row>
    <row r="107" spans="1:83" x14ac:dyDescent="0.25">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c r="BE107" s="177"/>
      <c r="BF107" s="177"/>
      <c r="BG107" s="177"/>
      <c r="BH107" s="177"/>
      <c r="BI107" s="177"/>
      <c r="BJ107" s="177"/>
      <c r="BK107" s="177"/>
      <c r="BL107" s="177"/>
      <c r="BM107" s="177"/>
      <c r="BN107" s="177"/>
      <c r="BO107" s="177"/>
      <c r="BP107" s="177"/>
      <c r="BQ107" s="177"/>
      <c r="BR107" s="177"/>
      <c r="BS107" s="177"/>
      <c r="BT107" s="177"/>
      <c r="BU107" s="177"/>
      <c r="BV107" s="177"/>
      <c r="BW107" s="177"/>
      <c r="BX107" s="177"/>
      <c r="BY107" s="177"/>
      <c r="BZ107" s="177"/>
      <c r="CA107" s="177"/>
      <c r="CB107" s="177"/>
      <c r="CC107" s="177"/>
      <c r="CD107" s="177"/>
      <c r="CE107" s="177"/>
    </row>
    <row r="108" spans="1:83" x14ac:dyDescent="0.25">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c r="BE108" s="177"/>
      <c r="BF108" s="177"/>
      <c r="BG108" s="177"/>
      <c r="BH108" s="177"/>
      <c r="BI108" s="177"/>
      <c r="BJ108" s="177"/>
      <c r="BK108" s="177"/>
      <c r="BL108" s="177"/>
      <c r="BM108" s="177"/>
      <c r="BN108" s="177"/>
      <c r="BO108" s="177"/>
      <c r="BP108" s="177"/>
      <c r="BQ108" s="177"/>
      <c r="BR108" s="177"/>
      <c r="BS108" s="177"/>
      <c r="BT108" s="177"/>
      <c r="BU108" s="177"/>
      <c r="BV108" s="177"/>
      <c r="BW108" s="177"/>
      <c r="BX108" s="177"/>
      <c r="BY108" s="177"/>
      <c r="BZ108" s="177"/>
      <c r="CA108" s="177"/>
      <c r="CB108" s="177"/>
      <c r="CC108" s="177"/>
      <c r="CD108" s="177"/>
      <c r="CE108" s="177"/>
    </row>
    <row r="109" spans="1:83" x14ac:dyDescent="0.25">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177"/>
      <c r="BP109" s="177"/>
      <c r="BQ109" s="177"/>
      <c r="BR109" s="177"/>
      <c r="BS109" s="177"/>
      <c r="BT109" s="177"/>
      <c r="BU109" s="177"/>
      <c r="BV109" s="177"/>
      <c r="BW109" s="177"/>
      <c r="BX109" s="177"/>
      <c r="BY109" s="177"/>
      <c r="BZ109" s="177"/>
      <c r="CA109" s="177"/>
      <c r="CB109" s="177"/>
      <c r="CC109" s="177"/>
      <c r="CD109" s="177"/>
      <c r="CE109" s="177"/>
    </row>
    <row r="110" spans="1:83" x14ac:dyDescent="0.25">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177"/>
      <c r="BP110" s="177"/>
      <c r="BQ110" s="177"/>
      <c r="BR110" s="177"/>
      <c r="BS110" s="177"/>
      <c r="BT110" s="177"/>
      <c r="BU110" s="177"/>
      <c r="BV110" s="177"/>
      <c r="BW110" s="177"/>
      <c r="BX110" s="177"/>
      <c r="BY110" s="177"/>
      <c r="BZ110" s="177"/>
      <c r="CA110" s="177"/>
      <c r="CB110" s="177"/>
      <c r="CC110" s="177"/>
      <c r="CD110" s="177"/>
      <c r="CE110" s="177"/>
    </row>
    <row r="111" spans="1:83" x14ac:dyDescent="0.25">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177"/>
      <c r="BA111" s="177"/>
      <c r="BB111" s="177"/>
      <c r="BC111" s="177"/>
      <c r="BD111" s="177"/>
      <c r="BE111" s="177"/>
      <c r="BF111" s="177"/>
      <c r="BG111" s="177"/>
      <c r="BH111" s="177"/>
      <c r="BI111" s="177"/>
      <c r="BJ111" s="177"/>
      <c r="BK111" s="177"/>
      <c r="BL111" s="177"/>
      <c r="BM111" s="177"/>
      <c r="BN111" s="177"/>
      <c r="BO111" s="177"/>
      <c r="BP111" s="177"/>
      <c r="BQ111" s="177"/>
      <c r="BR111" s="177"/>
      <c r="BS111" s="177"/>
      <c r="BT111" s="177"/>
      <c r="BU111" s="177"/>
      <c r="BV111" s="177"/>
      <c r="BW111" s="177"/>
      <c r="BX111" s="177"/>
      <c r="BY111" s="177"/>
      <c r="BZ111" s="177"/>
      <c r="CA111" s="177"/>
      <c r="CB111" s="177"/>
      <c r="CC111" s="177"/>
      <c r="CD111" s="177"/>
      <c r="CE111" s="177"/>
    </row>
    <row r="112" spans="1:83" x14ac:dyDescent="0.25">
      <c r="A112" s="181"/>
      <c r="B112" s="181"/>
      <c r="C112" s="181"/>
      <c r="D112" s="181"/>
      <c r="E112" s="181"/>
      <c r="F112" s="181"/>
      <c r="G112" s="181"/>
      <c r="H112" s="181"/>
      <c r="I112" s="181"/>
      <c r="J112" s="181"/>
      <c r="K112" s="181"/>
      <c r="L112" s="181"/>
      <c r="M112" s="181"/>
      <c r="N112" s="181"/>
      <c r="O112" s="181"/>
      <c r="P112" s="181"/>
      <c r="Q112" s="181"/>
      <c r="R112" s="181"/>
      <c r="S112" s="181"/>
      <c r="T112" s="181"/>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c r="BB112" s="177"/>
      <c r="BC112" s="177"/>
      <c r="BD112" s="177"/>
      <c r="BE112" s="177"/>
      <c r="BF112" s="177"/>
      <c r="BG112" s="177"/>
      <c r="BH112" s="177"/>
      <c r="BI112" s="177"/>
      <c r="BJ112" s="177"/>
      <c r="BK112" s="177"/>
      <c r="BL112" s="177"/>
      <c r="BM112" s="177"/>
      <c r="BN112" s="177"/>
      <c r="BO112" s="177"/>
      <c r="BP112" s="177"/>
      <c r="BQ112" s="177"/>
      <c r="BR112" s="177"/>
      <c r="BS112" s="177"/>
      <c r="BT112" s="177"/>
      <c r="BU112" s="177"/>
      <c r="BV112" s="177"/>
      <c r="BW112" s="177"/>
      <c r="BX112" s="177"/>
      <c r="BY112" s="177"/>
      <c r="BZ112" s="177"/>
      <c r="CA112" s="177"/>
      <c r="CB112" s="177"/>
      <c r="CC112" s="177"/>
      <c r="CD112" s="177"/>
      <c r="CE112" s="177"/>
    </row>
    <row r="113" spans="1:83" x14ac:dyDescent="0.25">
      <c r="A113" s="181"/>
      <c r="B113" s="181"/>
      <c r="C113" s="181"/>
      <c r="D113" s="181"/>
      <c r="E113" s="181"/>
      <c r="F113" s="181"/>
      <c r="G113" s="181"/>
      <c r="H113" s="181"/>
      <c r="I113" s="181"/>
      <c r="J113" s="181"/>
      <c r="K113" s="181"/>
      <c r="L113" s="181"/>
      <c r="M113" s="181"/>
      <c r="N113" s="181"/>
      <c r="O113" s="181"/>
      <c r="P113" s="181"/>
      <c r="Q113" s="181"/>
      <c r="R113" s="181"/>
      <c r="S113" s="181"/>
      <c r="T113" s="181"/>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177"/>
      <c r="BP113" s="177"/>
      <c r="BQ113" s="177"/>
      <c r="BR113" s="177"/>
      <c r="BS113" s="177"/>
      <c r="BT113" s="177"/>
      <c r="BU113" s="177"/>
      <c r="BV113" s="177"/>
      <c r="BW113" s="177"/>
      <c r="BX113" s="177"/>
      <c r="BY113" s="177"/>
      <c r="BZ113" s="177"/>
      <c r="CA113" s="177"/>
      <c r="CB113" s="177"/>
      <c r="CC113" s="177"/>
      <c r="CD113" s="177"/>
      <c r="CE113" s="177"/>
    </row>
    <row r="114" spans="1:83" x14ac:dyDescent="0.25">
      <c r="A114" s="181"/>
      <c r="B114" s="181"/>
      <c r="C114" s="181"/>
      <c r="D114" s="181"/>
      <c r="E114" s="181"/>
      <c r="F114" s="181"/>
      <c r="G114" s="181"/>
      <c r="H114" s="181"/>
      <c r="I114" s="181"/>
      <c r="J114" s="181"/>
      <c r="K114" s="181"/>
      <c r="L114" s="181"/>
      <c r="M114" s="181"/>
      <c r="N114" s="181"/>
      <c r="O114" s="181"/>
      <c r="P114" s="181"/>
      <c r="Q114" s="181"/>
      <c r="R114" s="181"/>
      <c r="S114" s="181"/>
      <c r="T114" s="181"/>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177"/>
      <c r="BP114" s="177"/>
      <c r="BQ114" s="177"/>
      <c r="BR114" s="177"/>
      <c r="BS114" s="177"/>
      <c r="BT114" s="177"/>
      <c r="BU114" s="177"/>
      <c r="BV114" s="177"/>
      <c r="BW114" s="177"/>
      <c r="BX114" s="177"/>
      <c r="BY114" s="177"/>
      <c r="BZ114" s="177"/>
      <c r="CA114" s="177"/>
      <c r="CB114" s="177"/>
      <c r="CC114" s="177"/>
      <c r="CD114" s="177"/>
      <c r="CE114" s="177"/>
    </row>
    <row r="115" spans="1:83" x14ac:dyDescent="0.25">
      <c r="A115" s="181"/>
      <c r="B115" s="181"/>
      <c r="C115" s="181"/>
      <c r="D115" s="181"/>
      <c r="E115" s="181"/>
      <c r="F115" s="181"/>
      <c r="G115" s="181"/>
      <c r="H115" s="181"/>
      <c r="I115" s="181"/>
      <c r="J115" s="181"/>
      <c r="K115" s="181"/>
      <c r="L115" s="181"/>
      <c r="M115" s="181"/>
      <c r="N115" s="181"/>
      <c r="O115" s="181"/>
      <c r="P115" s="181"/>
      <c r="Q115" s="181"/>
      <c r="R115" s="181"/>
      <c r="S115" s="181"/>
      <c r="T115" s="181"/>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177"/>
      <c r="BJ115" s="177"/>
      <c r="BK115" s="177"/>
      <c r="BL115" s="177"/>
      <c r="BM115" s="177"/>
      <c r="BN115" s="177"/>
      <c r="BO115" s="177"/>
      <c r="BP115" s="177"/>
      <c r="BQ115" s="177"/>
      <c r="BR115" s="177"/>
      <c r="BS115" s="177"/>
      <c r="BT115" s="177"/>
      <c r="BU115" s="177"/>
      <c r="BV115" s="177"/>
      <c r="BW115" s="177"/>
      <c r="BX115" s="177"/>
      <c r="BY115" s="177"/>
      <c r="BZ115" s="177"/>
      <c r="CA115" s="177"/>
      <c r="CB115" s="177"/>
      <c r="CC115" s="177"/>
      <c r="CD115" s="177"/>
      <c r="CE115" s="177"/>
    </row>
    <row r="116" spans="1:83" x14ac:dyDescent="0.25">
      <c r="A116" s="181"/>
      <c r="B116" s="181"/>
      <c r="C116" s="181"/>
      <c r="D116" s="181"/>
      <c r="E116" s="181"/>
      <c r="F116" s="181"/>
      <c r="G116" s="181"/>
      <c r="H116" s="181"/>
      <c r="I116" s="181"/>
      <c r="J116" s="181"/>
      <c r="K116" s="181"/>
      <c r="L116" s="181"/>
      <c r="M116" s="181"/>
      <c r="N116" s="181"/>
      <c r="O116" s="181"/>
      <c r="P116" s="181"/>
      <c r="Q116" s="181"/>
      <c r="R116" s="181"/>
      <c r="S116" s="181"/>
      <c r="T116" s="181"/>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177"/>
      <c r="BA116" s="177"/>
      <c r="BB116" s="177"/>
      <c r="BC116" s="177"/>
      <c r="BD116" s="177"/>
      <c r="BE116" s="177"/>
      <c r="BF116" s="177"/>
      <c r="BG116" s="177"/>
      <c r="BH116" s="177"/>
      <c r="BI116" s="177"/>
      <c r="BJ116" s="177"/>
      <c r="BK116" s="177"/>
      <c r="BL116" s="177"/>
      <c r="BM116" s="177"/>
      <c r="BN116" s="177"/>
      <c r="BO116" s="177"/>
      <c r="BP116" s="177"/>
      <c r="BQ116" s="177"/>
      <c r="BR116" s="177"/>
      <c r="BS116" s="177"/>
      <c r="BT116" s="177"/>
      <c r="BU116" s="177"/>
      <c r="BV116" s="177"/>
      <c r="BW116" s="177"/>
      <c r="BX116" s="177"/>
      <c r="BY116" s="177"/>
      <c r="BZ116" s="177"/>
      <c r="CA116" s="177"/>
      <c r="CB116" s="177"/>
      <c r="CC116" s="177"/>
      <c r="CD116" s="177"/>
      <c r="CE116" s="177"/>
    </row>
    <row r="117" spans="1:83" x14ac:dyDescent="0.25">
      <c r="A117" s="181"/>
      <c r="B117" s="181"/>
      <c r="C117" s="181"/>
      <c r="D117" s="181"/>
      <c r="E117" s="181"/>
      <c r="F117" s="181"/>
      <c r="G117" s="181"/>
      <c r="H117" s="181"/>
      <c r="I117" s="181"/>
      <c r="J117" s="181"/>
      <c r="K117" s="181"/>
      <c r="L117" s="181"/>
      <c r="M117" s="181"/>
      <c r="N117" s="181"/>
      <c r="O117" s="181"/>
      <c r="P117" s="181"/>
      <c r="Q117" s="181"/>
      <c r="R117" s="181"/>
      <c r="S117" s="181"/>
      <c r="T117" s="181"/>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c r="BA117" s="177"/>
      <c r="BB117" s="177"/>
      <c r="BC117" s="177"/>
      <c r="BD117" s="177"/>
      <c r="BE117" s="177"/>
      <c r="BF117" s="177"/>
      <c r="BG117" s="177"/>
      <c r="BH117" s="177"/>
      <c r="BI117" s="177"/>
      <c r="BJ117" s="177"/>
      <c r="BK117" s="177"/>
      <c r="BL117" s="177"/>
      <c r="BM117" s="177"/>
      <c r="BN117" s="177"/>
      <c r="BO117" s="177"/>
      <c r="BP117" s="177"/>
      <c r="BQ117" s="177"/>
      <c r="BR117" s="177"/>
      <c r="BS117" s="177"/>
      <c r="BT117" s="177"/>
      <c r="BU117" s="177"/>
      <c r="BV117" s="177"/>
      <c r="BW117" s="177"/>
      <c r="BX117" s="177"/>
      <c r="BY117" s="177"/>
      <c r="BZ117" s="177"/>
      <c r="CA117" s="177"/>
      <c r="CB117" s="177"/>
      <c r="CC117" s="177"/>
      <c r="CD117" s="177"/>
      <c r="CE117" s="177"/>
    </row>
    <row r="118" spans="1:83" x14ac:dyDescent="0.25">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177"/>
      <c r="BA118" s="177"/>
      <c r="BB118" s="177"/>
      <c r="BC118" s="177"/>
      <c r="BD118" s="177"/>
      <c r="BE118" s="177"/>
      <c r="BF118" s="177"/>
      <c r="BG118" s="177"/>
      <c r="BH118" s="177"/>
      <c r="BI118" s="177"/>
      <c r="BJ118" s="177"/>
      <c r="BK118" s="177"/>
      <c r="BL118" s="177"/>
      <c r="BM118" s="177"/>
      <c r="BN118" s="177"/>
      <c r="BO118" s="177"/>
      <c r="BP118" s="177"/>
      <c r="BQ118" s="177"/>
      <c r="BR118" s="177"/>
      <c r="BS118" s="177"/>
      <c r="BT118" s="177"/>
      <c r="BU118" s="177"/>
      <c r="BV118" s="177"/>
      <c r="BW118" s="177"/>
      <c r="BX118" s="177"/>
      <c r="BY118" s="177"/>
      <c r="BZ118" s="177"/>
      <c r="CA118" s="177"/>
      <c r="CB118" s="177"/>
      <c r="CC118" s="177"/>
      <c r="CD118" s="177"/>
      <c r="CE118" s="177"/>
    </row>
    <row r="119" spans="1:83" x14ac:dyDescent="0.25">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c r="BB119" s="177"/>
      <c r="BC119" s="177"/>
      <c r="BD119" s="177"/>
      <c r="BE119" s="177"/>
      <c r="BF119" s="177"/>
      <c r="BG119" s="177"/>
      <c r="BH119" s="177"/>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row>
    <row r="120" spans="1:83" x14ac:dyDescent="0.25">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177"/>
      <c r="BA120" s="177"/>
      <c r="BB120" s="177"/>
      <c r="BC120" s="177"/>
      <c r="BD120" s="177"/>
      <c r="BE120" s="177"/>
      <c r="BF120" s="177"/>
      <c r="BG120" s="177"/>
      <c r="BH120" s="177"/>
      <c r="BI120" s="177"/>
      <c r="BJ120" s="177"/>
      <c r="BK120" s="177"/>
      <c r="BL120" s="177"/>
      <c r="BM120" s="177"/>
      <c r="BN120" s="177"/>
      <c r="BO120" s="177"/>
      <c r="BP120" s="177"/>
      <c r="BQ120" s="177"/>
      <c r="BR120" s="177"/>
      <c r="BS120" s="177"/>
      <c r="BT120" s="177"/>
      <c r="BU120" s="177"/>
      <c r="BV120" s="177"/>
      <c r="BW120" s="177"/>
      <c r="BX120" s="177"/>
      <c r="BY120" s="177"/>
      <c r="BZ120" s="177"/>
      <c r="CA120" s="177"/>
      <c r="CB120" s="177"/>
      <c r="CC120" s="177"/>
      <c r="CD120" s="177"/>
      <c r="CE120" s="177"/>
    </row>
    <row r="121" spans="1:83" x14ac:dyDescent="0.25">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177"/>
      <c r="BT121" s="177"/>
      <c r="BU121" s="177"/>
      <c r="BV121" s="177"/>
      <c r="BW121" s="177"/>
      <c r="BX121" s="177"/>
      <c r="BY121" s="177"/>
      <c r="BZ121" s="177"/>
      <c r="CA121" s="177"/>
      <c r="CB121" s="177"/>
      <c r="CC121" s="177"/>
      <c r="CD121" s="177"/>
      <c r="CE121" s="177"/>
    </row>
    <row r="122" spans="1:83" x14ac:dyDescent="0.25">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177"/>
      <c r="BA122" s="177"/>
      <c r="BB122" s="177"/>
      <c r="BC122" s="177"/>
      <c r="BD122" s="177"/>
      <c r="BE122" s="177"/>
      <c r="BF122" s="177"/>
      <c r="BG122" s="177"/>
      <c r="BH122" s="177"/>
      <c r="BI122" s="177"/>
      <c r="BJ122" s="177"/>
      <c r="BK122" s="177"/>
      <c r="BL122" s="177"/>
      <c r="BM122" s="177"/>
      <c r="BN122" s="177"/>
      <c r="BO122" s="177"/>
      <c r="BP122" s="177"/>
      <c r="BQ122" s="177"/>
      <c r="BR122" s="177"/>
      <c r="BS122" s="177"/>
      <c r="BT122" s="177"/>
      <c r="BU122" s="177"/>
      <c r="BV122" s="177"/>
      <c r="BW122" s="177"/>
      <c r="BX122" s="177"/>
      <c r="BY122" s="177"/>
      <c r="BZ122" s="177"/>
      <c r="CA122" s="177"/>
      <c r="CB122" s="177"/>
      <c r="CC122" s="177"/>
      <c r="CD122" s="177"/>
      <c r="CE122" s="177"/>
    </row>
    <row r="123" spans="1:83" x14ac:dyDescent="0.25">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177"/>
      <c r="BA123" s="177"/>
      <c r="BB123" s="177"/>
      <c r="BC123" s="177"/>
      <c r="BD123" s="177"/>
      <c r="BE123" s="177"/>
      <c r="BF123" s="177"/>
      <c r="BG123" s="177"/>
      <c r="BH123" s="177"/>
      <c r="BI123" s="177"/>
      <c r="BJ123" s="177"/>
      <c r="BK123" s="177"/>
      <c r="BL123" s="177"/>
      <c r="BM123" s="177"/>
      <c r="BN123" s="177"/>
      <c r="BO123" s="177"/>
      <c r="BP123" s="177"/>
      <c r="BQ123" s="177"/>
      <c r="BR123" s="177"/>
      <c r="BS123" s="177"/>
      <c r="BT123" s="177"/>
      <c r="BU123" s="177"/>
      <c r="BV123" s="177"/>
      <c r="BW123" s="177"/>
      <c r="BX123" s="177"/>
      <c r="BY123" s="177"/>
      <c r="BZ123" s="177"/>
      <c r="CA123" s="177"/>
      <c r="CB123" s="177"/>
      <c r="CC123" s="177"/>
      <c r="CD123" s="177"/>
      <c r="CE123" s="177"/>
    </row>
    <row r="124" spans="1:83" ht="12.75" customHeight="1" x14ac:dyDescent="0.25">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c r="AA124" s="177"/>
      <c r="AB124" s="177"/>
      <c r="AC124" s="177"/>
      <c r="AD124" s="177"/>
      <c r="AE124" s="177"/>
      <c r="AF124" s="177"/>
      <c r="AG124" s="177"/>
      <c r="AH124" s="177"/>
      <c r="AI124" s="177"/>
      <c r="AJ124" s="177"/>
      <c r="AK124" s="177"/>
      <c r="AL124" s="177"/>
      <c r="AM124" s="177"/>
      <c r="AN124" s="177"/>
      <c r="AO124" s="177"/>
      <c r="AP124" s="177"/>
      <c r="AQ124" s="177"/>
      <c r="AR124" s="177"/>
      <c r="AS124" s="177"/>
      <c r="AT124" s="177"/>
      <c r="AU124" s="177"/>
      <c r="AV124" s="177"/>
      <c r="AW124" s="177"/>
      <c r="AX124" s="177"/>
      <c r="AY124" s="177"/>
      <c r="AZ124" s="177"/>
      <c r="BA124" s="177"/>
      <c r="BB124" s="177"/>
      <c r="BC124" s="177"/>
      <c r="BD124" s="177"/>
      <c r="BE124" s="177"/>
      <c r="BF124" s="177"/>
      <c r="BG124" s="177"/>
      <c r="BH124" s="177"/>
      <c r="BI124" s="177"/>
      <c r="BJ124" s="177"/>
      <c r="BK124" s="177"/>
      <c r="BL124" s="177"/>
      <c r="BM124" s="177"/>
      <c r="BN124" s="177"/>
    </row>
    <row r="125" spans="1:83" x14ac:dyDescent="0.25">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row>
    <row r="126" spans="1:83" x14ac:dyDescent="0.25">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c r="AM126" s="177"/>
      <c r="AN126" s="177"/>
      <c r="AO126" s="177"/>
      <c r="AP126" s="177"/>
      <c r="AQ126" s="177"/>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row>
  </sheetData>
  <sheetProtection selectLockedCells="1"/>
  <mergeCells count="9">
    <mergeCell ref="B2:Q2"/>
    <mergeCell ref="A103:Q105"/>
    <mergeCell ref="B8:Q8"/>
    <mergeCell ref="B3:Q3"/>
    <mergeCell ref="B5:Q5"/>
    <mergeCell ref="B7:Q7"/>
    <mergeCell ref="B15:N15"/>
    <mergeCell ref="B16:N16"/>
    <mergeCell ref="B11:N14"/>
  </mergeCells>
  <phoneticPr fontId="0" type="noConversion"/>
  <pageMargins left="0.7" right="0.7" top="0.75" bottom="0.75" header="0.3" footer="0.3"/>
  <pageSetup scale="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4:I25"/>
  <sheetViews>
    <sheetView workbookViewId="0">
      <selection activeCell="C14" sqref="C14"/>
    </sheetView>
  </sheetViews>
  <sheetFormatPr defaultRowHeight="12.5" x14ac:dyDescent="0.25"/>
  <cols>
    <col min="4" max="4" width="11.7265625" customWidth="1"/>
    <col min="6" max="6" width="10" customWidth="1"/>
  </cols>
  <sheetData>
    <row r="4" spans="3:7" ht="13" x14ac:dyDescent="0.3">
      <c r="C4" s="124" t="s">
        <v>121</v>
      </c>
    </row>
    <row r="5" spans="3:7" ht="13" x14ac:dyDescent="0.3">
      <c r="C5" s="125" t="s">
        <v>122</v>
      </c>
    </row>
    <row r="6" spans="3:7" s="128" customFormat="1" ht="39" x14ac:dyDescent="0.3">
      <c r="C6" s="127" t="s">
        <v>114</v>
      </c>
      <c r="D6" s="128" t="s">
        <v>118</v>
      </c>
      <c r="E6" s="128" t="s">
        <v>116</v>
      </c>
      <c r="F6" s="128" t="s">
        <v>117</v>
      </c>
      <c r="G6" s="128" t="s">
        <v>115</v>
      </c>
    </row>
    <row r="7" spans="3:7" x14ac:dyDescent="0.25">
      <c r="C7" s="126">
        <v>310</v>
      </c>
      <c r="D7" s="123">
        <f>C7*1000</f>
        <v>310000</v>
      </c>
      <c r="E7" s="103">
        <f>C7/35.315</f>
        <v>8.7781396007362318</v>
      </c>
      <c r="F7" s="102">
        <f>D7/2520</f>
        <v>123.01587301587301</v>
      </c>
      <c r="G7" s="103">
        <f>F7/35.31</f>
        <v>3.4838819885548853</v>
      </c>
    </row>
    <row r="8" spans="3:7" x14ac:dyDescent="0.25">
      <c r="C8" s="126">
        <v>160</v>
      </c>
      <c r="D8" s="123">
        <f t="shared" ref="D8:D13" si="0">C8*1000</f>
        <v>160000</v>
      </c>
      <c r="E8" s="103">
        <f t="shared" ref="E8:E13" si="1">C8/35.315</f>
        <v>4.5306526971541841</v>
      </c>
      <c r="F8" s="102">
        <f t="shared" ref="F8:F13" si="2">D8/2520</f>
        <v>63.492063492063494</v>
      </c>
      <c r="G8" s="103">
        <f t="shared" ref="G8:G13" si="3">F8/35.31</f>
        <v>1.7981326392541346</v>
      </c>
    </row>
    <row r="9" spans="3:7" x14ac:dyDescent="0.25">
      <c r="C9" s="126">
        <v>85</v>
      </c>
      <c r="D9" s="123">
        <f t="shared" si="0"/>
        <v>85000</v>
      </c>
      <c r="E9" s="103">
        <f t="shared" si="1"/>
        <v>2.4069092453631602</v>
      </c>
      <c r="F9" s="102">
        <f t="shared" si="2"/>
        <v>33.730158730158728</v>
      </c>
      <c r="G9" s="103">
        <f t="shared" si="3"/>
        <v>0.95525796460375889</v>
      </c>
    </row>
    <row r="10" spans="3:7" x14ac:dyDescent="0.25">
      <c r="C10" s="126">
        <v>40</v>
      </c>
      <c r="D10" s="123">
        <f t="shared" si="0"/>
        <v>40000</v>
      </c>
      <c r="E10" s="103">
        <f t="shared" si="1"/>
        <v>1.132663174288546</v>
      </c>
      <c r="F10" s="102">
        <f t="shared" si="2"/>
        <v>15.873015873015873</v>
      </c>
      <c r="G10" s="103">
        <f t="shared" si="3"/>
        <v>0.44953315981353364</v>
      </c>
    </row>
    <row r="11" spans="3:7" x14ac:dyDescent="0.25">
      <c r="C11" s="126">
        <v>45</v>
      </c>
      <c r="D11" s="123">
        <f t="shared" si="0"/>
        <v>45000</v>
      </c>
      <c r="E11" s="103">
        <f t="shared" si="1"/>
        <v>1.2742460710746142</v>
      </c>
      <c r="F11" s="102">
        <f t="shared" si="2"/>
        <v>17.857142857142858</v>
      </c>
      <c r="G11" s="103">
        <f t="shared" si="3"/>
        <v>0.5057248047902253</v>
      </c>
    </row>
    <row r="12" spans="3:7" x14ac:dyDescent="0.25">
      <c r="C12" s="126">
        <v>150</v>
      </c>
      <c r="D12" s="123">
        <f t="shared" si="0"/>
        <v>150000</v>
      </c>
      <c r="E12" s="103">
        <f t="shared" si="1"/>
        <v>4.2474869035820477</v>
      </c>
      <c r="F12" s="102">
        <f t="shared" si="2"/>
        <v>59.523809523809526</v>
      </c>
      <c r="G12" s="103">
        <f t="shared" si="3"/>
        <v>1.6857493493007512</v>
      </c>
    </row>
    <row r="13" spans="3:7" x14ac:dyDescent="0.25">
      <c r="C13" s="126">
        <v>75</v>
      </c>
      <c r="D13" s="123">
        <f t="shared" si="0"/>
        <v>75000</v>
      </c>
      <c r="E13" s="103">
        <f t="shared" si="1"/>
        <v>2.1237434517910239</v>
      </c>
      <c r="F13" s="102">
        <f t="shared" si="2"/>
        <v>29.761904761904763</v>
      </c>
      <c r="G13" s="103">
        <f t="shared" si="3"/>
        <v>0.84287467465037558</v>
      </c>
    </row>
    <row r="14" spans="3:7" x14ac:dyDescent="0.25">
      <c r="C14" s="123"/>
      <c r="D14" s="123"/>
      <c r="E14" s="123"/>
      <c r="F14" s="123"/>
      <c r="G14" s="123"/>
    </row>
    <row r="17" spans="3:9" s="125" customFormat="1" ht="13" x14ac:dyDescent="0.3">
      <c r="C17" s="129" t="s">
        <v>119</v>
      </c>
      <c r="D17" s="130" t="s">
        <v>120</v>
      </c>
      <c r="E17" s="130" t="s">
        <v>98</v>
      </c>
      <c r="G17" s="129" t="s">
        <v>98</v>
      </c>
      <c r="H17" s="130" t="s">
        <v>120</v>
      </c>
      <c r="I17" s="130" t="s">
        <v>119</v>
      </c>
    </row>
    <row r="18" spans="3:9" x14ac:dyDescent="0.25">
      <c r="C18" s="132">
        <v>0.5</v>
      </c>
      <c r="D18" s="27">
        <f>C18/27.73</f>
        <v>1.8031013342949872E-2</v>
      </c>
      <c r="E18" s="27">
        <f>D18/0.014504</f>
        <v>1.2431752166953856</v>
      </c>
      <c r="G18" s="131">
        <v>1</v>
      </c>
      <c r="H18" s="27">
        <f>G18*0.014504</f>
        <v>1.4504E-2</v>
      </c>
      <c r="I18" s="27">
        <f>H18*27.73</f>
        <v>0.40219591999999998</v>
      </c>
    </row>
    <row r="19" spans="3:9" x14ac:dyDescent="0.25">
      <c r="C19" s="132">
        <v>1</v>
      </c>
      <c r="D19" s="27">
        <f t="shared" ref="D19:D25" si="4">C19/27.73</f>
        <v>3.6062026685899744E-2</v>
      </c>
      <c r="E19" s="27">
        <f t="shared" ref="E19:E25" si="5">D19/0.014504</f>
        <v>2.4863504333907711</v>
      </c>
      <c r="G19" s="131">
        <v>1</v>
      </c>
      <c r="H19" s="27">
        <f t="shared" ref="H19:H25" si="6">G19*0.014504</f>
        <v>1.4504E-2</v>
      </c>
      <c r="I19" s="27">
        <f t="shared" ref="I19:I25" si="7">H19*27.73</f>
        <v>0.40219591999999998</v>
      </c>
    </row>
    <row r="20" spans="3:9" x14ac:dyDescent="0.25">
      <c r="C20" s="132">
        <v>5</v>
      </c>
      <c r="D20" s="27">
        <f t="shared" si="4"/>
        <v>0.18031013342949873</v>
      </c>
      <c r="E20" s="27">
        <f t="shared" si="5"/>
        <v>12.431752166953856</v>
      </c>
      <c r="G20" s="131">
        <v>1</v>
      </c>
      <c r="H20" s="27">
        <f t="shared" si="6"/>
        <v>1.4504E-2</v>
      </c>
      <c r="I20" s="27">
        <f t="shared" si="7"/>
        <v>0.40219591999999998</v>
      </c>
    </row>
    <row r="21" spans="3:9" x14ac:dyDescent="0.25">
      <c r="C21" s="132">
        <v>6</v>
      </c>
      <c r="D21" s="27">
        <f t="shared" si="4"/>
        <v>0.21637216011539848</v>
      </c>
      <c r="E21" s="27">
        <f t="shared" si="5"/>
        <v>14.918102600344628</v>
      </c>
      <c r="G21" s="131">
        <v>1</v>
      </c>
      <c r="H21" s="27">
        <f t="shared" si="6"/>
        <v>1.4504E-2</v>
      </c>
      <c r="I21" s="27">
        <f t="shared" si="7"/>
        <v>0.40219591999999998</v>
      </c>
    </row>
    <row r="22" spans="3:9" x14ac:dyDescent="0.25">
      <c r="C22" s="132">
        <v>7</v>
      </c>
      <c r="D22" s="27">
        <f t="shared" si="4"/>
        <v>0.25243418680129825</v>
      </c>
      <c r="E22" s="27">
        <f t="shared" si="5"/>
        <v>17.4044530337354</v>
      </c>
      <c r="G22" s="131">
        <v>1</v>
      </c>
      <c r="H22" s="27">
        <f t="shared" si="6"/>
        <v>1.4504E-2</v>
      </c>
      <c r="I22" s="27">
        <f t="shared" si="7"/>
        <v>0.40219591999999998</v>
      </c>
    </row>
    <row r="23" spans="3:9" x14ac:dyDescent="0.25">
      <c r="C23" s="132">
        <v>14</v>
      </c>
      <c r="D23" s="27">
        <f t="shared" si="4"/>
        <v>0.50486837360259651</v>
      </c>
      <c r="E23" s="27">
        <f t="shared" si="5"/>
        <v>34.808906067470801</v>
      </c>
      <c r="G23" s="131">
        <v>1</v>
      </c>
      <c r="H23" s="27">
        <f t="shared" si="6"/>
        <v>1.4504E-2</v>
      </c>
      <c r="I23" s="27">
        <f t="shared" si="7"/>
        <v>0.40219591999999998</v>
      </c>
    </row>
    <row r="24" spans="3:9" x14ac:dyDescent="0.25">
      <c r="C24" s="132">
        <v>28</v>
      </c>
      <c r="D24" s="27">
        <f t="shared" si="4"/>
        <v>1.009736747205193</v>
      </c>
      <c r="E24" s="27">
        <f t="shared" si="5"/>
        <v>69.617812134941602</v>
      </c>
      <c r="G24" s="131">
        <v>1</v>
      </c>
      <c r="H24" s="27">
        <f t="shared" si="6"/>
        <v>1.4504E-2</v>
      </c>
      <c r="I24" s="27">
        <f t="shared" si="7"/>
        <v>0.40219591999999998</v>
      </c>
    </row>
    <row r="25" spans="3:9" x14ac:dyDescent="0.25">
      <c r="C25" s="132">
        <v>56</v>
      </c>
      <c r="D25" s="27">
        <f t="shared" si="4"/>
        <v>2.019473494410386</v>
      </c>
      <c r="E25" s="27">
        <f t="shared" si="5"/>
        <v>139.2356242698832</v>
      </c>
      <c r="G25" s="131">
        <v>1</v>
      </c>
      <c r="H25" s="27">
        <f t="shared" si="6"/>
        <v>1.4504E-2</v>
      </c>
      <c r="I25" s="27">
        <f t="shared" si="7"/>
        <v>0.40219591999999998</v>
      </c>
    </row>
  </sheetData>
  <phoneticPr fontId="45"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indexed="48"/>
    <pageSetUpPr fitToPage="1"/>
  </sheetPr>
  <dimension ref="A1:IN423"/>
  <sheetViews>
    <sheetView showZeros="0" tabSelected="1" zoomScale="90" zoomScaleNormal="90" workbookViewId="0">
      <selection activeCell="B5" sqref="B5:J5"/>
    </sheetView>
  </sheetViews>
  <sheetFormatPr defaultRowHeight="12.5" x14ac:dyDescent="0.25"/>
  <cols>
    <col min="1" max="1" width="11.1796875" customWidth="1"/>
    <col min="2" max="2" width="8.54296875" customWidth="1"/>
    <col min="3" max="3" width="11.7265625" customWidth="1"/>
    <col min="4" max="4" width="7.54296875" customWidth="1"/>
    <col min="5" max="5" width="12.7265625" bestFit="1" customWidth="1"/>
    <col min="6" max="6" width="9.7265625" customWidth="1"/>
    <col min="7" max="7" width="9.453125" hidden="1" customWidth="1"/>
    <col min="8" max="8" width="11.81640625" bestFit="1" customWidth="1"/>
    <col min="9" max="9" width="8.7265625" customWidth="1"/>
    <col min="10" max="10" width="10.453125" customWidth="1"/>
    <col min="11" max="11" width="9.26953125" customWidth="1"/>
    <col min="12" max="12" width="25.1796875" customWidth="1"/>
    <col min="13" max="13" width="30.453125" customWidth="1"/>
    <col min="14" max="14" width="2.453125" style="76" customWidth="1"/>
    <col min="15" max="15" width="3.7265625" style="48" hidden="1" customWidth="1"/>
    <col min="16" max="16" width="6.26953125" style="48" hidden="1" customWidth="1"/>
    <col min="17" max="17" width="2.453125" style="44" hidden="1" customWidth="1"/>
    <col min="18" max="18" width="7.26953125" style="51" hidden="1" customWidth="1"/>
    <col min="19" max="20" width="5.7265625" style="45" hidden="1" customWidth="1"/>
    <col min="21" max="21" width="7.453125" style="45" hidden="1" customWidth="1"/>
    <col min="22" max="23" width="5.7265625" style="43" hidden="1" customWidth="1"/>
    <col min="24" max="24" width="10.1796875" style="43" hidden="1" customWidth="1"/>
    <col min="25" max="25" width="8" style="43" hidden="1" customWidth="1"/>
    <col min="26" max="26" width="5.7265625" style="43" hidden="1" customWidth="1"/>
    <col min="27" max="27" width="9.453125" style="43" hidden="1" customWidth="1"/>
    <col min="28" max="28" width="3.1796875" style="43" hidden="1" customWidth="1"/>
    <col min="29" max="36" width="5.7265625" style="43" hidden="1" customWidth="1"/>
    <col min="37" max="37" width="8.453125" style="44" hidden="1" customWidth="1"/>
    <col min="38" max="39" width="6.54296875" style="44" hidden="1" customWidth="1"/>
    <col min="40" max="41" width="6.54296875" hidden="1" customWidth="1"/>
    <col min="42" max="49" width="6.54296875" customWidth="1"/>
    <col min="50" max="61" width="6.54296875" bestFit="1" customWidth="1"/>
    <col min="62" max="65" width="9.453125" bestFit="1" customWidth="1"/>
  </cols>
  <sheetData>
    <row r="1" spans="1:248" ht="58.5" customHeight="1" thickBot="1" x14ac:dyDescent="0.4">
      <c r="A1" s="219"/>
      <c r="B1" s="219"/>
      <c r="C1" s="219"/>
      <c r="D1" s="219"/>
      <c r="E1" s="219"/>
      <c r="F1" s="219"/>
      <c r="G1" s="219"/>
      <c r="H1" s="219"/>
      <c r="I1" s="219"/>
      <c r="J1" s="219"/>
      <c r="K1" s="219"/>
      <c r="L1" s="219"/>
      <c r="M1" s="219"/>
      <c r="N1" s="161"/>
      <c r="O1" s="104"/>
      <c r="P1" s="104"/>
      <c r="Q1" s="104"/>
      <c r="R1" s="104"/>
      <c r="S1" s="104"/>
      <c r="T1" s="104"/>
      <c r="U1" s="105"/>
    </row>
    <row r="2" spans="1:248" s="1" customFormat="1" ht="51.75" customHeight="1" thickBot="1" x14ac:dyDescent="0.7">
      <c r="A2" s="226" t="s">
        <v>124</v>
      </c>
      <c r="B2" s="227"/>
      <c r="C2" s="227"/>
      <c r="D2" s="227"/>
      <c r="E2" s="227"/>
      <c r="F2" s="227"/>
      <c r="G2" s="227"/>
      <c r="H2" s="227"/>
      <c r="I2" s="227"/>
      <c r="J2" s="227"/>
      <c r="K2" s="227"/>
      <c r="L2" s="227"/>
      <c r="M2" s="227"/>
      <c r="N2" s="162"/>
      <c r="O2" s="106"/>
      <c r="P2" s="106"/>
      <c r="Q2" s="107"/>
      <c r="R2" s="108"/>
      <c r="S2" s="108"/>
      <c r="T2" s="108"/>
      <c r="U2" s="108"/>
      <c r="V2" s="45"/>
      <c r="W2" s="82"/>
      <c r="X2" s="83" t="s">
        <v>99</v>
      </c>
      <c r="Y2" s="84"/>
      <c r="Z2" s="84"/>
      <c r="AA2" s="84"/>
      <c r="AB2" s="84"/>
      <c r="AC2" s="84"/>
      <c r="AD2" s="85"/>
      <c r="AE2" s="45"/>
      <c r="AF2" s="45"/>
      <c r="AG2" s="45"/>
      <c r="AH2" s="45"/>
      <c r="AI2" s="45"/>
      <c r="AJ2" s="45"/>
      <c r="AK2" s="46"/>
      <c r="AL2" s="46"/>
      <c r="AM2" s="46"/>
      <c r="AN2" s="22"/>
      <c r="AO2" s="22"/>
      <c r="AP2" s="22"/>
      <c r="AQ2" s="22"/>
      <c r="AR2" s="22"/>
      <c r="AS2" s="22"/>
      <c r="AT2" s="22"/>
      <c r="AU2" s="22"/>
      <c r="AV2" s="22"/>
      <c r="AW2" s="22"/>
      <c r="AX2" s="22"/>
      <c r="AY2" s="22"/>
      <c r="AZ2" s="22"/>
      <c r="BA2" s="22"/>
      <c r="BB2" s="22"/>
      <c r="BC2" s="22"/>
      <c r="BD2" s="22"/>
      <c r="BE2" s="22"/>
      <c r="BF2" s="22"/>
      <c r="BG2" s="22"/>
      <c r="BH2" s="22"/>
      <c r="BI2" s="22"/>
      <c r="BJ2" s="23"/>
      <c r="BK2" s="23"/>
      <c r="BL2" s="23"/>
      <c r="BM2" s="23"/>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row>
    <row r="3" spans="1:248" s="1" customFormat="1" ht="15" customHeight="1" x14ac:dyDescent="0.4">
      <c r="A3" s="133"/>
      <c r="B3" s="133"/>
      <c r="C3" s="133"/>
      <c r="D3" s="133"/>
      <c r="E3" s="133"/>
      <c r="F3" s="133"/>
      <c r="G3" s="133"/>
      <c r="H3" s="133"/>
      <c r="I3" s="133"/>
      <c r="J3" s="133"/>
      <c r="K3" s="133"/>
      <c r="L3" s="133"/>
      <c r="M3" s="133"/>
      <c r="N3" s="162"/>
      <c r="O3" s="106"/>
      <c r="P3" s="106"/>
      <c r="Q3" s="107"/>
      <c r="R3" s="108"/>
      <c r="S3" s="108"/>
      <c r="T3" s="108"/>
      <c r="U3" s="108"/>
      <c r="V3" s="45"/>
      <c r="W3" s="86"/>
      <c r="X3" s="87" t="s">
        <v>100</v>
      </c>
      <c r="Y3" s="88" t="s">
        <v>101</v>
      </c>
      <c r="Z3" s="100" t="s">
        <v>81</v>
      </c>
      <c r="AA3" s="84"/>
      <c r="AB3" s="84"/>
      <c r="AC3" s="84"/>
      <c r="AD3" s="101"/>
      <c r="AE3" s="45"/>
      <c r="AF3" s="45"/>
      <c r="AG3" s="45"/>
      <c r="AH3" s="45"/>
      <c r="AI3" s="45"/>
      <c r="AJ3" s="45"/>
      <c r="AK3" s="46"/>
      <c r="AL3" s="46"/>
      <c r="AM3" s="46"/>
      <c r="AN3" s="22"/>
      <c r="AO3" s="22"/>
      <c r="AP3" s="22"/>
      <c r="AQ3" s="22"/>
      <c r="AR3" s="22"/>
      <c r="AS3" s="22"/>
      <c r="AT3" s="22"/>
      <c r="AU3" s="22"/>
      <c r="AV3" s="22"/>
      <c r="AW3" s="22"/>
      <c r="AX3" s="22"/>
      <c r="AY3" s="22"/>
      <c r="AZ3" s="22"/>
      <c r="BA3" s="22"/>
      <c r="BB3" s="22"/>
      <c r="BC3" s="22"/>
      <c r="BD3" s="22"/>
      <c r="BE3" s="22"/>
      <c r="BF3" s="22"/>
      <c r="BG3" s="22"/>
      <c r="BH3" s="22"/>
      <c r="BI3" s="22"/>
      <c r="BJ3" s="23"/>
      <c r="BK3" s="23"/>
      <c r="BL3" s="23"/>
      <c r="BM3" s="23"/>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row>
    <row r="4" spans="1:248" s="36" customFormat="1" ht="25.5" customHeight="1" thickBot="1" x14ac:dyDescent="0.4">
      <c r="A4" s="228" t="s">
        <v>123</v>
      </c>
      <c r="B4" s="229"/>
      <c r="C4" s="229"/>
      <c r="D4" s="229"/>
      <c r="E4" s="229"/>
      <c r="F4" s="229"/>
      <c r="G4" s="229"/>
      <c r="H4" s="229"/>
      <c r="I4" s="229"/>
      <c r="J4" s="229"/>
      <c r="K4" s="229"/>
      <c r="L4" s="229"/>
      <c r="M4" s="230"/>
      <c r="N4" s="77"/>
      <c r="O4" s="109"/>
      <c r="P4" s="109"/>
      <c r="Q4" s="110"/>
      <c r="R4" s="111"/>
      <c r="S4" s="111"/>
      <c r="T4" s="111"/>
      <c r="U4" s="111"/>
      <c r="V4" s="112"/>
      <c r="W4" s="89"/>
      <c r="X4" s="90"/>
      <c r="Y4" s="91"/>
      <c r="Z4" s="231" t="s">
        <v>112</v>
      </c>
      <c r="AA4" s="232"/>
      <c r="AB4" s="232"/>
      <c r="AC4" s="232"/>
      <c r="AD4" s="233"/>
      <c r="AE4" s="112"/>
      <c r="AF4" s="112"/>
      <c r="AG4" s="112"/>
      <c r="AH4" s="112"/>
      <c r="AI4" s="112"/>
      <c r="AJ4" s="112"/>
      <c r="AK4" s="47"/>
      <c r="AL4" s="47"/>
      <c r="AM4" s="47"/>
      <c r="AN4" s="34"/>
      <c r="AO4" s="34"/>
      <c r="AP4" s="34"/>
      <c r="AQ4" s="34"/>
      <c r="AR4" s="34"/>
      <c r="AS4" s="34"/>
      <c r="AT4" s="34"/>
      <c r="AU4" s="34"/>
      <c r="AV4" s="34"/>
      <c r="AW4" s="34"/>
      <c r="AX4" s="34"/>
      <c r="AY4" s="34"/>
      <c r="AZ4" s="34"/>
      <c r="BA4" s="34"/>
      <c r="BB4" s="34"/>
      <c r="BC4" s="34"/>
      <c r="BD4" s="34"/>
      <c r="BE4" s="34"/>
      <c r="BF4" s="34"/>
      <c r="BG4" s="34"/>
      <c r="BH4" s="34"/>
      <c r="BI4" s="34"/>
      <c r="BJ4" s="35"/>
      <c r="BK4" s="35"/>
      <c r="BL4" s="35"/>
      <c r="BM4" s="35"/>
    </row>
    <row r="5" spans="1:248" s="1" customFormat="1" ht="13" x14ac:dyDescent="0.3">
      <c r="A5" s="134" t="s">
        <v>0</v>
      </c>
      <c r="B5" s="236"/>
      <c r="C5" s="237"/>
      <c r="D5" s="237"/>
      <c r="E5" s="237"/>
      <c r="F5" s="237"/>
      <c r="G5" s="237"/>
      <c r="H5" s="237"/>
      <c r="I5" s="237"/>
      <c r="J5" s="238"/>
      <c r="K5" s="137" t="s">
        <v>1</v>
      </c>
      <c r="L5" s="244"/>
      <c r="M5" s="245"/>
      <c r="N5" s="78"/>
      <c r="O5" s="48"/>
      <c r="P5" s="48"/>
      <c r="Q5" s="113"/>
      <c r="R5" s="43"/>
      <c r="S5" s="43"/>
      <c r="T5" s="43"/>
      <c r="U5" s="43"/>
      <c r="V5" s="48"/>
      <c r="W5" s="94" t="s">
        <v>102</v>
      </c>
      <c r="X5" s="95">
        <v>0.2357130845</v>
      </c>
      <c r="Y5" s="96">
        <v>2.1432497710999998</v>
      </c>
      <c r="Z5" s="97" t="s">
        <v>103</v>
      </c>
      <c r="AA5" s="92"/>
      <c r="AB5" s="92"/>
      <c r="AC5" s="92"/>
      <c r="AD5" s="93"/>
      <c r="AE5" s="48"/>
      <c r="AF5" s="48"/>
      <c r="AG5" s="48"/>
      <c r="AH5" s="48"/>
      <c r="AI5" s="48"/>
      <c r="AJ5" s="48"/>
      <c r="AK5" s="49"/>
      <c r="AL5" s="49"/>
      <c r="AM5" s="49"/>
      <c r="AN5" s="25"/>
      <c r="AO5" s="25"/>
      <c r="AP5" s="25"/>
      <c r="AQ5" s="25"/>
      <c r="AR5" s="25"/>
      <c r="AS5" s="25"/>
      <c r="AT5" s="25"/>
      <c r="AU5" s="25"/>
      <c r="AV5" s="25"/>
      <c r="AW5" s="25"/>
      <c r="AX5" s="25"/>
      <c r="AY5" s="25"/>
      <c r="AZ5" s="25"/>
      <c r="BA5" s="25"/>
      <c r="BB5" s="25"/>
      <c r="BC5" s="25"/>
      <c r="BD5" s="25"/>
      <c r="BE5" s="25"/>
      <c r="BF5" s="25"/>
      <c r="BG5" s="25"/>
      <c r="BH5" s="25"/>
      <c r="BI5" s="25"/>
      <c r="BJ5" s="22"/>
      <c r="BK5" s="22"/>
      <c r="BL5" s="22"/>
      <c r="BM5" s="22"/>
    </row>
    <row r="6" spans="1:248" s="1" customFormat="1" ht="13" x14ac:dyDescent="0.3">
      <c r="A6" s="135" t="s">
        <v>2</v>
      </c>
      <c r="B6" s="220"/>
      <c r="C6" s="221"/>
      <c r="D6" s="221"/>
      <c r="E6" s="221"/>
      <c r="F6" s="221"/>
      <c r="G6" s="221"/>
      <c r="H6" s="221"/>
      <c r="I6" s="221"/>
      <c r="J6" s="222"/>
      <c r="K6" s="138" t="s">
        <v>34</v>
      </c>
      <c r="L6" s="234"/>
      <c r="M6" s="235"/>
      <c r="N6" s="79"/>
      <c r="O6" s="48"/>
      <c r="P6" s="48"/>
      <c r="Q6" s="114"/>
      <c r="R6" s="43"/>
      <c r="S6" s="43"/>
      <c r="T6" s="43"/>
      <c r="U6" s="43"/>
      <c r="V6" s="48"/>
      <c r="W6" s="94" t="s">
        <v>104</v>
      </c>
      <c r="X6" s="95">
        <v>4.8229907599999997E-2</v>
      </c>
      <c r="Y6" s="96">
        <v>2.0686124564999999</v>
      </c>
      <c r="Z6" s="97" t="s">
        <v>103</v>
      </c>
      <c r="AA6" s="92"/>
      <c r="AB6" s="92"/>
      <c r="AC6" s="92"/>
      <c r="AD6" s="93"/>
      <c r="AE6" s="48"/>
      <c r="AF6" s="48"/>
      <c r="AG6" s="48"/>
      <c r="AH6" s="48"/>
      <c r="AI6" s="48"/>
      <c r="AJ6" s="48"/>
      <c r="AK6" s="49"/>
      <c r="AL6" s="49"/>
      <c r="AM6" s="49"/>
      <c r="AN6" s="25"/>
      <c r="AO6" s="25"/>
      <c r="AP6" s="25"/>
      <c r="AQ6" s="25"/>
      <c r="AR6" s="25"/>
      <c r="AS6" s="25"/>
      <c r="AT6" s="25"/>
      <c r="AU6" s="25"/>
      <c r="AV6" s="25"/>
      <c r="AW6" s="25"/>
      <c r="AX6" s="25"/>
      <c r="AY6" s="25"/>
      <c r="AZ6" s="25"/>
      <c r="BA6" s="25"/>
      <c r="BB6" s="25"/>
      <c r="BC6" s="25"/>
      <c r="BD6" s="25"/>
      <c r="BE6" s="25"/>
      <c r="BF6" s="25"/>
      <c r="BG6" s="25"/>
      <c r="BH6" s="25"/>
      <c r="BI6" s="25"/>
      <c r="BJ6" s="22"/>
      <c r="BK6" s="22"/>
      <c r="BL6" s="22"/>
      <c r="BM6" s="22"/>
    </row>
    <row r="7" spans="1:248" s="1" customFormat="1" ht="13" x14ac:dyDescent="0.3">
      <c r="A7" s="136" t="s">
        <v>38</v>
      </c>
      <c r="B7" s="220"/>
      <c r="C7" s="221"/>
      <c r="D7" s="221"/>
      <c r="E7" s="221"/>
      <c r="F7" s="221"/>
      <c r="G7" s="221"/>
      <c r="H7" s="221"/>
      <c r="I7" s="221"/>
      <c r="J7" s="222"/>
      <c r="K7" s="138" t="s">
        <v>35</v>
      </c>
      <c r="L7" s="234"/>
      <c r="M7" s="235"/>
      <c r="N7" s="80"/>
      <c r="O7" s="48"/>
      <c r="P7" s="48"/>
      <c r="Q7" s="115"/>
      <c r="R7" s="43"/>
      <c r="S7" s="43"/>
      <c r="T7" s="43"/>
      <c r="U7" s="43"/>
      <c r="V7" s="48"/>
      <c r="W7" s="94" t="s">
        <v>105</v>
      </c>
      <c r="X7" s="95">
        <v>7.5952134000000001E-3</v>
      </c>
      <c r="Y7" s="96">
        <v>2.0541469081999999</v>
      </c>
      <c r="Z7" s="97" t="s">
        <v>103</v>
      </c>
      <c r="AA7" s="92"/>
      <c r="AB7" s="92"/>
      <c r="AC7" s="92"/>
      <c r="AD7" s="93"/>
      <c r="AE7" s="48"/>
      <c r="AF7" s="48"/>
      <c r="AG7" s="48"/>
      <c r="AH7" s="48"/>
      <c r="AI7" s="48"/>
      <c r="AJ7" s="48"/>
      <c r="AK7" s="49"/>
      <c r="AL7" s="49"/>
      <c r="AM7" s="49"/>
      <c r="AN7" s="25"/>
      <c r="AO7" s="25"/>
      <c r="AP7" s="25"/>
      <c r="AQ7" s="25"/>
      <c r="AR7" s="25"/>
      <c r="AS7" s="25"/>
      <c r="AT7" s="25"/>
      <c r="AU7" s="25"/>
      <c r="AV7" s="25"/>
      <c r="AW7" s="25"/>
      <c r="AX7" s="25"/>
      <c r="AY7" s="25"/>
      <c r="AZ7" s="25"/>
      <c r="BA7" s="25"/>
      <c r="BB7" s="25"/>
      <c r="BC7" s="25"/>
      <c r="BD7" s="25"/>
      <c r="BE7" s="25"/>
      <c r="BF7" s="25"/>
      <c r="BG7" s="25"/>
      <c r="BH7" s="25"/>
      <c r="BI7" s="25"/>
      <c r="BJ7" s="22"/>
      <c r="BK7" s="22"/>
      <c r="BL7" s="22"/>
      <c r="BM7" s="22"/>
    </row>
    <row r="8" spans="1:248" s="1" customFormat="1" ht="13.5" thickBot="1" x14ac:dyDescent="0.35">
      <c r="A8" s="182" t="s">
        <v>3</v>
      </c>
      <c r="B8" s="223"/>
      <c r="C8" s="224"/>
      <c r="D8" s="224"/>
      <c r="E8" s="224"/>
      <c r="F8" s="224"/>
      <c r="G8" s="224"/>
      <c r="H8" s="224"/>
      <c r="I8" s="224"/>
      <c r="J8" s="225"/>
      <c r="K8" s="183" t="s">
        <v>36</v>
      </c>
      <c r="L8" s="239"/>
      <c r="M8" s="240"/>
      <c r="N8" s="80"/>
      <c r="O8" s="48"/>
      <c r="P8" s="48"/>
      <c r="Q8" s="115"/>
      <c r="R8" s="43"/>
      <c r="S8" s="43"/>
      <c r="T8" s="43"/>
      <c r="U8" s="43"/>
      <c r="V8" s="48"/>
      <c r="W8" s="94" t="s">
        <v>106</v>
      </c>
      <c r="X8" s="95">
        <v>2.6175654999999998E-3</v>
      </c>
      <c r="Y8" s="96">
        <v>2.0398046447999998</v>
      </c>
      <c r="Z8" s="97" t="s">
        <v>103</v>
      </c>
      <c r="AA8" s="92"/>
      <c r="AB8" s="92"/>
      <c r="AC8" s="92"/>
      <c r="AD8" s="93"/>
      <c r="AE8" s="48"/>
      <c r="AF8" s="48"/>
      <c r="AG8" s="48"/>
      <c r="AH8" s="48"/>
      <c r="AI8" s="48"/>
      <c r="AJ8" s="48"/>
      <c r="AK8" s="49"/>
      <c r="AL8" s="49"/>
      <c r="AM8" s="49"/>
      <c r="AN8" s="25"/>
      <c r="AO8" s="25"/>
      <c r="AP8" s="25"/>
      <c r="AQ8" s="25"/>
      <c r="AR8" s="25"/>
      <c r="AS8" s="25"/>
      <c r="AT8" s="25"/>
      <c r="AU8" s="25"/>
      <c r="AV8" s="25"/>
      <c r="AW8" s="25"/>
      <c r="AX8" s="25"/>
      <c r="AY8" s="25"/>
      <c r="AZ8" s="25"/>
      <c r="BA8" s="25"/>
      <c r="BB8" s="25"/>
      <c r="BC8" s="25"/>
      <c r="BD8" s="25"/>
      <c r="BE8" s="25"/>
      <c r="BF8" s="25"/>
      <c r="BG8" s="25"/>
      <c r="BH8" s="25"/>
      <c r="BI8" s="25"/>
      <c r="BJ8" s="22"/>
      <c r="BK8" s="22"/>
      <c r="BL8" s="22"/>
      <c r="BM8" s="22"/>
    </row>
    <row r="9" spans="1:248" ht="18" customHeight="1" thickBot="1" x14ac:dyDescent="0.35">
      <c r="A9" s="210" t="s">
        <v>33</v>
      </c>
      <c r="B9" s="211"/>
      <c r="C9" s="211"/>
      <c r="D9" s="212"/>
      <c r="E9" s="212"/>
      <c r="F9" s="212"/>
      <c r="G9" s="212"/>
      <c r="H9" s="212"/>
      <c r="I9" s="212"/>
      <c r="J9" s="212"/>
      <c r="K9" s="212"/>
      <c r="L9" s="212"/>
      <c r="M9" s="213"/>
      <c r="N9" s="81"/>
      <c r="Q9" s="50"/>
      <c r="W9" s="94" t="s">
        <v>107</v>
      </c>
      <c r="X9" s="95">
        <v>7.2949099999999997E-4</v>
      </c>
      <c r="Y9" s="96">
        <v>2.0363650729809999</v>
      </c>
      <c r="Z9" s="97" t="s">
        <v>108</v>
      </c>
      <c r="AA9" s="92"/>
      <c r="AB9" s="92"/>
      <c r="AC9" s="92"/>
      <c r="AD9" s="93"/>
      <c r="AE9" s="52"/>
      <c r="AF9" s="52"/>
      <c r="AG9" s="52"/>
      <c r="AH9" s="52"/>
      <c r="AI9" s="52"/>
      <c r="AJ9" s="52"/>
      <c r="AK9" s="53"/>
      <c r="AL9" s="53"/>
      <c r="AM9" s="53"/>
      <c r="AN9" s="26"/>
      <c r="AO9" s="26"/>
      <c r="AP9" s="26"/>
      <c r="AQ9" s="26"/>
      <c r="AR9" s="26"/>
      <c r="AS9" s="26"/>
      <c r="AT9" s="26"/>
      <c r="AU9" s="26"/>
      <c r="AV9" s="26"/>
      <c r="AW9" s="26"/>
      <c r="AX9" s="26"/>
      <c r="AY9" s="26"/>
      <c r="AZ9" s="26"/>
      <c r="BA9" s="26"/>
      <c r="BB9" s="26"/>
      <c r="BC9" s="26"/>
      <c r="BD9" s="26"/>
      <c r="BE9" s="26"/>
      <c r="BF9" s="26"/>
      <c r="BG9" s="26"/>
      <c r="BH9" s="26"/>
      <c r="BI9" s="26"/>
      <c r="BJ9" s="22"/>
      <c r="BK9" s="22"/>
      <c r="BL9" s="22"/>
      <c r="BM9" s="22"/>
    </row>
    <row r="10" spans="1:248" ht="12.75" customHeight="1" x14ac:dyDescent="0.3">
      <c r="A10" s="139"/>
      <c r="B10" s="140"/>
      <c r="C10" s="140"/>
      <c r="D10" s="141"/>
      <c r="E10" s="141"/>
      <c r="F10" s="141"/>
      <c r="G10" s="142"/>
      <c r="H10" s="246" t="s">
        <v>133</v>
      </c>
      <c r="I10" s="247"/>
      <c r="J10" s="248"/>
      <c r="K10" s="153" t="s">
        <v>134</v>
      </c>
      <c r="L10" s="255" t="s">
        <v>138</v>
      </c>
      <c r="M10" s="256"/>
      <c r="N10" s="50"/>
      <c r="Q10" s="50"/>
      <c r="R10" s="45">
        <f>IF(K10="Propane",1.5916,IF(K10="Butane",1.8574,IF(K10="Air-Gas",1.4142,1)))</f>
        <v>1</v>
      </c>
      <c r="W10" s="94" t="s">
        <v>109</v>
      </c>
      <c r="X10" s="95">
        <v>3.44360988E-4</v>
      </c>
      <c r="Y10" s="96">
        <v>1.979374809094</v>
      </c>
      <c r="Z10" s="97" t="s">
        <v>110</v>
      </c>
      <c r="AA10" s="92"/>
      <c r="AB10" s="92"/>
      <c r="AC10" s="92"/>
      <c r="AD10" s="93"/>
      <c r="AE10" s="52"/>
      <c r="AF10" s="52"/>
      <c r="AG10" s="52"/>
      <c r="AH10" s="52"/>
      <c r="AI10" s="52"/>
      <c r="AJ10" s="52"/>
      <c r="AK10" s="53"/>
      <c r="AL10" s="53"/>
      <c r="AM10" s="53"/>
      <c r="AN10" s="26"/>
      <c r="AO10" s="26"/>
      <c r="AP10" s="26"/>
      <c r="AQ10" s="26"/>
      <c r="AR10" s="26"/>
      <c r="AS10" s="26"/>
      <c r="AT10" s="26"/>
      <c r="AU10" s="26"/>
      <c r="AV10" s="26"/>
      <c r="AW10" s="26"/>
      <c r="AX10" s="26"/>
      <c r="AY10" s="26"/>
      <c r="AZ10" s="26"/>
      <c r="BA10" s="26"/>
      <c r="BB10" s="26"/>
      <c r="BC10" s="26"/>
      <c r="BD10" s="26"/>
      <c r="BE10" s="26"/>
      <c r="BF10" s="26"/>
      <c r="BG10" s="26"/>
      <c r="BH10" s="26"/>
      <c r="BI10" s="26"/>
      <c r="BJ10" s="22"/>
      <c r="BK10" s="22"/>
      <c r="BL10" s="22"/>
      <c r="BM10" s="22"/>
    </row>
    <row r="11" spans="1:248" s="28" customFormat="1" ht="31.5" customHeight="1" x14ac:dyDescent="0.3">
      <c r="A11" s="249" t="s">
        <v>132</v>
      </c>
      <c r="B11" s="250"/>
      <c r="C11" s="250"/>
      <c r="D11" s="250"/>
      <c r="E11" s="250"/>
      <c r="F11" s="250"/>
      <c r="G11" s="251"/>
      <c r="H11" s="214" t="s">
        <v>140</v>
      </c>
      <c r="I11" s="215"/>
      <c r="J11" s="216"/>
      <c r="K11" s="154">
        <v>21</v>
      </c>
      <c r="L11" s="217" t="s">
        <v>98</v>
      </c>
      <c r="M11" s="218"/>
      <c r="N11" s="54"/>
      <c r="O11" s="48"/>
      <c r="P11" s="48"/>
      <c r="Q11" s="54"/>
      <c r="R11" s="51"/>
      <c r="S11" s="48"/>
      <c r="T11" s="45"/>
      <c r="U11" s="45"/>
      <c r="V11" s="55"/>
      <c r="W11" s="94" t="s">
        <v>111</v>
      </c>
      <c r="X11" s="95">
        <v>5.6339601000000001E-5</v>
      </c>
      <c r="Y11" s="96">
        <v>2.010803273978</v>
      </c>
      <c r="Z11" s="97" t="s">
        <v>110</v>
      </c>
      <c r="AA11" s="92"/>
      <c r="AB11" s="92"/>
      <c r="AC11" s="92"/>
      <c r="AD11" s="93"/>
      <c r="AE11" s="43"/>
      <c r="AF11" s="43"/>
      <c r="AG11" s="43"/>
      <c r="AH11" s="43"/>
      <c r="AI11" s="43"/>
      <c r="AJ11" s="43"/>
      <c r="AK11" s="56"/>
      <c r="AL11" s="56"/>
      <c r="AM11" s="56"/>
      <c r="AN11" s="30"/>
      <c r="AO11" s="30"/>
      <c r="AP11" s="30"/>
      <c r="AQ11" s="30"/>
      <c r="AR11" s="30"/>
      <c r="AS11" s="30"/>
      <c r="AT11" s="30"/>
      <c r="AU11" s="30"/>
      <c r="AV11" s="30"/>
      <c r="AW11" s="30"/>
      <c r="AX11" s="30"/>
      <c r="AY11" s="30"/>
      <c r="AZ11" s="30"/>
      <c r="BA11" s="30"/>
      <c r="BB11" s="30"/>
      <c r="BC11" s="30"/>
      <c r="BD11" s="30"/>
      <c r="BE11" s="30"/>
      <c r="BF11" s="30"/>
      <c r="BG11" s="30"/>
      <c r="BH11" s="30"/>
      <c r="BI11" s="30"/>
      <c r="BJ11" s="29"/>
      <c r="BK11" s="29"/>
      <c r="BL11" s="29"/>
      <c r="BM11" s="29"/>
    </row>
    <row r="12" spans="1:248" ht="54.75" customHeight="1" thickBot="1" x14ac:dyDescent="0.3">
      <c r="A12" s="252"/>
      <c r="B12" s="253"/>
      <c r="C12" s="253"/>
      <c r="D12" s="253"/>
      <c r="E12" s="253"/>
      <c r="F12" s="253"/>
      <c r="G12" s="254"/>
      <c r="H12" s="214" t="s">
        <v>141</v>
      </c>
      <c r="I12" s="215"/>
      <c r="J12" s="216"/>
      <c r="K12" s="155">
        <v>20</v>
      </c>
      <c r="L12" s="217" t="s">
        <v>98</v>
      </c>
      <c r="M12" s="218"/>
      <c r="N12" s="15"/>
      <c r="Q12" s="15"/>
      <c r="R12" s="48"/>
      <c r="V12" s="51"/>
      <c r="W12" s="89"/>
      <c r="X12" s="90"/>
      <c r="Y12" s="91"/>
      <c r="Z12" s="90"/>
      <c r="AA12" s="90"/>
      <c r="AB12" s="90"/>
      <c r="AC12" s="98"/>
      <c r="AD12" s="99"/>
      <c r="AE12" s="51"/>
      <c r="AF12" s="51"/>
      <c r="AG12" s="51"/>
      <c r="AH12" s="51"/>
      <c r="AI12" s="51"/>
      <c r="AJ12" s="51"/>
      <c r="AK12" s="46"/>
      <c r="AL12" s="46"/>
      <c r="AM12" s="46"/>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row>
    <row r="13" spans="1:248" s="38" customFormat="1" ht="81.75" customHeight="1" x14ac:dyDescent="0.25">
      <c r="A13" s="143" t="s">
        <v>67</v>
      </c>
      <c r="B13" s="143" t="s">
        <v>81</v>
      </c>
      <c r="C13" s="143" t="s">
        <v>37</v>
      </c>
      <c r="D13" s="143" t="s">
        <v>79</v>
      </c>
      <c r="E13" s="143" t="s">
        <v>80</v>
      </c>
      <c r="F13" s="143" t="s">
        <v>66</v>
      </c>
      <c r="G13" s="144"/>
      <c r="H13" s="143" t="s">
        <v>113</v>
      </c>
      <c r="I13" s="143" t="s">
        <v>82</v>
      </c>
      <c r="J13" s="143" t="s">
        <v>83</v>
      </c>
      <c r="K13" s="143" t="s">
        <v>84</v>
      </c>
      <c r="L13" s="143" t="s">
        <v>85</v>
      </c>
      <c r="M13" s="143" t="s">
        <v>69</v>
      </c>
      <c r="N13" s="40"/>
      <c r="O13" s="116"/>
      <c r="P13" s="117"/>
      <c r="Q13" s="41"/>
      <c r="R13" s="117"/>
      <c r="S13" s="118"/>
      <c r="T13" s="118"/>
      <c r="U13" s="118"/>
      <c r="V13" s="209" t="s">
        <v>68</v>
      </c>
      <c r="W13" s="209"/>
      <c r="X13" s="209"/>
      <c r="Y13" s="209"/>
      <c r="Z13" s="209"/>
      <c r="AA13" s="209"/>
      <c r="AB13" s="119"/>
      <c r="AC13" s="208" t="s">
        <v>32</v>
      </c>
      <c r="AD13" s="208"/>
      <c r="AE13" s="208"/>
      <c r="AF13" s="208"/>
      <c r="AG13" s="208"/>
      <c r="AH13" s="208"/>
      <c r="AI13" s="208"/>
      <c r="AJ13" s="208"/>
      <c r="AK13" s="120"/>
      <c r="AL13" s="57"/>
      <c r="AM13" s="57"/>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row>
    <row r="14" spans="1:248" s="39" customFormat="1" ht="36.75" customHeight="1" x14ac:dyDescent="0.2">
      <c r="A14" s="145"/>
      <c r="B14" s="145"/>
      <c r="C14" s="145"/>
      <c r="D14" s="145" t="s">
        <v>95</v>
      </c>
      <c r="E14" s="145" t="s">
        <v>135</v>
      </c>
      <c r="F14" s="145" t="s">
        <v>96</v>
      </c>
      <c r="G14" s="146"/>
      <c r="H14" s="145" t="s">
        <v>97</v>
      </c>
      <c r="I14" s="145" t="s">
        <v>98</v>
      </c>
      <c r="J14" s="145" t="s">
        <v>98</v>
      </c>
      <c r="K14" s="145" t="s">
        <v>98</v>
      </c>
      <c r="L14" s="145"/>
      <c r="M14" s="145" t="s">
        <v>125</v>
      </c>
      <c r="N14" s="32"/>
      <c r="O14" s="116" t="s">
        <v>65</v>
      </c>
      <c r="P14" s="117">
        <f>K11</f>
        <v>21</v>
      </c>
      <c r="Q14" s="32"/>
      <c r="R14" s="48" t="s">
        <v>68</v>
      </c>
      <c r="S14" s="45" t="s">
        <v>32</v>
      </c>
      <c r="T14" s="45"/>
      <c r="U14" s="121">
        <v>0.375</v>
      </c>
      <c r="V14" s="121">
        <v>0.5</v>
      </c>
      <c r="W14" s="121">
        <v>0.75</v>
      </c>
      <c r="X14" s="122">
        <v>1</v>
      </c>
      <c r="Y14" s="121">
        <v>1.25</v>
      </c>
      <c r="Z14" s="121">
        <v>1.5</v>
      </c>
      <c r="AA14" s="121">
        <v>2</v>
      </c>
      <c r="AB14" s="51"/>
      <c r="AC14" s="121">
        <v>0.5</v>
      </c>
      <c r="AD14" s="121">
        <v>0.75</v>
      </c>
      <c r="AE14" s="122">
        <v>1</v>
      </c>
      <c r="AF14" s="121">
        <v>1.25</v>
      </c>
      <c r="AG14" s="121">
        <v>1.5</v>
      </c>
      <c r="AH14" s="121">
        <v>2</v>
      </c>
      <c r="AI14" s="121">
        <v>3</v>
      </c>
      <c r="AJ14" s="121">
        <v>4</v>
      </c>
      <c r="AK14" s="58"/>
      <c r="AL14" s="58"/>
      <c r="AM14" s="58"/>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row>
    <row r="15" spans="1:248" ht="13.5" customHeight="1" x14ac:dyDescent="0.25">
      <c r="A15" s="147" t="s">
        <v>39</v>
      </c>
      <c r="B15" s="156"/>
      <c r="C15" s="157"/>
      <c r="D15" s="158"/>
      <c r="E15" s="158"/>
      <c r="F15" s="159"/>
      <c r="H15" s="149" t="str">
        <f t="shared" ref="H15:H46" si="0">IF(C15="TracPipe",R15,IF(C15="Rigid",S15,""))</f>
        <v/>
      </c>
      <c r="I15" s="150" t="str">
        <f t="shared" ref="I15:I46" si="1">IF(ISERROR(D15*H15),"",D15*H15)</f>
        <v/>
      </c>
      <c r="J15" s="150" t="str">
        <f>IF(ISERROR(LOOKUP(B15,$O$13:$O$77,$P$13:$P$77)),"-",LOOKUP(B15,$O$13:$O$77,$P$13:$P$77))</f>
        <v>-</v>
      </c>
      <c r="K15" s="151" t="str">
        <f>IF(ISERROR(J15-I15),"-",J15-I15)</f>
        <v>-</v>
      </c>
      <c r="L15" s="164"/>
      <c r="M15" s="166"/>
      <c r="N15" s="15"/>
      <c r="O15" s="48" t="str">
        <f>A15</f>
        <v xml:space="preserve"> A</v>
      </c>
      <c r="P15" s="48" t="str">
        <f>K15</f>
        <v>-</v>
      </c>
      <c r="Q15" s="15"/>
      <c r="R15" s="48">
        <f>IF(F15=10, U15,IF(F15=15,V15,IF(F15=20,W15,IF(F15=25,X15,IF(F15=32,Y15,IF(F15=40,Z15,IF(F15=50,AA15,0)))))))</f>
        <v>0</v>
      </c>
      <c r="S15" s="45">
        <f t="shared" ref="S15:S47" si="2">IF(F15=0.5,AC15,IF(F15=0.75,AD15,IF(F15=1,AE15,IF(F15=1.25,AF15,IF(F15=1.5,AG15,IF(F15=2,AH15,IF(F15=3,AI15,IF(F15=4,AJ15,0))))))))</f>
        <v>0</v>
      </c>
      <c r="U15" s="48">
        <f>$X$5*(($E15*$R$10)^$Y$5)</f>
        <v>0</v>
      </c>
      <c r="V15" s="48">
        <f>$X$6*(($E15*$R$10)^$Y$6)</f>
        <v>0</v>
      </c>
      <c r="W15" s="48">
        <f>$X$7*(($E15*$R$10)^$Y$7)</f>
        <v>0</v>
      </c>
      <c r="X15" s="48">
        <f>$X$8*(($E15*$R$10)^$Y$8)</f>
        <v>0</v>
      </c>
      <c r="Y15" s="48">
        <f>$X$9*(($E15*$R$10)^$Y$9)</f>
        <v>0</v>
      </c>
      <c r="Z15" s="48">
        <f>$X$10*(($E15*$R$10)^$Y$10)</f>
        <v>0</v>
      </c>
      <c r="AA15" s="48">
        <f>$X$11*(($E15*$R$10)^$Y$11)</f>
        <v>0</v>
      </c>
      <c r="AB15" s="48"/>
      <c r="AC15" s="45">
        <f t="shared" ref="AC15:AC46" si="3">0.6094*(((($E15/$R$10)^0.381)/(19.17*0.622))^(1/0.206))</f>
        <v>0</v>
      </c>
      <c r="AD15" s="45">
        <f t="shared" ref="AD15:AD46" si="4">0.6094*(((($E15/$R$10)^0.381)/(19.17*0.824))^(1/0.206))</f>
        <v>0</v>
      </c>
      <c r="AE15" s="45">
        <f t="shared" ref="AE15:AE46" si="5">0.6094*(((($E15/$R$10)^0.381)/(19.17*1.049))^(1/0.206))</f>
        <v>0</v>
      </c>
      <c r="AF15" s="45">
        <f t="shared" ref="AF15:AF46" si="6">0.6094*(((($E15/$R$10)^0.381)/(19.17*1.38))^(1/0.206))</f>
        <v>0</v>
      </c>
      <c r="AG15" s="45">
        <f t="shared" ref="AG15:AG46" si="7">0.6094*(((($E15/$R$10)^0.381)/(19.17*1.61))^(1/0.206))</f>
        <v>0</v>
      </c>
      <c r="AH15" s="45">
        <f t="shared" ref="AH15:AH46" si="8">0.6094*(((($E15/$R$10)^0.381)/(19.17*2.067))^(1/0.206))</f>
        <v>0</v>
      </c>
      <c r="AI15" s="45">
        <f t="shared" ref="AI15:AI46" si="9">0.6094*(((($E15/$R$10)^0.381)/(19.17*3.068))^(1/0.206))</f>
        <v>0</v>
      </c>
      <c r="AJ15" s="45">
        <f t="shared" ref="AJ15:AJ46" si="10">0.6094*(((($E15/$R$10)^0.381)/(19.17*4.026))^(1/0.206))</f>
        <v>0</v>
      </c>
      <c r="AK15" s="53">
        <v>5</v>
      </c>
      <c r="AL15" s="46"/>
      <c r="AM15" s="46"/>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row>
    <row r="16" spans="1:248" ht="13.5" customHeight="1" x14ac:dyDescent="0.25">
      <c r="A16" s="147" t="s">
        <v>40</v>
      </c>
      <c r="B16" s="156"/>
      <c r="C16" s="157"/>
      <c r="D16" s="158"/>
      <c r="E16" s="158"/>
      <c r="F16" s="159"/>
      <c r="H16" s="149" t="str">
        <f t="shared" si="0"/>
        <v/>
      </c>
      <c r="I16" s="150" t="str">
        <f t="shared" si="1"/>
        <v/>
      </c>
      <c r="J16" s="150" t="str">
        <f t="shared" ref="J16:J77" si="11">IF(ISERROR(LOOKUP(B16,$O$13:$O$77,$P$13:$P$77)),"-",LOOKUP(B16,$O$13:$O$77,$P$13:$P$77))</f>
        <v>-</v>
      </c>
      <c r="K16" s="150" t="str">
        <f>IF(ISERROR(J16-I16),"-",J16-I16)</f>
        <v>-</v>
      </c>
      <c r="L16" s="156"/>
      <c r="M16" s="165"/>
      <c r="N16" s="18"/>
      <c r="O16" s="48" t="str">
        <f t="shared" ref="O16:O77" si="12">A16</f>
        <v xml:space="preserve"> B</v>
      </c>
      <c r="P16" s="48" t="str">
        <f t="shared" ref="P16:P68" si="13">K16</f>
        <v>-</v>
      </c>
      <c r="Q16" s="18"/>
      <c r="R16" s="48">
        <f t="shared" ref="R16:R77" si="14">IF(F16=10, U16,IF(F16=15,V16,IF(F16=20,W16,IF(F16=25,X16,IF(F16=32,Y16,IF(F16=40,Z16,IF(F16=50,AA16,0)))))))</f>
        <v>0</v>
      </c>
      <c r="S16" s="45">
        <f t="shared" si="2"/>
        <v>0</v>
      </c>
      <c r="U16" s="48">
        <f t="shared" ref="U16:U77" si="15">$X$5*(($E16*$R$10)^$Y$5)</f>
        <v>0</v>
      </c>
      <c r="V16" s="48">
        <f t="shared" ref="V16:V77" si="16">$X$6*(($E16*$R$10)^$Y$6)</f>
        <v>0</v>
      </c>
      <c r="W16" s="48">
        <f t="shared" ref="W16:W77" si="17">$X$7*(($E16*$R$10)^$Y$7)</f>
        <v>0</v>
      </c>
      <c r="X16" s="48">
        <f t="shared" ref="X16:X77" si="18">$X$8*(($E16*$R$10)^$Y$8)</f>
        <v>0</v>
      </c>
      <c r="Y16" s="48">
        <f t="shared" ref="Y16:Y77" si="19">$X$9*(($E16*$R$10)^$Y$9)</f>
        <v>0</v>
      </c>
      <c r="Z16" s="48">
        <f t="shared" ref="Z16:Z77" si="20">$X$10*(($E16*$R$10)^$Y$10)</f>
        <v>0</v>
      </c>
      <c r="AA16" s="48">
        <f t="shared" ref="AA16:AA77" si="21">$X$11*(($E16*$R$10)^$Y$11)</f>
        <v>0</v>
      </c>
      <c r="AB16" s="48"/>
      <c r="AC16" s="45">
        <f t="shared" si="3"/>
        <v>0</v>
      </c>
      <c r="AD16" s="45">
        <f t="shared" si="4"/>
        <v>0</v>
      </c>
      <c r="AE16" s="45">
        <f t="shared" si="5"/>
        <v>0</v>
      </c>
      <c r="AF16" s="45">
        <f t="shared" si="6"/>
        <v>0</v>
      </c>
      <c r="AG16" s="45">
        <f t="shared" si="7"/>
        <v>0</v>
      </c>
      <c r="AH16" s="45">
        <f t="shared" si="8"/>
        <v>0</v>
      </c>
      <c r="AI16" s="45">
        <f t="shared" si="9"/>
        <v>0</v>
      </c>
      <c r="AJ16" s="45">
        <f t="shared" si="10"/>
        <v>0</v>
      </c>
      <c r="AK16" s="53">
        <v>10</v>
      </c>
      <c r="AL16" s="46"/>
      <c r="AM16" s="46"/>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row>
    <row r="17" spans="1:65" ht="13" x14ac:dyDescent="0.25">
      <c r="A17" s="147" t="s">
        <v>41</v>
      </c>
      <c r="B17" s="156"/>
      <c r="C17" s="157"/>
      <c r="D17" s="158"/>
      <c r="E17" s="158"/>
      <c r="F17" s="159"/>
      <c r="H17" s="149" t="str">
        <f t="shared" si="0"/>
        <v/>
      </c>
      <c r="I17" s="150" t="str">
        <f t="shared" si="1"/>
        <v/>
      </c>
      <c r="J17" s="150" t="str">
        <f t="shared" si="11"/>
        <v>-</v>
      </c>
      <c r="K17" s="150" t="str">
        <f t="shared" ref="K17:K68" si="22">IF(ISERROR(J17-I17),"-",J17-I17)</f>
        <v>-</v>
      </c>
      <c r="L17" s="156"/>
      <c r="M17" s="168"/>
      <c r="N17" s="59"/>
      <c r="O17" s="48" t="str">
        <f t="shared" ref="O17:O41" si="23">A17</f>
        <v xml:space="preserve"> C</v>
      </c>
      <c r="P17" s="48" t="str">
        <f t="shared" si="13"/>
        <v>-</v>
      </c>
      <c r="Q17" s="59"/>
      <c r="R17" s="48">
        <f t="shared" si="14"/>
        <v>0</v>
      </c>
      <c r="S17" s="45">
        <f t="shared" si="2"/>
        <v>0</v>
      </c>
      <c r="U17" s="48">
        <f t="shared" si="15"/>
        <v>0</v>
      </c>
      <c r="V17" s="48">
        <f t="shared" si="16"/>
        <v>0</v>
      </c>
      <c r="W17" s="48">
        <f t="shared" si="17"/>
        <v>0</v>
      </c>
      <c r="X17" s="48">
        <f t="shared" si="18"/>
        <v>0</v>
      </c>
      <c r="Y17" s="48">
        <f t="shared" si="19"/>
        <v>0</v>
      </c>
      <c r="Z17" s="48">
        <f t="shared" si="20"/>
        <v>0</v>
      </c>
      <c r="AA17" s="48">
        <f t="shared" si="21"/>
        <v>0</v>
      </c>
      <c r="AB17" s="48"/>
      <c r="AC17" s="45">
        <f t="shared" si="3"/>
        <v>0</v>
      </c>
      <c r="AD17" s="45">
        <f t="shared" si="4"/>
        <v>0</v>
      </c>
      <c r="AE17" s="45">
        <f t="shared" si="5"/>
        <v>0</v>
      </c>
      <c r="AF17" s="45">
        <f t="shared" si="6"/>
        <v>0</v>
      </c>
      <c r="AG17" s="45">
        <f t="shared" si="7"/>
        <v>0</v>
      </c>
      <c r="AH17" s="45">
        <f t="shared" si="8"/>
        <v>0</v>
      </c>
      <c r="AI17" s="45">
        <f t="shared" si="9"/>
        <v>0</v>
      </c>
      <c r="AJ17" s="45">
        <f t="shared" si="10"/>
        <v>0</v>
      </c>
      <c r="AK17" s="53">
        <v>15</v>
      </c>
      <c r="AL17" s="60"/>
      <c r="AM17" s="60"/>
      <c r="AN17" s="27"/>
      <c r="AO17" s="27"/>
      <c r="AP17" s="27"/>
      <c r="AQ17" s="27"/>
      <c r="AR17" s="27"/>
      <c r="AS17" s="27"/>
      <c r="AT17" s="27"/>
      <c r="AU17" s="27"/>
      <c r="AV17" s="27"/>
      <c r="AW17" s="27"/>
      <c r="AX17" s="27"/>
      <c r="AY17" s="27"/>
      <c r="AZ17" s="27"/>
      <c r="BA17" s="27"/>
      <c r="BB17" s="27"/>
      <c r="BC17" s="27"/>
      <c r="BD17" s="27"/>
      <c r="BE17" s="27"/>
      <c r="BF17" s="27"/>
      <c r="BG17" s="27"/>
      <c r="BH17" s="27"/>
      <c r="BI17" s="27"/>
      <c r="BJ17" s="22"/>
      <c r="BK17" s="22"/>
      <c r="BL17" s="22"/>
      <c r="BM17" s="22"/>
    </row>
    <row r="18" spans="1:65" ht="12.75" customHeight="1" x14ac:dyDescent="0.25">
      <c r="A18" s="147" t="s">
        <v>42</v>
      </c>
      <c r="B18" s="156"/>
      <c r="C18" s="157"/>
      <c r="D18" s="158"/>
      <c r="E18" s="158"/>
      <c r="F18" s="159"/>
      <c r="H18" s="149" t="str">
        <f t="shared" si="0"/>
        <v/>
      </c>
      <c r="I18" s="150" t="str">
        <f t="shared" si="1"/>
        <v/>
      </c>
      <c r="J18" s="150" t="str">
        <f t="shared" si="11"/>
        <v>-</v>
      </c>
      <c r="K18" s="150" t="str">
        <f t="shared" si="22"/>
        <v>-</v>
      </c>
      <c r="L18" s="156"/>
      <c r="M18" s="167"/>
      <c r="N18" s="61"/>
      <c r="O18" s="48" t="str">
        <f t="shared" si="23"/>
        <v xml:space="preserve"> D</v>
      </c>
      <c r="P18" s="48" t="str">
        <f t="shared" si="13"/>
        <v>-</v>
      </c>
      <c r="Q18" s="61"/>
      <c r="R18" s="48">
        <f t="shared" si="14"/>
        <v>0</v>
      </c>
      <c r="S18" s="45">
        <f t="shared" si="2"/>
        <v>0</v>
      </c>
      <c r="U18" s="48">
        <f t="shared" si="15"/>
        <v>0</v>
      </c>
      <c r="V18" s="48">
        <f t="shared" si="16"/>
        <v>0</v>
      </c>
      <c r="W18" s="48">
        <f t="shared" si="17"/>
        <v>0</v>
      </c>
      <c r="X18" s="48">
        <f t="shared" si="18"/>
        <v>0</v>
      </c>
      <c r="Y18" s="48">
        <f t="shared" si="19"/>
        <v>0</v>
      </c>
      <c r="Z18" s="48">
        <f t="shared" si="20"/>
        <v>0</v>
      </c>
      <c r="AA18" s="48">
        <f t="shared" si="21"/>
        <v>0</v>
      </c>
      <c r="AB18" s="48"/>
      <c r="AC18" s="45">
        <f t="shared" si="3"/>
        <v>0</v>
      </c>
      <c r="AD18" s="45">
        <f t="shared" si="4"/>
        <v>0</v>
      </c>
      <c r="AE18" s="45">
        <f t="shared" si="5"/>
        <v>0</v>
      </c>
      <c r="AF18" s="45">
        <f t="shared" si="6"/>
        <v>0</v>
      </c>
      <c r="AG18" s="45">
        <f t="shared" si="7"/>
        <v>0</v>
      </c>
      <c r="AH18" s="45">
        <f t="shared" si="8"/>
        <v>0</v>
      </c>
      <c r="AI18" s="45">
        <f t="shared" si="9"/>
        <v>0</v>
      </c>
      <c r="AJ18" s="45">
        <f t="shared" si="10"/>
        <v>0</v>
      </c>
      <c r="AK18" s="53">
        <v>20</v>
      </c>
      <c r="AL18" s="60"/>
      <c r="AM18" s="60"/>
      <c r="AN18" s="27"/>
      <c r="AO18" s="27"/>
      <c r="AP18" s="27"/>
      <c r="AQ18" s="27"/>
      <c r="AR18" s="27"/>
      <c r="AS18" s="27"/>
      <c r="AT18" s="27"/>
      <c r="AU18" s="27"/>
      <c r="AV18" s="27"/>
      <c r="AW18" s="27"/>
      <c r="AX18" s="27"/>
      <c r="AY18" s="27"/>
      <c r="AZ18" s="27"/>
      <c r="BA18" s="27"/>
      <c r="BB18" s="27"/>
      <c r="BC18" s="27"/>
      <c r="BD18" s="27"/>
      <c r="BE18" s="27"/>
      <c r="BF18" s="27"/>
      <c r="BG18" s="27"/>
      <c r="BH18" s="27"/>
      <c r="BI18" s="27"/>
      <c r="BJ18" s="22"/>
      <c r="BK18" s="22"/>
      <c r="BL18" s="22"/>
      <c r="BM18" s="22"/>
    </row>
    <row r="19" spans="1:65" ht="12.75" customHeight="1" x14ac:dyDescent="0.25">
      <c r="A19" s="147" t="s">
        <v>43</v>
      </c>
      <c r="B19" s="156"/>
      <c r="C19" s="157"/>
      <c r="D19" s="158"/>
      <c r="E19" s="158"/>
      <c r="F19" s="159"/>
      <c r="H19" s="149" t="str">
        <f t="shared" si="0"/>
        <v/>
      </c>
      <c r="I19" s="150" t="str">
        <f t="shared" si="1"/>
        <v/>
      </c>
      <c r="J19" s="150" t="str">
        <f t="shared" si="11"/>
        <v>-</v>
      </c>
      <c r="K19" s="150" t="str">
        <f t="shared" si="22"/>
        <v>-</v>
      </c>
      <c r="L19" s="156"/>
      <c r="M19" s="168"/>
      <c r="N19" s="59"/>
      <c r="O19" s="48" t="str">
        <f t="shared" si="23"/>
        <v xml:space="preserve"> E</v>
      </c>
      <c r="P19" s="48" t="str">
        <f t="shared" si="13"/>
        <v>-</v>
      </c>
      <c r="Q19" s="59"/>
      <c r="R19" s="48">
        <f t="shared" si="14"/>
        <v>0</v>
      </c>
      <c r="S19" s="45">
        <f t="shared" si="2"/>
        <v>0</v>
      </c>
      <c r="U19" s="48">
        <f t="shared" si="15"/>
        <v>0</v>
      </c>
      <c r="V19" s="48">
        <f t="shared" si="16"/>
        <v>0</v>
      </c>
      <c r="W19" s="48">
        <f t="shared" si="17"/>
        <v>0</v>
      </c>
      <c r="X19" s="48">
        <f t="shared" si="18"/>
        <v>0</v>
      </c>
      <c r="Y19" s="48">
        <f t="shared" si="19"/>
        <v>0</v>
      </c>
      <c r="Z19" s="48">
        <f t="shared" si="20"/>
        <v>0</v>
      </c>
      <c r="AA19" s="48">
        <f t="shared" si="21"/>
        <v>0</v>
      </c>
      <c r="AB19" s="48"/>
      <c r="AC19" s="45">
        <f t="shared" si="3"/>
        <v>0</v>
      </c>
      <c r="AD19" s="45">
        <f t="shared" si="4"/>
        <v>0</v>
      </c>
      <c r="AE19" s="45">
        <f t="shared" si="5"/>
        <v>0</v>
      </c>
      <c r="AF19" s="45">
        <f t="shared" si="6"/>
        <v>0</v>
      </c>
      <c r="AG19" s="45">
        <f t="shared" si="7"/>
        <v>0</v>
      </c>
      <c r="AH19" s="45">
        <f t="shared" si="8"/>
        <v>0</v>
      </c>
      <c r="AI19" s="45">
        <f t="shared" si="9"/>
        <v>0</v>
      </c>
      <c r="AJ19" s="45">
        <f t="shared" si="10"/>
        <v>0</v>
      </c>
      <c r="AK19" s="53">
        <v>25</v>
      </c>
      <c r="AL19" s="60"/>
      <c r="AM19" s="60"/>
      <c r="AN19" s="27"/>
      <c r="AO19" s="27"/>
      <c r="AP19" s="27"/>
      <c r="AQ19" s="27"/>
      <c r="AR19" s="27"/>
      <c r="AS19" s="27"/>
      <c r="AT19" s="27"/>
      <c r="AU19" s="27"/>
      <c r="AV19" s="27"/>
      <c r="AW19" s="27"/>
      <c r="AX19" s="27"/>
      <c r="AY19" s="27"/>
      <c r="AZ19" s="27"/>
      <c r="BA19" s="27"/>
      <c r="BB19" s="27"/>
      <c r="BC19" s="27"/>
      <c r="BD19" s="27"/>
      <c r="BE19" s="27"/>
      <c r="BF19" s="27"/>
      <c r="BG19" s="27"/>
      <c r="BH19" s="27"/>
      <c r="BI19" s="27"/>
      <c r="BJ19" s="22"/>
      <c r="BK19" s="22"/>
      <c r="BL19" s="22"/>
      <c r="BM19" s="22"/>
    </row>
    <row r="20" spans="1:65" ht="13" x14ac:dyDescent="0.25">
      <c r="A20" s="147" t="s">
        <v>44</v>
      </c>
      <c r="B20" s="156"/>
      <c r="C20" s="157"/>
      <c r="D20" s="158"/>
      <c r="E20" s="158"/>
      <c r="F20" s="159"/>
      <c r="H20" s="149" t="str">
        <f t="shared" si="0"/>
        <v/>
      </c>
      <c r="I20" s="150" t="str">
        <f t="shared" si="1"/>
        <v/>
      </c>
      <c r="J20" s="150" t="str">
        <f t="shared" si="11"/>
        <v>-</v>
      </c>
      <c r="K20" s="150" t="str">
        <f t="shared" si="22"/>
        <v>-</v>
      </c>
      <c r="L20" s="156"/>
      <c r="M20" s="167"/>
      <c r="N20" s="59"/>
      <c r="O20" s="48" t="str">
        <f t="shared" si="23"/>
        <v xml:space="preserve"> F</v>
      </c>
      <c r="P20" s="48" t="str">
        <f t="shared" si="13"/>
        <v>-</v>
      </c>
      <c r="Q20" s="59"/>
      <c r="R20" s="48">
        <f t="shared" si="14"/>
        <v>0</v>
      </c>
      <c r="S20" s="45">
        <f t="shared" si="2"/>
        <v>0</v>
      </c>
      <c r="U20" s="48">
        <f t="shared" si="15"/>
        <v>0</v>
      </c>
      <c r="V20" s="48">
        <f t="shared" si="16"/>
        <v>0</v>
      </c>
      <c r="W20" s="48">
        <f t="shared" si="17"/>
        <v>0</v>
      </c>
      <c r="X20" s="48">
        <f t="shared" si="18"/>
        <v>0</v>
      </c>
      <c r="Y20" s="48">
        <f t="shared" si="19"/>
        <v>0</v>
      </c>
      <c r="Z20" s="48">
        <f t="shared" si="20"/>
        <v>0</v>
      </c>
      <c r="AA20" s="48">
        <f t="shared" si="21"/>
        <v>0</v>
      </c>
      <c r="AB20" s="48"/>
      <c r="AC20" s="45">
        <f t="shared" si="3"/>
        <v>0</v>
      </c>
      <c r="AD20" s="45">
        <f t="shared" si="4"/>
        <v>0</v>
      </c>
      <c r="AE20" s="45">
        <f t="shared" si="5"/>
        <v>0</v>
      </c>
      <c r="AF20" s="45">
        <f t="shared" si="6"/>
        <v>0</v>
      </c>
      <c r="AG20" s="45">
        <f t="shared" si="7"/>
        <v>0</v>
      </c>
      <c r="AH20" s="45">
        <f t="shared" si="8"/>
        <v>0</v>
      </c>
      <c r="AI20" s="45">
        <f t="shared" si="9"/>
        <v>0</v>
      </c>
      <c r="AJ20" s="45">
        <f t="shared" si="10"/>
        <v>0</v>
      </c>
      <c r="AK20" s="53">
        <v>30</v>
      </c>
      <c r="AL20" s="60"/>
      <c r="AM20" s="60"/>
      <c r="AN20" s="27"/>
      <c r="AO20" s="27"/>
      <c r="AP20" s="27"/>
      <c r="AQ20" s="27"/>
      <c r="AR20" s="27"/>
      <c r="AS20" s="27"/>
      <c r="AT20" s="27"/>
      <c r="AU20" s="27"/>
      <c r="AV20" s="27"/>
      <c r="AW20" s="27"/>
      <c r="AX20" s="27"/>
      <c r="AY20" s="27"/>
      <c r="AZ20" s="27"/>
      <c r="BA20" s="27"/>
      <c r="BB20" s="27"/>
      <c r="BC20" s="27"/>
      <c r="BD20" s="27"/>
      <c r="BE20" s="27"/>
      <c r="BF20" s="27"/>
      <c r="BG20" s="27"/>
      <c r="BH20" s="27"/>
      <c r="BI20" s="27"/>
      <c r="BJ20" s="22"/>
      <c r="BK20" s="22"/>
      <c r="BL20" s="22"/>
      <c r="BM20" s="22"/>
    </row>
    <row r="21" spans="1:65" ht="13" x14ac:dyDescent="0.25">
      <c r="A21" s="147" t="s">
        <v>45</v>
      </c>
      <c r="B21" s="156"/>
      <c r="C21" s="157"/>
      <c r="D21" s="158"/>
      <c r="E21" s="158"/>
      <c r="F21" s="159"/>
      <c r="H21" s="149" t="str">
        <f t="shared" si="0"/>
        <v/>
      </c>
      <c r="I21" s="150" t="str">
        <f t="shared" si="1"/>
        <v/>
      </c>
      <c r="J21" s="150" t="str">
        <f t="shared" si="11"/>
        <v>-</v>
      </c>
      <c r="K21" s="150" t="str">
        <f t="shared" si="22"/>
        <v>-</v>
      </c>
      <c r="L21" s="156"/>
      <c r="M21" s="152"/>
      <c r="N21" s="59"/>
      <c r="O21" s="48" t="str">
        <f t="shared" si="23"/>
        <v xml:space="preserve"> G</v>
      </c>
      <c r="P21" s="48" t="str">
        <f t="shared" si="13"/>
        <v>-</v>
      </c>
      <c r="Q21" s="59"/>
      <c r="R21" s="48">
        <f t="shared" si="14"/>
        <v>0</v>
      </c>
      <c r="S21" s="45">
        <f t="shared" si="2"/>
        <v>0</v>
      </c>
      <c r="U21" s="48">
        <f t="shared" si="15"/>
        <v>0</v>
      </c>
      <c r="V21" s="48">
        <f t="shared" si="16"/>
        <v>0</v>
      </c>
      <c r="W21" s="48">
        <f t="shared" si="17"/>
        <v>0</v>
      </c>
      <c r="X21" s="48">
        <f t="shared" si="18"/>
        <v>0</v>
      </c>
      <c r="Y21" s="48">
        <f t="shared" si="19"/>
        <v>0</v>
      </c>
      <c r="Z21" s="48">
        <f t="shared" si="20"/>
        <v>0</v>
      </c>
      <c r="AA21" s="48">
        <f t="shared" si="21"/>
        <v>0</v>
      </c>
      <c r="AB21" s="48"/>
      <c r="AC21" s="45">
        <f t="shared" si="3"/>
        <v>0</v>
      </c>
      <c r="AD21" s="45">
        <f t="shared" si="4"/>
        <v>0</v>
      </c>
      <c r="AE21" s="45">
        <f t="shared" si="5"/>
        <v>0</v>
      </c>
      <c r="AF21" s="45">
        <f t="shared" si="6"/>
        <v>0</v>
      </c>
      <c r="AG21" s="45">
        <f t="shared" si="7"/>
        <v>0</v>
      </c>
      <c r="AH21" s="45">
        <f t="shared" si="8"/>
        <v>0</v>
      </c>
      <c r="AI21" s="45">
        <f t="shared" si="9"/>
        <v>0</v>
      </c>
      <c r="AJ21" s="45">
        <f t="shared" si="10"/>
        <v>0</v>
      </c>
      <c r="AK21" s="53">
        <v>35</v>
      </c>
      <c r="AL21" s="60"/>
      <c r="AM21" s="60"/>
      <c r="AN21" s="27"/>
      <c r="AO21" s="27"/>
      <c r="AP21" s="27"/>
      <c r="AQ21" s="27"/>
      <c r="AR21" s="27"/>
      <c r="AS21" s="27"/>
      <c r="AT21" s="27"/>
      <c r="AU21" s="27"/>
      <c r="AV21" s="27"/>
      <c r="AW21" s="27"/>
      <c r="AX21" s="27"/>
      <c r="AY21" s="27"/>
      <c r="AZ21" s="27"/>
      <c r="BA21" s="27"/>
      <c r="BB21" s="27"/>
      <c r="BC21" s="27"/>
      <c r="BD21" s="27"/>
      <c r="BE21" s="27"/>
      <c r="BF21" s="27"/>
      <c r="BG21" s="27"/>
      <c r="BH21" s="27"/>
      <c r="BI21" s="27"/>
      <c r="BJ21" s="22"/>
      <c r="BK21" s="22"/>
      <c r="BL21" s="22"/>
      <c r="BM21" s="22"/>
    </row>
    <row r="22" spans="1:65" ht="13" x14ac:dyDescent="0.25">
      <c r="A22" s="147" t="s">
        <v>46</v>
      </c>
      <c r="B22" s="156"/>
      <c r="C22" s="157"/>
      <c r="D22" s="158"/>
      <c r="E22" s="158"/>
      <c r="F22" s="159"/>
      <c r="H22" s="149" t="str">
        <f t="shared" si="0"/>
        <v/>
      </c>
      <c r="I22" s="150" t="str">
        <f t="shared" si="1"/>
        <v/>
      </c>
      <c r="J22" s="150" t="str">
        <f t="shared" si="11"/>
        <v>-</v>
      </c>
      <c r="K22" s="150" t="str">
        <f t="shared" si="22"/>
        <v>-</v>
      </c>
      <c r="L22" s="156"/>
      <c r="M22" s="152"/>
      <c r="N22" s="59"/>
      <c r="O22" s="48" t="str">
        <f t="shared" si="23"/>
        <v xml:space="preserve"> H</v>
      </c>
      <c r="P22" s="48" t="str">
        <f t="shared" si="13"/>
        <v>-</v>
      </c>
      <c r="Q22" s="59"/>
      <c r="R22" s="48">
        <f t="shared" si="14"/>
        <v>0</v>
      </c>
      <c r="S22" s="45">
        <f t="shared" si="2"/>
        <v>0</v>
      </c>
      <c r="U22" s="48">
        <f t="shared" si="15"/>
        <v>0</v>
      </c>
      <c r="V22" s="48">
        <f t="shared" si="16"/>
        <v>0</v>
      </c>
      <c r="W22" s="48">
        <f t="shared" si="17"/>
        <v>0</v>
      </c>
      <c r="X22" s="48">
        <f t="shared" si="18"/>
        <v>0</v>
      </c>
      <c r="Y22" s="48">
        <f t="shared" si="19"/>
        <v>0</v>
      </c>
      <c r="Z22" s="48">
        <f t="shared" si="20"/>
        <v>0</v>
      </c>
      <c r="AA22" s="48">
        <f t="shared" si="21"/>
        <v>0</v>
      </c>
      <c r="AB22" s="48"/>
      <c r="AC22" s="45">
        <f t="shared" si="3"/>
        <v>0</v>
      </c>
      <c r="AD22" s="45">
        <f t="shared" si="4"/>
        <v>0</v>
      </c>
      <c r="AE22" s="45">
        <f t="shared" si="5"/>
        <v>0</v>
      </c>
      <c r="AF22" s="45">
        <f t="shared" si="6"/>
        <v>0</v>
      </c>
      <c r="AG22" s="45">
        <f t="shared" si="7"/>
        <v>0</v>
      </c>
      <c r="AH22" s="45">
        <f t="shared" si="8"/>
        <v>0</v>
      </c>
      <c r="AI22" s="45">
        <f t="shared" si="9"/>
        <v>0</v>
      </c>
      <c r="AJ22" s="45">
        <f t="shared" si="10"/>
        <v>0</v>
      </c>
      <c r="AK22" s="53">
        <v>40</v>
      </c>
      <c r="AL22" s="60"/>
      <c r="AM22" s="60"/>
      <c r="AN22" s="27"/>
      <c r="AO22" s="27"/>
      <c r="AP22" s="27"/>
      <c r="AQ22" s="27"/>
      <c r="AR22" s="27"/>
      <c r="AS22" s="27"/>
      <c r="AT22" s="27"/>
      <c r="AU22" s="27"/>
      <c r="AV22" s="27"/>
      <c r="AW22" s="27"/>
      <c r="AX22" s="27"/>
      <c r="AY22" s="27"/>
      <c r="AZ22" s="27"/>
      <c r="BA22" s="27"/>
      <c r="BB22" s="27"/>
      <c r="BC22" s="27"/>
      <c r="BD22" s="27"/>
      <c r="BE22" s="27"/>
      <c r="BF22" s="27"/>
      <c r="BG22" s="27"/>
      <c r="BH22" s="27"/>
      <c r="BI22" s="27"/>
      <c r="BJ22" s="22"/>
      <c r="BK22" s="22"/>
      <c r="BL22" s="22"/>
      <c r="BM22" s="22"/>
    </row>
    <row r="23" spans="1:65" ht="12.75" customHeight="1" x14ac:dyDescent="0.25">
      <c r="A23" s="147" t="s">
        <v>47</v>
      </c>
      <c r="B23" s="156"/>
      <c r="C23" s="157"/>
      <c r="D23" s="158"/>
      <c r="E23" s="158"/>
      <c r="F23" s="159"/>
      <c r="H23" s="149" t="str">
        <f t="shared" si="0"/>
        <v/>
      </c>
      <c r="I23" s="150" t="str">
        <f t="shared" si="1"/>
        <v/>
      </c>
      <c r="J23" s="150" t="str">
        <f t="shared" si="11"/>
        <v>-</v>
      </c>
      <c r="K23" s="150" t="str">
        <f t="shared" si="22"/>
        <v>-</v>
      </c>
      <c r="L23" s="156"/>
      <c r="M23" s="152"/>
      <c r="N23" s="59"/>
      <c r="O23" s="48" t="str">
        <f t="shared" si="23"/>
        <v xml:space="preserve"> I</v>
      </c>
      <c r="P23" s="48" t="str">
        <f t="shared" si="13"/>
        <v>-</v>
      </c>
      <c r="Q23" s="59"/>
      <c r="R23" s="48">
        <f t="shared" si="14"/>
        <v>0</v>
      </c>
      <c r="S23" s="45">
        <f t="shared" si="2"/>
        <v>0</v>
      </c>
      <c r="U23" s="48">
        <f t="shared" si="15"/>
        <v>0</v>
      </c>
      <c r="V23" s="48">
        <f t="shared" si="16"/>
        <v>0</v>
      </c>
      <c r="W23" s="48">
        <f t="shared" si="17"/>
        <v>0</v>
      </c>
      <c r="X23" s="48">
        <f t="shared" si="18"/>
        <v>0</v>
      </c>
      <c r="Y23" s="48">
        <f t="shared" si="19"/>
        <v>0</v>
      </c>
      <c r="Z23" s="48">
        <f t="shared" si="20"/>
        <v>0</v>
      </c>
      <c r="AA23" s="48">
        <f t="shared" si="21"/>
        <v>0</v>
      </c>
      <c r="AB23" s="48"/>
      <c r="AC23" s="45">
        <f t="shared" si="3"/>
        <v>0</v>
      </c>
      <c r="AD23" s="45">
        <f t="shared" si="4"/>
        <v>0</v>
      </c>
      <c r="AE23" s="45">
        <f t="shared" si="5"/>
        <v>0</v>
      </c>
      <c r="AF23" s="45">
        <f t="shared" si="6"/>
        <v>0</v>
      </c>
      <c r="AG23" s="45">
        <f t="shared" si="7"/>
        <v>0</v>
      </c>
      <c r="AH23" s="45">
        <f t="shared" si="8"/>
        <v>0</v>
      </c>
      <c r="AI23" s="45">
        <f t="shared" si="9"/>
        <v>0</v>
      </c>
      <c r="AJ23" s="45">
        <f t="shared" si="10"/>
        <v>0</v>
      </c>
      <c r="AK23" s="53">
        <v>45</v>
      </c>
      <c r="AL23" s="49"/>
      <c r="AM23" s="49"/>
      <c r="AN23" s="25"/>
      <c r="AO23" s="25"/>
      <c r="AP23" s="25"/>
      <c r="AQ23" s="25"/>
      <c r="AR23" s="25"/>
      <c r="AS23" s="25"/>
      <c r="AT23" s="25"/>
      <c r="AU23" s="25"/>
      <c r="AV23" s="25"/>
      <c r="AW23" s="25"/>
      <c r="AX23" s="25"/>
      <c r="AY23" s="25"/>
      <c r="AZ23" s="25"/>
      <c r="BA23" s="25"/>
      <c r="BB23" s="25"/>
      <c r="BC23" s="25"/>
      <c r="BD23" s="25"/>
      <c r="BE23" s="25"/>
      <c r="BF23" s="25"/>
      <c r="BG23" s="25"/>
      <c r="BH23" s="25"/>
      <c r="BI23" s="25"/>
      <c r="BJ23" s="22"/>
      <c r="BK23" s="22"/>
      <c r="BL23" s="22"/>
      <c r="BM23" s="22"/>
    </row>
    <row r="24" spans="1:65" ht="12.75" customHeight="1" x14ac:dyDescent="0.25">
      <c r="A24" s="147" t="s">
        <v>48</v>
      </c>
      <c r="B24" s="156"/>
      <c r="C24" s="157"/>
      <c r="D24" s="158"/>
      <c r="E24" s="158"/>
      <c r="F24" s="159"/>
      <c r="H24" s="149" t="str">
        <f t="shared" si="0"/>
        <v/>
      </c>
      <c r="I24" s="150" t="str">
        <f t="shared" si="1"/>
        <v/>
      </c>
      <c r="J24" s="150" t="str">
        <f t="shared" si="11"/>
        <v>-</v>
      </c>
      <c r="K24" s="150" t="str">
        <f t="shared" si="22"/>
        <v>-</v>
      </c>
      <c r="L24" s="156"/>
      <c r="M24" s="152"/>
      <c r="N24" s="59"/>
      <c r="O24" s="48" t="str">
        <f t="shared" si="23"/>
        <v xml:space="preserve"> J</v>
      </c>
      <c r="P24" s="48" t="str">
        <f t="shared" si="13"/>
        <v>-</v>
      </c>
      <c r="Q24" s="59"/>
      <c r="R24" s="48">
        <f t="shared" si="14"/>
        <v>0</v>
      </c>
      <c r="S24" s="45">
        <f t="shared" si="2"/>
        <v>0</v>
      </c>
      <c r="U24" s="48">
        <f t="shared" si="15"/>
        <v>0</v>
      </c>
      <c r="V24" s="48">
        <f t="shared" si="16"/>
        <v>0</v>
      </c>
      <c r="W24" s="48">
        <f t="shared" si="17"/>
        <v>0</v>
      </c>
      <c r="X24" s="48">
        <f t="shared" si="18"/>
        <v>0</v>
      </c>
      <c r="Y24" s="48">
        <f t="shared" si="19"/>
        <v>0</v>
      </c>
      <c r="Z24" s="48">
        <f t="shared" si="20"/>
        <v>0</v>
      </c>
      <c r="AA24" s="48">
        <f t="shared" si="21"/>
        <v>0</v>
      </c>
      <c r="AB24" s="48"/>
      <c r="AC24" s="45">
        <f t="shared" si="3"/>
        <v>0</v>
      </c>
      <c r="AD24" s="45">
        <f t="shared" si="4"/>
        <v>0</v>
      </c>
      <c r="AE24" s="45">
        <f t="shared" si="5"/>
        <v>0</v>
      </c>
      <c r="AF24" s="45">
        <f t="shared" si="6"/>
        <v>0</v>
      </c>
      <c r="AG24" s="45">
        <f t="shared" si="7"/>
        <v>0</v>
      </c>
      <c r="AH24" s="45">
        <f t="shared" si="8"/>
        <v>0</v>
      </c>
      <c r="AI24" s="45">
        <f t="shared" si="9"/>
        <v>0</v>
      </c>
      <c r="AJ24" s="45">
        <f t="shared" si="10"/>
        <v>0</v>
      </c>
      <c r="AK24" s="53">
        <v>50</v>
      </c>
      <c r="AL24" s="62"/>
      <c r="AM24" s="62"/>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row>
    <row r="25" spans="1:65" ht="12.75" customHeight="1" x14ac:dyDescent="0.25">
      <c r="A25" s="147" t="s">
        <v>49</v>
      </c>
      <c r="B25" s="156"/>
      <c r="C25" s="157"/>
      <c r="D25" s="158"/>
      <c r="E25" s="158"/>
      <c r="F25" s="159"/>
      <c r="H25" s="149" t="str">
        <f t="shared" si="0"/>
        <v/>
      </c>
      <c r="I25" s="150" t="str">
        <f t="shared" si="1"/>
        <v/>
      </c>
      <c r="J25" s="150" t="str">
        <f t="shared" si="11"/>
        <v>-</v>
      </c>
      <c r="K25" s="150" t="str">
        <f t="shared" si="22"/>
        <v>-</v>
      </c>
      <c r="L25" s="156"/>
      <c r="M25" s="152"/>
      <c r="N25" s="59"/>
      <c r="O25" s="48" t="str">
        <f t="shared" si="23"/>
        <v xml:space="preserve"> K</v>
      </c>
      <c r="P25" s="48" t="str">
        <f t="shared" si="13"/>
        <v>-</v>
      </c>
      <c r="Q25" s="59"/>
      <c r="R25" s="48">
        <f t="shared" si="14"/>
        <v>0</v>
      </c>
      <c r="S25" s="45">
        <f t="shared" si="2"/>
        <v>0</v>
      </c>
      <c r="U25" s="48">
        <f t="shared" si="15"/>
        <v>0</v>
      </c>
      <c r="V25" s="48">
        <f t="shared" si="16"/>
        <v>0</v>
      </c>
      <c r="W25" s="48">
        <f t="shared" si="17"/>
        <v>0</v>
      </c>
      <c r="X25" s="48">
        <f t="shared" si="18"/>
        <v>0</v>
      </c>
      <c r="Y25" s="48">
        <f t="shared" si="19"/>
        <v>0</v>
      </c>
      <c r="Z25" s="48">
        <f t="shared" si="20"/>
        <v>0</v>
      </c>
      <c r="AA25" s="48">
        <f t="shared" si="21"/>
        <v>0</v>
      </c>
      <c r="AB25" s="48"/>
      <c r="AC25" s="45">
        <f t="shared" si="3"/>
        <v>0</v>
      </c>
      <c r="AD25" s="45">
        <f t="shared" si="4"/>
        <v>0</v>
      </c>
      <c r="AE25" s="45">
        <f t="shared" si="5"/>
        <v>0</v>
      </c>
      <c r="AF25" s="45">
        <f t="shared" si="6"/>
        <v>0</v>
      </c>
      <c r="AG25" s="45">
        <f t="shared" si="7"/>
        <v>0</v>
      </c>
      <c r="AH25" s="45">
        <f t="shared" si="8"/>
        <v>0</v>
      </c>
      <c r="AI25" s="45">
        <f t="shared" si="9"/>
        <v>0</v>
      </c>
      <c r="AJ25" s="45">
        <f t="shared" si="10"/>
        <v>0</v>
      </c>
      <c r="AK25" s="53">
        <v>55</v>
      </c>
      <c r="AL25" s="62"/>
      <c r="AM25" s="62"/>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row>
    <row r="26" spans="1:65" ht="12.75" customHeight="1" x14ac:dyDescent="0.25">
      <c r="A26" s="147" t="s">
        <v>50</v>
      </c>
      <c r="B26" s="156"/>
      <c r="C26" s="157"/>
      <c r="D26" s="158"/>
      <c r="E26" s="158"/>
      <c r="F26" s="159"/>
      <c r="H26" s="149" t="str">
        <f t="shared" si="0"/>
        <v/>
      </c>
      <c r="I26" s="150" t="str">
        <f t="shared" si="1"/>
        <v/>
      </c>
      <c r="J26" s="150" t="str">
        <f t="shared" si="11"/>
        <v>-</v>
      </c>
      <c r="K26" s="150" t="str">
        <f t="shared" si="22"/>
        <v>-</v>
      </c>
      <c r="L26" s="156"/>
      <c r="M26" s="152"/>
      <c r="N26" s="59"/>
      <c r="O26" s="48" t="str">
        <f t="shared" si="23"/>
        <v xml:space="preserve"> L</v>
      </c>
      <c r="P26" s="48" t="str">
        <f t="shared" si="13"/>
        <v>-</v>
      </c>
      <c r="Q26" s="59"/>
      <c r="R26" s="48">
        <f t="shared" si="14"/>
        <v>0</v>
      </c>
      <c r="S26" s="45">
        <f t="shared" si="2"/>
        <v>0</v>
      </c>
      <c r="U26" s="48">
        <f t="shared" si="15"/>
        <v>0</v>
      </c>
      <c r="V26" s="48">
        <f t="shared" si="16"/>
        <v>0</v>
      </c>
      <c r="W26" s="48">
        <f t="shared" si="17"/>
        <v>0</v>
      </c>
      <c r="X26" s="48">
        <f t="shared" si="18"/>
        <v>0</v>
      </c>
      <c r="Y26" s="48">
        <f t="shared" si="19"/>
        <v>0</v>
      </c>
      <c r="Z26" s="48">
        <f t="shared" si="20"/>
        <v>0</v>
      </c>
      <c r="AA26" s="48">
        <f t="shared" si="21"/>
        <v>0</v>
      </c>
      <c r="AB26" s="48"/>
      <c r="AC26" s="45">
        <f t="shared" si="3"/>
        <v>0</v>
      </c>
      <c r="AD26" s="45">
        <f t="shared" si="4"/>
        <v>0</v>
      </c>
      <c r="AE26" s="45">
        <f t="shared" si="5"/>
        <v>0</v>
      </c>
      <c r="AF26" s="45">
        <f t="shared" si="6"/>
        <v>0</v>
      </c>
      <c r="AG26" s="45">
        <f t="shared" si="7"/>
        <v>0</v>
      </c>
      <c r="AH26" s="45">
        <f t="shared" si="8"/>
        <v>0</v>
      </c>
      <c r="AI26" s="45">
        <f t="shared" si="9"/>
        <v>0</v>
      </c>
      <c r="AJ26" s="45">
        <f t="shared" si="10"/>
        <v>0</v>
      </c>
      <c r="AK26" s="53">
        <v>60</v>
      </c>
      <c r="AL26" s="62"/>
      <c r="AM26" s="62"/>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row>
    <row r="27" spans="1:65" ht="12.75" customHeight="1" x14ac:dyDescent="0.25">
      <c r="A27" s="147" t="s">
        <v>51</v>
      </c>
      <c r="B27" s="156"/>
      <c r="C27" s="157"/>
      <c r="D27" s="158"/>
      <c r="E27" s="158"/>
      <c r="F27" s="159"/>
      <c r="H27" s="149" t="str">
        <f t="shared" si="0"/>
        <v/>
      </c>
      <c r="I27" s="150" t="str">
        <f t="shared" si="1"/>
        <v/>
      </c>
      <c r="J27" s="150" t="str">
        <f t="shared" si="11"/>
        <v>-</v>
      </c>
      <c r="K27" s="150" t="str">
        <f t="shared" si="22"/>
        <v>-</v>
      </c>
      <c r="L27" s="156"/>
      <c r="M27" s="152"/>
      <c r="N27" s="59"/>
      <c r="O27" s="48" t="str">
        <f t="shared" si="23"/>
        <v xml:space="preserve"> M</v>
      </c>
      <c r="P27" s="48" t="str">
        <f t="shared" si="13"/>
        <v>-</v>
      </c>
      <c r="Q27" s="59"/>
      <c r="R27" s="48">
        <f t="shared" si="14"/>
        <v>0</v>
      </c>
      <c r="S27" s="45">
        <f t="shared" si="2"/>
        <v>0</v>
      </c>
      <c r="U27" s="48">
        <f t="shared" si="15"/>
        <v>0</v>
      </c>
      <c r="V27" s="48">
        <f t="shared" si="16"/>
        <v>0</v>
      </c>
      <c r="W27" s="48">
        <f t="shared" si="17"/>
        <v>0</v>
      </c>
      <c r="X27" s="48">
        <f t="shared" si="18"/>
        <v>0</v>
      </c>
      <c r="Y27" s="48">
        <f t="shared" si="19"/>
        <v>0</v>
      </c>
      <c r="Z27" s="48">
        <f t="shared" si="20"/>
        <v>0</v>
      </c>
      <c r="AA27" s="48">
        <f t="shared" si="21"/>
        <v>0</v>
      </c>
      <c r="AB27" s="48"/>
      <c r="AC27" s="45">
        <f t="shared" si="3"/>
        <v>0</v>
      </c>
      <c r="AD27" s="45">
        <f t="shared" si="4"/>
        <v>0</v>
      </c>
      <c r="AE27" s="45">
        <f t="shared" si="5"/>
        <v>0</v>
      </c>
      <c r="AF27" s="45">
        <f t="shared" si="6"/>
        <v>0</v>
      </c>
      <c r="AG27" s="45">
        <f t="shared" si="7"/>
        <v>0</v>
      </c>
      <c r="AH27" s="45">
        <f t="shared" si="8"/>
        <v>0</v>
      </c>
      <c r="AI27" s="45">
        <f t="shared" si="9"/>
        <v>0</v>
      </c>
      <c r="AJ27" s="45">
        <f t="shared" si="10"/>
        <v>0</v>
      </c>
      <c r="AK27" s="53">
        <v>65</v>
      </c>
      <c r="AM27" s="62"/>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row>
    <row r="28" spans="1:65" ht="12.75" customHeight="1" x14ac:dyDescent="0.25">
      <c r="A28" s="147" t="s">
        <v>52</v>
      </c>
      <c r="B28" s="156"/>
      <c r="C28" s="157"/>
      <c r="D28" s="158"/>
      <c r="E28" s="158"/>
      <c r="F28" s="159"/>
      <c r="H28" s="149" t="str">
        <f t="shared" si="0"/>
        <v/>
      </c>
      <c r="I28" s="150" t="str">
        <f t="shared" si="1"/>
        <v/>
      </c>
      <c r="J28" s="150" t="str">
        <f t="shared" si="11"/>
        <v>-</v>
      </c>
      <c r="K28" s="150" t="str">
        <f t="shared" si="22"/>
        <v>-</v>
      </c>
      <c r="L28" s="156"/>
      <c r="M28" s="152"/>
      <c r="N28" s="59"/>
      <c r="O28" s="48" t="str">
        <f t="shared" si="23"/>
        <v xml:space="preserve"> N</v>
      </c>
      <c r="P28" s="48" t="str">
        <f t="shared" si="13"/>
        <v>-</v>
      </c>
      <c r="Q28" s="59"/>
      <c r="R28" s="48">
        <f t="shared" si="14"/>
        <v>0</v>
      </c>
      <c r="S28" s="45">
        <f t="shared" si="2"/>
        <v>0</v>
      </c>
      <c r="U28" s="48">
        <f t="shared" si="15"/>
        <v>0</v>
      </c>
      <c r="V28" s="48">
        <f t="shared" si="16"/>
        <v>0</v>
      </c>
      <c r="W28" s="48">
        <f t="shared" si="17"/>
        <v>0</v>
      </c>
      <c r="X28" s="48">
        <f t="shared" si="18"/>
        <v>0</v>
      </c>
      <c r="Y28" s="48">
        <f t="shared" si="19"/>
        <v>0</v>
      </c>
      <c r="Z28" s="48">
        <f t="shared" si="20"/>
        <v>0</v>
      </c>
      <c r="AA28" s="48">
        <f t="shared" si="21"/>
        <v>0</v>
      </c>
      <c r="AB28" s="48"/>
      <c r="AC28" s="45">
        <f t="shared" si="3"/>
        <v>0</v>
      </c>
      <c r="AD28" s="45">
        <f t="shared" si="4"/>
        <v>0</v>
      </c>
      <c r="AE28" s="45">
        <f t="shared" si="5"/>
        <v>0</v>
      </c>
      <c r="AF28" s="45">
        <f t="shared" si="6"/>
        <v>0</v>
      </c>
      <c r="AG28" s="45">
        <f t="shared" si="7"/>
        <v>0</v>
      </c>
      <c r="AH28" s="45">
        <f t="shared" si="8"/>
        <v>0</v>
      </c>
      <c r="AI28" s="45">
        <f t="shared" si="9"/>
        <v>0</v>
      </c>
      <c r="AJ28" s="45">
        <f t="shared" si="10"/>
        <v>0</v>
      </c>
      <c r="AK28" s="53">
        <v>70</v>
      </c>
      <c r="AL28" s="62"/>
      <c r="AM28" s="62"/>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row>
    <row r="29" spans="1:65" ht="12.75" customHeight="1" x14ac:dyDescent="0.25">
      <c r="A29" s="147" t="s">
        <v>53</v>
      </c>
      <c r="B29" s="156"/>
      <c r="C29" s="157"/>
      <c r="D29" s="158"/>
      <c r="E29" s="158"/>
      <c r="F29" s="159"/>
      <c r="H29" s="149" t="str">
        <f t="shared" si="0"/>
        <v/>
      </c>
      <c r="I29" s="150" t="str">
        <f t="shared" si="1"/>
        <v/>
      </c>
      <c r="J29" s="150" t="str">
        <f t="shared" si="11"/>
        <v>-</v>
      </c>
      <c r="K29" s="150" t="str">
        <f t="shared" si="22"/>
        <v>-</v>
      </c>
      <c r="L29" s="156"/>
      <c r="M29" s="152"/>
      <c r="N29" s="59"/>
      <c r="O29" s="48" t="str">
        <f t="shared" si="23"/>
        <v xml:space="preserve"> O</v>
      </c>
      <c r="P29" s="48" t="str">
        <f t="shared" si="13"/>
        <v>-</v>
      </c>
      <c r="Q29" s="59"/>
      <c r="R29" s="48">
        <f t="shared" si="14"/>
        <v>0</v>
      </c>
      <c r="S29" s="45">
        <f t="shared" si="2"/>
        <v>0</v>
      </c>
      <c r="U29" s="48">
        <f t="shared" si="15"/>
        <v>0</v>
      </c>
      <c r="V29" s="48">
        <f t="shared" si="16"/>
        <v>0</v>
      </c>
      <c r="W29" s="48">
        <f t="shared" si="17"/>
        <v>0</v>
      </c>
      <c r="X29" s="48">
        <f t="shared" si="18"/>
        <v>0</v>
      </c>
      <c r="Y29" s="48">
        <f t="shared" si="19"/>
        <v>0</v>
      </c>
      <c r="Z29" s="48">
        <f t="shared" si="20"/>
        <v>0</v>
      </c>
      <c r="AA29" s="48">
        <f t="shared" si="21"/>
        <v>0</v>
      </c>
      <c r="AB29" s="48"/>
      <c r="AC29" s="45">
        <f t="shared" si="3"/>
        <v>0</v>
      </c>
      <c r="AD29" s="45">
        <f t="shared" si="4"/>
        <v>0</v>
      </c>
      <c r="AE29" s="45">
        <f t="shared" si="5"/>
        <v>0</v>
      </c>
      <c r="AF29" s="45">
        <f t="shared" si="6"/>
        <v>0</v>
      </c>
      <c r="AG29" s="45">
        <f t="shared" si="7"/>
        <v>0</v>
      </c>
      <c r="AH29" s="45">
        <f t="shared" si="8"/>
        <v>0</v>
      </c>
      <c r="AI29" s="45">
        <f t="shared" si="9"/>
        <v>0</v>
      </c>
      <c r="AJ29" s="45">
        <f t="shared" si="10"/>
        <v>0</v>
      </c>
      <c r="AK29" s="53">
        <v>75</v>
      </c>
      <c r="AL29" s="62"/>
      <c r="AM29" s="62"/>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row>
    <row r="30" spans="1:65" ht="12.75" customHeight="1" x14ac:dyDescent="0.25">
      <c r="A30" s="147" t="s">
        <v>54</v>
      </c>
      <c r="B30" s="156"/>
      <c r="C30" s="157"/>
      <c r="D30" s="158"/>
      <c r="E30" s="158"/>
      <c r="F30" s="159"/>
      <c r="H30" s="149" t="str">
        <f t="shared" si="0"/>
        <v/>
      </c>
      <c r="I30" s="150" t="str">
        <f t="shared" si="1"/>
        <v/>
      </c>
      <c r="J30" s="150" t="str">
        <f t="shared" si="11"/>
        <v>-</v>
      </c>
      <c r="K30" s="150" t="str">
        <f t="shared" si="22"/>
        <v>-</v>
      </c>
      <c r="L30" s="156"/>
      <c r="M30" s="152"/>
      <c r="N30" s="59"/>
      <c r="O30" s="48" t="str">
        <f t="shared" si="23"/>
        <v xml:space="preserve"> P</v>
      </c>
      <c r="P30" s="48" t="str">
        <f t="shared" si="13"/>
        <v>-</v>
      </c>
      <c r="Q30" s="59"/>
      <c r="R30" s="48">
        <f t="shared" si="14"/>
        <v>0</v>
      </c>
      <c r="S30" s="45">
        <f t="shared" si="2"/>
        <v>0</v>
      </c>
      <c r="U30" s="48">
        <f t="shared" si="15"/>
        <v>0</v>
      </c>
      <c r="V30" s="48">
        <f t="shared" si="16"/>
        <v>0</v>
      </c>
      <c r="W30" s="48">
        <f t="shared" si="17"/>
        <v>0</v>
      </c>
      <c r="X30" s="48">
        <f t="shared" si="18"/>
        <v>0</v>
      </c>
      <c r="Y30" s="48">
        <f t="shared" si="19"/>
        <v>0</v>
      </c>
      <c r="Z30" s="48">
        <f t="shared" si="20"/>
        <v>0</v>
      </c>
      <c r="AA30" s="48">
        <f t="shared" si="21"/>
        <v>0</v>
      </c>
      <c r="AB30" s="48"/>
      <c r="AC30" s="45">
        <f t="shared" si="3"/>
        <v>0</v>
      </c>
      <c r="AD30" s="45">
        <f t="shared" si="4"/>
        <v>0</v>
      </c>
      <c r="AE30" s="45">
        <f t="shared" si="5"/>
        <v>0</v>
      </c>
      <c r="AF30" s="45">
        <f t="shared" si="6"/>
        <v>0</v>
      </c>
      <c r="AG30" s="45">
        <f t="shared" si="7"/>
        <v>0</v>
      </c>
      <c r="AH30" s="45">
        <f t="shared" si="8"/>
        <v>0</v>
      </c>
      <c r="AI30" s="45">
        <f t="shared" si="9"/>
        <v>0</v>
      </c>
      <c r="AJ30" s="45">
        <f t="shared" si="10"/>
        <v>0</v>
      </c>
      <c r="AK30" s="53">
        <v>80</v>
      </c>
      <c r="AL30" s="62"/>
      <c r="AM30" s="62"/>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row>
    <row r="31" spans="1:65" ht="12.75" customHeight="1" x14ac:dyDescent="0.25">
      <c r="A31" s="147" t="s">
        <v>55</v>
      </c>
      <c r="B31" s="156"/>
      <c r="C31" s="157"/>
      <c r="D31" s="158"/>
      <c r="E31" s="158"/>
      <c r="F31" s="159"/>
      <c r="H31" s="149" t="str">
        <f t="shared" si="0"/>
        <v/>
      </c>
      <c r="I31" s="150" t="str">
        <f t="shared" si="1"/>
        <v/>
      </c>
      <c r="J31" s="150" t="str">
        <f t="shared" si="11"/>
        <v>-</v>
      </c>
      <c r="K31" s="150" t="str">
        <f t="shared" si="22"/>
        <v>-</v>
      </c>
      <c r="L31" s="156"/>
      <c r="M31" s="152"/>
      <c r="N31" s="59"/>
      <c r="O31" s="48" t="str">
        <f t="shared" si="23"/>
        <v xml:space="preserve"> Q</v>
      </c>
      <c r="P31" s="48" t="str">
        <f t="shared" si="13"/>
        <v>-</v>
      </c>
      <c r="Q31" s="59"/>
      <c r="R31" s="48">
        <f t="shared" si="14"/>
        <v>0</v>
      </c>
      <c r="S31" s="45">
        <f t="shared" si="2"/>
        <v>0</v>
      </c>
      <c r="U31" s="48">
        <f t="shared" si="15"/>
        <v>0</v>
      </c>
      <c r="V31" s="48">
        <f t="shared" si="16"/>
        <v>0</v>
      </c>
      <c r="W31" s="48">
        <f t="shared" si="17"/>
        <v>0</v>
      </c>
      <c r="X31" s="48">
        <f t="shared" si="18"/>
        <v>0</v>
      </c>
      <c r="Y31" s="48">
        <f t="shared" si="19"/>
        <v>0</v>
      </c>
      <c r="Z31" s="48">
        <f t="shared" si="20"/>
        <v>0</v>
      </c>
      <c r="AA31" s="48">
        <f t="shared" si="21"/>
        <v>0</v>
      </c>
      <c r="AB31" s="48"/>
      <c r="AC31" s="45">
        <f t="shared" si="3"/>
        <v>0</v>
      </c>
      <c r="AD31" s="45">
        <f t="shared" si="4"/>
        <v>0</v>
      </c>
      <c r="AE31" s="45">
        <f t="shared" si="5"/>
        <v>0</v>
      </c>
      <c r="AF31" s="45">
        <f t="shared" si="6"/>
        <v>0</v>
      </c>
      <c r="AG31" s="45">
        <f t="shared" si="7"/>
        <v>0</v>
      </c>
      <c r="AH31" s="45">
        <f t="shared" si="8"/>
        <v>0</v>
      </c>
      <c r="AI31" s="45">
        <f t="shared" si="9"/>
        <v>0</v>
      </c>
      <c r="AJ31" s="45">
        <f t="shared" si="10"/>
        <v>0</v>
      </c>
      <c r="AK31" s="53">
        <v>85</v>
      </c>
      <c r="AL31" s="62"/>
      <c r="AM31" s="62"/>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row>
    <row r="32" spans="1:65" ht="12.75" customHeight="1" x14ac:dyDescent="0.25">
      <c r="A32" s="147" t="s">
        <v>56</v>
      </c>
      <c r="B32" s="156"/>
      <c r="C32" s="157"/>
      <c r="D32" s="158"/>
      <c r="E32" s="158"/>
      <c r="F32" s="159"/>
      <c r="H32" s="149" t="str">
        <f t="shared" si="0"/>
        <v/>
      </c>
      <c r="I32" s="150" t="str">
        <f t="shared" si="1"/>
        <v/>
      </c>
      <c r="J32" s="150" t="str">
        <f t="shared" si="11"/>
        <v>-</v>
      </c>
      <c r="K32" s="150" t="str">
        <f t="shared" si="22"/>
        <v>-</v>
      </c>
      <c r="L32" s="156"/>
      <c r="M32" s="152"/>
      <c r="N32" s="63"/>
      <c r="O32" s="48" t="str">
        <f t="shared" si="23"/>
        <v xml:space="preserve"> R</v>
      </c>
      <c r="P32" s="48" t="str">
        <f t="shared" si="13"/>
        <v>-</v>
      </c>
      <c r="Q32" s="63"/>
      <c r="R32" s="48">
        <f t="shared" si="14"/>
        <v>0</v>
      </c>
      <c r="S32" s="45">
        <f t="shared" si="2"/>
        <v>0</v>
      </c>
      <c r="U32" s="48">
        <f t="shared" si="15"/>
        <v>0</v>
      </c>
      <c r="V32" s="48">
        <f t="shared" si="16"/>
        <v>0</v>
      </c>
      <c r="W32" s="48">
        <f t="shared" si="17"/>
        <v>0</v>
      </c>
      <c r="X32" s="48">
        <f t="shared" si="18"/>
        <v>0</v>
      </c>
      <c r="Y32" s="48">
        <f t="shared" si="19"/>
        <v>0</v>
      </c>
      <c r="Z32" s="48">
        <f t="shared" si="20"/>
        <v>0</v>
      </c>
      <c r="AA32" s="48">
        <f t="shared" si="21"/>
        <v>0</v>
      </c>
      <c r="AB32" s="48"/>
      <c r="AC32" s="45">
        <f t="shared" si="3"/>
        <v>0</v>
      </c>
      <c r="AD32" s="45">
        <f t="shared" si="4"/>
        <v>0</v>
      </c>
      <c r="AE32" s="45">
        <f t="shared" si="5"/>
        <v>0</v>
      </c>
      <c r="AF32" s="45">
        <f t="shared" si="6"/>
        <v>0</v>
      </c>
      <c r="AG32" s="45">
        <f t="shared" si="7"/>
        <v>0</v>
      </c>
      <c r="AH32" s="45">
        <f t="shared" si="8"/>
        <v>0</v>
      </c>
      <c r="AI32" s="45">
        <f t="shared" si="9"/>
        <v>0</v>
      </c>
      <c r="AJ32" s="45">
        <f t="shared" si="10"/>
        <v>0</v>
      </c>
      <c r="AK32" s="53">
        <v>90</v>
      </c>
      <c r="AL32" s="62"/>
      <c r="AM32" s="62"/>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row>
    <row r="33" spans="1:65" ht="12.75" customHeight="1" x14ac:dyDescent="0.25">
      <c r="A33" s="147" t="s">
        <v>57</v>
      </c>
      <c r="B33" s="156"/>
      <c r="C33" s="157"/>
      <c r="D33" s="158"/>
      <c r="E33" s="158"/>
      <c r="F33" s="159"/>
      <c r="H33" s="149" t="str">
        <f t="shared" si="0"/>
        <v/>
      </c>
      <c r="I33" s="150" t="str">
        <f t="shared" si="1"/>
        <v/>
      </c>
      <c r="J33" s="150" t="str">
        <f t="shared" si="11"/>
        <v>-</v>
      </c>
      <c r="K33" s="150" t="str">
        <f t="shared" si="22"/>
        <v>-</v>
      </c>
      <c r="L33" s="156"/>
      <c r="M33" s="152"/>
      <c r="N33" s="64"/>
      <c r="O33" s="48" t="str">
        <f t="shared" si="23"/>
        <v xml:space="preserve"> S</v>
      </c>
      <c r="P33" s="48" t="str">
        <f t="shared" si="13"/>
        <v>-</v>
      </c>
      <c r="Q33" s="64"/>
      <c r="R33" s="48">
        <f t="shared" si="14"/>
        <v>0</v>
      </c>
      <c r="S33" s="45">
        <f t="shared" si="2"/>
        <v>0</v>
      </c>
      <c r="U33" s="48">
        <f t="shared" si="15"/>
        <v>0</v>
      </c>
      <c r="V33" s="48">
        <f t="shared" si="16"/>
        <v>0</v>
      </c>
      <c r="W33" s="48">
        <f t="shared" si="17"/>
        <v>0</v>
      </c>
      <c r="X33" s="48">
        <f t="shared" si="18"/>
        <v>0</v>
      </c>
      <c r="Y33" s="48">
        <f t="shared" si="19"/>
        <v>0</v>
      </c>
      <c r="Z33" s="48">
        <f t="shared" si="20"/>
        <v>0</v>
      </c>
      <c r="AA33" s="48">
        <f t="shared" si="21"/>
        <v>0</v>
      </c>
      <c r="AB33" s="48"/>
      <c r="AC33" s="45">
        <f t="shared" si="3"/>
        <v>0</v>
      </c>
      <c r="AD33" s="45">
        <f t="shared" si="4"/>
        <v>0</v>
      </c>
      <c r="AE33" s="45">
        <f t="shared" si="5"/>
        <v>0</v>
      </c>
      <c r="AF33" s="45">
        <f t="shared" si="6"/>
        <v>0</v>
      </c>
      <c r="AG33" s="45">
        <f t="shared" si="7"/>
        <v>0</v>
      </c>
      <c r="AH33" s="45">
        <f t="shared" si="8"/>
        <v>0</v>
      </c>
      <c r="AI33" s="45">
        <f t="shared" si="9"/>
        <v>0</v>
      </c>
      <c r="AJ33" s="45">
        <f t="shared" si="10"/>
        <v>0</v>
      </c>
      <c r="AK33" s="53">
        <v>95</v>
      </c>
      <c r="AL33" s="62"/>
      <c r="AM33" s="62"/>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row>
    <row r="34" spans="1:65" ht="12.75" customHeight="1" x14ac:dyDescent="0.25">
      <c r="A34" s="147" t="s">
        <v>58</v>
      </c>
      <c r="B34" s="156"/>
      <c r="C34" s="157"/>
      <c r="D34" s="158"/>
      <c r="E34" s="158"/>
      <c r="F34" s="159"/>
      <c r="H34" s="149" t="str">
        <f t="shared" si="0"/>
        <v/>
      </c>
      <c r="I34" s="150" t="str">
        <f t="shared" si="1"/>
        <v/>
      </c>
      <c r="J34" s="150" t="str">
        <f t="shared" si="11"/>
        <v>-</v>
      </c>
      <c r="K34" s="150" t="str">
        <f t="shared" si="22"/>
        <v>-</v>
      </c>
      <c r="L34" s="156"/>
      <c r="M34" s="152"/>
      <c r="N34" s="63"/>
      <c r="O34" s="48" t="str">
        <f t="shared" si="23"/>
        <v xml:space="preserve"> T</v>
      </c>
      <c r="P34" s="48" t="str">
        <f t="shared" si="13"/>
        <v>-</v>
      </c>
      <c r="Q34" s="63"/>
      <c r="R34" s="48">
        <f t="shared" si="14"/>
        <v>0</v>
      </c>
      <c r="S34" s="45">
        <f t="shared" si="2"/>
        <v>0</v>
      </c>
      <c r="U34" s="48">
        <f t="shared" si="15"/>
        <v>0</v>
      </c>
      <c r="V34" s="48">
        <f t="shared" si="16"/>
        <v>0</v>
      </c>
      <c r="W34" s="48">
        <f t="shared" si="17"/>
        <v>0</v>
      </c>
      <c r="X34" s="48">
        <f t="shared" si="18"/>
        <v>0</v>
      </c>
      <c r="Y34" s="48">
        <f t="shared" si="19"/>
        <v>0</v>
      </c>
      <c r="Z34" s="48">
        <f t="shared" si="20"/>
        <v>0</v>
      </c>
      <c r="AA34" s="48">
        <f t="shared" si="21"/>
        <v>0</v>
      </c>
      <c r="AB34" s="48"/>
      <c r="AC34" s="45">
        <f t="shared" si="3"/>
        <v>0</v>
      </c>
      <c r="AD34" s="45">
        <f t="shared" si="4"/>
        <v>0</v>
      </c>
      <c r="AE34" s="45">
        <f t="shared" si="5"/>
        <v>0</v>
      </c>
      <c r="AF34" s="45">
        <f t="shared" si="6"/>
        <v>0</v>
      </c>
      <c r="AG34" s="45">
        <f t="shared" si="7"/>
        <v>0</v>
      </c>
      <c r="AH34" s="45">
        <f t="shared" si="8"/>
        <v>0</v>
      </c>
      <c r="AI34" s="45">
        <f t="shared" si="9"/>
        <v>0</v>
      </c>
      <c r="AJ34" s="45">
        <f t="shared" si="10"/>
        <v>0</v>
      </c>
      <c r="AK34" s="53">
        <v>100</v>
      </c>
      <c r="AL34" s="62"/>
      <c r="AM34" s="62"/>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row>
    <row r="35" spans="1:65" ht="12.75" customHeight="1" x14ac:dyDescent="0.25">
      <c r="A35" s="147" t="s">
        <v>59</v>
      </c>
      <c r="B35" s="156"/>
      <c r="C35" s="157"/>
      <c r="D35" s="158"/>
      <c r="E35" s="158"/>
      <c r="F35" s="159"/>
      <c r="H35" s="149" t="str">
        <f t="shared" si="0"/>
        <v/>
      </c>
      <c r="I35" s="150" t="str">
        <f t="shared" si="1"/>
        <v/>
      </c>
      <c r="J35" s="150" t="str">
        <f t="shared" si="11"/>
        <v>-</v>
      </c>
      <c r="K35" s="150" t="str">
        <f t="shared" si="22"/>
        <v>-</v>
      </c>
      <c r="L35" s="156"/>
      <c r="M35" s="152"/>
      <c r="N35" s="63"/>
      <c r="O35" s="48" t="str">
        <f t="shared" si="23"/>
        <v xml:space="preserve"> U</v>
      </c>
      <c r="P35" s="48" t="str">
        <f t="shared" si="13"/>
        <v>-</v>
      </c>
      <c r="Q35" s="63"/>
      <c r="R35" s="48">
        <f t="shared" si="14"/>
        <v>0</v>
      </c>
      <c r="S35" s="45">
        <f t="shared" si="2"/>
        <v>0</v>
      </c>
      <c r="U35" s="48">
        <f t="shared" si="15"/>
        <v>0</v>
      </c>
      <c r="V35" s="48">
        <f t="shared" si="16"/>
        <v>0</v>
      </c>
      <c r="W35" s="48">
        <f t="shared" si="17"/>
        <v>0</v>
      </c>
      <c r="X35" s="48">
        <f t="shared" si="18"/>
        <v>0</v>
      </c>
      <c r="Y35" s="48">
        <f t="shared" si="19"/>
        <v>0</v>
      </c>
      <c r="Z35" s="48">
        <f t="shared" si="20"/>
        <v>0</v>
      </c>
      <c r="AA35" s="48">
        <f t="shared" si="21"/>
        <v>0</v>
      </c>
      <c r="AB35" s="48"/>
      <c r="AC35" s="45">
        <f t="shared" si="3"/>
        <v>0</v>
      </c>
      <c r="AD35" s="45">
        <f t="shared" si="4"/>
        <v>0</v>
      </c>
      <c r="AE35" s="45">
        <f t="shared" si="5"/>
        <v>0</v>
      </c>
      <c r="AF35" s="45">
        <f t="shared" si="6"/>
        <v>0</v>
      </c>
      <c r="AG35" s="45">
        <f t="shared" si="7"/>
        <v>0</v>
      </c>
      <c r="AH35" s="45">
        <f t="shared" si="8"/>
        <v>0</v>
      </c>
      <c r="AI35" s="45">
        <f t="shared" si="9"/>
        <v>0</v>
      </c>
      <c r="AJ35" s="45">
        <f t="shared" si="10"/>
        <v>0</v>
      </c>
      <c r="AK35" s="53">
        <v>105</v>
      </c>
      <c r="AL35" s="62"/>
      <c r="AM35" s="62"/>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row>
    <row r="36" spans="1:65" ht="12.75" customHeight="1" x14ac:dyDescent="0.25">
      <c r="A36" s="147" t="s">
        <v>60</v>
      </c>
      <c r="B36" s="156"/>
      <c r="C36" s="157"/>
      <c r="D36" s="158"/>
      <c r="E36" s="158"/>
      <c r="F36" s="159"/>
      <c r="H36" s="149" t="str">
        <f t="shared" si="0"/>
        <v/>
      </c>
      <c r="I36" s="150" t="str">
        <f t="shared" si="1"/>
        <v/>
      </c>
      <c r="J36" s="150" t="str">
        <f t="shared" si="11"/>
        <v>-</v>
      </c>
      <c r="K36" s="150" t="str">
        <f t="shared" si="22"/>
        <v>-</v>
      </c>
      <c r="L36" s="156"/>
      <c r="M36" s="152"/>
      <c r="N36" s="64"/>
      <c r="O36" s="48" t="str">
        <f t="shared" si="23"/>
        <v xml:space="preserve"> V</v>
      </c>
      <c r="P36" s="48" t="str">
        <f t="shared" si="13"/>
        <v>-</v>
      </c>
      <c r="Q36" s="64"/>
      <c r="R36" s="48">
        <f t="shared" si="14"/>
        <v>0</v>
      </c>
      <c r="S36" s="45">
        <f t="shared" si="2"/>
        <v>0</v>
      </c>
      <c r="U36" s="48">
        <f t="shared" si="15"/>
        <v>0</v>
      </c>
      <c r="V36" s="48">
        <f t="shared" si="16"/>
        <v>0</v>
      </c>
      <c r="W36" s="48">
        <f t="shared" si="17"/>
        <v>0</v>
      </c>
      <c r="X36" s="48">
        <f t="shared" si="18"/>
        <v>0</v>
      </c>
      <c r="Y36" s="48">
        <f t="shared" si="19"/>
        <v>0</v>
      </c>
      <c r="Z36" s="48">
        <f t="shared" si="20"/>
        <v>0</v>
      </c>
      <c r="AA36" s="48">
        <f t="shared" si="21"/>
        <v>0</v>
      </c>
      <c r="AB36" s="48"/>
      <c r="AC36" s="45">
        <f t="shared" si="3"/>
        <v>0</v>
      </c>
      <c r="AD36" s="45">
        <f t="shared" si="4"/>
        <v>0</v>
      </c>
      <c r="AE36" s="45">
        <f t="shared" si="5"/>
        <v>0</v>
      </c>
      <c r="AF36" s="45">
        <f t="shared" si="6"/>
        <v>0</v>
      </c>
      <c r="AG36" s="45">
        <f t="shared" si="7"/>
        <v>0</v>
      </c>
      <c r="AH36" s="45">
        <f t="shared" si="8"/>
        <v>0</v>
      </c>
      <c r="AI36" s="45">
        <f t="shared" si="9"/>
        <v>0</v>
      </c>
      <c r="AJ36" s="45">
        <f t="shared" si="10"/>
        <v>0</v>
      </c>
      <c r="AK36" s="53">
        <v>110</v>
      </c>
      <c r="AL36" s="62"/>
      <c r="AM36" s="62"/>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row>
    <row r="37" spans="1:65" ht="12.75" customHeight="1" x14ac:dyDescent="0.25">
      <c r="A37" s="147" t="s">
        <v>61</v>
      </c>
      <c r="B37" s="156"/>
      <c r="C37" s="157"/>
      <c r="D37" s="158"/>
      <c r="E37" s="158"/>
      <c r="F37" s="159"/>
      <c r="H37" s="149" t="str">
        <f t="shared" si="0"/>
        <v/>
      </c>
      <c r="I37" s="150" t="str">
        <f t="shared" si="1"/>
        <v/>
      </c>
      <c r="J37" s="150" t="str">
        <f t="shared" si="11"/>
        <v>-</v>
      </c>
      <c r="K37" s="150" t="str">
        <f t="shared" si="22"/>
        <v>-</v>
      </c>
      <c r="L37" s="156"/>
      <c r="M37" s="152"/>
      <c r="N37" s="63"/>
      <c r="O37" s="48" t="str">
        <f t="shared" si="23"/>
        <v xml:space="preserve"> W</v>
      </c>
      <c r="P37" s="48" t="str">
        <f t="shared" si="13"/>
        <v>-</v>
      </c>
      <c r="Q37" s="63"/>
      <c r="R37" s="48">
        <f t="shared" si="14"/>
        <v>0</v>
      </c>
      <c r="S37" s="45">
        <f t="shared" si="2"/>
        <v>0</v>
      </c>
      <c r="U37" s="48">
        <f t="shared" si="15"/>
        <v>0</v>
      </c>
      <c r="V37" s="48">
        <f t="shared" si="16"/>
        <v>0</v>
      </c>
      <c r="W37" s="48">
        <f t="shared" si="17"/>
        <v>0</v>
      </c>
      <c r="X37" s="48">
        <f t="shared" si="18"/>
        <v>0</v>
      </c>
      <c r="Y37" s="48">
        <f t="shared" si="19"/>
        <v>0</v>
      </c>
      <c r="Z37" s="48">
        <f t="shared" si="20"/>
        <v>0</v>
      </c>
      <c r="AA37" s="48">
        <f t="shared" si="21"/>
        <v>0</v>
      </c>
      <c r="AB37" s="48"/>
      <c r="AC37" s="45">
        <f t="shared" si="3"/>
        <v>0</v>
      </c>
      <c r="AD37" s="45">
        <f t="shared" si="4"/>
        <v>0</v>
      </c>
      <c r="AE37" s="45">
        <f t="shared" si="5"/>
        <v>0</v>
      </c>
      <c r="AF37" s="45">
        <f t="shared" si="6"/>
        <v>0</v>
      </c>
      <c r="AG37" s="45">
        <f t="shared" si="7"/>
        <v>0</v>
      </c>
      <c r="AH37" s="45">
        <f t="shared" si="8"/>
        <v>0</v>
      </c>
      <c r="AI37" s="45">
        <f t="shared" si="9"/>
        <v>0</v>
      </c>
      <c r="AJ37" s="45">
        <f t="shared" si="10"/>
        <v>0</v>
      </c>
      <c r="AK37" s="53">
        <v>115</v>
      </c>
      <c r="AL37" s="62"/>
      <c r="AM37" s="62"/>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row>
    <row r="38" spans="1:65" ht="12.75" customHeight="1" x14ac:dyDescent="0.25">
      <c r="A38" s="147" t="s">
        <v>62</v>
      </c>
      <c r="B38" s="156"/>
      <c r="C38" s="157"/>
      <c r="D38" s="158"/>
      <c r="E38" s="158"/>
      <c r="F38" s="159"/>
      <c r="H38" s="149" t="str">
        <f t="shared" si="0"/>
        <v/>
      </c>
      <c r="I38" s="150" t="str">
        <f t="shared" si="1"/>
        <v/>
      </c>
      <c r="J38" s="150" t="str">
        <f t="shared" si="11"/>
        <v>-</v>
      </c>
      <c r="K38" s="150" t="str">
        <f t="shared" si="22"/>
        <v>-</v>
      </c>
      <c r="L38" s="156"/>
      <c r="M38" s="152"/>
      <c r="N38" s="64"/>
      <c r="O38" s="48" t="str">
        <f t="shared" si="23"/>
        <v xml:space="preserve"> X</v>
      </c>
      <c r="P38" s="48" t="str">
        <f t="shared" si="13"/>
        <v>-</v>
      </c>
      <c r="Q38" s="64"/>
      <c r="R38" s="48">
        <f t="shared" si="14"/>
        <v>0</v>
      </c>
      <c r="S38" s="45">
        <f t="shared" si="2"/>
        <v>0</v>
      </c>
      <c r="U38" s="48">
        <f t="shared" si="15"/>
        <v>0</v>
      </c>
      <c r="V38" s="48">
        <f t="shared" si="16"/>
        <v>0</v>
      </c>
      <c r="W38" s="48">
        <f t="shared" si="17"/>
        <v>0</v>
      </c>
      <c r="X38" s="48">
        <f t="shared" si="18"/>
        <v>0</v>
      </c>
      <c r="Y38" s="48">
        <f t="shared" si="19"/>
        <v>0</v>
      </c>
      <c r="Z38" s="48">
        <f t="shared" si="20"/>
        <v>0</v>
      </c>
      <c r="AA38" s="48">
        <f t="shared" si="21"/>
        <v>0</v>
      </c>
      <c r="AB38" s="48"/>
      <c r="AC38" s="45">
        <f t="shared" si="3"/>
        <v>0</v>
      </c>
      <c r="AD38" s="45">
        <f t="shared" si="4"/>
        <v>0</v>
      </c>
      <c r="AE38" s="45">
        <f t="shared" si="5"/>
        <v>0</v>
      </c>
      <c r="AF38" s="45">
        <f t="shared" si="6"/>
        <v>0</v>
      </c>
      <c r="AG38" s="45">
        <f t="shared" si="7"/>
        <v>0</v>
      </c>
      <c r="AH38" s="45">
        <f t="shared" si="8"/>
        <v>0</v>
      </c>
      <c r="AI38" s="45">
        <f t="shared" si="9"/>
        <v>0</v>
      </c>
      <c r="AJ38" s="45">
        <f t="shared" si="10"/>
        <v>0</v>
      </c>
      <c r="AK38" s="53">
        <v>120</v>
      </c>
      <c r="AL38" s="62"/>
      <c r="AM38" s="62"/>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row>
    <row r="39" spans="1:65" ht="12.75" customHeight="1" x14ac:dyDescent="0.25">
      <c r="A39" s="147" t="s">
        <v>63</v>
      </c>
      <c r="B39" s="156"/>
      <c r="C39" s="157"/>
      <c r="D39" s="158"/>
      <c r="E39" s="158"/>
      <c r="F39" s="159"/>
      <c r="H39" s="149" t="str">
        <f t="shared" si="0"/>
        <v/>
      </c>
      <c r="I39" s="150" t="str">
        <f t="shared" si="1"/>
        <v/>
      </c>
      <c r="J39" s="150" t="str">
        <f t="shared" si="11"/>
        <v>-</v>
      </c>
      <c r="K39" s="150" t="str">
        <f t="shared" si="22"/>
        <v>-</v>
      </c>
      <c r="L39" s="156"/>
      <c r="M39" s="152"/>
      <c r="N39" s="63"/>
      <c r="O39" s="48" t="str">
        <f t="shared" si="23"/>
        <v xml:space="preserve"> Y</v>
      </c>
      <c r="P39" s="48" t="str">
        <f t="shared" si="13"/>
        <v>-</v>
      </c>
      <c r="Q39" s="63"/>
      <c r="R39" s="48">
        <f t="shared" si="14"/>
        <v>0</v>
      </c>
      <c r="S39" s="45">
        <f t="shared" si="2"/>
        <v>0</v>
      </c>
      <c r="U39" s="48">
        <f t="shared" si="15"/>
        <v>0</v>
      </c>
      <c r="V39" s="48">
        <f t="shared" si="16"/>
        <v>0</v>
      </c>
      <c r="W39" s="48">
        <f t="shared" si="17"/>
        <v>0</v>
      </c>
      <c r="X39" s="48">
        <f t="shared" si="18"/>
        <v>0</v>
      </c>
      <c r="Y39" s="48">
        <f t="shared" si="19"/>
        <v>0</v>
      </c>
      <c r="Z39" s="48">
        <f t="shared" si="20"/>
        <v>0</v>
      </c>
      <c r="AA39" s="48">
        <f t="shared" si="21"/>
        <v>0</v>
      </c>
      <c r="AB39" s="48"/>
      <c r="AC39" s="45">
        <f t="shared" si="3"/>
        <v>0</v>
      </c>
      <c r="AD39" s="45">
        <f t="shared" si="4"/>
        <v>0</v>
      </c>
      <c r="AE39" s="45">
        <f t="shared" si="5"/>
        <v>0</v>
      </c>
      <c r="AF39" s="45">
        <f t="shared" si="6"/>
        <v>0</v>
      </c>
      <c r="AG39" s="45">
        <f t="shared" si="7"/>
        <v>0</v>
      </c>
      <c r="AH39" s="45">
        <f t="shared" si="8"/>
        <v>0</v>
      </c>
      <c r="AI39" s="45">
        <f t="shared" si="9"/>
        <v>0</v>
      </c>
      <c r="AJ39" s="45">
        <f t="shared" si="10"/>
        <v>0</v>
      </c>
      <c r="AK39" s="53">
        <v>125</v>
      </c>
      <c r="AL39" s="62"/>
      <c r="AM39" s="62"/>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row>
    <row r="40" spans="1:65" ht="12.75" customHeight="1" x14ac:dyDescent="0.25">
      <c r="A40" s="147" t="s">
        <v>64</v>
      </c>
      <c r="B40" s="156"/>
      <c r="C40" s="157"/>
      <c r="D40" s="158"/>
      <c r="E40" s="158"/>
      <c r="F40" s="159"/>
      <c r="H40" s="149" t="str">
        <f t="shared" si="0"/>
        <v/>
      </c>
      <c r="I40" s="150" t="str">
        <f t="shared" si="1"/>
        <v/>
      </c>
      <c r="J40" s="150" t="str">
        <f t="shared" si="11"/>
        <v>-</v>
      </c>
      <c r="K40" s="150" t="str">
        <f t="shared" si="22"/>
        <v>-</v>
      </c>
      <c r="L40" s="156"/>
      <c r="M40" s="152"/>
      <c r="N40" s="64"/>
      <c r="O40" s="48" t="str">
        <f t="shared" si="23"/>
        <v xml:space="preserve"> Z</v>
      </c>
      <c r="P40" s="48" t="str">
        <f t="shared" si="13"/>
        <v>-</v>
      </c>
      <c r="Q40" s="64"/>
      <c r="R40" s="48">
        <f t="shared" si="14"/>
        <v>0</v>
      </c>
      <c r="S40" s="45">
        <f t="shared" si="2"/>
        <v>0</v>
      </c>
      <c r="U40" s="48">
        <f t="shared" si="15"/>
        <v>0</v>
      </c>
      <c r="V40" s="48">
        <f t="shared" si="16"/>
        <v>0</v>
      </c>
      <c r="W40" s="48">
        <f t="shared" si="17"/>
        <v>0</v>
      </c>
      <c r="X40" s="48">
        <f t="shared" si="18"/>
        <v>0</v>
      </c>
      <c r="Y40" s="48">
        <f t="shared" si="19"/>
        <v>0</v>
      </c>
      <c r="Z40" s="48">
        <f t="shared" si="20"/>
        <v>0</v>
      </c>
      <c r="AA40" s="48">
        <f t="shared" si="21"/>
        <v>0</v>
      </c>
      <c r="AB40" s="48"/>
      <c r="AC40" s="45">
        <f t="shared" si="3"/>
        <v>0</v>
      </c>
      <c r="AD40" s="45">
        <f t="shared" si="4"/>
        <v>0</v>
      </c>
      <c r="AE40" s="45">
        <f t="shared" si="5"/>
        <v>0</v>
      </c>
      <c r="AF40" s="45">
        <f t="shared" si="6"/>
        <v>0</v>
      </c>
      <c r="AG40" s="45">
        <f t="shared" si="7"/>
        <v>0</v>
      </c>
      <c r="AH40" s="45">
        <f t="shared" si="8"/>
        <v>0</v>
      </c>
      <c r="AI40" s="45">
        <f t="shared" si="9"/>
        <v>0</v>
      </c>
      <c r="AJ40" s="45">
        <f t="shared" si="10"/>
        <v>0</v>
      </c>
      <c r="AK40" s="53">
        <v>130</v>
      </c>
      <c r="AL40" s="62"/>
      <c r="AM40" s="62"/>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row>
    <row r="41" spans="1:65" ht="12.75" customHeight="1" x14ac:dyDescent="0.25">
      <c r="A41" s="147" t="s">
        <v>4</v>
      </c>
      <c r="B41" s="156"/>
      <c r="C41" s="157"/>
      <c r="D41" s="158"/>
      <c r="E41" s="158"/>
      <c r="F41" s="159"/>
      <c r="H41" s="149" t="str">
        <f t="shared" si="0"/>
        <v/>
      </c>
      <c r="I41" s="150" t="str">
        <f t="shared" si="1"/>
        <v/>
      </c>
      <c r="J41" s="150" t="str">
        <f t="shared" si="11"/>
        <v>-</v>
      </c>
      <c r="K41" s="150" t="str">
        <f t="shared" si="22"/>
        <v>-</v>
      </c>
      <c r="L41" s="156"/>
      <c r="M41" s="152"/>
      <c r="N41" s="64"/>
      <c r="O41" s="48" t="str">
        <f t="shared" si="23"/>
        <v>AA</v>
      </c>
      <c r="P41" s="48" t="str">
        <f t="shared" si="13"/>
        <v>-</v>
      </c>
      <c r="Q41" s="64"/>
      <c r="R41" s="48">
        <f t="shared" si="14"/>
        <v>0</v>
      </c>
      <c r="S41" s="45">
        <f t="shared" si="2"/>
        <v>0</v>
      </c>
      <c r="U41" s="48">
        <f t="shared" si="15"/>
        <v>0</v>
      </c>
      <c r="V41" s="48">
        <f t="shared" si="16"/>
        <v>0</v>
      </c>
      <c r="W41" s="48">
        <f t="shared" si="17"/>
        <v>0</v>
      </c>
      <c r="X41" s="48">
        <f t="shared" si="18"/>
        <v>0</v>
      </c>
      <c r="Y41" s="48">
        <f t="shared" si="19"/>
        <v>0</v>
      </c>
      <c r="Z41" s="48">
        <f t="shared" si="20"/>
        <v>0</v>
      </c>
      <c r="AA41" s="48">
        <f t="shared" si="21"/>
        <v>0</v>
      </c>
      <c r="AB41" s="48"/>
      <c r="AC41" s="45">
        <f t="shared" si="3"/>
        <v>0</v>
      </c>
      <c r="AD41" s="45">
        <f t="shared" si="4"/>
        <v>0</v>
      </c>
      <c r="AE41" s="45">
        <f t="shared" si="5"/>
        <v>0</v>
      </c>
      <c r="AF41" s="45">
        <f t="shared" si="6"/>
        <v>0</v>
      </c>
      <c r="AG41" s="45">
        <f t="shared" si="7"/>
        <v>0</v>
      </c>
      <c r="AH41" s="45">
        <f t="shared" si="8"/>
        <v>0</v>
      </c>
      <c r="AI41" s="45">
        <f t="shared" si="9"/>
        <v>0</v>
      </c>
      <c r="AJ41" s="45">
        <f t="shared" si="10"/>
        <v>0</v>
      </c>
      <c r="AK41" s="53">
        <v>135</v>
      </c>
      <c r="AL41" s="62"/>
      <c r="AM41" s="62"/>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row>
    <row r="42" spans="1:65" ht="12.75" customHeight="1" x14ac:dyDescent="0.25">
      <c r="A42" s="147" t="s">
        <v>6</v>
      </c>
      <c r="B42" s="156"/>
      <c r="C42" s="157"/>
      <c r="D42" s="158"/>
      <c r="E42" s="158"/>
      <c r="F42" s="159"/>
      <c r="H42" s="149" t="str">
        <f t="shared" si="0"/>
        <v/>
      </c>
      <c r="I42" s="150" t="str">
        <f t="shared" si="1"/>
        <v/>
      </c>
      <c r="J42" s="150" t="str">
        <f t="shared" si="11"/>
        <v>-</v>
      </c>
      <c r="K42" s="150" t="str">
        <f t="shared" si="22"/>
        <v>-</v>
      </c>
      <c r="L42" s="156"/>
      <c r="M42" s="152"/>
      <c r="N42" s="64"/>
      <c r="O42" s="48" t="str">
        <f t="shared" si="12"/>
        <v>AB</v>
      </c>
      <c r="P42" s="48" t="str">
        <f t="shared" si="13"/>
        <v>-</v>
      </c>
      <c r="Q42" s="64"/>
      <c r="R42" s="48">
        <f t="shared" si="14"/>
        <v>0</v>
      </c>
      <c r="S42" s="45">
        <f t="shared" si="2"/>
        <v>0</v>
      </c>
      <c r="U42" s="48">
        <f t="shared" si="15"/>
        <v>0</v>
      </c>
      <c r="V42" s="48">
        <f t="shared" si="16"/>
        <v>0</v>
      </c>
      <c r="W42" s="48">
        <f t="shared" si="17"/>
        <v>0</v>
      </c>
      <c r="X42" s="48">
        <f t="shared" si="18"/>
        <v>0</v>
      </c>
      <c r="Y42" s="48">
        <f t="shared" si="19"/>
        <v>0</v>
      </c>
      <c r="Z42" s="48">
        <f t="shared" si="20"/>
        <v>0</v>
      </c>
      <c r="AA42" s="48">
        <f t="shared" si="21"/>
        <v>0</v>
      </c>
      <c r="AB42" s="48"/>
      <c r="AC42" s="45">
        <f t="shared" si="3"/>
        <v>0</v>
      </c>
      <c r="AD42" s="45">
        <f t="shared" si="4"/>
        <v>0</v>
      </c>
      <c r="AE42" s="45">
        <f t="shared" si="5"/>
        <v>0</v>
      </c>
      <c r="AF42" s="45">
        <f t="shared" si="6"/>
        <v>0</v>
      </c>
      <c r="AG42" s="45">
        <f t="shared" si="7"/>
        <v>0</v>
      </c>
      <c r="AH42" s="45">
        <f t="shared" si="8"/>
        <v>0</v>
      </c>
      <c r="AI42" s="45">
        <f t="shared" si="9"/>
        <v>0</v>
      </c>
      <c r="AJ42" s="45">
        <f t="shared" si="10"/>
        <v>0</v>
      </c>
      <c r="AK42" s="53">
        <v>140</v>
      </c>
      <c r="AL42" s="62"/>
      <c r="AM42" s="62"/>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row>
    <row r="43" spans="1:65" ht="12.75" customHeight="1" x14ac:dyDescent="0.25">
      <c r="A43" s="147" t="s">
        <v>7</v>
      </c>
      <c r="B43" s="156"/>
      <c r="C43" s="157"/>
      <c r="D43" s="158"/>
      <c r="E43" s="158"/>
      <c r="F43" s="159"/>
      <c r="H43" s="149" t="str">
        <f t="shared" si="0"/>
        <v/>
      </c>
      <c r="I43" s="150" t="str">
        <f t="shared" si="1"/>
        <v/>
      </c>
      <c r="J43" s="150" t="str">
        <f t="shared" si="11"/>
        <v>-</v>
      </c>
      <c r="K43" s="150" t="str">
        <f t="shared" si="22"/>
        <v>-</v>
      </c>
      <c r="L43" s="156"/>
      <c r="M43" s="152"/>
      <c r="N43" s="63"/>
      <c r="O43" s="48" t="str">
        <f t="shared" si="12"/>
        <v>AC</v>
      </c>
      <c r="P43" s="48" t="str">
        <f t="shared" si="13"/>
        <v>-</v>
      </c>
      <c r="Q43" s="63"/>
      <c r="R43" s="48">
        <f t="shared" si="14"/>
        <v>0</v>
      </c>
      <c r="S43" s="45">
        <f t="shared" si="2"/>
        <v>0</v>
      </c>
      <c r="U43" s="48">
        <f t="shared" si="15"/>
        <v>0</v>
      </c>
      <c r="V43" s="48">
        <f t="shared" si="16"/>
        <v>0</v>
      </c>
      <c r="W43" s="48">
        <f t="shared" si="17"/>
        <v>0</v>
      </c>
      <c r="X43" s="48">
        <f t="shared" si="18"/>
        <v>0</v>
      </c>
      <c r="Y43" s="48">
        <f t="shared" si="19"/>
        <v>0</v>
      </c>
      <c r="Z43" s="48">
        <f t="shared" si="20"/>
        <v>0</v>
      </c>
      <c r="AA43" s="48">
        <f t="shared" si="21"/>
        <v>0</v>
      </c>
      <c r="AB43" s="48"/>
      <c r="AC43" s="45">
        <f t="shared" si="3"/>
        <v>0</v>
      </c>
      <c r="AD43" s="45">
        <f t="shared" si="4"/>
        <v>0</v>
      </c>
      <c r="AE43" s="45">
        <f t="shared" si="5"/>
        <v>0</v>
      </c>
      <c r="AF43" s="45">
        <f t="shared" si="6"/>
        <v>0</v>
      </c>
      <c r="AG43" s="45">
        <f t="shared" si="7"/>
        <v>0</v>
      </c>
      <c r="AH43" s="45">
        <f t="shared" si="8"/>
        <v>0</v>
      </c>
      <c r="AI43" s="45">
        <f t="shared" si="9"/>
        <v>0</v>
      </c>
      <c r="AJ43" s="45">
        <f t="shared" si="10"/>
        <v>0</v>
      </c>
      <c r="AK43" s="53">
        <v>145</v>
      </c>
      <c r="AL43" s="62"/>
      <c r="AM43" s="62"/>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row>
    <row r="44" spans="1:65" ht="12.75" customHeight="1" x14ac:dyDescent="0.25">
      <c r="A44" s="147" t="s">
        <v>8</v>
      </c>
      <c r="B44" s="156"/>
      <c r="C44" s="157"/>
      <c r="D44" s="158"/>
      <c r="E44" s="158"/>
      <c r="F44" s="159"/>
      <c r="H44" s="149" t="str">
        <f t="shared" si="0"/>
        <v/>
      </c>
      <c r="I44" s="150" t="str">
        <f t="shared" si="1"/>
        <v/>
      </c>
      <c r="J44" s="150" t="str">
        <f t="shared" si="11"/>
        <v>-</v>
      </c>
      <c r="K44" s="150" t="str">
        <f t="shared" si="22"/>
        <v>-</v>
      </c>
      <c r="L44" s="156"/>
      <c r="M44" s="152"/>
      <c r="N44" s="64"/>
      <c r="O44" s="48" t="str">
        <f t="shared" si="12"/>
        <v>AD</v>
      </c>
      <c r="P44" s="48" t="str">
        <f t="shared" si="13"/>
        <v>-</v>
      </c>
      <c r="Q44" s="64"/>
      <c r="R44" s="48">
        <f t="shared" si="14"/>
        <v>0</v>
      </c>
      <c r="S44" s="45">
        <f t="shared" si="2"/>
        <v>0</v>
      </c>
      <c r="U44" s="48">
        <f t="shared" si="15"/>
        <v>0</v>
      </c>
      <c r="V44" s="48">
        <f t="shared" si="16"/>
        <v>0</v>
      </c>
      <c r="W44" s="48">
        <f t="shared" si="17"/>
        <v>0</v>
      </c>
      <c r="X44" s="48">
        <f t="shared" si="18"/>
        <v>0</v>
      </c>
      <c r="Y44" s="48">
        <f t="shared" si="19"/>
        <v>0</v>
      </c>
      <c r="Z44" s="48">
        <f t="shared" si="20"/>
        <v>0</v>
      </c>
      <c r="AA44" s="48">
        <f t="shared" si="21"/>
        <v>0</v>
      </c>
      <c r="AB44" s="48"/>
      <c r="AC44" s="45">
        <f t="shared" si="3"/>
        <v>0</v>
      </c>
      <c r="AD44" s="45">
        <f t="shared" si="4"/>
        <v>0</v>
      </c>
      <c r="AE44" s="45">
        <f t="shared" si="5"/>
        <v>0</v>
      </c>
      <c r="AF44" s="45">
        <f t="shared" si="6"/>
        <v>0</v>
      </c>
      <c r="AG44" s="45">
        <f t="shared" si="7"/>
        <v>0</v>
      </c>
      <c r="AH44" s="45">
        <f t="shared" si="8"/>
        <v>0</v>
      </c>
      <c r="AI44" s="45">
        <f t="shared" si="9"/>
        <v>0</v>
      </c>
      <c r="AJ44" s="45">
        <f t="shared" si="10"/>
        <v>0</v>
      </c>
      <c r="AK44" s="53">
        <v>150</v>
      </c>
      <c r="AL44" s="62"/>
      <c r="AM44" s="62"/>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row>
    <row r="45" spans="1:65" ht="12.75" customHeight="1" x14ac:dyDescent="0.25">
      <c r="A45" s="147" t="s">
        <v>9</v>
      </c>
      <c r="B45" s="156"/>
      <c r="C45" s="157"/>
      <c r="D45" s="158"/>
      <c r="E45" s="158"/>
      <c r="F45" s="159"/>
      <c r="H45" s="149" t="str">
        <f t="shared" si="0"/>
        <v/>
      </c>
      <c r="I45" s="150" t="str">
        <f t="shared" si="1"/>
        <v/>
      </c>
      <c r="J45" s="150" t="str">
        <f t="shared" si="11"/>
        <v>-</v>
      </c>
      <c r="K45" s="150" t="str">
        <f t="shared" si="22"/>
        <v>-</v>
      </c>
      <c r="L45" s="156"/>
      <c r="M45" s="152"/>
      <c r="N45" s="63"/>
      <c r="O45" s="48" t="str">
        <f t="shared" si="12"/>
        <v>AE</v>
      </c>
      <c r="P45" s="48" t="str">
        <f t="shared" si="13"/>
        <v>-</v>
      </c>
      <c r="Q45" s="63"/>
      <c r="R45" s="48">
        <f t="shared" si="14"/>
        <v>0</v>
      </c>
      <c r="S45" s="45">
        <f t="shared" si="2"/>
        <v>0</v>
      </c>
      <c r="U45" s="48">
        <f t="shared" si="15"/>
        <v>0</v>
      </c>
      <c r="V45" s="48">
        <f t="shared" si="16"/>
        <v>0</v>
      </c>
      <c r="W45" s="48">
        <f t="shared" si="17"/>
        <v>0</v>
      </c>
      <c r="X45" s="48">
        <f t="shared" si="18"/>
        <v>0</v>
      </c>
      <c r="Y45" s="48">
        <f t="shared" si="19"/>
        <v>0</v>
      </c>
      <c r="Z45" s="48">
        <f t="shared" si="20"/>
        <v>0</v>
      </c>
      <c r="AA45" s="48">
        <f t="shared" si="21"/>
        <v>0</v>
      </c>
      <c r="AB45" s="48"/>
      <c r="AC45" s="45">
        <f t="shared" si="3"/>
        <v>0</v>
      </c>
      <c r="AD45" s="45">
        <f t="shared" si="4"/>
        <v>0</v>
      </c>
      <c r="AE45" s="45">
        <f t="shared" si="5"/>
        <v>0</v>
      </c>
      <c r="AF45" s="45">
        <f t="shared" si="6"/>
        <v>0</v>
      </c>
      <c r="AG45" s="45">
        <f t="shared" si="7"/>
        <v>0</v>
      </c>
      <c r="AH45" s="45">
        <f t="shared" si="8"/>
        <v>0</v>
      </c>
      <c r="AI45" s="45">
        <f t="shared" si="9"/>
        <v>0</v>
      </c>
      <c r="AJ45" s="45">
        <f t="shared" si="10"/>
        <v>0</v>
      </c>
      <c r="AK45" s="53">
        <v>155</v>
      </c>
      <c r="AL45" s="62"/>
      <c r="AM45" s="62"/>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row>
    <row r="46" spans="1:65" ht="12.75" customHeight="1" x14ac:dyDescent="0.25">
      <c r="A46" s="147" t="s">
        <v>10</v>
      </c>
      <c r="B46" s="156"/>
      <c r="C46" s="157"/>
      <c r="D46" s="158"/>
      <c r="E46" s="158"/>
      <c r="F46" s="159"/>
      <c r="H46" s="149" t="str">
        <f t="shared" si="0"/>
        <v/>
      </c>
      <c r="I46" s="150" t="str">
        <f t="shared" si="1"/>
        <v/>
      </c>
      <c r="J46" s="150" t="str">
        <f t="shared" si="11"/>
        <v>-</v>
      </c>
      <c r="K46" s="150" t="str">
        <f t="shared" si="22"/>
        <v>-</v>
      </c>
      <c r="L46" s="156"/>
      <c r="M46" s="152"/>
      <c r="N46" s="64"/>
      <c r="O46" s="48" t="str">
        <f t="shared" si="12"/>
        <v>AF</v>
      </c>
      <c r="P46" s="48" t="str">
        <f t="shared" si="13"/>
        <v>-</v>
      </c>
      <c r="Q46" s="64"/>
      <c r="R46" s="48">
        <f t="shared" si="14"/>
        <v>0</v>
      </c>
      <c r="S46" s="45">
        <f t="shared" si="2"/>
        <v>0</v>
      </c>
      <c r="U46" s="48">
        <f t="shared" si="15"/>
        <v>0</v>
      </c>
      <c r="V46" s="48">
        <f t="shared" si="16"/>
        <v>0</v>
      </c>
      <c r="W46" s="48">
        <f t="shared" si="17"/>
        <v>0</v>
      </c>
      <c r="X46" s="48">
        <f t="shared" si="18"/>
        <v>0</v>
      </c>
      <c r="Y46" s="48">
        <f t="shared" si="19"/>
        <v>0</v>
      </c>
      <c r="Z46" s="48">
        <f t="shared" si="20"/>
        <v>0</v>
      </c>
      <c r="AA46" s="48">
        <f t="shared" si="21"/>
        <v>0</v>
      </c>
      <c r="AB46" s="48"/>
      <c r="AC46" s="45">
        <f t="shared" si="3"/>
        <v>0</v>
      </c>
      <c r="AD46" s="45">
        <f t="shared" si="4"/>
        <v>0</v>
      </c>
      <c r="AE46" s="45">
        <f t="shared" si="5"/>
        <v>0</v>
      </c>
      <c r="AF46" s="45">
        <f t="shared" si="6"/>
        <v>0</v>
      </c>
      <c r="AG46" s="45">
        <f t="shared" si="7"/>
        <v>0</v>
      </c>
      <c r="AH46" s="45">
        <f t="shared" si="8"/>
        <v>0</v>
      </c>
      <c r="AI46" s="45">
        <f t="shared" si="9"/>
        <v>0</v>
      </c>
      <c r="AJ46" s="45">
        <f t="shared" si="10"/>
        <v>0</v>
      </c>
      <c r="AK46" s="53">
        <v>160</v>
      </c>
      <c r="AL46" s="62"/>
      <c r="AM46" s="62"/>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row>
    <row r="47" spans="1:65" ht="12.75" customHeight="1" x14ac:dyDescent="0.25">
      <c r="A47" s="147" t="s">
        <v>11</v>
      </c>
      <c r="B47" s="156"/>
      <c r="C47" s="157"/>
      <c r="D47" s="158"/>
      <c r="E47" s="158"/>
      <c r="F47" s="159"/>
      <c r="H47" s="149" t="str">
        <f t="shared" ref="H47:H68" si="24">IF(C47="TracPipe",R47,IF(C47="Rigid",S47,""))</f>
        <v/>
      </c>
      <c r="I47" s="150" t="str">
        <f t="shared" ref="I47:I67" si="25">IF(ISERROR(D47*H47),"",D47*H47)</f>
        <v/>
      </c>
      <c r="J47" s="150" t="str">
        <f t="shared" si="11"/>
        <v>-</v>
      </c>
      <c r="K47" s="150" t="str">
        <f t="shared" si="22"/>
        <v>-</v>
      </c>
      <c r="L47" s="156"/>
      <c r="M47" s="152"/>
      <c r="N47" s="63"/>
      <c r="O47" s="48" t="str">
        <f t="shared" si="12"/>
        <v>AG</v>
      </c>
      <c r="P47" s="48" t="str">
        <f t="shared" si="13"/>
        <v>-</v>
      </c>
      <c r="Q47" s="63"/>
      <c r="R47" s="48">
        <f t="shared" si="14"/>
        <v>0</v>
      </c>
      <c r="S47" s="45">
        <f t="shared" si="2"/>
        <v>0</v>
      </c>
      <c r="U47" s="48">
        <f t="shared" si="15"/>
        <v>0</v>
      </c>
      <c r="V47" s="48">
        <f t="shared" si="16"/>
        <v>0</v>
      </c>
      <c r="W47" s="48">
        <f t="shared" si="17"/>
        <v>0</v>
      </c>
      <c r="X47" s="48">
        <f t="shared" si="18"/>
        <v>0</v>
      </c>
      <c r="Y47" s="48">
        <f t="shared" si="19"/>
        <v>0</v>
      </c>
      <c r="Z47" s="48">
        <f t="shared" si="20"/>
        <v>0</v>
      </c>
      <c r="AA47" s="48">
        <f t="shared" si="21"/>
        <v>0</v>
      </c>
      <c r="AB47" s="48"/>
      <c r="AC47" s="45">
        <f t="shared" ref="AC47:AC77" si="26">0.6094*(((($E47/$R$10)^0.381)/(19.17*0.622))^(1/0.206))</f>
        <v>0</v>
      </c>
      <c r="AD47" s="45">
        <f t="shared" ref="AD47:AD77" si="27">0.6094*(((($E47/$R$10)^0.381)/(19.17*0.824))^(1/0.206))</f>
        <v>0</v>
      </c>
      <c r="AE47" s="45">
        <f t="shared" ref="AE47:AE77" si="28">0.6094*(((($E47/$R$10)^0.381)/(19.17*1.049))^(1/0.206))</f>
        <v>0</v>
      </c>
      <c r="AF47" s="45">
        <f t="shared" ref="AF47:AF77" si="29">0.6094*(((($E47/$R$10)^0.381)/(19.17*1.38))^(1/0.206))</f>
        <v>0</v>
      </c>
      <c r="AG47" s="45">
        <f t="shared" ref="AG47:AG77" si="30">0.6094*(((($E47/$R$10)^0.381)/(19.17*1.61))^(1/0.206))</f>
        <v>0</v>
      </c>
      <c r="AH47" s="45">
        <f t="shared" ref="AH47:AH77" si="31">0.6094*(((($E47/$R$10)^0.381)/(19.17*2.067))^(1/0.206))</f>
        <v>0</v>
      </c>
      <c r="AI47" s="45">
        <f t="shared" ref="AI47:AI77" si="32">0.6094*(((($E47/$R$10)^0.381)/(19.17*3.068))^(1/0.206))</f>
        <v>0</v>
      </c>
      <c r="AJ47" s="45">
        <f t="shared" ref="AJ47:AJ77" si="33">0.6094*(((($E47/$R$10)^0.381)/(19.17*4.026))^(1/0.206))</f>
        <v>0</v>
      </c>
      <c r="AK47" s="53">
        <v>165</v>
      </c>
      <c r="AL47" s="62"/>
      <c r="AM47" s="62"/>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row>
    <row r="48" spans="1:65" ht="12.75" customHeight="1" x14ac:dyDescent="0.25">
      <c r="A48" s="147" t="s">
        <v>12</v>
      </c>
      <c r="B48" s="156"/>
      <c r="C48" s="157"/>
      <c r="D48" s="158"/>
      <c r="E48" s="158"/>
      <c r="F48" s="159"/>
      <c r="H48" s="149" t="str">
        <f t="shared" si="24"/>
        <v/>
      </c>
      <c r="I48" s="150" t="str">
        <f t="shared" si="25"/>
        <v/>
      </c>
      <c r="J48" s="150" t="str">
        <f t="shared" si="11"/>
        <v>-</v>
      </c>
      <c r="K48" s="150" t="str">
        <f t="shared" si="22"/>
        <v>-</v>
      </c>
      <c r="L48" s="156"/>
      <c r="M48" s="152"/>
      <c r="N48" s="64"/>
      <c r="O48" s="48" t="str">
        <f t="shared" si="12"/>
        <v>AH</v>
      </c>
      <c r="P48" s="48" t="str">
        <f t="shared" si="13"/>
        <v>-</v>
      </c>
      <c r="Q48" s="64"/>
      <c r="R48" s="48">
        <f t="shared" si="14"/>
        <v>0</v>
      </c>
      <c r="S48" s="45">
        <f t="shared" ref="S48:S77" si="34">IF(F48=0.5,AC48,IF(F48=0.75,AD48,IF(F48=1,AE48,IF(F48=1.25,AF48,IF(F48=1.5,AG48,IF(F48=2,AH48,IF(F48=3,AI48,IF(F48=4,AJ48,0))))))))</f>
        <v>0</v>
      </c>
      <c r="U48" s="48">
        <f t="shared" si="15"/>
        <v>0</v>
      </c>
      <c r="V48" s="48">
        <f t="shared" si="16"/>
        <v>0</v>
      </c>
      <c r="W48" s="48">
        <f t="shared" si="17"/>
        <v>0</v>
      </c>
      <c r="X48" s="48">
        <f t="shared" si="18"/>
        <v>0</v>
      </c>
      <c r="Y48" s="48">
        <f t="shared" si="19"/>
        <v>0</v>
      </c>
      <c r="Z48" s="48">
        <f t="shared" si="20"/>
        <v>0</v>
      </c>
      <c r="AA48" s="48">
        <f t="shared" si="21"/>
        <v>0</v>
      </c>
      <c r="AB48" s="48"/>
      <c r="AC48" s="45">
        <f t="shared" si="26"/>
        <v>0</v>
      </c>
      <c r="AD48" s="45">
        <f t="shared" si="27"/>
        <v>0</v>
      </c>
      <c r="AE48" s="45">
        <f t="shared" si="28"/>
        <v>0</v>
      </c>
      <c r="AF48" s="45">
        <f t="shared" si="29"/>
        <v>0</v>
      </c>
      <c r="AG48" s="45">
        <f t="shared" si="30"/>
        <v>0</v>
      </c>
      <c r="AH48" s="45">
        <f t="shared" si="31"/>
        <v>0</v>
      </c>
      <c r="AI48" s="45">
        <f t="shared" si="32"/>
        <v>0</v>
      </c>
      <c r="AJ48" s="45">
        <f t="shared" si="33"/>
        <v>0</v>
      </c>
      <c r="AK48" s="53">
        <v>170</v>
      </c>
      <c r="AL48" s="62"/>
      <c r="AM48" s="62"/>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row>
    <row r="49" spans="1:65" ht="12.75" customHeight="1" x14ac:dyDescent="0.25">
      <c r="A49" s="147" t="s">
        <v>13</v>
      </c>
      <c r="B49" s="156"/>
      <c r="C49" s="157"/>
      <c r="D49" s="158"/>
      <c r="E49" s="158"/>
      <c r="F49" s="159"/>
      <c r="H49" s="149" t="str">
        <f t="shared" si="24"/>
        <v/>
      </c>
      <c r="I49" s="150" t="str">
        <f t="shared" si="25"/>
        <v/>
      </c>
      <c r="J49" s="150" t="str">
        <f t="shared" si="11"/>
        <v>-</v>
      </c>
      <c r="K49" s="150" t="str">
        <f t="shared" si="22"/>
        <v>-</v>
      </c>
      <c r="L49" s="156"/>
      <c r="M49" s="152"/>
      <c r="N49" s="64"/>
      <c r="O49" s="48" t="str">
        <f t="shared" si="12"/>
        <v>AI</v>
      </c>
      <c r="P49" s="48" t="str">
        <f t="shared" si="13"/>
        <v>-</v>
      </c>
      <c r="Q49" s="64"/>
      <c r="R49" s="48">
        <f t="shared" si="14"/>
        <v>0</v>
      </c>
      <c r="S49" s="45">
        <f t="shared" si="34"/>
        <v>0</v>
      </c>
      <c r="U49" s="48">
        <f t="shared" si="15"/>
        <v>0</v>
      </c>
      <c r="V49" s="48">
        <f t="shared" si="16"/>
        <v>0</v>
      </c>
      <c r="W49" s="48">
        <f t="shared" si="17"/>
        <v>0</v>
      </c>
      <c r="X49" s="48">
        <f t="shared" si="18"/>
        <v>0</v>
      </c>
      <c r="Y49" s="48">
        <f t="shared" si="19"/>
        <v>0</v>
      </c>
      <c r="Z49" s="48">
        <f t="shared" si="20"/>
        <v>0</v>
      </c>
      <c r="AA49" s="48">
        <f t="shared" si="21"/>
        <v>0</v>
      </c>
      <c r="AB49" s="48"/>
      <c r="AC49" s="45">
        <f t="shared" si="26"/>
        <v>0</v>
      </c>
      <c r="AD49" s="45">
        <f t="shared" si="27"/>
        <v>0</v>
      </c>
      <c r="AE49" s="45">
        <f t="shared" si="28"/>
        <v>0</v>
      </c>
      <c r="AF49" s="45">
        <f t="shared" si="29"/>
        <v>0</v>
      </c>
      <c r="AG49" s="45">
        <f t="shared" si="30"/>
        <v>0</v>
      </c>
      <c r="AH49" s="45">
        <f t="shared" si="31"/>
        <v>0</v>
      </c>
      <c r="AI49" s="45">
        <f t="shared" si="32"/>
        <v>0</v>
      </c>
      <c r="AJ49" s="45">
        <f t="shared" si="33"/>
        <v>0</v>
      </c>
      <c r="AK49" s="53">
        <v>175</v>
      </c>
      <c r="AL49" s="62"/>
      <c r="AM49" s="62"/>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row>
    <row r="50" spans="1:65" ht="12.75" customHeight="1" x14ac:dyDescent="0.25">
      <c r="A50" s="147" t="s">
        <v>14</v>
      </c>
      <c r="B50" s="156"/>
      <c r="C50" s="157"/>
      <c r="D50" s="158"/>
      <c r="E50" s="158"/>
      <c r="F50" s="159"/>
      <c r="H50" s="149" t="str">
        <f t="shared" si="24"/>
        <v/>
      </c>
      <c r="I50" s="150" t="str">
        <f t="shared" si="25"/>
        <v/>
      </c>
      <c r="J50" s="150" t="str">
        <f t="shared" si="11"/>
        <v>-</v>
      </c>
      <c r="K50" s="150" t="str">
        <f t="shared" si="22"/>
        <v>-</v>
      </c>
      <c r="L50" s="156"/>
      <c r="M50" s="152"/>
      <c r="N50" s="64"/>
      <c r="O50" s="48" t="str">
        <f t="shared" si="12"/>
        <v>AJ</v>
      </c>
      <c r="P50" s="48" t="str">
        <f t="shared" si="13"/>
        <v>-</v>
      </c>
      <c r="Q50" s="64"/>
      <c r="R50" s="48">
        <f t="shared" si="14"/>
        <v>0</v>
      </c>
      <c r="S50" s="45">
        <f t="shared" si="34"/>
        <v>0</v>
      </c>
      <c r="U50" s="48">
        <f t="shared" si="15"/>
        <v>0</v>
      </c>
      <c r="V50" s="48">
        <f t="shared" si="16"/>
        <v>0</v>
      </c>
      <c r="W50" s="48">
        <f t="shared" si="17"/>
        <v>0</v>
      </c>
      <c r="X50" s="48">
        <f t="shared" si="18"/>
        <v>0</v>
      </c>
      <c r="Y50" s="48">
        <f t="shared" si="19"/>
        <v>0</v>
      </c>
      <c r="Z50" s="48">
        <f t="shared" si="20"/>
        <v>0</v>
      </c>
      <c r="AA50" s="48">
        <f t="shared" si="21"/>
        <v>0</v>
      </c>
      <c r="AB50" s="48"/>
      <c r="AC50" s="45">
        <f t="shared" si="26"/>
        <v>0</v>
      </c>
      <c r="AD50" s="45">
        <f t="shared" si="27"/>
        <v>0</v>
      </c>
      <c r="AE50" s="45">
        <f t="shared" si="28"/>
        <v>0</v>
      </c>
      <c r="AF50" s="45">
        <f t="shared" si="29"/>
        <v>0</v>
      </c>
      <c r="AG50" s="45">
        <f t="shared" si="30"/>
        <v>0</v>
      </c>
      <c r="AH50" s="45">
        <f t="shared" si="31"/>
        <v>0</v>
      </c>
      <c r="AI50" s="45">
        <f t="shared" si="32"/>
        <v>0</v>
      </c>
      <c r="AJ50" s="45">
        <f t="shared" si="33"/>
        <v>0</v>
      </c>
      <c r="AK50" s="53">
        <v>180</v>
      </c>
      <c r="AL50" s="62"/>
      <c r="AM50" s="62"/>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row>
    <row r="51" spans="1:65" ht="12.75" customHeight="1" x14ac:dyDescent="0.25">
      <c r="A51" s="147" t="s">
        <v>15</v>
      </c>
      <c r="B51" s="156"/>
      <c r="C51" s="157"/>
      <c r="D51" s="158"/>
      <c r="E51" s="158"/>
      <c r="F51" s="159"/>
      <c r="H51" s="149" t="str">
        <f t="shared" si="24"/>
        <v/>
      </c>
      <c r="I51" s="150" t="str">
        <f t="shared" si="25"/>
        <v/>
      </c>
      <c r="J51" s="150" t="str">
        <f t="shared" si="11"/>
        <v>-</v>
      </c>
      <c r="K51" s="150" t="str">
        <f t="shared" si="22"/>
        <v>-</v>
      </c>
      <c r="L51" s="156"/>
      <c r="M51" s="152"/>
      <c r="N51" s="63"/>
      <c r="O51" s="48" t="str">
        <f t="shared" si="12"/>
        <v>AK</v>
      </c>
      <c r="P51" s="48" t="str">
        <f t="shared" si="13"/>
        <v>-</v>
      </c>
      <c r="Q51" s="63"/>
      <c r="R51" s="48">
        <f t="shared" si="14"/>
        <v>0</v>
      </c>
      <c r="S51" s="45">
        <f t="shared" si="34"/>
        <v>0</v>
      </c>
      <c r="U51" s="48">
        <f t="shared" si="15"/>
        <v>0</v>
      </c>
      <c r="V51" s="48">
        <f t="shared" si="16"/>
        <v>0</v>
      </c>
      <c r="W51" s="48">
        <f t="shared" si="17"/>
        <v>0</v>
      </c>
      <c r="X51" s="48">
        <f t="shared" si="18"/>
        <v>0</v>
      </c>
      <c r="Y51" s="48">
        <f t="shared" si="19"/>
        <v>0</v>
      </c>
      <c r="Z51" s="48">
        <f t="shared" si="20"/>
        <v>0</v>
      </c>
      <c r="AA51" s="48">
        <f t="shared" si="21"/>
        <v>0</v>
      </c>
      <c r="AB51" s="48"/>
      <c r="AC51" s="45">
        <f t="shared" si="26"/>
        <v>0</v>
      </c>
      <c r="AD51" s="45">
        <f t="shared" si="27"/>
        <v>0</v>
      </c>
      <c r="AE51" s="45">
        <f t="shared" si="28"/>
        <v>0</v>
      </c>
      <c r="AF51" s="45">
        <f t="shared" si="29"/>
        <v>0</v>
      </c>
      <c r="AG51" s="45">
        <f t="shared" si="30"/>
        <v>0</v>
      </c>
      <c r="AH51" s="45">
        <f t="shared" si="31"/>
        <v>0</v>
      </c>
      <c r="AI51" s="45">
        <f t="shared" si="32"/>
        <v>0</v>
      </c>
      <c r="AJ51" s="45">
        <f t="shared" si="33"/>
        <v>0</v>
      </c>
      <c r="AK51" s="53">
        <v>185</v>
      </c>
      <c r="AL51" s="62"/>
      <c r="AM51" s="62"/>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row>
    <row r="52" spans="1:65" ht="12.75" customHeight="1" x14ac:dyDescent="0.25">
      <c r="A52" s="147" t="s">
        <v>16</v>
      </c>
      <c r="B52" s="156"/>
      <c r="C52" s="157"/>
      <c r="D52" s="158"/>
      <c r="E52" s="158"/>
      <c r="F52" s="159"/>
      <c r="H52" s="149" t="str">
        <f t="shared" si="24"/>
        <v/>
      </c>
      <c r="I52" s="150" t="str">
        <f t="shared" si="25"/>
        <v/>
      </c>
      <c r="J52" s="150" t="str">
        <f t="shared" si="11"/>
        <v>-</v>
      </c>
      <c r="K52" s="150" t="str">
        <f t="shared" si="22"/>
        <v>-</v>
      </c>
      <c r="L52" s="156"/>
      <c r="M52" s="152"/>
      <c r="N52" s="64"/>
      <c r="O52" s="48" t="str">
        <f t="shared" si="12"/>
        <v>AL</v>
      </c>
      <c r="P52" s="48" t="str">
        <f t="shared" si="13"/>
        <v>-</v>
      </c>
      <c r="Q52" s="64"/>
      <c r="R52" s="48">
        <f t="shared" si="14"/>
        <v>0</v>
      </c>
      <c r="S52" s="45">
        <f t="shared" si="34"/>
        <v>0</v>
      </c>
      <c r="U52" s="48">
        <f t="shared" si="15"/>
        <v>0</v>
      </c>
      <c r="V52" s="48">
        <f t="shared" si="16"/>
        <v>0</v>
      </c>
      <c r="W52" s="48">
        <f t="shared" si="17"/>
        <v>0</v>
      </c>
      <c r="X52" s="48">
        <f t="shared" si="18"/>
        <v>0</v>
      </c>
      <c r="Y52" s="48">
        <f t="shared" si="19"/>
        <v>0</v>
      </c>
      <c r="Z52" s="48">
        <f t="shared" si="20"/>
        <v>0</v>
      </c>
      <c r="AA52" s="48">
        <f t="shared" si="21"/>
        <v>0</v>
      </c>
      <c r="AB52" s="48"/>
      <c r="AC52" s="45">
        <f t="shared" si="26"/>
        <v>0</v>
      </c>
      <c r="AD52" s="45">
        <f t="shared" si="27"/>
        <v>0</v>
      </c>
      <c r="AE52" s="45">
        <f t="shared" si="28"/>
        <v>0</v>
      </c>
      <c r="AF52" s="45">
        <f t="shared" si="29"/>
        <v>0</v>
      </c>
      <c r="AG52" s="45">
        <f t="shared" si="30"/>
        <v>0</v>
      </c>
      <c r="AH52" s="45">
        <f t="shared" si="31"/>
        <v>0</v>
      </c>
      <c r="AI52" s="45">
        <f t="shared" si="32"/>
        <v>0</v>
      </c>
      <c r="AJ52" s="45">
        <f t="shared" si="33"/>
        <v>0</v>
      </c>
      <c r="AK52" s="53">
        <v>190</v>
      </c>
      <c r="AL52" s="62"/>
      <c r="AM52" s="62"/>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row>
    <row r="53" spans="1:65" ht="12.75" customHeight="1" x14ac:dyDescent="0.25">
      <c r="A53" s="147" t="s">
        <v>17</v>
      </c>
      <c r="B53" s="156"/>
      <c r="C53" s="157"/>
      <c r="D53" s="158"/>
      <c r="E53" s="158"/>
      <c r="F53" s="159"/>
      <c r="H53" s="149" t="str">
        <f t="shared" si="24"/>
        <v/>
      </c>
      <c r="I53" s="150" t="str">
        <f t="shared" si="25"/>
        <v/>
      </c>
      <c r="J53" s="150" t="str">
        <f t="shared" si="11"/>
        <v>-</v>
      </c>
      <c r="K53" s="150" t="str">
        <f t="shared" si="22"/>
        <v>-</v>
      </c>
      <c r="L53" s="156"/>
      <c r="M53" s="152"/>
      <c r="N53" s="63"/>
      <c r="O53" s="48" t="str">
        <f t="shared" si="12"/>
        <v>AM</v>
      </c>
      <c r="P53" s="48" t="str">
        <f t="shared" si="13"/>
        <v>-</v>
      </c>
      <c r="Q53" s="63"/>
      <c r="R53" s="48">
        <f t="shared" si="14"/>
        <v>0</v>
      </c>
      <c r="S53" s="45">
        <f t="shared" si="34"/>
        <v>0</v>
      </c>
      <c r="U53" s="48">
        <f t="shared" si="15"/>
        <v>0</v>
      </c>
      <c r="V53" s="48">
        <f t="shared" si="16"/>
        <v>0</v>
      </c>
      <c r="W53" s="48">
        <f t="shared" si="17"/>
        <v>0</v>
      </c>
      <c r="X53" s="48">
        <f t="shared" si="18"/>
        <v>0</v>
      </c>
      <c r="Y53" s="48">
        <f t="shared" si="19"/>
        <v>0</v>
      </c>
      <c r="Z53" s="48">
        <f t="shared" si="20"/>
        <v>0</v>
      </c>
      <c r="AA53" s="48">
        <f t="shared" si="21"/>
        <v>0</v>
      </c>
      <c r="AB53" s="48"/>
      <c r="AC53" s="45">
        <f t="shared" si="26"/>
        <v>0</v>
      </c>
      <c r="AD53" s="45">
        <f t="shared" si="27"/>
        <v>0</v>
      </c>
      <c r="AE53" s="45">
        <f t="shared" si="28"/>
        <v>0</v>
      </c>
      <c r="AF53" s="45">
        <f t="shared" si="29"/>
        <v>0</v>
      </c>
      <c r="AG53" s="45">
        <f t="shared" si="30"/>
        <v>0</v>
      </c>
      <c r="AH53" s="45">
        <f t="shared" si="31"/>
        <v>0</v>
      </c>
      <c r="AI53" s="45">
        <f t="shared" si="32"/>
        <v>0</v>
      </c>
      <c r="AJ53" s="45">
        <f t="shared" si="33"/>
        <v>0</v>
      </c>
      <c r="AK53" s="53">
        <v>195</v>
      </c>
      <c r="AL53" s="62"/>
      <c r="AM53" s="62"/>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row>
    <row r="54" spans="1:65" ht="12.75" customHeight="1" x14ac:dyDescent="0.25">
      <c r="A54" s="147" t="s">
        <v>18</v>
      </c>
      <c r="B54" s="156"/>
      <c r="C54" s="157"/>
      <c r="D54" s="158"/>
      <c r="E54" s="158"/>
      <c r="F54" s="159"/>
      <c r="H54" s="149" t="str">
        <f t="shared" si="24"/>
        <v/>
      </c>
      <c r="I54" s="150" t="str">
        <f t="shared" si="25"/>
        <v/>
      </c>
      <c r="J54" s="150" t="str">
        <f t="shared" si="11"/>
        <v>-</v>
      </c>
      <c r="K54" s="150" t="str">
        <f t="shared" si="22"/>
        <v>-</v>
      </c>
      <c r="L54" s="156"/>
      <c r="M54" s="152"/>
      <c r="N54" s="64"/>
      <c r="O54" s="48" t="str">
        <f t="shared" si="12"/>
        <v>AN</v>
      </c>
      <c r="P54" s="48" t="str">
        <f t="shared" si="13"/>
        <v>-</v>
      </c>
      <c r="Q54" s="64"/>
      <c r="R54" s="48">
        <f t="shared" si="14"/>
        <v>0</v>
      </c>
      <c r="S54" s="45">
        <f t="shared" si="34"/>
        <v>0</v>
      </c>
      <c r="U54" s="48">
        <f t="shared" si="15"/>
        <v>0</v>
      </c>
      <c r="V54" s="48">
        <f t="shared" si="16"/>
        <v>0</v>
      </c>
      <c r="W54" s="48">
        <f t="shared" si="17"/>
        <v>0</v>
      </c>
      <c r="X54" s="48">
        <f t="shared" si="18"/>
        <v>0</v>
      </c>
      <c r="Y54" s="48">
        <f t="shared" si="19"/>
        <v>0</v>
      </c>
      <c r="Z54" s="48">
        <f t="shared" si="20"/>
        <v>0</v>
      </c>
      <c r="AA54" s="48">
        <f t="shared" si="21"/>
        <v>0</v>
      </c>
      <c r="AB54" s="48"/>
      <c r="AC54" s="45">
        <f t="shared" si="26"/>
        <v>0</v>
      </c>
      <c r="AD54" s="45">
        <f t="shared" si="27"/>
        <v>0</v>
      </c>
      <c r="AE54" s="45">
        <f t="shared" si="28"/>
        <v>0</v>
      </c>
      <c r="AF54" s="45">
        <f t="shared" si="29"/>
        <v>0</v>
      </c>
      <c r="AG54" s="45">
        <f t="shared" si="30"/>
        <v>0</v>
      </c>
      <c r="AH54" s="45">
        <f t="shared" si="31"/>
        <v>0</v>
      </c>
      <c r="AI54" s="45">
        <f t="shared" si="32"/>
        <v>0</v>
      </c>
      <c r="AJ54" s="45">
        <f t="shared" si="33"/>
        <v>0</v>
      </c>
      <c r="AK54" s="53">
        <v>200</v>
      </c>
      <c r="AL54" s="62"/>
      <c r="AM54" s="62"/>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row>
    <row r="55" spans="1:65" ht="12.75" customHeight="1" x14ac:dyDescent="0.25">
      <c r="A55" s="147" t="s">
        <v>19</v>
      </c>
      <c r="B55" s="156"/>
      <c r="C55" s="157"/>
      <c r="D55" s="158"/>
      <c r="E55" s="158"/>
      <c r="F55" s="159"/>
      <c r="H55" s="149" t="str">
        <f t="shared" si="24"/>
        <v/>
      </c>
      <c r="I55" s="150" t="str">
        <f t="shared" si="25"/>
        <v/>
      </c>
      <c r="J55" s="150" t="str">
        <f t="shared" si="11"/>
        <v>-</v>
      </c>
      <c r="K55" s="150" t="str">
        <f t="shared" si="22"/>
        <v>-</v>
      </c>
      <c r="L55" s="156"/>
      <c r="M55" s="152"/>
      <c r="N55" s="63"/>
      <c r="O55" s="48" t="str">
        <f t="shared" si="12"/>
        <v>AO</v>
      </c>
      <c r="P55" s="48" t="str">
        <f t="shared" si="13"/>
        <v>-</v>
      </c>
      <c r="Q55" s="63"/>
      <c r="R55" s="48">
        <f t="shared" si="14"/>
        <v>0</v>
      </c>
      <c r="S55" s="45">
        <f t="shared" si="34"/>
        <v>0</v>
      </c>
      <c r="U55" s="48">
        <f t="shared" si="15"/>
        <v>0</v>
      </c>
      <c r="V55" s="48">
        <f t="shared" si="16"/>
        <v>0</v>
      </c>
      <c r="W55" s="48">
        <f t="shared" si="17"/>
        <v>0</v>
      </c>
      <c r="X55" s="48">
        <f t="shared" si="18"/>
        <v>0</v>
      </c>
      <c r="Y55" s="48">
        <f t="shared" si="19"/>
        <v>0</v>
      </c>
      <c r="Z55" s="48">
        <f t="shared" si="20"/>
        <v>0</v>
      </c>
      <c r="AA55" s="48">
        <f t="shared" si="21"/>
        <v>0</v>
      </c>
      <c r="AB55" s="48"/>
      <c r="AC55" s="45">
        <f t="shared" si="26"/>
        <v>0</v>
      </c>
      <c r="AD55" s="45">
        <f t="shared" si="27"/>
        <v>0</v>
      </c>
      <c r="AE55" s="45">
        <f t="shared" si="28"/>
        <v>0</v>
      </c>
      <c r="AF55" s="45">
        <f t="shared" si="29"/>
        <v>0</v>
      </c>
      <c r="AG55" s="45">
        <f t="shared" si="30"/>
        <v>0</v>
      </c>
      <c r="AH55" s="45">
        <f t="shared" si="31"/>
        <v>0</v>
      </c>
      <c r="AI55" s="45">
        <f t="shared" si="32"/>
        <v>0</v>
      </c>
      <c r="AJ55" s="45">
        <f t="shared" si="33"/>
        <v>0</v>
      </c>
      <c r="AK55" s="53">
        <v>205</v>
      </c>
      <c r="AL55" s="62"/>
      <c r="AM55" s="62"/>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row>
    <row r="56" spans="1:65" ht="12.75" customHeight="1" x14ac:dyDescent="0.25">
      <c r="A56" s="147" t="s">
        <v>20</v>
      </c>
      <c r="B56" s="156"/>
      <c r="C56" s="157"/>
      <c r="D56" s="158"/>
      <c r="E56" s="158"/>
      <c r="F56" s="159"/>
      <c r="H56" s="149" t="str">
        <f t="shared" si="24"/>
        <v/>
      </c>
      <c r="I56" s="150" t="str">
        <f t="shared" si="25"/>
        <v/>
      </c>
      <c r="J56" s="150" t="str">
        <f t="shared" si="11"/>
        <v>-</v>
      </c>
      <c r="K56" s="150" t="str">
        <f t="shared" si="22"/>
        <v>-</v>
      </c>
      <c r="L56" s="156"/>
      <c r="M56" s="152"/>
      <c r="N56" s="64"/>
      <c r="O56" s="48" t="str">
        <f t="shared" si="12"/>
        <v>AP</v>
      </c>
      <c r="P56" s="48" t="str">
        <f t="shared" si="13"/>
        <v>-</v>
      </c>
      <c r="Q56" s="64"/>
      <c r="R56" s="48">
        <f t="shared" si="14"/>
        <v>0</v>
      </c>
      <c r="S56" s="45">
        <f t="shared" si="34"/>
        <v>0</v>
      </c>
      <c r="U56" s="48">
        <f t="shared" si="15"/>
        <v>0</v>
      </c>
      <c r="V56" s="48">
        <f t="shared" si="16"/>
        <v>0</v>
      </c>
      <c r="W56" s="48">
        <f t="shared" si="17"/>
        <v>0</v>
      </c>
      <c r="X56" s="48">
        <f t="shared" si="18"/>
        <v>0</v>
      </c>
      <c r="Y56" s="48">
        <f t="shared" si="19"/>
        <v>0</v>
      </c>
      <c r="Z56" s="48">
        <f t="shared" si="20"/>
        <v>0</v>
      </c>
      <c r="AA56" s="48">
        <f t="shared" si="21"/>
        <v>0</v>
      </c>
      <c r="AB56" s="48"/>
      <c r="AC56" s="45">
        <f t="shared" si="26"/>
        <v>0</v>
      </c>
      <c r="AD56" s="45">
        <f t="shared" si="27"/>
        <v>0</v>
      </c>
      <c r="AE56" s="45">
        <f t="shared" si="28"/>
        <v>0</v>
      </c>
      <c r="AF56" s="45">
        <f t="shared" si="29"/>
        <v>0</v>
      </c>
      <c r="AG56" s="45">
        <f t="shared" si="30"/>
        <v>0</v>
      </c>
      <c r="AH56" s="45">
        <f t="shared" si="31"/>
        <v>0</v>
      </c>
      <c r="AI56" s="45">
        <f t="shared" si="32"/>
        <v>0</v>
      </c>
      <c r="AJ56" s="45">
        <f t="shared" si="33"/>
        <v>0</v>
      </c>
      <c r="AK56" s="53">
        <v>210</v>
      </c>
      <c r="AL56" s="62"/>
      <c r="AM56" s="62"/>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row>
    <row r="57" spans="1:65" ht="12.75" customHeight="1" x14ac:dyDescent="0.25">
      <c r="A57" s="147" t="s">
        <v>21</v>
      </c>
      <c r="B57" s="156"/>
      <c r="C57" s="157"/>
      <c r="D57" s="158"/>
      <c r="E57" s="158"/>
      <c r="F57" s="159"/>
      <c r="H57" s="149" t="str">
        <f t="shared" si="24"/>
        <v/>
      </c>
      <c r="I57" s="150" t="str">
        <f t="shared" si="25"/>
        <v/>
      </c>
      <c r="J57" s="150" t="str">
        <f t="shared" si="11"/>
        <v>-</v>
      </c>
      <c r="K57" s="150" t="str">
        <f t="shared" si="22"/>
        <v>-</v>
      </c>
      <c r="L57" s="156"/>
      <c r="M57" s="152"/>
      <c r="N57" s="64"/>
      <c r="O57" s="48" t="str">
        <f t="shared" si="12"/>
        <v>AQ</v>
      </c>
      <c r="P57" s="48" t="str">
        <f t="shared" si="13"/>
        <v>-</v>
      </c>
      <c r="Q57" s="64"/>
      <c r="R57" s="48">
        <f t="shared" si="14"/>
        <v>0</v>
      </c>
      <c r="S57" s="45">
        <f t="shared" si="34"/>
        <v>0</v>
      </c>
      <c r="U57" s="48">
        <f t="shared" si="15"/>
        <v>0</v>
      </c>
      <c r="V57" s="48">
        <f t="shared" si="16"/>
        <v>0</v>
      </c>
      <c r="W57" s="48">
        <f t="shared" si="17"/>
        <v>0</v>
      </c>
      <c r="X57" s="48">
        <f t="shared" si="18"/>
        <v>0</v>
      </c>
      <c r="Y57" s="48">
        <f t="shared" si="19"/>
        <v>0</v>
      </c>
      <c r="Z57" s="48">
        <f t="shared" si="20"/>
        <v>0</v>
      </c>
      <c r="AA57" s="48">
        <f t="shared" si="21"/>
        <v>0</v>
      </c>
      <c r="AB57" s="48"/>
      <c r="AC57" s="45">
        <f t="shared" si="26"/>
        <v>0</v>
      </c>
      <c r="AD57" s="45">
        <f t="shared" si="27"/>
        <v>0</v>
      </c>
      <c r="AE57" s="45">
        <f t="shared" si="28"/>
        <v>0</v>
      </c>
      <c r="AF57" s="45">
        <f t="shared" si="29"/>
        <v>0</v>
      </c>
      <c r="AG57" s="45">
        <f t="shared" si="30"/>
        <v>0</v>
      </c>
      <c r="AH57" s="45">
        <f t="shared" si="31"/>
        <v>0</v>
      </c>
      <c r="AI57" s="45">
        <f t="shared" si="32"/>
        <v>0</v>
      </c>
      <c r="AJ57" s="45">
        <f t="shared" si="33"/>
        <v>0</v>
      </c>
      <c r="AK57" s="53">
        <v>215</v>
      </c>
      <c r="AL57" s="62"/>
      <c r="AM57" s="62"/>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row>
    <row r="58" spans="1:65" ht="12.75" customHeight="1" x14ac:dyDescent="0.25">
      <c r="A58" s="147" t="s">
        <v>22</v>
      </c>
      <c r="B58" s="156"/>
      <c r="C58" s="157"/>
      <c r="D58" s="158"/>
      <c r="E58" s="158"/>
      <c r="F58" s="159"/>
      <c r="H58" s="149" t="str">
        <f t="shared" si="24"/>
        <v/>
      </c>
      <c r="I58" s="150" t="str">
        <f t="shared" si="25"/>
        <v/>
      </c>
      <c r="J58" s="150" t="str">
        <f t="shared" si="11"/>
        <v>-</v>
      </c>
      <c r="K58" s="150" t="str">
        <f t="shared" si="22"/>
        <v>-</v>
      </c>
      <c r="L58" s="156"/>
      <c r="M58" s="152"/>
      <c r="N58" s="64"/>
      <c r="O58" s="48" t="str">
        <f t="shared" si="12"/>
        <v>AR</v>
      </c>
      <c r="P58" s="48" t="str">
        <f t="shared" si="13"/>
        <v>-</v>
      </c>
      <c r="Q58" s="64"/>
      <c r="R58" s="48">
        <f t="shared" si="14"/>
        <v>0</v>
      </c>
      <c r="S58" s="45">
        <f t="shared" si="34"/>
        <v>0</v>
      </c>
      <c r="U58" s="48">
        <f t="shared" si="15"/>
        <v>0</v>
      </c>
      <c r="V58" s="48">
        <f t="shared" si="16"/>
        <v>0</v>
      </c>
      <c r="W58" s="48">
        <f t="shared" si="17"/>
        <v>0</v>
      </c>
      <c r="X58" s="48">
        <f t="shared" si="18"/>
        <v>0</v>
      </c>
      <c r="Y58" s="48">
        <f t="shared" si="19"/>
        <v>0</v>
      </c>
      <c r="Z58" s="48">
        <f t="shared" si="20"/>
        <v>0</v>
      </c>
      <c r="AA58" s="48">
        <f t="shared" si="21"/>
        <v>0</v>
      </c>
      <c r="AB58" s="48"/>
      <c r="AC58" s="45">
        <f t="shared" si="26"/>
        <v>0</v>
      </c>
      <c r="AD58" s="45">
        <f t="shared" si="27"/>
        <v>0</v>
      </c>
      <c r="AE58" s="45">
        <f t="shared" si="28"/>
        <v>0</v>
      </c>
      <c r="AF58" s="45">
        <f t="shared" si="29"/>
        <v>0</v>
      </c>
      <c r="AG58" s="45">
        <f t="shared" si="30"/>
        <v>0</v>
      </c>
      <c r="AH58" s="45">
        <f t="shared" si="31"/>
        <v>0</v>
      </c>
      <c r="AI58" s="45">
        <f t="shared" si="32"/>
        <v>0</v>
      </c>
      <c r="AJ58" s="45">
        <f t="shared" si="33"/>
        <v>0</v>
      </c>
      <c r="AK58" s="53">
        <v>220</v>
      </c>
      <c r="AL58" s="62"/>
      <c r="AM58" s="62"/>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row>
    <row r="59" spans="1:65" ht="12.75" customHeight="1" x14ac:dyDescent="0.25">
      <c r="A59" s="147" t="s">
        <v>23</v>
      </c>
      <c r="B59" s="156"/>
      <c r="C59" s="157"/>
      <c r="D59" s="158"/>
      <c r="E59" s="158"/>
      <c r="F59" s="159"/>
      <c r="H59" s="149" t="str">
        <f t="shared" si="24"/>
        <v/>
      </c>
      <c r="I59" s="150" t="str">
        <f t="shared" si="25"/>
        <v/>
      </c>
      <c r="J59" s="150" t="str">
        <f t="shared" si="11"/>
        <v>-</v>
      </c>
      <c r="K59" s="150" t="str">
        <f t="shared" si="22"/>
        <v>-</v>
      </c>
      <c r="L59" s="156"/>
      <c r="M59" s="152"/>
      <c r="N59" s="63"/>
      <c r="O59" s="48" t="str">
        <f t="shared" si="12"/>
        <v>AS</v>
      </c>
      <c r="P59" s="48" t="str">
        <f t="shared" si="13"/>
        <v>-</v>
      </c>
      <c r="Q59" s="63"/>
      <c r="R59" s="48">
        <f t="shared" si="14"/>
        <v>0</v>
      </c>
      <c r="S59" s="45">
        <f t="shared" si="34"/>
        <v>0</v>
      </c>
      <c r="U59" s="48">
        <f t="shared" si="15"/>
        <v>0</v>
      </c>
      <c r="V59" s="48">
        <f t="shared" si="16"/>
        <v>0</v>
      </c>
      <c r="W59" s="48">
        <f t="shared" si="17"/>
        <v>0</v>
      </c>
      <c r="X59" s="48">
        <f t="shared" si="18"/>
        <v>0</v>
      </c>
      <c r="Y59" s="48">
        <f t="shared" si="19"/>
        <v>0</v>
      </c>
      <c r="Z59" s="48">
        <f t="shared" si="20"/>
        <v>0</v>
      </c>
      <c r="AA59" s="48">
        <f t="shared" si="21"/>
        <v>0</v>
      </c>
      <c r="AB59" s="48"/>
      <c r="AC59" s="45">
        <f t="shared" si="26"/>
        <v>0</v>
      </c>
      <c r="AD59" s="45">
        <f t="shared" si="27"/>
        <v>0</v>
      </c>
      <c r="AE59" s="45">
        <f t="shared" si="28"/>
        <v>0</v>
      </c>
      <c r="AF59" s="45">
        <f t="shared" si="29"/>
        <v>0</v>
      </c>
      <c r="AG59" s="45">
        <f t="shared" si="30"/>
        <v>0</v>
      </c>
      <c r="AH59" s="45">
        <f t="shared" si="31"/>
        <v>0</v>
      </c>
      <c r="AI59" s="45">
        <f t="shared" si="32"/>
        <v>0</v>
      </c>
      <c r="AJ59" s="45">
        <f t="shared" si="33"/>
        <v>0</v>
      </c>
      <c r="AK59" s="53">
        <v>225</v>
      </c>
      <c r="AL59" s="62"/>
      <c r="AM59" s="62"/>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row>
    <row r="60" spans="1:65" ht="12.75" customHeight="1" x14ac:dyDescent="0.25">
      <c r="A60" s="147" t="s">
        <v>24</v>
      </c>
      <c r="B60" s="156"/>
      <c r="C60" s="157"/>
      <c r="D60" s="158"/>
      <c r="E60" s="158"/>
      <c r="F60" s="159"/>
      <c r="H60" s="149" t="str">
        <f t="shared" si="24"/>
        <v/>
      </c>
      <c r="I60" s="150" t="str">
        <f t="shared" si="25"/>
        <v/>
      </c>
      <c r="J60" s="150" t="str">
        <f t="shared" si="11"/>
        <v>-</v>
      </c>
      <c r="K60" s="150" t="str">
        <f t="shared" si="22"/>
        <v>-</v>
      </c>
      <c r="L60" s="156"/>
      <c r="M60" s="152"/>
      <c r="N60" s="64"/>
      <c r="O60" s="48" t="str">
        <f t="shared" si="12"/>
        <v>AT</v>
      </c>
      <c r="P60" s="48" t="str">
        <f t="shared" si="13"/>
        <v>-</v>
      </c>
      <c r="Q60" s="64"/>
      <c r="R60" s="48">
        <f t="shared" si="14"/>
        <v>0</v>
      </c>
      <c r="S60" s="45">
        <f t="shared" si="34"/>
        <v>0</v>
      </c>
      <c r="U60" s="48">
        <f t="shared" si="15"/>
        <v>0</v>
      </c>
      <c r="V60" s="48">
        <f t="shared" si="16"/>
        <v>0</v>
      </c>
      <c r="W60" s="48">
        <f t="shared" si="17"/>
        <v>0</v>
      </c>
      <c r="X60" s="48">
        <f t="shared" si="18"/>
        <v>0</v>
      </c>
      <c r="Y60" s="48">
        <f t="shared" si="19"/>
        <v>0</v>
      </c>
      <c r="Z60" s="48">
        <f t="shared" si="20"/>
        <v>0</v>
      </c>
      <c r="AA60" s="48">
        <f t="shared" si="21"/>
        <v>0</v>
      </c>
      <c r="AB60" s="48"/>
      <c r="AC60" s="45">
        <f t="shared" si="26"/>
        <v>0</v>
      </c>
      <c r="AD60" s="45">
        <f t="shared" si="27"/>
        <v>0</v>
      </c>
      <c r="AE60" s="45">
        <f t="shared" si="28"/>
        <v>0</v>
      </c>
      <c r="AF60" s="45">
        <f t="shared" si="29"/>
        <v>0</v>
      </c>
      <c r="AG60" s="45">
        <f t="shared" si="30"/>
        <v>0</v>
      </c>
      <c r="AH60" s="45">
        <f t="shared" si="31"/>
        <v>0</v>
      </c>
      <c r="AI60" s="45">
        <f t="shared" si="32"/>
        <v>0</v>
      </c>
      <c r="AJ60" s="45">
        <f t="shared" si="33"/>
        <v>0</v>
      </c>
      <c r="AK60" s="53">
        <v>230</v>
      </c>
      <c r="AL60" s="62"/>
      <c r="AM60" s="62"/>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row>
    <row r="61" spans="1:65" ht="12.75" customHeight="1" x14ac:dyDescent="0.25">
      <c r="A61" s="147" t="s">
        <v>25</v>
      </c>
      <c r="B61" s="156"/>
      <c r="C61" s="157"/>
      <c r="D61" s="158"/>
      <c r="E61" s="158"/>
      <c r="F61" s="159"/>
      <c r="H61" s="149" t="str">
        <f t="shared" si="24"/>
        <v/>
      </c>
      <c r="I61" s="150" t="str">
        <f t="shared" si="25"/>
        <v/>
      </c>
      <c r="J61" s="150" t="str">
        <f t="shared" si="11"/>
        <v>-</v>
      </c>
      <c r="K61" s="150" t="str">
        <f t="shared" si="22"/>
        <v>-</v>
      </c>
      <c r="L61" s="156"/>
      <c r="M61" s="152"/>
      <c r="N61" s="63"/>
      <c r="O61" s="48" t="str">
        <f t="shared" si="12"/>
        <v>AU</v>
      </c>
      <c r="P61" s="48" t="str">
        <f t="shared" si="13"/>
        <v>-</v>
      </c>
      <c r="Q61" s="63"/>
      <c r="R61" s="48">
        <f t="shared" si="14"/>
        <v>0</v>
      </c>
      <c r="S61" s="45">
        <f t="shared" si="34"/>
        <v>0</v>
      </c>
      <c r="U61" s="48">
        <f t="shared" si="15"/>
        <v>0</v>
      </c>
      <c r="V61" s="48">
        <f t="shared" si="16"/>
        <v>0</v>
      </c>
      <c r="W61" s="48">
        <f t="shared" si="17"/>
        <v>0</v>
      </c>
      <c r="X61" s="48">
        <f t="shared" si="18"/>
        <v>0</v>
      </c>
      <c r="Y61" s="48">
        <f t="shared" si="19"/>
        <v>0</v>
      </c>
      <c r="Z61" s="48">
        <f t="shared" si="20"/>
        <v>0</v>
      </c>
      <c r="AA61" s="48">
        <f t="shared" si="21"/>
        <v>0</v>
      </c>
      <c r="AB61" s="48"/>
      <c r="AC61" s="45">
        <f t="shared" si="26"/>
        <v>0</v>
      </c>
      <c r="AD61" s="45">
        <f t="shared" si="27"/>
        <v>0</v>
      </c>
      <c r="AE61" s="45">
        <f t="shared" si="28"/>
        <v>0</v>
      </c>
      <c r="AF61" s="45">
        <f t="shared" si="29"/>
        <v>0</v>
      </c>
      <c r="AG61" s="45">
        <f t="shared" si="30"/>
        <v>0</v>
      </c>
      <c r="AH61" s="45">
        <f t="shared" si="31"/>
        <v>0</v>
      </c>
      <c r="AI61" s="45">
        <f t="shared" si="32"/>
        <v>0</v>
      </c>
      <c r="AJ61" s="45">
        <f t="shared" si="33"/>
        <v>0</v>
      </c>
      <c r="AK61" s="53">
        <v>235</v>
      </c>
      <c r="AL61" s="62"/>
      <c r="AM61" s="62"/>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row>
    <row r="62" spans="1:65" ht="12.75" customHeight="1" x14ac:dyDescent="0.25">
      <c r="A62" s="147" t="s">
        <v>26</v>
      </c>
      <c r="B62" s="156"/>
      <c r="C62" s="157"/>
      <c r="D62" s="158"/>
      <c r="E62" s="158"/>
      <c r="F62" s="159"/>
      <c r="H62" s="149" t="str">
        <f t="shared" si="24"/>
        <v/>
      </c>
      <c r="I62" s="150" t="str">
        <f t="shared" si="25"/>
        <v/>
      </c>
      <c r="J62" s="150" t="str">
        <f t="shared" si="11"/>
        <v>-</v>
      </c>
      <c r="K62" s="150" t="str">
        <f t="shared" si="22"/>
        <v>-</v>
      </c>
      <c r="L62" s="156"/>
      <c r="M62" s="152"/>
      <c r="N62" s="64"/>
      <c r="O62" s="48" t="str">
        <f t="shared" si="12"/>
        <v>AV</v>
      </c>
      <c r="P62" s="48" t="str">
        <f t="shared" si="13"/>
        <v>-</v>
      </c>
      <c r="Q62" s="64"/>
      <c r="R62" s="48">
        <f t="shared" si="14"/>
        <v>0</v>
      </c>
      <c r="S62" s="45">
        <f t="shared" si="34"/>
        <v>0</v>
      </c>
      <c r="U62" s="48">
        <f t="shared" si="15"/>
        <v>0</v>
      </c>
      <c r="V62" s="48">
        <f t="shared" si="16"/>
        <v>0</v>
      </c>
      <c r="W62" s="48">
        <f t="shared" si="17"/>
        <v>0</v>
      </c>
      <c r="X62" s="48">
        <f t="shared" si="18"/>
        <v>0</v>
      </c>
      <c r="Y62" s="48">
        <f t="shared" si="19"/>
        <v>0</v>
      </c>
      <c r="Z62" s="48">
        <f t="shared" si="20"/>
        <v>0</v>
      </c>
      <c r="AA62" s="48">
        <f t="shared" si="21"/>
        <v>0</v>
      </c>
      <c r="AB62" s="48"/>
      <c r="AC62" s="45">
        <f t="shared" si="26"/>
        <v>0</v>
      </c>
      <c r="AD62" s="45">
        <f t="shared" si="27"/>
        <v>0</v>
      </c>
      <c r="AE62" s="45">
        <f t="shared" si="28"/>
        <v>0</v>
      </c>
      <c r="AF62" s="45">
        <f t="shared" si="29"/>
        <v>0</v>
      </c>
      <c r="AG62" s="45">
        <f t="shared" si="30"/>
        <v>0</v>
      </c>
      <c r="AH62" s="45">
        <f t="shared" si="31"/>
        <v>0</v>
      </c>
      <c r="AI62" s="45">
        <f t="shared" si="32"/>
        <v>0</v>
      </c>
      <c r="AJ62" s="45">
        <f t="shared" si="33"/>
        <v>0</v>
      </c>
      <c r="AK62" s="53">
        <v>240</v>
      </c>
      <c r="AL62" s="62"/>
      <c r="AM62" s="62"/>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row>
    <row r="63" spans="1:65" ht="12.75" customHeight="1" x14ac:dyDescent="0.25">
      <c r="A63" s="147" t="s">
        <v>27</v>
      </c>
      <c r="B63" s="156"/>
      <c r="C63" s="157"/>
      <c r="D63" s="158"/>
      <c r="E63" s="158"/>
      <c r="F63" s="159"/>
      <c r="H63" s="149" t="str">
        <f t="shared" si="24"/>
        <v/>
      </c>
      <c r="I63" s="150" t="str">
        <f t="shared" si="25"/>
        <v/>
      </c>
      <c r="J63" s="150" t="str">
        <f t="shared" si="11"/>
        <v>-</v>
      </c>
      <c r="K63" s="150" t="str">
        <f t="shared" si="22"/>
        <v>-</v>
      </c>
      <c r="L63" s="156"/>
      <c r="M63" s="152"/>
      <c r="N63" s="63"/>
      <c r="O63" s="48" t="str">
        <f t="shared" si="12"/>
        <v>AW</v>
      </c>
      <c r="P63" s="48" t="str">
        <f t="shared" si="13"/>
        <v>-</v>
      </c>
      <c r="Q63" s="63"/>
      <c r="R63" s="48">
        <f t="shared" si="14"/>
        <v>0</v>
      </c>
      <c r="S63" s="45">
        <f t="shared" si="34"/>
        <v>0</v>
      </c>
      <c r="U63" s="48">
        <f t="shared" si="15"/>
        <v>0</v>
      </c>
      <c r="V63" s="48">
        <f t="shared" si="16"/>
        <v>0</v>
      </c>
      <c r="W63" s="48">
        <f t="shared" si="17"/>
        <v>0</v>
      </c>
      <c r="X63" s="48">
        <f t="shared" si="18"/>
        <v>0</v>
      </c>
      <c r="Y63" s="48">
        <f t="shared" si="19"/>
        <v>0</v>
      </c>
      <c r="Z63" s="48">
        <f t="shared" si="20"/>
        <v>0</v>
      </c>
      <c r="AA63" s="48">
        <f t="shared" si="21"/>
        <v>0</v>
      </c>
      <c r="AB63" s="48"/>
      <c r="AC63" s="45">
        <f t="shared" si="26"/>
        <v>0</v>
      </c>
      <c r="AD63" s="45">
        <f t="shared" si="27"/>
        <v>0</v>
      </c>
      <c r="AE63" s="45">
        <f t="shared" si="28"/>
        <v>0</v>
      </c>
      <c r="AF63" s="45">
        <f t="shared" si="29"/>
        <v>0</v>
      </c>
      <c r="AG63" s="45">
        <f t="shared" si="30"/>
        <v>0</v>
      </c>
      <c r="AH63" s="45">
        <f t="shared" si="31"/>
        <v>0</v>
      </c>
      <c r="AI63" s="45">
        <f t="shared" si="32"/>
        <v>0</v>
      </c>
      <c r="AJ63" s="45">
        <f t="shared" si="33"/>
        <v>0</v>
      </c>
      <c r="AK63" s="53">
        <v>245</v>
      </c>
      <c r="AL63" s="62"/>
      <c r="AM63" s="62"/>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row>
    <row r="64" spans="1:65" ht="12.75" customHeight="1" x14ac:dyDescent="0.25">
      <c r="A64" s="147" t="s">
        <v>28</v>
      </c>
      <c r="B64" s="156"/>
      <c r="C64" s="157"/>
      <c r="D64" s="158"/>
      <c r="E64" s="158"/>
      <c r="F64" s="159"/>
      <c r="H64" s="149" t="str">
        <f t="shared" si="24"/>
        <v/>
      </c>
      <c r="I64" s="150" t="str">
        <f t="shared" si="25"/>
        <v/>
      </c>
      <c r="J64" s="150" t="str">
        <f t="shared" si="11"/>
        <v>-</v>
      </c>
      <c r="K64" s="150" t="str">
        <f t="shared" si="22"/>
        <v>-</v>
      </c>
      <c r="L64" s="156"/>
      <c r="M64" s="152"/>
      <c r="N64" s="63"/>
      <c r="O64" s="48" t="str">
        <f t="shared" si="12"/>
        <v>AX</v>
      </c>
      <c r="P64" s="48" t="str">
        <f t="shared" si="13"/>
        <v>-</v>
      </c>
      <c r="Q64" s="63"/>
      <c r="R64" s="48">
        <f t="shared" si="14"/>
        <v>0</v>
      </c>
      <c r="S64" s="45">
        <f t="shared" si="34"/>
        <v>0</v>
      </c>
      <c r="U64" s="48">
        <f t="shared" si="15"/>
        <v>0</v>
      </c>
      <c r="V64" s="48">
        <f t="shared" si="16"/>
        <v>0</v>
      </c>
      <c r="W64" s="48">
        <f t="shared" si="17"/>
        <v>0</v>
      </c>
      <c r="X64" s="48">
        <f t="shared" si="18"/>
        <v>0</v>
      </c>
      <c r="Y64" s="48">
        <f t="shared" si="19"/>
        <v>0</v>
      </c>
      <c r="Z64" s="48">
        <f t="shared" si="20"/>
        <v>0</v>
      </c>
      <c r="AA64" s="48">
        <f t="shared" si="21"/>
        <v>0</v>
      </c>
      <c r="AB64" s="48"/>
      <c r="AC64" s="45">
        <f t="shared" si="26"/>
        <v>0</v>
      </c>
      <c r="AD64" s="45">
        <f t="shared" si="27"/>
        <v>0</v>
      </c>
      <c r="AE64" s="45">
        <f t="shared" si="28"/>
        <v>0</v>
      </c>
      <c r="AF64" s="45">
        <f t="shared" si="29"/>
        <v>0</v>
      </c>
      <c r="AG64" s="45">
        <f t="shared" si="30"/>
        <v>0</v>
      </c>
      <c r="AH64" s="45">
        <f t="shared" si="31"/>
        <v>0</v>
      </c>
      <c r="AI64" s="45">
        <f t="shared" si="32"/>
        <v>0</v>
      </c>
      <c r="AJ64" s="45">
        <f t="shared" si="33"/>
        <v>0</v>
      </c>
      <c r="AK64" s="53">
        <v>250</v>
      </c>
      <c r="AL64" s="62"/>
      <c r="AM64" s="62"/>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row>
    <row r="65" spans="1:65" ht="12.75" customHeight="1" x14ac:dyDescent="0.25">
      <c r="A65" s="147" t="s">
        <v>29</v>
      </c>
      <c r="B65" s="156"/>
      <c r="C65" s="157"/>
      <c r="D65" s="158"/>
      <c r="E65" s="158"/>
      <c r="F65" s="159"/>
      <c r="H65" s="149" t="str">
        <f t="shared" si="24"/>
        <v/>
      </c>
      <c r="I65" s="150" t="str">
        <f t="shared" si="25"/>
        <v/>
      </c>
      <c r="J65" s="150" t="str">
        <f t="shared" si="11"/>
        <v>-</v>
      </c>
      <c r="K65" s="150" t="str">
        <f t="shared" si="22"/>
        <v>-</v>
      </c>
      <c r="L65" s="156"/>
      <c r="M65" s="152"/>
      <c r="N65" s="63"/>
      <c r="O65" s="48" t="str">
        <f t="shared" si="12"/>
        <v>AY</v>
      </c>
      <c r="P65" s="48" t="str">
        <f t="shared" si="13"/>
        <v>-</v>
      </c>
      <c r="Q65" s="63"/>
      <c r="R65" s="48">
        <f t="shared" si="14"/>
        <v>0</v>
      </c>
      <c r="S65" s="45">
        <f t="shared" si="34"/>
        <v>0</v>
      </c>
      <c r="U65" s="48">
        <f t="shared" si="15"/>
        <v>0</v>
      </c>
      <c r="V65" s="48">
        <f t="shared" si="16"/>
        <v>0</v>
      </c>
      <c r="W65" s="48">
        <f t="shared" si="17"/>
        <v>0</v>
      </c>
      <c r="X65" s="48">
        <f t="shared" si="18"/>
        <v>0</v>
      </c>
      <c r="Y65" s="48">
        <f t="shared" si="19"/>
        <v>0</v>
      </c>
      <c r="Z65" s="48">
        <f t="shared" si="20"/>
        <v>0</v>
      </c>
      <c r="AA65" s="48">
        <f t="shared" si="21"/>
        <v>0</v>
      </c>
      <c r="AB65" s="48"/>
      <c r="AC65" s="45">
        <f t="shared" si="26"/>
        <v>0</v>
      </c>
      <c r="AD65" s="45">
        <f t="shared" si="27"/>
        <v>0</v>
      </c>
      <c r="AE65" s="45">
        <f t="shared" si="28"/>
        <v>0</v>
      </c>
      <c r="AF65" s="45">
        <f t="shared" si="29"/>
        <v>0</v>
      </c>
      <c r="AG65" s="45">
        <f t="shared" si="30"/>
        <v>0</v>
      </c>
      <c r="AH65" s="45">
        <f t="shared" si="31"/>
        <v>0</v>
      </c>
      <c r="AI65" s="45">
        <f t="shared" si="32"/>
        <v>0</v>
      </c>
      <c r="AJ65" s="45">
        <f t="shared" si="33"/>
        <v>0</v>
      </c>
      <c r="AK65" s="53">
        <v>255</v>
      </c>
      <c r="AL65" s="62"/>
      <c r="AM65" s="62"/>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row>
    <row r="66" spans="1:65" ht="12.75" customHeight="1" x14ac:dyDescent="0.25">
      <c r="A66" s="147" t="s">
        <v>30</v>
      </c>
      <c r="B66" s="156"/>
      <c r="C66" s="157"/>
      <c r="D66" s="158"/>
      <c r="E66" s="158"/>
      <c r="F66" s="159"/>
      <c r="H66" s="149" t="str">
        <f t="shared" si="24"/>
        <v/>
      </c>
      <c r="I66" s="150" t="str">
        <f t="shared" si="25"/>
        <v/>
      </c>
      <c r="J66" s="150" t="str">
        <f t="shared" si="11"/>
        <v>-</v>
      </c>
      <c r="K66" s="150" t="str">
        <f t="shared" si="22"/>
        <v>-</v>
      </c>
      <c r="L66" s="156"/>
      <c r="M66" s="152"/>
      <c r="N66" s="63"/>
      <c r="O66" s="48" t="str">
        <f t="shared" si="12"/>
        <v>AZ</v>
      </c>
      <c r="P66" s="48" t="str">
        <f t="shared" si="13"/>
        <v>-</v>
      </c>
      <c r="Q66" s="63"/>
      <c r="R66" s="48">
        <f t="shared" si="14"/>
        <v>0</v>
      </c>
      <c r="S66" s="45">
        <f t="shared" si="34"/>
        <v>0</v>
      </c>
      <c r="U66" s="48">
        <f t="shared" si="15"/>
        <v>0</v>
      </c>
      <c r="V66" s="48">
        <f t="shared" si="16"/>
        <v>0</v>
      </c>
      <c r="W66" s="48">
        <f t="shared" si="17"/>
        <v>0</v>
      </c>
      <c r="X66" s="48">
        <f t="shared" si="18"/>
        <v>0</v>
      </c>
      <c r="Y66" s="48">
        <f t="shared" si="19"/>
        <v>0</v>
      </c>
      <c r="Z66" s="48">
        <f t="shared" si="20"/>
        <v>0</v>
      </c>
      <c r="AA66" s="48">
        <f t="shared" si="21"/>
        <v>0</v>
      </c>
      <c r="AB66" s="48"/>
      <c r="AC66" s="45">
        <f t="shared" si="26"/>
        <v>0</v>
      </c>
      <c r="AD66" s="45">
        <f t="shared" si="27"/>
        <v>0</v>
      </c>
      <c r="AE66" s="45">
        <f t="shared" si="28"/>
        <v>0</v>
      </c>
      <c r="AF66" s="45">
        <f t="shared" si="29"/>
        <v>0</v>
      </c>
      <c r="AG66" s="45">
        <f t="shared" si="30"/>
        <v>0</v>
      </c>
      <c r="AH66" s="45">
        <f t="shared" si="31"/>
        <v>0</v>
      </c>
      <c r="AI66" s="45">
        <f t="shared" si="32"/>
        <v>0</v>
      </c>
      <c r="AJ66" s="45">
        <f t="shared" si="33"/>
        <v>0</v>
      </c>
      <c r="AK66" s="53">
        <v>260</v>
      </c>
      <c r="AL66" s="62"/>
      <c r="AM66" s="62"/>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row>
    <row r="67" spans="1:65" ht="12.75" customHeight="1" x14ac:dyDescent="0.25">
      <c r="A67" s="147" t="s">
        <v>31</v>
      </c>
      <c r="B67" s="156"/>
      <c r="C67" s="157"/>
      <c r="D67" s="158"/>
      <c r="E67" s="158"/>
      <c r="F67" s="159"/>
      <c r="H67" s="149" t="str">
        <f t="shared" si="24"/>
        <v/>
      </c>
      <c r="I67" s="150" t="str">
        <f t="shared" si="25"/>
        <v/>
      </c>
      <c r="J67" s="150" t="str">
        <f t="shared" si="11"/>
        <v>-</v>
      </c>
      <c r="K67" s="150" t="str">
        <f t="shared" si="22"/>
        <v>-</v>
      </c>
      <c r="L67" s="156"/>
      <c r="M67" s="152"/>
      <c r="N67" s="63"/>
      <c r="O67" s="48" t="str">
        <f t="shared" si="12"/>
        <v>BA</v>
      </c>
      <c r="P67" s="48" t="str">
        <f t="shared" si="13"/>
        <v>-</v>
      </c>
      <c r="Q67" s="63"/>
      <c r="R67" s="48">
        <f t="shared" si="14"/>
        <v>0</v>
      </c>
      <c r="S67" s="45">
        <f t="shared" si="34"/>
        <v>0</v>
      </c>
      <c r="U67" s="48">
        <f t="shared" si="15"/>
        <v>0</v>
      </c>
      <c r="V67" s="48">
        <f t="shared" si="16"/>
        <v>0</v>
      </c>
      <c r="W67" s="48">
        <f t="shared" si="17"/>
        <v>0</v>
      </c>
      <c r="X67" s="48">
        <f t="shared" si="18"/>
        <v>0</v>
      </c>
      <c r="Y67" s="48">
        <f t="shared" si="19"/>
        <v>0</v>
      </c>
      <c r="Z67" s="48">
        <f t="shared" si="20"/>
        <v>0</v>
      </c>
      <c r="AA67" s="48">
        <f t="shared" si="21"/>
        <v>0</v>
      </c>
      <c r="AB67" s="48"/>
      <c r="AC67" s="45">
        <f t="shared" si="26"/>
        <v>0</v>
      </c>
      <c r="AD67" s="45">
        <f t="shared" si="27"/>
        <v>0</v>
      </c>
      <c r="AE67" s="45">
        <f t="shared" si="28"/>
        <v>0</v>
      </c>
      <c r="AF67" s="45">
        <f t="shared" si="29"/>
        <v>0</v>
      </c>
      <c r="AG67" s="45">
        <f t="shared" si="30"/>
        <v>0</v>
      </c>
      <c r="AH67" s="45">
        <f t="shared" si="31"/>
        <v>0</v>
      </c>
      <c r="AI67" s="45">
        <f t="shared" si="32"/>
        <v>0</v>
      </c>
      <c r="AJ67" s="45">
        <f t="shared" si="33"/>
        <v>0</v>
      </c>
      <c r="AK67" s="53">
        <v>265</v>
      </c>
      <c r="AL67" s="62"/>
      <c r="AM67" s="62"/>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row>
    <row r="68" spans="1:65" ht="12.75" customHeight="1" x14ac:dyDescent="0.25">
      <c r="A68" s="147" t="s">
        <v>5</v>
      </c>
      <c r="B68" s="156"/>
      <c r="C68" s="157"/>
      <c r="D68" s="158"/>
      <c r="E68" s="158"/>
      <c r="F68" s="159"/>
      <c r="H68" s="149" t="str">
        <f t="shared" si="24"/>
        <v/>
      </c>
      <c r="I68" s="150" t="str">
        <f>IF(ISERROR(F68*H68),"",F68*H68)</f>
        <v/>
      </c>
      <c r="J68" s="150" t="str">
        <f t="shared" si="11"/>
        <v>-</v>
      </c>
      <c r="K68" s="150" t="str">
        <f t="shared" si="22"/>
        <v>-</v>
      </c>
      <c r="L68" s="156"/>
      <c r="M68" s="152"/>
      <c r="N68" s="64"/>
      <c r="O68" s="48" t="str">
        <f t="shared" si="12"/>
        <v>BB</v>
      </c>
      <c r="P68" s="48" t="str">
        <f t="shared" si="13"/>
        <v>-</v>
      </c>
      <c r="Q68" s="64"/>
      <c r="R68" s="48">
        <f t="shared" si="14"/>
        <v>0</v>
      </c>
      <c r="S68" s="45">
        <f t="shared" si="34"/>
        <v>0</v>
      </c>
      <c r="U68" s="48">
        <f t="shared" si="15"/>
        <v>0</v>
      </c>
      <c r="V68" s="48">
        <f t="shared" si="16"/>
        <v>0</v>
      </c>
      <c r="W68" s="48">
        <f t="shared" si="17"/>
        <v>0</v>
      </c>
      <c r="X68" s="48">
        <f t="shared" si="18"/>
        <v>0</v>
      </c>
      <c r="Y68" s="48">
        <f t="shared" si="19"/>
        <v>0</v>
      </c>
      <c r="Z68" s="48">
        <f t="shared" si="20"/>
        <v>0</v>
      </c>
      <c r="AA68" s="48">
        <f t="shared" si="21"/>
        <v>0</v>
      </c>
      <c r="AB68" s="48"/>
      <c r="AC68" s="45">
        <f t="shared" si="26"/>
        <v>0</v>
      </c>
      <c r="AD68" s="45">
        <f t="shared" si="27"/>
        <v>0</v>
      </c>
      <c r="AE68" s="45">
        <f t="shared" si="28"/>
        <v>0</v>
      </c>
      <c r="AF68" s="45">
        <f t="shared" si="29"/>
        <v>0</v>
      </c>
      <c r="AG68" s="45">
        <f t="shared" si="30"/>
        <v>0</v>
      </c>
      <c r="AH68" s="45">
        <f t="shared" si="31"/>
        <v>0</v>
      </c>
      <c r="AI68" s="45">
        <f t="shared" si="32"/>
        <v>0</v>
      </c>
      <c r="AJ68" s="45">
        <f t="shared" si="33"/>
        <v>0</v>
      </c>
      <c r="AK68" s="53">
        <v>270</v>
      </c>
      <c r="AL68" s="62"/>
      <c r="AM68" s="62"/>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row>
    <row r="69" spans="1:65" ht="12.75" customHeight="1" x14ac:dyDescent="0.25">
      <c r="A69" s="148" t="s">
        <v>86</v>
      </c>
      <c r="B69" s="156"/>
      <c r="C69" s="157"/>
      <c r="D69" s="158"/>
      <c r="E69" s="158"/>
      <c r="F69" s="159"/>
      <c r="H69" s="149" t="str">
        <f t="shared" ref="H69:H77" si="35">IF(C69="TracPipe",R69,IF(C69="Rigid",S69,""))</f>
        <v/>
      </c>
      <c r="I69" s="150" t="str">
        <f t="shared" ref="I69:I77" si="36">IF(ISERROR(F69*H69),"",F69*H69)</f>
        <v/>
      </c>
      <c r="J69" s="150" t="str">
        <f t="shared" si="11"/>
        <v>-</v>
      </c>
      <c r="K69" s="150" t="str">
        <f t="shared" ref="K69:K77" si="37">IF(ISERROR(J69-I69),"-",J69-I69)</f>
        <v>-</v>
      </c>
      <c r="L69" s="156"/>
      <c r="M69" s="152"/>
      <c r="N69" s="64"/>
      <c r="O69" s="48" t="str">
        <f t="shared" si="12"/>
        <v>BC</v>
      </c>
      <c r="P69" s="48" t="str">
        <f t="shared" ref="P69:P77" si="38">K69</f>
        <v>-</v>
      </c>
      <c r="Q69" s="64"/>
      <c r="R69" s="48">
        <f t="shared" si="14"/>
        <v>0</v>
      </c>
      <c r="S69" s="45">
        <f t="shared" si="34"/>
        <v>0</v>
      </c>
      <c r="U69" s="48">
        <f t="shared" si="15"/>
        <v>0</v>
      </c>
      <c r="V69" s="48">
        <f t="shared" si="16"/>
        <v>0</v>
      </c>
      <c r="W69" s="48">
        <f t="shared" si="17"/>
        <v>0</v>
      </c>
      <c r="X69" s="48">
        <f t="shared" si="18"/>
        <v>0</v>
      </c>
      <c r="Y69" s="48">
        <f t="shared" si="19"/>
        <v>0</v>
      </c>
      <c r="Z69" s="48">
        <f t="shared" si="20"/>
        <v>0</v>
      </c>
      <c r="AA69" s="48">
        <f t="shared" si="21"/>
        <v>0</v>
      </c>
      <c r="AB69" s="48"/>
      <c r="AC69" s="45">
        <f t="shared" si="26"/>
        <v>0</v>
      </c>
      <c r="AD69" s="45">
        <f t="shared" si="27"/>
        <v>0</v>
      </c>
      <c r="AE69" s="45">
        <f t="shared" si="28"/>
        <v>0</v>
      </c>
      <c r="AF69" s="45">
        <f t="shared" si="29"/>
        <v>0</v>
      </c>
      <c r="AG69" s="45">
        <f t="shared" si="30"/>
        <v>0</v>
      </c>
      <c r="AH69" s="45">
        <f t="shared" si="31"/>
        <v>0</v>
      </c>
      <c r="AI69" s="45">
        <f t="shared" si="32"/>
        <v>0</v>
      </c>
      <c r="AJ69" s="45">
        <f t="shared" si="33"/>
        <v>0</v>
      </c>
      <c r="AK69" s="53">
        <v>275</v>
      </c>
      <c r="AL69" s="62"/>
      <c r="AM69" s="62"/>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row>
    <row r="70" spans="1:65" ht="12.75" customHeight="1" x14ac:dyDescent="0.25">
      <c r="A70" s="148" t="s">
        <v>87</v>
      </c>
      <c r="B70" s="156"/>
      <c r="C70" s="157"/>
      <c r="D70" s="158"/>
      <c r="E70" s="158"/>
      <c r="F70" s="159"/>
      <c r="H70" s="149" t="str">
        <f t="shared" si="35"/>
        <v/>
      </c>
      <c r="I70" s="150" t="str">
        <f t="shared" si="36"/>
        <v/>
      </c>
      <c r="J70" s="150" t="str">
        <f t="shared" si="11"/>
        <v>-</v>
      </c>
      <c r="K70" s="150" t="str">
        <f t="shared" si="37"/>
        <v>-</v>
      </c>
      <c r="L70" s="156"/>
      <c r="M70" s="152"/>
      <c r="N70" s="64"/>
      <c r="O70" s="48" t="str">
        <f t="shared" si="12"/>
        <v>BD</v>
      </c>
      <c r="P70" s="48" t="str">
        <f t="shared" si="38"/>
        <v>-</v>
      </c>
      <c r="Q70" s="64"/>
      <c r="R70" s="48">
        <f t="shared" si="14"/>
        <v>0</v>
      </c>
      <c r="S70" s="45">
        <f t="shared" si="34"/>
        <v>0</v>
      </c>
      <c r="U70" s="48">
        <f t="shared" si="15"/>
        <v>0</v>
      </c>
      <c r="V70" s="48">
        <f t="shared" si="16"/>
        <v>0</v>
      </c>
      <c r="W70" s="48">
        <f t="shared" si="17"/>
        <v>0</v>
      </c>
      <c r="X70" s="48">
        <f t="shared" si="18"/>
        <v>0</v>
      </c>
      <c r="Y70" s="48">
        <f t="shared" si="19"/>
        <v>0</v>
      </c>
      <c r="Z70" s="48">
        <f t="shared" si="20"/>
        <v>0</v>
      </c>
      <c r="AA70" s="48">
        <f t="shared" si="21"/>
        <v>0</v>
      </c>
      <c r="AB70" s="48"/>
      <c r="AC70" s="45">
        <f t="shared" si="26"/>
        <v>0</v>
      </c>
      <c r="AD70" s="45">
        <f t="shared" si="27"/>
        <v>0</v>
      </c>
      <c r="AE70" s="45">
        <f t="shared" si="28"/>
        <v>0</v>
      </c>
      <c r="AF70" s="45">
        <f t="shared" si="29"/>
        <v>0</v>
      </c>
      <c r="AG70" s="45">
        <f t="shared" si="30"/>
        <v>0</v>
      </c>
      <c r="AH70" s="45">
        <f t="shared" si="31"/>
        <v>0</v>
      </c>
      <c r="AI70" s="45">
        <f t="shared" si="32"/>
        <v>0</v>
      </c>
      <c r="AJ70" s="45">
        <f t="shared" si="33"/>
        <v>0</v>
      </c>
      <c r="AK70" s="53">
        <v>280</v>
      </c>
      <c r="AL70" s="62"/>
      <c r="AM70" s="62"/>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row>
    <row r="71" spans="1:65" ht="12.75" customHeight="1" x14ac:dyDescent="0.25">
      <c r="A71" s="148" t="s">
        <v>88</v>
      </c>
      <c r="B71" s="156"/>
      <c r="C71" s="157"/>
      <c r="D71" s="158"/>
      <c r="E71" s="158"/>
      <c r="F71" s="159"/>
      <c r="H71" s="149" t="str">
        <f t="shared" si="35"/>
        <v/>
      </c>
      <c r="I71" s="150" t="str">
        <f t="shared" si="36"/>
        <v/>
      </c>
      <c r="J71" s="150" t="str">
        <f t="shared" si="11"/>
        <v>-</v>
      </c>
      <c r="K71" s="150" t="str">
        <f t="shared" si="37"/>
        <v>-</v>
      </c>
      <c r="L71" s="156"/>
      <c r="M71" s="152"/>
      <c r="N71" s="64"/>
      <c r="O71" s="48" t="str">
        <f t="shared" si="12"/>
        <v>BE</v>
      </c>
      <c r="P71" s="48" t="str">
        <f t="shared" si="38"/>
        <v>-</v>
      </c>
      <c r="Q71" s="64"/>
      <c r="R71" s="48">
        <f t="shared" si="14"/>
        <v>0</v>
      </c>
      <c r="S71" s="45">
        <f t="shared" si="34"/>
        <v>0</v>
      </c>
      <c r="U71" s="48">
        <f t="shared" si="15"/>
        <v>0</v>
      </c>
      <c r="V71" s="48">
        <f t="shared" si="16"/>
        <v>0</v>
      </c>
      <c r="W71" s="48">
        <f t="shared" si="17"/>
        <v>0</v>
      </c>
      <c r="X71" s="48">
        <f t="shared" si="18"/>
        <v>0</v>
      </c>
      <c r="Y71" s="48">
        <f t="shared" si="19"/>
        <v>0</v>
      </c>
      <c r="Z71" s="48">
        <f t="shared" si="20"/>
        <v>0</v>
      </c>
      <c r="AA71" s="48">
        <f t="shared" si="21"/>
        <v>0</v>
      </c>
      <c r="AB71" s="48"/>
      <c r="AC71" s="45">
        <f t="shared" si="26"/>
        <v>0</v>
      </c>
      <c r="AD71" s="45">
        <f t="shared" si="27"/>
        <v>0</v>
      </c>
      <c r="AE71" s="45">
        <f t="shared" si="28"/>
        <v>0</v>
      </c>
      <c r="AF71" s="45">
        <f t="shared" si="29"/>
        <v>0</v>
      </c>
      <c r="AG71" s="45">
        <f t="shared" si="30"/>
        <v>0</v>
      </c>
      <c r="AH71" s="45">
        <f t="shared" si="31"/>
        <v>0</v>
      </c>
      <c r="AI71" s="45">
        <f t="shared" si="32"/>
        <v>0</v>
      </c>
      <c r="AJ71" s="45">
        <f t="shared" si="33"/>
        <v>0</v>
      </c>
      <c r="AK71" s="53">
        <v>285</v>
      </c>
      <c r="AL71" s="62"/>
      <c r="AM71" s="62"/>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row>
    <row r="72" spans="1:65" ht="12.75" customHeight="1" x14ac:dyDescent="0.25">
      <c r="A72" s="148" t="s">
        <v>89</v>
      </c>
      <c r="B72" s="156"/>
      <c r="C72" s="157"/>
      <c r="D72" s="158"/>
      <c r="E72" s="158"/>
      <c r="F72" s="159"/>
      <c r="H72" s="149" t="str">
        <f t="shared" si="35"/>
        <v/>
      </c>
      <c r="I72" s="150" t="str">
        <f t="shared" si="36"/>
        <v/>
      </c>
      <c r="J72" s="150" t="str">
        <f t="shared" si="11"/>
        <v>-</v>
      </c>
      <c r="K72" s="150" t="str">
        <f t="shared" si="37"/>
        <v>-</v>
      </c>
      <c r="L72" s="156"/>
      <c r="M72" s="152"/>
      <c r="N72" s="64"/>
      <c r="O72" s="48" t="str">
        <f t="shared" si="12"/>
        <v>BF</v>
      </c>
      <c r="P72" s="48" t="str">
        <f t="shared" si="38"/>
        <v>-</v>
      </c>
      <c r="Q72" s="64"/>
      <c r="R72" s="48">
        <f t="shared" si="14"/>
        <v>0</v>
      </c>
      <c r="S72" s="45">
        <f t="shared" si="34"/>
        <v>0</v>
      </c>
      <c r="U72" s="48">
        <f t="shared" si="15"/>
        <v>0</v>
      </c>
      <c r="V72" s="48">
        <f t="shared" si="16"/>
        <v>0</v>
      </c>
      <c r="W72" s="48">
        <f t="shared" si="17"/>
        <v>0</v>
      </c>
      <c r="X72" s="48">
        <f t="shared" si="18"/>
        <v>0</v>
      </c>
      <c r="Y72" s="48">
        <f t="shared" si="19"/>
        <v>0</v>
      </c>
      <c r="Z72" s="48">
        <f t="shared" si="20"/>
        <v>0</v>
      </c>
      <c r="AA72" s="48">
        <f t="shared" si="21"/>
        <v>0</v>
      </c>
      <c r="AB72" s="48"/>
      <c r="AC72" s="45">
        <f t="shared" si="26"/>
        <v>0</v>
      </c>
      <c r="AD72" s="45">
        <f t="shared" si="27"/>
        <v>0</v>
      </c>
      <c r="AE72" s="45">
        <f t="shared" si="28"/>
        <v>0</v>
      </c>
      <c r="AF72" s="45">
        <f t="shared" si="29"/>
        <v>0</v>
      </c>
      <c r="AG72" s="45">
        <f t="shared" si="30"/>
        <v>0</v>
      </c>
      <c r="AH72" s="45">
        <f t="shared" si="31"/>
        <v>0</v>
      </c>
      <c r="AI72" s="45">
        <f t="shared" si="32"/>
        <v>0</v>
      </c>
      <c r="AJ72" s="45">
        <f t="shared" si="33"/>
        <v>0</v>
      </c>
      <c r="AK72" s="53">
        <v>290</v>
      </c>
      <c r="AL72" s="62"/>
      <c r="AM72" s="62"/>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row>
    <row r="73" spans="1:65" ht="12.75" customHeight="1" x14ac:dyDescent="0.25">
      <c r="A73" s="148" t="s">
        <v>90</v>
      </c>
      <c r="B73" s="156"/>
      <c r="C73" s="157"/>
      <c r="D73" s="158"/>
      <c r="E73" s="158"/>
      <c r="F73" s="159"/>
      <c r="H73" s="149" t="str">
        <f t="shared" si="35"/>
        <v/>
      </c>
      <c r="I73" s="150" t="str">
        <f t="shared" si="36"/>
        <v/>
      </c>
      <c r="J73" s="150" t="str">
        <f t="shared" si="11"/>
        <v>-</v>
      </c>
      <c r="K73" s="150" t="str">
        <f t="shared" si="37"/>
        <v>-</v>
      </c>
      <c r="L73" s="156"/>
      <c r="M73" s="152"/>
      <c r="N73" s="64"/>
      <c r="O73" s="48" t="str">
        <f t="shared" si="12"/>
        <v>BG</v>
      </c>
      <c r="P73" s="48" t="str">
        <f t="shared" si="38"/>
        <v>-</v>
      </c>
      <c r="Q73" s="64"/>
      <c r="R73" s="48">
        <f t="shared" si="14"/>
        <v>0</v>
      </c>
      <c r="S73" s="45">
        <f t="shared" si="34"/>
        <v>0</v>
      </c>
      <c r="U73" s="48">
        <f t="shared" si="15"/>
        <v>0</v>
      </c>
      <c r="V73" s="48">
        <f t="shared" si="16"/>
        <v>0</v>
      </c>
      <c r="W73" s="48">
        <f t="shared" si="17"/>
        <v>0</v>
      </c>
      <c r="X73" s="48">
        <f t="shared" si="18"/>
        <v>0</v>
      </c>
      <c r="Y73" s="48">
        <f t="shared" si="19"/>
        <v>0</v>
      </c>
      <c r="Z73" s="48">
        <f t="shared" si="20"/>
        <v>0</v>
      </c>
      <c r="AA73" s="48">
        <f t="shared" si="21"/>
        <v>0</v>
      </c>
      <c r="AB73" s="48"/>
      <c r="AC73" s="45">
        <f t="shared" si="26"/>
        <v>0</v>
      </c>
      <c r="AD73" s="45">
        <f t="shared" si="27"/>
        <v>0</v>
      </c>
      <c r="AE73" s="45">
        <f t="shared" si="28"/>
        <v>0</v>
      </c>
      <c r="AF73" s="45">
        <f t="shared" si="29"/>
        <v>0</v>
      </c>
      <c r="AG73" s="45">
        <f t="shared" si="30"/>
        <v>0</v>
      </c>
      <c r="AH73" s="45">
        <f t="shared" si="31"/>
        <v>0</v>
      </c>
      <c r="AI73" s="45">
        <f t="shared" si="32"/>
        <v>0</v>
      </c>
      <c r="AJ73" s="45">
        <f t="shared" si="33"/>
        <v>0</v>
      </c>
      <c r="AK73" s="53">
        <v>295</v>
      </c>
      <c r="AL73" s="62"/>
      <c r="AM73" s="62"/>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row>
    <row r="74" spans="1:65" ht="12.75" customHeight="1" x14ac:dyDescent="0.25">
      <c r="A74" s="148" t="s">
        <v>91</v>
      </c>
      <c r="B74" s="156"/>
      <c r="C74" s="157"/>
      <c r="D74" s="158"/>
      <c r="E74" s="158"/>
      <c r="F74" s="159"/>
      <c r="H74" s="149" t="str">
        <f t="shared" si="35"/>
        <v/>
      </c>
      <c r="I74" s="150" t="str">
        <f t="shared" si="36"/>
        <v/>
      </c>
      <c r="J74" s="150" t="str">
        <f t="shared" si="11"/>
        <v>-</v>
      </c>
      <c r="K74" s="150" t="str">
        <f t="shared" si="37"/>
        <v>-</v>
      </c>
      <c r="L74" s="156"/>
      <c r="M74" s="152"/>
      <c r="N74" s="64"/>
      <c r="O74" s="48" t="str">
        <f t="shared" si="12"/>
        <v>BH</v>
      </c>
      <c r="P74" s="48" t="str">
        <f t="shared" si="38"/>
        <v>-</v>
      </c>
      <c r="Q74" s="64"/>
      <c r="R74" s="48">
        <f t="shared" si="14"/>
        <v>0</v>
      </c>
      <c r="S74" s="45">
        <f t="shared" si="34"/>
        <v>0</v>
      </c>
      <c r="U74" s="48">
        <f t="shared" si="15"/>
        <v>0</v>
      </c>
      <c r="V74" s="48">
        <f t="shared" si="16"/>
        <v>0</v>
      </c>
      <c r="W74" s="48">
        <f t="shared" si="17"/>
        <v>0</v>
      </c>
      <c r="X74" s="48">
        <f t="shared" si="18"/>
        <v>0</v>
      </c>
      <c r="Y74" s="48">
        <f t="shared" si="19"/>
        <v>0</v>
      </c>
      <c r="Z74" s="48">
        <f t="shared" si="20"/>
        <v>0</v>
      </c>
      <c r="AA74" s="48">
        <f t="shared" si="21"/>
        <v>0</v>
      </c>
      <c r="AB74" s="48"/>
      <c r="AC74" s="45">
        <f t="shared" si="26"/>
        <v>0</v>
      </c>
      <c r="AD74" s="45">
        <f t="shared" si="27"/>
        <v>0</v>
      </c>
      <c r="AE74" s="45">
        <f t="shared" si="28"/>
        <v>0</v>
      </c>
      <c r="AF74" s="45">
        <f t="shared" si="29"/>
        <v>0</v>
      </c>
      <c r="AG74" s="45">
        <f t="shared" si="30"/>
        <v>0</v>
      </c>
      <c r="AH74" s="45">
        <f t="shared" si="31"/>
        <v>0</v>
      </c>
      <c r="AI74" s="45">
        <f t="shared" si="32"/>
        <v>0</v>
      </c>
      <c r="AJ74" s="45">
        <f t="shared" si="33"/>
        <v>0</v>
      </c>
      <c r="AK74" s="53">
        <v>300</v>
      </c>
      <c r="AL74" s="62"/>
      <c r="AM74" s="62"/>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row>
    <row r="75" spans="1:65" ht="12.75" customHeight="1" x14ac:dyDescent="0.25">
      <c r="A75" s="148" t="s">
        <v>92</v>
      </c>
      <c r="B75" s="156"/>
      <c r="C75" s="157"/>
      <c r="D75" s="158"/>
      <c r="E75" s="158"/>
      <c r="F75" s="159"/>
      <c r="H75" s="149" t="str">
        <f t="shared" si="35"/>
        <v/>
      </c>
      <c r="I75" s="150" t="str">
        <f t="shared" si="36"/>
        <v/>
      </c>
      <c r="J75" s="150" t="str">
        <f t="shared" si="11"/>
        <v>-</v>
      </c>
      <c r="K75" s="150" t="str">
        <f t="shared" si="37"/>
        <v>-</v>
      </c>
      <c r="L75" s="156"/>
      <c r="M75" s="152"/>
      <c r="N75" s="64"/>
      <c r="O75" s="48" t="str">
        <f t="shared" si="12"/>
        <v>BI</v>
      </c>
      <c r="P75" s="48" t="str">
        <f t="shared" si="38"/>
        <v>-</v>
      </c>
      <c r="Q75" s="64"/>
      <c r="R75" s="48">
        <f t="shared" si="14"/>
        <v>0</v>
      </c>
      <c r="S75" s="45">
        <f t="shared" si="34"/>
        <v>0</v>
      </c>
      <c r="U75" s="48">
        <f t="shared" si="15"/>
        <v>0</v>
      </c>
      <c r="V75" s="48">
        <f t="shared" si="16"/>
        <v>0</v>
      </c>
      <c r="W75" s="48">
        <f t="shared" si="17"/>
        <v>0</v>
      </c>
      <c r="X75" s="48">
        <f t="shared" si="18"/>
        <v>0</v>
      </c>
      <c r="Y75" s="48">
        <f t="shared" si="19"/>
        <v>0</v>
      </c>
      <c r="Z75" s="48">
        <f t="shared" si="20"/>
        <v>0</v>
      </c>
      <c r="AA75" s="48">
        <f t="shared" si="21"/>
        <v>0</v>
      </c>
      <c r="AB75" s="48"/>
      <c r="AC75" s="45">
        <f t="shared" si="26"/>
        <v>0</v>
      </c>
      <c r="AD75" s="45">
        <f t="shared" si="27"/>
        <v>0</v>
      </c>
      <c r="AE75" s="45">
        <f t="shared" si="28"/>
        <v>0</v>
      </c>
      <c r="AF75" s="45">
        <f t="shared" si="29"/>
        <v>0</v>
      </c>
      <c r="AG75" s="45">
        <f t="shared" si="30"/>
        <v>0</v>
      </c>
      <c r="AH75" s="45">
        <f t="shared" si="31"/>
        <v>0</v>
      </c>
      <c r="AI75" s="45">
        <f t="shared" si="32"/>
        <v>0</v>
      </c>
      <c r="AJ75" s="45">
        <f t="shared" si="33"/>
        <v>0</v>
      </c>
      <c r="AK75" s="53">
        <v>305</v>
      </c>
      <c r="AL75" s="62"/>
      <c r="AM75" s="62"/>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row>
    <row r="76" spans="1:65" ht="12.75" customHeight="1" x14ac:dyDescent="0.25">
      <c r="A76" s="148" t="s">
        <v>93</v>
      </c>
      <c r="B76" s="156"/>
      <c r="C76" s="157"/>
      <c r="D76" s="158"/>
      <c r="E76" s="158"/>
      <c r="F76" s="159"/>
      <c r="H76" s="149" t="str">
        <f t="shared" si="35"/>
        <v/>
      </c>
      <c r="I76" s="150" t="str">
        <f t="shared" si="36"/>
        <v/>
      </c>
      <c r="J76" s="150" t="str">
        <f t="shared" si="11"/>
        <v>-</v>
      </c>
      <c r="K76" s="150" t="str">
        <f t="shared" si="37"/>
        <v>-</v>
      </c>
      <c r="L76" s="156"/>
      <c r="M76" s="152"/>
      <c r="N76" s="64"/>
      <c r="O76" s="48" t="str">
        <f t="shared" si="12"/>
        <v>BJ</v>
      </c>
      <c r="P76" s="48" t="str">
        <f t="shared" si="38"/>
        <v>-</v>
      </c>
      <c r="Q76" s="64"/>
      <c r="R76" s="48">
        <f t="shared" si="14"/>
        <v>0</v>
      </c>
      <c r="S76" s="45">
        <f t="shared" si="34"/>
        <v>0</v>
      </c>
      <c r="U76" s="48">
        <f t="shared" si="15"/>
        <v>0</v>
      </c>
      <c r="V76" s="48">
        <f t="shared" si="16"/>
        <v>0</v>
      </c>
      <c r="W76" s="48">
        <f t="shared" si="17"/>
        <v>0</v>
      </c>
      <c r="X76" s="48">
        <f t="shared" si="18"/>
        <v>0</v>
      </c>
      <c r="Y76" s="48">
        <f t="shared" si="19"/>
        <v>0</v>
      </c>
      <c r="Z76" s="48">
        <f t="shared" si="20"/>
        <v>0</v>
      </c>
      <c r="AA76" s="48">
        <f t="shared" si="21"/>
        <v>0</v>
      </c>
      <c r="AB76" s="48"/>
      <c r="AC76" s="45">
        <f t="shared" si="26"/>
        <v>0</v>
      </c>
      <c r="AD76" s="45">
        <f t="shared" si="27"/>
        <v>0</v>
      </c>
      <c r="AE76" s="45">
        <f t="shared" si="28"/>
        <v>0</v>
      </c>
      <c r="AF76" s="45">
        <f t="shared" si="29"/>
        <v>0</v>
      </c>
      <c r="AG76" s="45">
        <f t="shared" si="30"/>
        <v>0</v>
      </c>
      <c r="AH76" s="45">
        <f t="shared" si="31"/>
        <v>0</v>
      </c>
      <c r="AI76" s="45">
        <f t="shared" si="32"/>
        <v>0</v>
      </c>
      <c r="AJ76" s="45">
        <f t="shared" si="33"/>
        <v>0</v>
      </c>
      <c r="AK76" s="53">
        <v>310</v>
      </c>
      <c r="AL76" s="62"/>
      <c r="AM76" s="62"/>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row>
    <row r="77" spans="1:65" ht="12.75" customHeight="1" thickBot="1" x14ac:dyDescent="0.3">
      <c r="A77" s="148" t="s">
        <v>94</v>
      </c>
      <c r="B77" s="196"/>
      <c r="C77" s="197"/>
      <c r="D77" s="160"/>
      <c r="E77" s="198"/>
      <c r="F77" s="199"/>
      <c r="H77" s="200" t="str">
        <f t="shared" si="35"/>
        <v/>
      </c>
      <c r="I77" s="201" t="str">
        <f t="shared" si="36"/>
        <v/>
      </c>
      <c r="J77" s="201" t="str">
        <f t="shared" si="11"/>
        <v>-</v>
      </c>
      <c r="K77" s="201" t="str">
        <f t="shared" si="37"/>
        <v>-</v>
      </c>
      <c r="L77" s="196"/>
      <c r="M77" s="202"/>
      <c r="N77" s="64"/>
      <c r="O77" s="48" t="str">
        <f t="shared" si="12"/>
        <v>BK</v>
      </c>
      <c r="P77" s="48" t="str">
        <f t="shared" si="38"/>
        <v>-</v>
      </c>
      <c r="Q77" s="64"/>
      <c r="R77" s="48">
        <f t="shared" si="14"/>
        <v>0</v>
      </c>
      <c r="S77" s="45">
        <f t="shared" si="34"/>
        <v>0</v>
      </c>
      <c r="U77" s="48">
        <f t="shared" si="15"/>
        <v>0</v>
      </c>
      <c r="V77" s="48">
        <f t="shared" si="16"/>
        <v>0</v>
      </c>
      <c r="W77" s="48">
        <f t="shared" si="17"/>
        <v>0</v>
      </c>
      <c r="X77" s="48">
        <f t="shared" si="18"/>
        <v>0</v>
      </c>
      <c r="Y77" s="48">
        <f t="shared" si="19"/>
        <v>0</v>
      </c>
      <c r="Z77" s="48">
        <f t="shared" si="20"/>
        <v>0</v>
      </c>
      <c r="AA77" s="48">
        <f t="shared" si="21"/>
        <v>0</v>
      </c>
      <c r="AB77" s="48"/>
      <c r="AC77" s="45">
        <f t="shared" si="26"/>
        <v>0</v>
      </c>
      <c r="AD77" s="45">
        <f t="shared" si="27"/>
        <v>0</v>
      </c>
      <c r="AE77" s="45">
        <f t="shared" si="28"/>
        <v>0</v>
      </c>
      <c r="AF77" s="45">
        <f t="shared" si="29"/>
        <v>0</v>
      </c>
      <c r="AG77" s="45">
        <f t="shared" si="30"/>
        <v>0</v>
      </c>
      <c r="AH77" s="45">
        <f t="shared" si="31"/>
        <v>0</v>
      </c>
      <c r="AI77" s="45">
        <f t="shared" si="32"/>
        <v>0</v>
      </c>
      <c r="AJ77" s="45">
        <f t="shared" si="33"/>
        <v>0</v>
      </c>
      <c r="AK77" s="53">
        <v>315</v>
      </c>
      <c r="AL77" s="62"/>
      <c r="AM77" s="62"/>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row>
    <row r="78" spans="1:65" ht="32.25" customHeight="1" thickBot="1" x14ac:dyDescent="0.3">
      <c r="A78" s="241" t="s">
        <v>139</v>
      </c>
      <c r="B78" s="242"/>
      <c r="C78" s="242"/>
      <c r="D78" s="242"/>
      <c r="E78" s="242"/>
      <c r="F78" s="242"/>
      <c r="G78" s="242"/>
      <c r="H78" s="242"/>
      <c r="I78" s="242"/>
      <c r="J78" s="242"/>
      <c r="K78" s="242"/>
      <c r="L78" s="242"/>
      <c r="M78" s="243"/>
      <c r="N78" s="31"/>
      <c r="P78" s="64"/>
      <c r="Q78" s="65"/>
      <c r="R78" s="48"/>
      <c r="U78" s="43"/>
      <c r="AB78" s="66"/>
      <c r="AK78" s="53">
        <v>320</v>
      </c>
      <c r="AL78" s="62"/>
      <c r="AM78" s="62"/>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row>
    <row r="79" spans="1:65" ht="12.75" customHeight="1" x14ac:dyDescent="0.3">
      <c r="A79" s="189"/>
      <c r="B79" s="190"/>
      <c r="C79" s="190"/>
      <c r="D79" s="190"/>
      <c r="E79" s="190"/>
      <c r="F79" s="190"/>
      <c r="G79" s="191"/>
      <c r="H79" s="192"/>
      <c r="I79" s="192"/>
      <c r="J79" s="192"/>
      <c r="K79" s="192"/>
      <c r="L79" s="193"/>
      <c r="M79" s="194"/>
      <c r="N79" s="31"/>
      <c r="P79" s="64"/>
      <c r="Q79" s="65"/>
      <c r="R79" s="48"/>
      <c r="U79" s="43"/>
      <c r="AK79" s="53">
        <v>325</v>
      </c>
      <c r="AL79" s="62"/>
      <c r="AM79" s="62"/>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row>
    <row r="80" spans="1:65" ht="12.75" customHeight="1" x14ac:dyDescent="0.3">
      <c r="A80" s="189"/>
      <c r="B80" s="190"/>
      <c r="C80" s="190"/>
      <c r="D80" s="190"/>
      <c r="E80" s="190"/>
      <c r="F80" s="190"/>
      <c r="G80" s="190"/>
      <c r="H80" s="191"/>
      <c r="I80" s="192"/>
      <c r="J80" s="192"/>
      <c r="K80" s="192"/>
      <c r="L80" s="192"/>
      <c r="M80" s="195"/>
      <c r="N80" s="63"/>
      <c r="Q80" s="63"/>
      <c r="R80" s="65"/>
      <c r="S80" s="48"/>
      <c r="AK80" s="53">
        <v>330</v>
      </c>
      <c r="AL80" s="62"/>
      <c r="AM80" s="62"/>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row>
    <row r="81" spans="1:37" ht="12.75" customHeight="1" x14ac:dyDescent="0.25">
      <c r="A81" s="163"/>
      <c r="B81" s="163"/>
      <c r="C81" s="163"/>
      <c r="D81" s="163"/>
      <c r="E81" s="163"/>
      <c r="F81" s="163"/>
      <c r="G81" s="163"/>
      <c r="H81" s="163"/>
      <c r="I81" s="163"/>
      <c r="J81" s="163"/>
      <c r="K81" s="163"/>
      <c r="L81" s="8"/>
      <c r="M81" s="3"/>
      <c r="N81" s="64"/>
      <c r="Q81" s="64"/>
      <c r="AK81" s="53">
        <v>335</v>
      </c>
    </row>
    <row r="82" spans="1:37" ht="12.75" customHeight="1" x14ac:dyDescent="0.25">
      <c r="A82" s="163"/>
      <c r="B82" s="163"/>
      <c r="C82" s="163"/>
      <c r="D82" s="163"/>
      <c r="E82" s="163"/>
      <c r="F82" s="163"/>
      <c r="G82" s="163"/>
      <c r="H82" s="163"/>
      <c r="I82" s="163"/>
      <c r="J82" s="163"/>
      <c r="K82" s="163"/>
      <c r="L82" s="8"/>
      <c r="M82" s="10"/>
      <c r="N82" s="63"/>
      <c r="Q82" s="63"/>
      <c r="AK82" s="53">
        <v>340</v>
      </c>
    </row>
    <row r="83" spans="1:37" ht="12.75" customHeight="1" x14ac:dyDescent="0.25">
      <c r="A83" s="163"/>
      <c r="B83" s="163"/>
      <c r="C83" s="163"/>
      <c r="D83" s="163"/>
      <c r="E83" s="163"/>
      <c r="F83" s="163"/>
      <c r="G83" s="163"/>
      <c r="H83" s="163"/>
      <c r="I83" s="163"/>
      <c r="J83" s="163"/>
      <c r="K83" s="163"/>
      <c r="L83" s="8"/>
      <c r="M83" s="3"/>
      <c r="N83" s="64"/>
      <c r="Q83" s="64"/>
      <c r="R83" s="65"/>
      <c r="S83" s="48"/>
      <c r="AK83" s="53">
        <v>345</v>
      </c>
    </row>
    <row r="84" spans="1:37" ht="12.75" customHeight="1" x14ac:dyDescent="0.25">
      <c r="A84" s="163"/>
      <c r="B84" s="163"/>
      <c r="C84" s="163"/>
      <c r="D84" s="163"/>
      <c r="E84" s="163"/>
      <c r="F84" s="163"/>
      <c r="G84" s="163"/>
      <c r="H84" s="163"/>
      <c r="I84" s="163"/>
      <c r="J84" s="163"/>
      <c r="K84" s="163"/>
      <c r="L84" s="8"/>
      <c r="M84" s="3"/>
      <c r="N84" s="63"/>
      <c r="Q84" s="63"/>
      <c r="R84" s="65"/>
      <c r="S84" s="48"/>
      <c r="AK84" s="53">
        <v>350</v>
      </c>
    </row>
    <row r="85" spans="1:37" ht="12.75" customHeight="1" x14ac:dyDescent="0.25">
      <c r="A85" s="163"/>
      <c r="B85" s="163"/>
      <c r="C85" s="163"/>
      <c r="D85" s="163"/>
      <c r="E85" s="163"/>
      <c r="F85" s="163"/>
      <c r="G85" s="163"/>
      <c r="H85" s="163"/>
      <c r="I85" s="163"/>
      <c r="J85" s="163"/>
      <c r="K85" s="163"/>
      <c r="L85" s="8"/>
      <c r="M85" s="3"/>
      <c r="N85" s="64"/>
      <c r="Q85" s="64"/>
      <c r="R85" s="65"/>
      <c r="S85" s="48"/>
      <c r="AK85" s="53">
        <v>355</v>
      </c>
    </row>
    <row r="86" spans="1:37" ht="12.75" customHeight="1" x14ac:dyDescent="0.25">
      <c r="A86" s="163"/>
      <c r="B86" s="163"/>
      <c r="C86" s="163"/>
      <c r="D86" s="163"/>
      <c r="E86" s="163"/>
      <c r="F86" s="163"/>
      <c r="G86" s="163"/>
      <c r="H86" s="163"/>
      <c r="I86" s="163"/>
      <c r="J86" s="163"/>
      <c r="K86" s="163"/>
      <c r="L86" s="8"/>
      <c r="M86" s="10"/>
      <c r="N86" s="64"/>
      <c r="Q86" s="64"/>
      <c r="R86" s="65"/>
      <c r="S86" s="48"/>
      <c r="AK86" s="53">
        <v>360</v>
      </c>
    </row>
    <row r="87" spans="1:37" ht="12.75" customHeight="1" x14ac:dyDescent="0.25">
      <c r="A87" s="163"/>
      <c r="B87" s="163"/>
      <c r="C87" s="163"/>
      <c r="D87" s="163"/>
      <c r="E87" s="163"/>
      <c r="F87" s="163"/>
      <c r="G87" s="163"/>
      <c r="H87" s="163"/>
      <c r="I87" s="163"/>
      <c r="J87" s="163"/>
      <c r="K87" s="163"/>
      <c r="L87" s="8"/>
      <c r="M87" s="3"/>
      <c r="N87" s="64"/>
      <c r="Q87" s="64"/>
      <c r="R87" s="65"/>
      <c r="S87" s="48"/>
      <c r="AK87" s="53">
        <v>365</v>
      </c>
    </row>
    <row r="88" spans="1:37" ht="12.75" customHeight="1" x14ac:dyDescent="0.25">
      <c r="A88" s="163"/>
      <c r="B88" s="163"/>
      <c r="C88" s="163"/>
      <c r="D88" s="163"/>
      <c r="E88" s="163"/>
      <c r="F88" s="163"/>
      <c r="G88" s="163"/>
      <c r="H88" s="163"/>
      <c r="I88" s="163"/>
      <c r="J88" s="163"/>
      <c r="K88" s="163"/>
      <c r="L88" s="8"/>
      <c r="M88" s="10"/>
      <c r="N88" s="63"/>
      <c r="Q88" s="63"/>
      <c r="R88" s="65"/>
      <c r="S88" s="48"/>
      <c r="AK88" s="53">
        <v>370</v>
      </c>
    </row>
    <row r="89" spans="1:37" ht="13" x14ac:dyDescent="0.25">
      <c r="A89" s="163"/>
      <c r="B89" s="163"/>
      <c r="C89" s="163"/>
      <c r="D89" s="163"/>
      <c r="E89" s="163"/>
      <c r="F89" s="163"/>
      <c r="G89" s="163"/>
      <c r="H89" s="163"/>
      <c r="I89" s="163"/>
      <c r="J89" s="163"/>
      <c r="K89" s="163"/>
      <c r="L89" s="8"/>
      <c r="M89" s="3"/>
      <c r="N89" s="64"/>
      <c r="Q89" s="64"/>
      <c r="R89" s="65"/>
      <c r="S89" s="48"/>
      <c r="AK89" s="53">
        <v>375</v>
      </c>
    </row>
    <row r="90" spans="1:37" ht="15.75" customHeight="1" x14ac:dyDescent="0.25">
      <c r="A90" s="163"/>
      <c r="B90" s="163"/>
      <c r="C90" s="163"/>
      <c r="D90" s="163"/>
      <c r="E90" s="163"/>
      <c r="F90" s="163"/>
      <c r="G90" s="163"/>
      <c r="H90" s="163"/>
      <c r="I90" s="163"/>
      <c r="J90" s="163"/>
      <c r="K90" s="163"/>
      <c r="L90" s="8"/>
      <c r="M90" s="10"/>
      <c r="N90" s="63"/>
      <c r="Q90" s="63"/>
      <c r="R90" s="65"/>
      <c r="S90" s="48"/>
      <c r="AK90" s="53">
        <v>380</v>
      </c>
    </row>
    <row r="91" spans="1:37" ht="13" x14ac:dyDescent="0.25">
      <c r="A91" s="163"/>
      <c r="B91" s="163"/>
      <c r="C91" s="163"/>
      <c r="D91" s="163"/>
      <c r="E91" s="163"/>
      <c r="F91" s="163"/>
      <c r="G91" s="163"/>
      <c r="H91" s="163"/>
      <c r="I91" s="163"/>
      <c r="J91" s="163"/>
      <c r="K91" s="163"/>
      <c r="L91" s="8"/>
      <c r="M91" s="3"/>
      <c r="N91" s="64"/>
      <c r="Q91" s="64"/>
      <c r="AK91" s="53">
        <v>385</v>
      </c>
    </row>
    <row r="92" spans="1:37" ht="12.75" customHeight="1" x14ac:dyDescent="0.25">
      <c r="A92" s="163"/>
      <c r="B92" s="163"/>
      <c r="C92" s="163"/>
      <c r="D92" s="163"/>
      <c r="E92" s="163"/>
      <c r="F92" s="163"/>
      <c r="G92" s="163"/>
      <c r="H92" s="163"/>
      <c r="I92" s="163"/>
      <c r="J92" s="163"/>
      <c r="K92" s="163"/>
      <c r="L92" s="11"/>
      <c r="M92" s="11"/>
      <c r="N92" s="63"/>
      <c r="Q92" s="63"/>
      <c r="AK92" s="53">
        <v>390</v>
      </c>
    </row>
    <row r="93" spans="1:37" ht="15.65" customHeight="1" x14ac:dyDescent="0.25">
      <c r="A93" s="163"/>
      <c r="B93" s="163"/>
      <c r="C93" s="163"/>
      <c r="D93" s="163"/>
      <c r="E93" s="163"/>
      <c r="F93" s="163"/>
      <c r="G93" s="163"/>
      <c r="H93" s="163"/>
      <c r="I93" s="163"/>
      <c r="J93" s="163"/>
      <c r="K93" s="163"/>
      <c r="L93" s="16"/>
      <c r="M93" s="20"/>
      <c r="N93" s="64"/>
      <c r="Q93" s="64"/>
      <c r="AK93" s="53">
        <v>395</v>
      </c>
    </row>
    <row r="94" spans="1:37" ht="15.65" customHeight="1" x14ac:dyDescent="0.25">
      <c r="A94" s="163"/>
      <c r="B94" s="163"/>
      <c r="C94" s="163"/>
      <c r="D94" s="163"/>
      <c r="E94" s="163"/>
      <c r="F94" s="163"/>
      <c r="G94" s="163"/>
      <c r="H94" s="163"/>
      <c r="I94" s="163"/>
      <c r="J94" s="163"/>
      <c r="K94" s="163"/>
      <c r="L94" s="16"/>
      <c r="M94" s="20"/>
      <c r="N94" s="44"/>
      <c r="AK94" s="53">
        <v>400</v>
      </c>
    </row>
    <row r="95" spans="1:37" ht="15.65" customHeight="1" x14ac:dyDescent="0.25">
      <c r="A95" s="163"/>
      <c r="B95" s="163"/>
      <c r="C95" s="163"/>
      <c r="D95" s="163"/>
      <c r="E95" s="163"/>
      <c r="F95" s="163"/>
      <c r="G95" s="163"/>
      <c r="H95" s="163"/>
      <c r="I95" s="163"/>
      <c r="J95" s="163"/>
      <c r="K95" s="163"/>
      <c r="L95" s="16"/>
      <c r="M95" s="21"/>
      <c r="N95" s="15"/>
      <c r="Q95" s="15"/>
      <c r="AK95" s="53">
        <v>405</v>
      </c>
    </row>
    <row r="96" spans="1:37" ht="13" x14ac:dyDescent="0.25">
      <c r="A96" s="4"/>
      <c r="B96" s="4"/>
      <c r="C96" s="4"/>
      <c r="E96" s="2"/>
      <c r="F96" s="5"/>
      <c r="G96" s="5"/>
      <c r="H96" s="7"/>
      <c r="I96" s="8"/>
      <c r="J96" s="8"/>
      <c r="K96" s="8"/>
      <c r="L96" s="8"/>
      <c r="M96" s="9"/>
      <c r="N96" s="15"/>
      <c r="Q96" s="15"/>
      <c r="AK96" s="53">
        <v>410</v>
      </c>
    </row>
    <row r="97" spans="1:39" ht="13" x14ac:dyDescent="0.25">
      <c r="A97" s="4"/>
      <c r="B97" s="4"/>
      <c r="C97" s="4"/>
      <c r="E97" s="2"/>
      <c r="F97" s="5"/>
      <c r="G97" s="5"/>
      <c r="H97" s="7"/>
      <c r="I97" s="8"/>
      <c r="J97" s="8"/>
      <c r="K97" s="8"/>
      <c r="L97" s="8"/>
      <c r="M97" s="5"/>
      <c r="N97" s="18"/>
      <c r="Q97" s="18"/>
      <c r="AK97" s="53">
        <v>415</v>
      </c>
    </row>
    <row r="98" spans="1:39" ht="12.75" customHeight="1" x14ac:dyDescent="0.25">
      <c r="A98" s="4"/>
      <c r="B98" s="4"/>
      <c r="C98" s="4"/>
      <c r="E98" s="2"/>
      <c r="F98" s="5"/>
      <c r="G98" s="5"/>
      <c r="H98" s="7"/>
      <c r="I98" s="8"/>
      <c r="J98" s="8"/>
      <c r="K98" s="8"/>
      <c r="L98" s="8"/>
      <c r="M98" s="5"/>
      <c r="N98" s="67"/>
      <c r="Q98" s="67"/>
      <c r="AK98" s="53">
        <v>420</v>
      </c>
    </row>
    <row r="99" spans="1:39" ht="12.75" customHeight="1" x14ac:dyDescent="0.25">
      <c r="A99" s="4"/>
      <c r="B99" s="4"/>
      <c r="C99" s="4"/>
      <c r="E99" s="2"/>
      <c r="F99" s="5"/>
      <c r="G99" s="5"/>
      <c r="H99" s="7"/>
      <c r="I99" s="8"/>
      <c r="J99" s="8"/>
      <c r="K99" s="8"/>
      <c r="L99" s="8"/>
      <c r="M99" s="10"/>
      <c r="N99" s="68"/>
      <c r="Q99" s="68"/>
      <c r="AK99" s="53">
        <v>425</v>
      </c>
    </row>
    <row r="100" spans="1:39" ht="13" x14ac:dyDescent="0.25">
      <c r="A100" s="4"/>
      <c r="B100" s="4"/>
      <c r="C100" s="4"/>
      <c r="E100" s="2"/>
      <c r="F100" s="5"/>
      <c r="G100" s="5"/>
      <c r="H100" s="7"/>
      <c r="I100" s="8"/>
      <c r="J100" s="8"/>
      <c r="K100" s="8"/>
      <c r="L100" s="8"/>
      <c r="M100" s="5"/>
      <c r="N100" s="68"/>
      <c r="Q100" s="68"/>
      <c r="AK100" s="53">
        <v>430</v>
      </c>
    </row>
    <row r="101" spans="1:39" ht="12.75" customHeight="1" x14ac:dyDescent="0.25">
      <c r="A101" s="4"/>
      <c r="B101" s="4"/>
      <c r="C101" s="4"/>
      <c r="E101" s="2"/>
      <c r="F101" s="5"/>
      <c r="G101" s="5"/>
      <c r="H101" s="7"/>
      <c r="I101" s="8"/>
      <c r="J101" s="8"/>
      <c r="K101" s="8"/>
      <c r="L101" s="8"/>
      <c r="M101" s="10"/>
      <c r="N101" s="63"/>
      <c r="Q101" s="63"/>
      <c r="AK101" s="53">
        <v>435</v>
      </c>
    </row>
    <row r="102" spans="1:39" ht="12.75" customHeight="1" x14ac:dyDescent="0.25">
      <c r="A102" s="4"/>
      <c r="B102" s="4"/>
      <c r="C102" s="4"/>
      <c r="E102" s="2"/>
      <c r="F102" s="5"/>
      <c r="G102" s="5"/>
      <c r="H102" s="7"/>
      <c r="I102" s="8"/>
      <c r="J102" s="8"/>
      <c r="K102" s="8"/>
      <c r="L102" s="8"/>
      <c r="M102" s="5"/>
      <c r="N102" s="68"/>
      <c r="Q102" s="68"/>
      <c r="AK102" s="53">
        <v>440</v>
      </c>
    </row>
    <row r="103" spans="1:39" ht="12.75" customHeight="1" x14ac:dyDescent="0.25">
      <c r="A103" s="4"/>
      <c r="B103" s="4"/>
      <c r="C103" s="4"/>
      <c r="E103" s="2"/>
      <c r="F103" s="5"/>
      <c r="G103" s="5"/>
      <c r="H103" s="7"/>
      <c r="I103" s="8"/>
      <c r="J103" s="8"/>
      <c r="K103" s="12"/>
      <c r="L103" s="12"/>
      <c r="M103" s="10"/>
      <c r="N103" s="63"/>
      <c r="Q103" s="63"/>
      <c r="AK103" s="53">
        <v>445</v>
      </c>
    </row>
    <row r="104" spans="1:39" ht="12.75" customHeight="1" x14ac:dyDescent="0.25">
      <c r="A104" s="4"/>
      <c r="B104" s="4"/>
      <c r="C104" s="4"/>
      <c r="E104" s="2"/>
      <c r="F104" s="5"/>
      <c r="G104" s="5"/>
      <c r="H104" s="7"/>
      <c r="I104" s="8"/>
      <c r="J104" s="8"/>
      <c r="K104" s="8"/>
      <c r="L104" s="8"/>
      <c r="M104" s="9"/>
      <c r="N104" s="68"/>
      <c r="Q104" s="68"/>
      <c r="AK104" s="53">
        <v>450</v>
      </c>
    </row>
    <row r="105" spans="1:39" ht="12.75" customHeight="1" x14ac:dyDescent="0.25">
      <c r="A105" s="4"/>
      <c r="B105" s="4"/>
      <c r="C105" s="4"/>
      <c r="E105" s="2"/>
      <c r="F105" s="5"/>
      <c r="G105" s="5"/>
      <c r="H105" s="7"/>
      <c r="I105" s="8"/>
      <c r="J105" s="8"/>
      <c r="K105" s="8"/>
      <c r="L105" s="8"/>
      <c r="M105" s="5"/>
      <c r="N105" s="63"/>
      <c r="Q105" s="63"/>
      <c r="AK105" s="53">
        <v>455</v>
      </c>
    </row>
    <row r="106" spans="1:39" ht="12.75" customHeight="1" x14ac:dyDescent="0.25">
      <c r="A106" s="4"/>
      <c r="B106" s="4"/>
      <c r="C106" s="4"/>
      <c r="E106" s="2"/>
      <c r="F106" s="5"/>
      <c r="G106" s="5"/>
      <c r="H106" s="7"/>
      <c r="I106" s="8"/>
      <c r="J106" s="8"/>
      <c r="K106" s="8"/>
      <c r="L106" s="8"/>
      <c r="M106" s="5"/>
      <c r="N106" s="67"/>
      <c r="Q106" s="67"/>
      <c r="AK106" s="53">
        <v>460</v>
      </c>
    </row>
    <row r="107" spans="1:39" s="11" customFormat="1" ht="13" x14ac:dyDescent="0.25">
      <c r="A107" s="4"/>
      <c r="B107" s="4"/>
      <c r="C107" s="4"/>
      <c r="E107" s="2"/>
      <c r="F107" s="5"/>
      <c r="G107" s="5"/>
      <c r="H107" s="7"/>
      <c r="I107" s="8"/>
      <c r="J107" s="8"/>
      <c r="K107" s="8"/>
      <c r="L107" s="8"/>
      <c r="M107" s="10"/>
      <c r="N107" s="68"/>
      <c r="O107" s="48"/>
      <c r="P107" s="48"/>
      <c r="Q107" s="68"/>
      <c r="R107" s="69"/>
      <c r="S107" s="70"/>
      <c r="T107" s="70"/>
      <c r="U107" s="70"/>
      <c r="V107" s="65"/>
      <c r="W107" s="65"/>
      <c r="X107" s="65"/>
      <c r="Y107" s="65"/>
      <c r="Z107" s="65"/>
      <c r="AA107" s="65"/>
      <c r="AB107" s="65"/>
      <c r="AC107" s="65"/>
      <c r="AD107" s="65"/>
      <c r="AE107" s="65"/>
      <c r="AF107" s="65"/>
      <c r="AG107" s="65"/>
      <c r="AH107" s="65"/>
      <c r="AI107" s="65"/>
      <c r="AJ107" s="65"/>
      <c r="AK107" s="53">
        <v>465</v>
      </c>
      <c r="AL107" s="71"/>
      <c r="AM107" s="71"/>
    </row>
    <row r="108" spans="1:39" s="11" customFormat="1" ht="13" x14ac:dyDescent="0.25">
      <c r="A108" s="4"/>
      <c r="B108" s="4"/>
      <c r="C108" s="4"/>
      <c r="E108" s="2"/>
      <c r="F108" s="5"/>
      <c r="G108" s="5"/>
      <c r="H108" s="7"/>
      <c r="I108" s="8"/>
      <c r="J108" s="8"/>
      <c r="K108" s="8"/>
      <c r="L108" s="8"/>
      <c r="M108" s="5"/>
      <c r="N108" s="68"/>
      <c r="O108" s="48"/>
      <c r="P108" s="48"/>
      <c r="Q108" s="68"/>
      <c r="R108" s="69"/>
      <c r="S108" s="70"/>
      <c r="T108" s="70"/>
      <c r="U108" s="70"/>
      <c r="V108" s="65"/>
      <c r="W108" s="65"/>
      <c r="X108" s="65"/>
      <c r="Y108" s="65"/>
      <c r="Z108" s="65"/>
      <c r="AA108" s="65"/>
      <c r="AB108" s="65"/>
      <c r="AC108" s="65"/>
      <c r="AD108" s="65"/>
      <c r="AE108" s="65"/>
      <c r="AF108" s="65"/>
      <c r="AG108" s="65"/>
      <c r="AH108" s="65"/>
      <c r="AI108" s="65"/>
      <c r="AJ108" s="65"/>
      <c r="AK108" s="53">
        <v>470</v>
      </c>
      <c r="AL108" s="71"/>
      <c r="AM108" s="71"/>
    </row>
    <row r="109" spans="1:39" s="11" customFormat="1" ht="12.75" customHeight="1" x14ac:dyDescent="0.25">
      <c r="A109" s="4"/>
      <c r="B109" s="4"/>
      <c r="C109" s="4"/>
      <c r="E109" s="2"/>
      <c r="F109" s="5"/>
      <c r="G109" s="5"/>
      <c r="H109" s="7"/>
      <c r="I109" s="8"/>
      <c r="J109" s="8"/>
      <c r="K109" s="8"/>
      <c r="L109" s="8"/>
      <c r="M109" s="10"/>
      <c r="N109" s="63"/>
      <c r="O109" s="48"/>
      <c r="P109" s="48"/>
      <c r="Q109" s="63"/>
      <c r="R109" s="69"/>
      <c r="S109" s="70"/>
      <c r="T109" s="70"/>
      <c r="U109" s="70"/>
      <c r="V109" s="65"/>
      <c r="W109" s="65"/>
      <c r="X109" s="65"/>
      <c r="Y109" s="65"/>
      <c r="Z109" s="65"/>
      <c r="AA109" s="65"/>
      <c r="AB109" s="65"/>
      <c r="AC109" s="65"/>
      <c r="AD109" s="65"/>
      <c r="AE109" s="65"/>
      <c r="AF109" s="65"/>
      <c r="AG109" s="65"/>
      <c r="AH109" s="65"/>
      <c r="AI109" s="65"/>
      <c r="AJ109" s="65"/>
      <c r="AK109" s="53">
        <v>475</v>
      </c>
      <c r="AL109" s="71"/>
      <c r="AM109" s="71"/>
    </row>
    <row r="110" spans="1:39" s="11" customFormat="1" ht="13" x14ac:dyDescent="0.25">
      <c r="A110" s="4"/>
      <c r="B110" s="4"/>
      <c r="C110" s="4"/>
      <c r="E110" s="2"/>
      <c r="F110" s="5"/>
      <c r="G110" s="5"/>
      <c r="H110" s="7"/>
      <c r="I110" s="8"/>
      <c r="J110" s="8"/>
      <c r="K110" s="8"/>
      <c r="L110" s="8"/>
      <c r="M110" s="5"/>
      <c r="N110" s="68"/>
      <c r="O110" s="48"/>
      <c r="P110" s="48"/>
      <c r="Q110" s="68"/>
      <c r="R110" s="69"/>
      <c r="S110" s="70"/>
      <c r="T110" s="70"/>
      <c r="U110" s="70"/>
      <c r="V110" s="65"/>
      <c r="W110" s="65"/>
      <c r="X110" s="65"/>
      <c r="Y110" s="65"/>
      <c r="Z110" s="65"/>
      <c r="AA110" s="65"/>
      <c r="AB110" s="65"/>
      <c r="AC110" s="65"/>
      <c r="AD110" s="65"/>
      <c r="AE110" s="65"/>
      <c r="AF110" s="65"/>
      <c r="AG110" s="65"/>
      <c r="AH110" s="65"/>
      <c r="AI110" s="65"/>
      <c r="AJ110" s="65"/>
      <c r="AK110" s="53">
        <v>480</v>
      </c>
      <c r="AL110" s="71"/>
      <c r="AM110" s="71"/>
    </row>
    <row r="111" spans="1:39" s="11" customFormat="1" ht="12.75" customHeight="1" x14ac:dyDescent="0.25">
      <c r="A111" s="4"/>
      <c r="B111" s="4"/>
      <c r="C111" s="4"/>
      <c r="E111" s="2"/>
      <c r="F111" s="5"/>
      <c r="G111" s="5"/>
      <c r="H111" s="7"/>
      <c r="I111" s="8"/>
      <c r="J111" s="8"/>
      <c r="K111" s="12"/>
      <c r="L111" s="12"/>
      <c r="M111" s="10"/>
      <c r="N111" s="63"/>
      <c r="O111" s="48"/>
      <c r="P111" s="48"/>
      <c r="Q111" s="63"/>
      <c r="R111" s="69"/>
      <c r="S111" s="70"/>
      <c r="T111" s="70"/>
      <c r="U111" s="70"/>
      <c r="V111" s="65"/>
      <c r="W111" s="65"/>
      <c r="X111" s="65"/>
      <c r="Y111" s="65"/>
      <c r="Z111" s="65"/>
      <c r="AA111" s="65"/>
      <c r="AB111" s="65"/>
      <c r="AC111" s="65"/>
      <c r="AD111" s="65"/>
      <c r="AE111" s="65"/>
      <c r="AF111" s="65"/>
      <c r="AG111" s="65"/>
      <c r="AH111" s="65"/>
      <c r="AI111" s="65"/>
      <c r="AJ111" s="65"/>
      <c r="AK111" s="53">
        <v>485</v>
      </c>
      <c r="AL111" s="71"/>
      <c r="AM111" s="71"/>
    </row>
    <row r="112" spans="1:39" s="11" customFormat="1" ht="13" x14ac:dyDescent="0.25">
      <c r="A112" s="4"/>
      <c r="B112" s="4"/>
      <c r="C112" s="4"/>
      <c r="E112" s="2"/>
      <c r="F112" s="5"/>
      <c r="G112" s="5"/>
      <c r="H112" s="7"/>
      <c r="I112" s="8"/>
      <c r="J112" s="8"/>
      <c r="K112" s="8"/>
      <c r="L112" s="8"/>
      <c r="M112" s="9"/>
      <c r="N112" s="68"/>
      <c r="O112" s="48"/>
      <c r="P112" s="48"/>
      <c r="Q112" s="68"/>
      <c r="R112" s="69"/>
      <c r="S112" s="70"/>
      <c r="T112" s="70"/>
      <c r="U112" s="70"/>
      <c r="V112" s="65"/>
      <c r="W112" s="65"/>
      <c r="X112" s="65"/>
      <c r="Y112" s="65"/>
      <c r="Z112" s="65"/>
      <c r="AA112" s="65"/>
      <c r="AB112" s="65"/>
      <c r="AC112" s="65"/>
      <c r="AD112" s="65"/>
      <c r="AE112" s="65"/>
      <c r="AF112" s="65"/>
      <c r="AG112" s="65"/>
      <c r="AH112" s="65"/>
      <c r="AI112" s="65"/>
      <c r="AJ112" s="65"/>
      <c r="AK112" s="53">
        <v>490</v>
      </c>
      <c r="AL112" s="71"/>
      <c r="AM112" s="71"/>
    </row>
    <row r="113" spans="1:39" s="11" customFormat="1" ht="12.75" customHeight="1" x14ac:dyDescent="0.25">
      <c r="A113" s="4"/>
      <c r="B113" s="4"/>
      <c r="C113" s="4"/>
      <c r="E113" s="2"/>
      <c r="F113" s="5"/>
      <c r="G113" s="5"/>
      <c r="H113" s="7"/>
      <c r="I113" s="8"/>
      <c r="J113" s="8"/>
      <c r="K113" s="8"/>
      <c r="L113" s="8"/>
      <c r="M113" s="5"/>
      <c r="N113" s="63"/>
      <c r="O113" s="48"/>
      <c r="P113" s="48"/>
      <c r="Q113" s="63"/>
      <c r="R113" s="69"/>
      <c r="S113" s="70"/>
      <c r="T113" s="70"/>
      <c r="U113" s="70"/>
      <c r="V113" s="65"/>
      <c r="W113" s="65"/>
      <c r="X113" s="65"/>
      <c r="Y113" s="65"/>
      <c r="Z113" s="65"/>
      <c r="AA113" s="65"/>
      <c r="AB113" s="65"/>
      <c r="AC113" s="65"/>
      <c r="AD113" s="65"/>
      <c r="AE113" s="65"/>
      <c r="AF113" s="65"/>
      <c r="AG113" s="65"/>
      <c r="AH113" s="65"/>
      <c r="AI113" s="65"/>
      <c r="AJ113" s="65"/>
      <c r="AK113" s="53">
        <v>495</v>
      </c>
      <c r="AL113" s="71"/>
      <c r="AM113" s="71"/>
    </row>
    <row r="114" spans="1:39" s="11" customFormat="1" ht="13" x14ac:dyDescent="0.25">
      <c r="A114" s="4"/>
      <c r="B114" s="4"/>
      <c r="C114" s="4"/>
      <c r="E114" s="2"/>
      <c r="F114" s="5"/>
      <c r="G114" s="5"/>
      <c r="H114" s="7"/>
      <c r="I114" s="8"/>
      <c r="J114" s="8"/>
      <c r="K114" s="8"/>
      <c r="L114" s="8"/>
      <c r="M114" s="5"/>
      <c r="N114" s="67"/>
      <c r="O114" s="48"/>
      <c r="P114" s="48"/>
      <c r="Q114" s="67"/>
      <c r="R114" s="69"/>
      <c r="S114" s="70"/>
      <c r="T114" s="70"/>
      <c r="U114" s="70"/>
      <c r="V114" s="65"/>
      <c r="W114" s="65"/>
      <c r="X114" s="65"/>
      <c r="Y114" s="65"/>
      <c r="Z114" s="65"/>
      <c r="AA114" s="65"/>
      <c r="AB114" s="65"/>
      <c r="AC114" s="65"/>
      <c r="AD114" s="65"/>
      <c r="AE114" s="65"/>
      <c r="AF114" s="65"/>
      <c r="AG114" s="65"/>
      <c r="AH114" s="65"/>
      <c r="AI114" s="65"/>
      <c r="AJ114" s="65"/>
      <c r="AK114" s="53">
        <v>500</v>
      </c>
      <c r="AL114" s="71"/>
      <c r="AM114" s="71"/>
    </row>
    <row r="115" spans="1:39" s="11" customFormat="1" ht="14.25" customHeight="1" x14ac:dyDescent="0.25">
      <c r="A115" s="4"/>
      <c r="B115" s="4"/>
      <c r="C115" s="4"/>
      <c r="E115" s="2"/>
      <c r="F115" s="5"/>
      <c r="G115" s="5"/>
      <c r="H115" s="7"/>
      <c r="I115" s="8"/>
      <c r="J115" s="8"/>
      <c r="K115" s="8"/>
      <c r="L115" s="8"/>
      <c r="M115" s="10"/>
      <c r="N115" s="68"/>
      <c r="O115" s="48"/>
      <c r="P115" s="48"/>
      <c r="Q115" s="68"/>
      <c r="R115" s="69"/>
      <c r="S115" s="70"/>
      <c r="T115" s="70"/>
      <c r="U115" s="70"/>
      <c r="V115" s="65"/>
      <c r="W115" s="65"/>
      <c r="X115" s="65"/>
      <c r="Y115" s="65"/>
      <c r="Z115" s="65"/>
      <c r="AA115" s="65"/>
      <c r="AB115" s="65"/>
      <c r="AC115" s="65"/>
      <c r="AD115" s="65"/>
      <c r="AE115" s="65"/>
      <c r="AF115" s="65"/>
      <c r="AG115" s="65"/>
      <c r="AH115" s="65"/>
      <c r="AI115" s="65"/>
      <c r="AJ115" s="65"/>
      <c r="AK115" s="53">
        <v>505</v>
      </c>
      <c r="AL115" s="71"/>
      <c r="AM115" s="71"/>
    </row>
    <row r="116" spans="1:39" s="13" customFormat="1" ht="13" x14ac:dyDescent="0.25">
      <c r="A116" s="4"/>
      <c r="B116" s="4"/>
      <c r="C116" s="4"/>
      <c r="E116" s="2"/>
      <c r="F116" s="5"/>
      <c r="G116" s="5"/>
      <c r="H116" s="7"/>
      <c r="I116" s="8"/>
      <c r="J116" s="8"/>
      <c r="K116" s="8"/>
      <c r="L116" s="8"/>
      <c r="M116" s="5"/>
      <c r="N116" s="68"/>
      <c r="O116" s="48"/>
      <c r="P116" s="48"/>
      <c r="Q116" s="68"/>
      <c r="R116" s="72"/>
      <c r="S116" s="73"/>
      <c r="T116" s="73"/>
      <c r="U116" s="73"/>
      <c r="V116" s="74"/>
      <c r="W116" s="74"/>
      <c r="X116" s="74"/>
      <c r="Y116" s="74"/>
      <c r="Z116" s="74"/>
      <c r="AA116" s="74"/>
      <c r="AB116" s="74"/>
      <c r="AC116" s="74"/>
      <c r="AD116" s="74"/>
      <c r="AE116" s="74"/>
      <c r="AF116" s="74"/>
      <c r="AG116" s="74"/>
      <c r="AH116" s="74"/>
      <c r="AI116" s="74"/>
      <c r="AJ116" s="74"/>
      <c r="AK116" s="53">
        <v>510</v>
      </c>
      <c r="AL116" s="75"/>
      <c r="AM116" s="75"/>
    </row>
    <row r="117" spans="1:39" s="13" customFormat="1" ht="12.75" customHeight="1" x14ac:dyDescent="0.25">
      <c r="A117" s="4"/>
      <c r="B117" s="4"/>
      <c r="C117" s="4"/>
      <c r="E117" s="2"/>
      <c r="F117" s="5"/>
      <c r="G117" s="5"/>
      <c r="H117" s="7"/>
      <c r="I117" s="8"/>
      <c r="J117" s="8"/>
      <c r="K117" s="8"/>
      <c r="L117" s="8"/>
      <c r="M117" s="10"/>
      <c r="N117" s="63"/>
      <c r="O117" s="48"/>
      <c r="P117" s="48"/>
      <c r="Q117" s="63"/>
      <c r="R117" s="72"/>
      <c r="S117" s="73"/>
      <c r="T117" s="73"/>
      <c r="U117" s="73"/>
      <c r="V117" s="74"/>
      <c r="W117" s="74"/>
      <c r="X117" s="74"/>
      <c r="Y117" s="74"/>
      <c r="Z117" s="74"/>
      <c r="AA117" s="74"/>
      <c r="AB117" s="74"/>
      <c r="AC117" s="74"/>
      <c r="AD117" s="74"/>
      <c r="AE117" s="74"/>
      <c r="AF117" s="74"/>
      <c r="AG117" s="74"/>
      <c r="AH117" s="74"/>
      <c r="AI117" s="74"/>
      <c r="AJ117" s="74"/>
      <c r="AK117" s="53">
        <v>515</v>
      </c>
      <c r="AL117" s="75"/>
      <c r="AM117" s="75"/>
    </row>
    <row r="118" spans="1:39" s="11" customFormat="1" ht="13" x14ac:dyDescent="0.25">
      <c r="A118" s="4"/>
      <c r="B118" s="4"/>
      <c r="C118" s="4"/>
      <c r="E118" s="2"/>
      <c r="F118" s="5"/>
      <c r="G118" s="5"/>
      <c r="H118" s="7"/>
      <c r="I118" s="8"/>
      <c r="J118" s="8"/>
      <c r="K118" s="8"/>
      <c r="L118" s="8"/>
      <c r="M118" s="5"/>
      <c r="N118" s="68"/>
      <c r="O118" s="48"/>
      <c r="P118" s="48"/>
      <c r="Q118" s="68"/>
      <c r="R118" s="69"/>
      <c r="S118" s="70"/>
      <c r="T118" s="70"/>
      <c r="U118" s="70"/>
      <c r="V118" s="65"/>
      <c r="W118" s="65"/>
      <c r="X118" s="65"/>
      <c r="Y118" s="65"/>
      <c r="Z118" s="65"/>
      <c r="AA118" s="65"/>
      <c r="AB118" s="65"/>
      <c r="AC118" s="65"/>
      <c r="AD118" s="65"/>
      <c r="AE118" s="65"/>
      <c r="AF118" s="65"/>
      <c r="AG118" s="65"/>
      <c r="AH118" s="65"/>
      <c r="AI118" s="65"/>
      <c r="AJ118" s="65"/>
      <c r="AK118" s="53">
        <v>520</v>
      </c>
      <c r="AL118" s="71"/>
      <c r="AM118" s="71"/>
    </row>
    <row r="119" spans="1:39" ht="12.75" customHeight="1" x14ac:dyDescent="0.25">
      <c r="A119" s="4"/>
      <c r="B119" s="4"/>
      <c r="C119" s="4"/>
      <c r="D119" s="37"/>
      <c r="E119" s="2"/>
      <c r="F119" s="5"/>
      <c r="G119" s="5"/>
      <c r="H119" s="7"/>
      <c r="I119" s="8"/>
      <c r="J119" s="8"/>
      <c r="K119" s="12"/>
      <c r="L119" s="12"/>
      <c r="M119" s="10"/>
      <c r="N119" s="63"/>
      <c r="Q119" s="63"/>
      <c r="AK119" s="53">
        <v>525</v>
      </c>
    </row>
    <row r="120" spans="1:39" ht="13" x14ac:dyDescent="0.25">
      <c r="A120" s="4"/>
      <c r="B120" s="4"/>
      <c r="C120" s="4"/>
      <c r="D120" s="37"/>
      <c r="E120" s="2"/>
      <c r="F120" s="5"/>
      <c r="G120" s="5"/>
      <c r="H120" s="7"/>
      <c r="I120" s="8"/>
      <c r="J120" s="8"/>
      <c r="K120" s="8"/>
      <c r="L120" s="8"/>
      <c r="M120" s="9"/>
      <c r="N120" s="68"/>
      <c r="Q120" s="68"/>
      <c r="AK120" s="53">
        <v>530</v>
      </c>
    </row>
    <row r="121" spans="1:39" ht="12.75" customHeight="1" x14ac:dyDescent="0.25">
      <c r="A121" s="4"/>
      <c r="B121" s="4"/>
      <c r="C121" s="4"/>
      <c r="D121" s="37"/>
      <c r="E121" s="2"/>
      <c r="F121" s="5"/>
      <c r="G121" s="5"/>
      <c r="H121" s="7"/>
      <c r="I121" s="8"/>
      <c r="J121" s="8"/>
      <c r="K121" s="8"/>
      <c r="L121" s="8"/>
      <c r="M121" s="5"/>
      <c r="N121" s="63"/>
      <c r="Q121" s="63"/>
      <c r="AK121" s="53">
        <v>535</v>
      </c>
    </row>
    <row r="122" spans="1:39" ht="13" x14ac:dyDescent="0.25">
      <c r="A122" s="4"/>
      <c r="B122" s="4"/>
      <c r="C122" s="4"/>
      <c r="D122" s="37"/>
      <c r="E122" s="2"/>
      <c r="F122" s="5"/>
      <c r="G122" s="5"/>
      <c r="H122" s="7"/>
      <c r="I122" s="8"/>
      <c r="J122" s="8"/>
      <c r="K122" s="8"/>
      <c r="L122" s="8"/>
      <c r="M122" s="5"/>
      <c r="N122" s="67"/>
      <c r="Q122" s="67"/>
      <c r="AK122" s="53">
        <v>540</v>
      </c>
    </row>
    <row r="123" spans="1:39" ht="13" x14ac:dyDescent="0.25">
      <c r="A123" s="4"/>
      <c r="B123" s="4"/>
      <c r="C123" s="4"/>
      <c r="D123" s="37"/>
      <c r="E123" s="2"/>
      <c r="F123" s="5"/>
      <c r="G123" s="5"/>
      <c r="H123" s="7"/>
      <c r="I123" s="8"/>
      <c r="J123" s="8"/>
      <c r="K123" s="8"/>
      <c r="L123" s="8"/>
      <c r="M123" s="10"/>
      <c r="N123" s="68"/>
      <c r="Q123" s="68"/>
      <c r="AK123" s="53">
        <v>545</v>
      </c>
    </row>
    <row r="124" spans="1:39" ht="13" x14ac:dyDescent="0.25">
      <c r="A124" s="4"/>
      <c r="B124" s="4"/>
      <c r="C124" s="4"/>
      <c r="D124" s="37"/>
      <c r="E124" s="2"/>
      <c r="F124" s="5"/>
      <c r="G124" s="5"/>
      <c r="H124" s="7"/>
      <c r="I124" s="8"/>
      <c r="J124" s="8"/>
      <c r="K124" s="8"/>
      <c r="L124" s="8"/>
      <c r="M124" s="5"/>
      <c r="N124" s="68"/>
      <c r="Q124" s="68"/>
      <c r="AK124" s="53">
        <v>550</v>
      </c>
    </row>
    <row r="125" spans="1:39" ht="13" x14ac:dyDescent="0.25">
      <c r="A125" s="4"/>
      <c r="B125" s="4"/>
      <c r="C125" s="4"/>
      <c r="D125" s="37"/>
      <c r="E125" s="2"/>
      <c r="F125" s="5"/>
      <c r="G125" s="5"/>
      <c r="H125" s="7"/>
      <c r="I125" s="8"/>
      <c r="J125" s="8"/>
      <c r="K125" s="8"/>
      <c r="L125" s="8"/>
      <c r="M125" s="10"/>
      <c r="N125" s="63"/>
      <c r="Q125" s="63"/>
      <c r="AK125" s="53">
        <v>555</v>
      </c>
    </row>
    <row r="126" spans="1:39" ht="13" x14ac:dyDescent="0.25">
      <c r="A126" s="4"/>
      <c r="B126" s="4"/>
      <c r="C126" s="4"/>
      <c r="D126" s="37"/>
      <c r="E126" s="2"/>
      <c r="F126" s="5"/>
      <c r="G126" s="5"/>
      <c r="H126" s="7"/>
      <c r="I126" s="8"/>
      <c r="J126" s="8"/>
      <c r="K126" s="8"/>
      <c r="L126" s="8"/>
      <c r="M126" s="5"/>
      <c r="N126" s="68"/>
      <c r="Q126" s="68"/>
      <c r="AK126" s="53">
        <v>560</v>
      </c>
    </row>
    <row r="127" spans="1:39" ht="13" x14ac:dyDescent="0.25">
      <c r="A127" s="4"/>
      <c r="B127" s="4"/>
      <c r="C127" s="4"/>
      <c r="D127" s="37"/>
      <c r="E127" s="2"/>
      <c r="F127" s="5"/>
      <c r="G127" s="5"/>
      <c r="H127" s="7"/>
      <c r="I127" s="8"/>
      <c r="J127" s="8"/>
      <c r="K127" s="12"/>
      <c r="L127" s="12"/>
      <c r="M127" s="10"/>
      <c r="N127" s="63"/>
      <c r="Q127" s="63"/>
      <c r="AK127" s="53">
        <v>565</v>
      </c>
    </row>
    <row r="128" spans="1:39" ht="13" x14ac:dyDescent="0.25">
      <c r="A128" s="4"/>
      <c r="B128" s="4"/>
      <c r="C128" s="4"/>
      <c r="D128" s="37"/>
      <c r="E128" s="2"/>
      <c r="F128" s="5"/>
      <c r="G128" s="5"/>
      <c r="H128" s="7"/>
      <c r="I128" s="8"/>
      <c r="J128" s="8"/>
      <c r="K128" s="8"/>
      <c r="L128" s="8"/>
      <c r="M128" s="9"/>
      <c r="N128" s="68"/>
      <c r="Q128" s="68"/>
      <c r="AK128" s="53">
        <v>570</v>
      </c>
    </row>
    <row r="129" spans="1:37" ht="13" x14ac:dyDescent="0.25">
      <c r="A129" s="4"/>
      <c r="B129" s="4"/>
      <c r="C129" s="4"/>
      <c r="D129" s="37"/>
      <c r="E129" s="2"/>
      <c r="F129" s="5"/>
      <c r="G129" s="5"/>
      <c r="H129" s="7"/>
      <c r="I129" s="8"/>
      <c r="J129" s="8"/>
      <c r="K129" s="8"/>
      <c r="L129" s="8"/>
      <c r="M129" s="5"/>
      <c r="N129" s="63"/>
      <c r="Q129" s="63"/>
      <c r="AK129" s="53">
        <v>575</v>
      </c>
    </row>
    <row r="130" spans="1:37" ht="13" x14ac:dyDescent="0.25">
      <c r="A130" s="4"/>
      <c r="B130" s="4"/>
      <c r="C130" s="4"/>
      <c r="D130" s="37"/>
      <c r="E130" s="2"/>
      <c r="F130" s="5"/>
      <c r="G130" s="5"/>
      <c r="H130" s="7"/>
      <c r="I130" s="8"/>
      <c r="J130" s="8"/>
      <c r="K130" s="8"/>
      <c r="L130" s="8"/>
      <c r="M130" s="5"/>
      <c r="N130" s="67"/>
      <c r="Q130" s="67"/>
      <c r="AK130" s="53">
        <v>580</v>
      </c>
    </row>
    <row r="131" spans="1:37" ht="13" x14ac:dyDescent="0.25">
      <c r="A131" s="4"/>
      <c r="B131" s="4"/>
      <c r="C131" s="4"/>
      <c r="D131" s="37"/>
      <c r="E131" s="2"/>
      <c r="F131" s="5"/>
      <c r="G131" s="5"/>
      <c r="H131" s="7"/>
      <c r="I131" s="8"/>
      <c r="J131" s="8"/>
      <c r="K131" s="8"/>
      <c r="L131" s="8"/>
      <c r="M131" s="10"/>
      <c r="N131" s="68"/>
      <c r="Q131" s="68"/>
      <c r="AK131" s="53">
        <v>585</v>
      </c>
    </row>
    <row r="132" spans="1:37" ht="13" x14ac:dyDescent="0.25">
      <c r="A132" s="4"/>
      <c r="B132" s="4"/>
      <c r="C132" s="4"/>
      <c r="D132" s="37"/>
      <c r="E132" s="2"/>
      <c r="F132" s="5"/>
      <c r="G132" s="5"/>
      <c r="H132" s="7"/>
      <c r="I132" s="8"/>
      <c r="J132" s="8"/>
      <c r="K132" s="8"/>
      <c r="L132" s="8"/>
      <c r="M132" s="5"/>
      <c r="N132" s="68"/>
      <c r="Q132" s="68"/>
      <c r="AK132" s="53">
        <v>590</v>
      </c>
    </row>
    <row r="133" spans="1:37" ht="13" x14ac:dyDescent="0.25">
      <c r="A133" s="4"/>
      <c r="B133" s="4"/>
      <c r="C133" s="4"/>
      <c r="D133" s="37"/>
      <c r="E133" s="2"/>
      <c r="F133" s="5"/>
      <c r="G133" s="5"/>
      <c r="H133" s="7"/>
      <c r="I133" s="8"/>
      <c r="J133" s="8"/>
      <c r="K133" s="8"/>
      <c r="L133" s="8"/>
      <c r="M133" s="10"/>
      <c r="N133" s="63"/>
      <c r="Q133" s="63"/>
      <c r="AK133" s="53">
        <v>595</v>
      </c>
    </row>
    <row r="134" spans="1:37" ht="13" x14ac:dyDescent="0.25">
      <c r="A134" s="4"/>
      <c r="B134" s="4"/>
      <c r="C134" s="4"/>
      <c r="D134" s="37"/>
      <c r="E134" s="2"/>
      <c r="F134" s="5"/>
      <c r="G134" s="5"/>
      <c r="H134" s="7"/>
      <c r="I134" s="8"/>
      <c r="J134" s="8"/>
      <c r="K134" s="8"/>
      <c r="L134" s="8"/>
      <c r="M134" s="5"/>
      <c r="N134" s="68"/>
      <c r="Q134" s="68"/>
      <c r="AK134" s="53">
        <v>600</v>
      </c>
    </row>
    <row r="135" spans="1:37" ht="13" x14ac:dyDescent="0.25">
      <c r="A135" s="4"/>
      <c r="B135" s="4"/>
      <c r="C135" s="4"/>
      <c r="D135" s="37"/>
      <c r="E135" s="2"/>
      <c r="F135" s="5"/>
      <c r="G135" s="5"/>
      <c r="H135" s="7"/>
      <c r="I135" s="8"/>
      <c r="J135" s="8"/>
      <c r="K135" s="12"/>
      <c r="L135" s="12"/>
      <c r="M135" s="10"/>
      <c r="N135" s="63"/>
      <c r="Q135" s="63"/>
      <c r="AK135" s="53">
        <v>605</v>
      </c>
    </row>
    <row r="136" spans="1:37" ht="13" x14ac:dyDescent="0.25">
      <c r="A136" s="4"/>
      <c r="B136" s="4"/>
      <c r="C136" s="4"/>
      <c r="D136" s="37"/>
      <c r="E136" s="2"/>
      <c r="F136" s="5"/>
      <c r="G136" s="5"/>
      <c r="H136" s="7"/>
      <c r="I136" s="8"/>
      <c r="J136" s="8"/>
      <c r="K136" s="8"/>
      <c r="L136" s="8"/>
      <c r="M136" s="9"/>
      <c r="N136" s="68"/>
      <c r="Q136" s="68"/>
      <c r="AK136" s="53">
        <v>610</v>
      </c>
    </row>
    <row r="137" spans="1:37" ht="13" x14ac:dyDescent="0.25">
      <c r="A137" s="4"/>
      <c r="B137" s="4"/>
      <c r="C137" s="4"/>
      <c r="D137" s="37"/>
      <c r="E137" s="2"/>
      <c r="F137" s="5"/>
      <c r="G137" s="5"/>
      <c r="H137" s="7"/>
      <c r="I137" s="8"/>
      <c r="J137" s="8"/>
      <c r="K137" s="8"/>
      <c r="L137" s="8"/>
      <c r="M137" s="5"/>
      <c r="N137" s="63"/>
      <c r="Q137" s="63"/>
      <c r="AK137" s="53">
        <v>615</v>
      </c>
    </row>
    <row r="138" spans="1:37" ht="13" x14ac:dyDescent="0.25">
      <c r="A138" s="4"/>
      <c r="B138" s="4"/>
      <c r="C138" s="4"/>
      <c r="D138" s="37"/>
      <c r="E138" s="2"/>
      <c r="F138" s="5"/>
      <c r="G138" s="5"/>
      <c r="H138" s="7"/>
      <c r="I138" s="8"/>
      <c r="J138" s="8"/>
      <c r="K138" s="8"/>
      <c r="L138" s="8"/>
      <c r="M138" s="5"/>
      <c r="N138" s="67"/>
      <c r="Q138" s="67"/>
      <c r="AK138" s="53">
        <v>620</v>
      </c>
    </row>
    <row r="139" spans="1:37" ht="13" x14ac:dyDescent="0.25">
      <c r="A139" s="4"/>
      <c r="B139" s="4"/>
      <c r="C139" s="4"/>
      <c r="D139" s="37"/>
      <c r="E139" s="2"/>
      <c r="F139" s="5"/>
      <c r="G139" s="5"/>
      <c r="H139" s="7"/>
      <c r="I139" s="8"/>
      <c r="J139" s="8"/>
      <c r="K139" s="8"/>
      <c r="L139" s="8"/>
      <c r="M139" s="10"/>
      <c r="N139" s="68"/>
      <c r="Q139" s="68"/>
      <c r="AK139" s="53">
        <v>625</v>
      </c>
    </row>
    <row r="140" spans="1:37" ht="13" x14ac:dyDescent="0.25">
      <c r="A140" s="4"/>
      <c r="B140" s="4"/>
      <c r="C140" s="4"/>
      <c r="D140" s="6"/>
      <c r="E140" s="2"/>
      <c r="F140" s="5"/>
      <c r="G140" s="5"/>
      <c r="H140" s="7"/>
      <c r="I140" s="8"/>
      <c r="J140" s="8"/>
      <c r="K140" s="8"/>
      <c r="L140" s="8"/>
      <c r="M140" s="5"/>
      <c r="N140" s="68"/>
      <c r="Q140" s="68"/>
      <c r="AK140" s="53">
        <v>630</v>
      </c>
    </row>
    <row r="141" spans="1:37" ht="12.75" customHeight="1" x14ac:dyDescent="0.25">
      <c r="A141" s="4"/>
      <c r="B141" s="4"/>
      <c r="C141" s="4"/>
      <c r="D141" s="6"/>
      <c r="E141" s="2"/>
      <c r="F141" s="5"/>
      <c r="G141" s="5"/>
      <c r="H141" s="7"/>
      <c r="I141" s="8"/>
      <c r="J141" s="8"/>
      <c r="K141" s="8"/>
      <c r="L141" s="8"/>
      <c r="M141" s="10"/>
      <c r="N141" s="63"/>
      <c r="Q141" s="63"/>
      <c r="AK141" s="53">
        <v>635</v>
      </c>
    </row>
    <row r="142" spans="1:37" ht="13" x14ac:dyDescent="0.25">
      <c r="A142" s="4"/>
      <c r="B142" s="4"/>
      <c r="C142" s="4"/>
      <c r="D142" s="6"/>
      <c r="E142" s="2"/>
      <c r="F142" s="5"/>
      <c r="G142" s="5"/>
      <c r="H142" s="7"/>
      <c r="I142" s="8"/>
      <c r="J142" s="8"/>
      <c r="K142" s="8"/>
      <c r="L142" s="8"/>
      <c r="M142" s="5"/>
      <c r="N142" s="68"/>
      <c r="Q142" s="68"/>
      <c r="AK142" s="53">
        <v>640</v>
      </c>
    </row>
    <row r="143" spans="1:37" ht="12.75" customHeight="1" x14ac:dyDescent="0.25">
      <c r="A143" s="4"/>
      <c r="B143" s="4"/>
      <c r="C143" s="4"/>
      <c r="D143" s="6"/>
      <c r="E143" s="2"/>
      <c r="F143" s="5"/>
      <c r="G143" s="5"/>
      <c r="H143" s="7"/>
      <c r="I143" s="8"/>
      <c r="J143" s="8"/>
      <c r="K143" s="12"/>
      <c r="L143" s="12"/>
      <c r="M143" s="10"/>
      <c r="N143" s="63"/>
      <c r="Q143" s="63"/>
      <c r="AK143" s="53">
        <v>645</v>
      </c>
    </row>
    <row r="144" spans="1:37" ht="13" x14ac:dyDescent="0.25">
      <c r="A144" s="4"/>
      <c r="B144" s="4"/>
      <c r="C144" s="4"/>
      <c r="D144" s="6"/>
      <c r="E144" s="2"/>
      <c r="F144" s="5"/>
      <c r="G144" s="5"/>
      <c r="H144" s="7"/>
      <c r="I144" s="8"/>
      <c r="J144" s="8"/>
      <c r="K144" s="8"/>
      <c r="L144" s="8"/>
      <c r="M144" s="9"/>
      <c r="N144" s="68"/>
      <c r="Q144" s="68"/>
      <c r="AK144" s="53">
        <v>650</v>
      </c>
    </row>
    <row r="145" spans="1:37" ht="12.75" customHeight="1" x14ac:dyDescent="0.25">
      <c r="A145" s="4"/>
      <c r="B145" s="4"/>
      <c r="C145" s="4"/>
      <c r="D145" s="6"/>
      <c r="E145" s="2"/>
      <c r="F145" s="5"/>
      <c r="G145" s="5"/>
      <c r="H145" s="7"/>
      <c r="I145" s="8"/>
      <c r="J145" s="8"/>
      <c r="K145" s="8"/>
      <c r="L145" s="8"/>
      <c r="M145" s="5"/>
      <c r="N145" s="63"/>
      <c r="Q145" s="63"/>
      <c r="AK145" s="53">
        <v>655</v>
      </c>
    </row>
    <row r="146" spans="1:37" ht="13" x14ac:dyDescent="0.25">
      <c r="A146" s="4"/>
      <c r="B146" s="4"/>
      <c r="C146" s="4"/>
      <c r="D146" s="6"/>
      <c r="E146" s="2"/>
      <c r="F146" s="5"/>
      <c r="G146" s="5"/>
      <c r="H146" s="7"/>
      <c r="I146" s="8"/>
      <c r="J146" s="8"/>
      <c r="K146" s="8"/>
      <c r="L146" s="8"/>
      <c r="M146" s="5"/>
      <c r="N146" s="67"/>
      <c r="Q146" s="67"/>
      <c r="AK146" s="53">
        <v>660</v>
      </c>
    </row>
    <row r="147" spans="1:37" ht="13" x14ac:dyDescent="0.25">
      <c r="A147" s="4"/>
      <c r="B147" s="4"/>
      <c r="C147" s="4"/>
      <c r="D147" s="6"/>
      <c r="E147" s="2"/>
      <c r="F147" s="5"/>
      <c r="G147" s="5"/>
      <c r="H147" s="7"/>
      <c r="I147" s="8"/>
      <c r="J147" s="8"/>
      <c r="K147" s="8"/>
      <c r="L147" s="8"/>
      <c r="M147" s="10"/>
      <c r="N147" s="68"/>
      <c r="Q147" s="68"/>
      <c r="AK147" s="53">
        <v>665</v>
      </c>
    </row>
    <row r="148" spans="1:37" ht="13" x14ac:dyDescent="0.25">
      <c r="A148" s="4"/>
      <c r="B148" s="4"/>
      <c r="C148" s="4"/>
      <c r="D148" s="6"/>
      <c r="E148" s="2"/>
      <c r="F148" s="5"/>
      <c r="G148" s="5"/>
      <c r="H148" s="7"/>
      <c r="I148" s="8"/>
      <c r="J148" s="8"/>
      <c r="K148" s="8"/>
      <c r="L148" s="8"/>
      <c r="M148" s="5"/>
      <c r="N148" s="68"/>
      <c r="Q148" s="68"/>
      <c r="AK148" s="53">
        <v>670</v>
      </c>
    </row>
    <row r="149" spans="1:37" ht="13" x14ac:dyDescent="0.25">
      <c r="A149" s="4"/>
      <c r="B149" s="4"/>
      <c r="C149" s="4"/>
      <c r="D149" s="6"/>
      <c r="E149" s="2"/>
      <c r="F149" s="5"/>
      <c r="G149" s="5"/>
      <c r="H149" s="7"/>
      <c r="I149" s="8"/>
      <c r="J149" s="8"/>
      <c r="K149" s="8"/>
      <c r="L149" s="8"/>
      <c r="M149" s="10"/>
      <c r="N149" s="63"/>
      <c r="Q149" s="63"/>
      <c r="AK149" s="53">
        <v>675</v>
      </c>
    </row>
    <row r="150" spans="1:37" ht="13" x14ac:dyDescent="0.25">
      <c r="A150" s="4"/>
      <c r="B150" s="4"/>
      <c r="C150" s="4"/>
      <c r="D150" s="6"/>
      <c r="E150" s="2"/>
      <c r="F150" s="5"/>
      <c r="G150" s="5"/>
      <c r="H150" s="7"/>
      <c r="I150" s="8"/>
      <c r="J150" s="8"/>
      <c r="K150" s="8"/>
      <c r="L150" s="8"/>
      <c r="M150" s="5"/>
      <c r="N150" s="68"/>
      <c r="Q150" s="68"/>
      <c r="AK150" s="53">
        <v>680</v>
      </c>
    </row>
    <row r="151" spans="1:37" ht="13" x14ac:dyDescent="0.25">
      <c r="A151" s="4"/>
      <c r="B151" s="4"/>
      <c r="C151" s="4"/>
      <c r="D151" s="6"/>
      <c r="E151" s="2"/>
      <c r="F151" s="5"/>
      <c r="G151" s="5"/>
      <c r="H151" s="7"/>
      <c r="I151" s="8"/>
      <c r="J151" s="8"/>
      <c r="K151" s="12"/>
      <c r="L151" s="12"/>
      <c r="M151" s="10"/>
      <c r="N151" s="63"/>
      <c r="Q151" s="63"/>
      <c r="AK151" s="53">
        <v>685</v>
      </c>
    </row>
    <row r="152" spans="1:37" ht="13" x14ac:dyDescent="0.25">
      <c r="A152" s="4"/>
      <c r="B152" s="4"/>
      <c r="C152" s="4"/>
      <c r="D152" s="6"/>
      <c r="E152" s="2"/>
      <c r="F152" s="5"/>
      <c r="G152" s="5"/>
      <c r="H152" s="7"/>
      <c r="I152" s="8"/>
      <c r="J152" s="8"/>
      <c r="K152" s="8"/>
      <c r="L152" s="8"/>
      <c r="M152" s="9"/>
      <c r="N152" s="68"/>
      <c r="Q152" s="68"/>
      <c r="AK152" s="53">
        <v>690</v>
      </c>
    </row>
    <row r="153" spans="1:37" ht="13" x14ac:dyDescent="0.25">
      <c r="A153" s="4"/>
      <c r="B153" s="4"/>
      <c r="C153" s="4"/>
      <c r="D153" s="6"/>
      <c r="E153" s="2"/>
      <c r="F153" s="5"/>
      <c r="G153" s="5"/>
      <c r="H153" s="7"/>
      <c r="I153" s="8"/>
      <c r="J153" s="8"/>
      <c r="K153" s="8"/>
      <c r="L153" s="8"/>
      <c r="M153" s="5"/>
      <c r="N153" s="63"/>
      <c r="Q153" s="63"/>
      <c r="AK153" s="53">
        <v>695</v>
      </c>
    </row>
    <row r="154" spans="1:37" ht="13" x14ac:dyDescent="0.25">
      <c r="A154" s="4"/>
      <c r="B154" s="4"/>
      <c r="C154" s="4"/>
      <c r="D154" s="6"/>
      <c r="E154" s="2"/>
      <c r="F154" s="5"/>
      <c r="G154" s="5"/>
      <c r="H154" s="7"/>
      <c r="I154" s="8"/>
      <c r="J154" s="8"/>
      <c r="K154" s="8"/>
      <c r="L154" s="8"/>
      <c r="M154" s="5"/>
      <c r="N154" s="67"/>
      <c r="Q154" s="67"/>
      <c r="AK154" s="53">
        <v>700</v>
      </c>
    </row>
    <row r="155" spans="1:37" ht="13" x14ac:dyDescent="0.25">
      <c r="A155" s="4"/>
      <c r="B155" s="4"/>
      <c r="C155" s="4"/>
      <c r="D155" s="6"/>
      <c r="E155" s="2"/>
      <c r="F155" s="5"/>
      <c r="G155" s="5"/>
      <c r="H155" s="7"/>
      <c r="I155" s="8"/>
      <c r="J155" s="8"/>
      <c r="K155" s="8"/>
      <c r="L155" s="8"/>
      <c r="M155" s="10"/>
      <c r="N155" s="68"/>
      <c r="Q155" s="68"/>
      <c r="AK155" s="53">
        <v>705</v>
      </c>
    </row>
    <row r="156" spans="1:37" ht="13" x14ac:dyDescent="0.25">
      <c r="A156" s="4"/>
      <c r="B156" s="4"/>
      <c r="C156" s="4"/>
      <c r="D156" s="6"/>
      <c r="E156" s="2"/>
      <c r="F156" s="5"/>
      <c r="G156" s="5"/>
      <c r="H156" s="7"/>
      <c r="I156" s="8"/>
      <c r="J156" s="8"/>
      <c r="K156" s="8"/>
      <c r="L156" s="8"/>
      <c r="M156" s="5"/>
      <c r="N156" s="68"/>
      <c r="Q156" s="68"/>
      <c r="AK156" s="53">
        <v>710</v>
      </c>
    </row>
    <row r="157" spans="1:37" ht="13" x14ac:dyDescent="0.25">
      <c r="A157" s="4"/>
      <c r="B157" s="4"/>
      <c r="C157" s="4"/>
      <c r="D157" s="6"/>
      <c r="E157" s="2"/>
      <c r="F157" s="5"/>
      <c r="G157" s="5"/>
      <c r="H157" s="7"/>
      <c r="I157" s="8"/>
      <c r="J157" s="8"/>
      <c r="K157" s="8"/>
      <c r="L157" s="8"/>
      <c r="M157" s="10"/>
      <c r="N157" s="63"/>
      <c r="Q157" s="63"/>
      <c r="AK157" s="53">
        <v>715</v>
      </c>
    </row>
    <row r="158" spans="1:37" ht="13" x14ac:dyDescent="0.25">
      <c r="A158" s="4"/>
      <c r="B158" s="4"/>
      <c r="C158" s="4"/>
      <c r="D158" s="6"/>
      <c r="E158" s="2"/>
      <c r="F158" s="5"/>
      <c r="G158" s="5"/>
      <c r="H158" s="7"/>
      <c r="I158" s="8"/>
      <c r="J158" s="8"/>
      <c r="K158" s="8"/>
      <c r="L158" s="8"/>
      <c r="M158" s="5"/>
      <c r="N158" s="68"/>
      <c r="Q158" s="68"/>
      <c r="AK158" s="53">
        <v>720</v>
      </c>
    </row>
    <row r="159" spans="1:37" ht="13" x14ac:dyDescent="0.25">
      <c r="A159" s="4"/>
      <c r="B159" s="4"/>
      <c r="C159" s="4"/>
      <c r="D159" s="6"/>
      <c r="E159" s="2"/>
      <c r="F159" s="5"/>
      <c r="G159" s="5"/>
      <c r="H159" s="7"/>
      <c r="I159" s="8"/>
      <c r="J159" s="8"/>
      <c r="K159" s="12"/>
      <c r="L159" s="12"/>
      <c r="M159" s="10"/>
      <c r="N159" s="63"/>
      <c r="Q159" s="63"/>
      <c r="AK159" s="53">
        <v>725</v>
      </c>
    </row>
    <row r="160" spans="1:37" ht="13" x14ac:dyDescent="0.25">
      <c r="A160" s="4"/>
      <c r="B160" s="4"/>
      <c r="C160" s="4"/>
      <c r="D160" s="6"/>
      <c r="E160" s="2"/>
      <c r="F160" s="5"/>
      <c r="G160" s="5"/>
      <c r="H160" s="7"/>
      <c r="I160" s="8"/>
      <c r="J160" s="8"/>
      <c r="K160" s="8"/>
      <c r="L160" s="8"/>
      <c r="M160" s="9"/>
      <c r="N160" s="68"/>
      <c r="Q160" s="68"/>
      <c r="AK160" s="53">
        <v>730</v>
      </c>
    </row>
    <row r="161" spans="1:37" ht="13" x14ac:dyDescent="0.25">
      <c r="A161" s="4"/>
      <c r="B161" s="4"/>
      <c r="C161" s="4"/>
      <c r="D161" s="6"/>
      <c r="E161" s="2"/>
      <c r="F161" s="5"/>
      <c r="G161" s="5"/>
      <c r="H161" s="7"/>
      <c r="I161" s="8"/>
      <c r="J161" s="8"/>
      <c r="K161" s="8"/>
      <c r="L161" s="8"/>
      <c r="M161" s="5"/>
      <c r="N161" s="63"/>
      <c r="Q161" s="63"/>
      <c r="AK161" s="53">
        <v>735</v>
      </c>
    </row>
    <row r="162" spans="1:37" ht="13" x14ac:dyDescent="0.25">
      <c r="A162" s="4"/>
      <c r="B162" s="4"/>
      <c r="C162" s="4"/>
      <c r="D162" s="6"/>
      <c r="E162" s="2"/>
      <c r="F162" s="5"/>
      <c r="G162" s="5"/>
      <c r="H162" s="7"/>
      <c r="I162" s="8"/>
      <c r="J162" s="8"/>
      <c r="K162" s="8"/>
      <c r="L162" s="8"/>
      <c r="M162" s="5"/>
      <c r="N162" s="67"/>
      <c r="Q162" s="67"/>
      <c r="AK162" s="53">
        <v>740</v>
      </c>
    </row>
    <row r="163" spans="1:37" ht="13" x14ac:dyDescent="0.25">
      <c r="A163" s="4"/>
      <c r="B163" s="4"/>
      <c r="C163" s="4"/>
      <c r="D163" s="6"/>
      <c r="E163" s="2"/>
      <c r="F163" s="5"/>
      <c r="G163" s="5"/>
      <c r="H163" s="7"/>
      <c r="I163" s="8"/>
      <c r="J163" s="8"/>
      <c r="K163" s="8"/>
      <c r="L163" s="8"/>
      <c r="M163" s="10"/>
      <c r="N163" s="68"/>
      <c r="Q163" s="68"/>
      <c r="AK163" s="53">
        <v>745</v>
      </c>
    </row>
    <row r="164" spans="1:37" ht="13" x14ac:dyDescent="0.25">
      <c r="A164" s="4"/>
      <c r="B164" s="4"/>
      <c r="C164" s="4"/>
      <c r="D164" s="6"/>
      <c r="E164" s="2"/>
      <c r="F164" s="5"/>
      <c r="G164" s="5"/>
      <c r="H164" s="7"/>
      <c r="I164" s="8"/>
      <c r="J164" s="8"/>
      <c r="K164" s="8"/>
      <c r="L164" s="8"/>
      <c r="M164" s="5"/>
      <c r="N164" s="68"/>
      <c r="Q164" s="68"/>
      <c r="AK164" s="53">
        <v>750</v>
      </c>
    </row>
    <row r="165" spans="1:37" ht="12.75" customHeight="1" x14ac:dyDescent="0.25">
      <c r="A165" s="4"/>
      <c r="B165" s="4"/>
      <c r="C165" s="4"/>
      <c r="D165" s="6"/>
      <c r="E165" s="2"/>
      <c r="F165" s="5"/>
      <c r="G165" s="5"/>
      <c r="H165" s="7"/>
      <c r="I165" s="8"/>
      <c r="J165" s="8"/>
      <c r="K165" s="8"/>
      <c r="L165" s="8"/>
      <c r="M165" s="10"/>
      <c r="N165" s="63"/>
      <c r="Q165" s="63"/>
      <c r="AK165" s="53">
        <v>755</v>
      </c>
    </row>
    <row r="166" spans="1:37" ht="13" x14ac:dyDescent="0.25">
      <c r="A166" s="4"/>
      <c r="B166" s="4"/>
      <c r="C166" s="4"/>
      <c r="D166" s="6"/>
      <c r="E166" s="2"/>
      <c r="F166" s="5"/>
      <c r="G166" s="5"/>
      <c r="H166" s="7"/>
      <c r="I166" s="8"/>
      <c r="J166" s="8"/>
      <c r="K166" s="8"/>
      <c r="L166" s="8"/>
      <c r="M166" s="5"/>
      <c r="N166" s="68"/>
      <c r="Q166" s="68"/>
      <c r="AK166" s="53">
        <v>760</v>
      </c>
    </row>
    <row r="167" spans="1:37" ht="12.75" customHeight="1" x14ac:dyDescent="0.25">
      <c r="A167" s="4"/>
      <c r="B167" s="4"/>
      <c r="C167" s="4"/>
      <c r="D167" s="6"/>
      <c r="E167" s="2"/>
      <c r="F167" s="5"/>
      <c r="G167" s="5"/>
      <c r="H167" s="7"/>
      <c r="I167" s="8"/>
      <c r="J167" s="8"/>
      <c r="K167" s="12"/>
      <c r="L167" s="12"/>
      <c r="M167" s="10"/>
      <c r="N167" s="63"/>
      <c r="Q167" s="63"/>
      <c r="AK167" s="53">
        <v>765</v>
      </c>
    </row>
    <row r="168" spans="1:37" ht="15.5" x14ac:dyDescent="0.25">
      <c r="A168" s="14"/>
      <c r="B168" s="14"/>
      <c r="C168" s="14"/>
      <c r="D168" s="15"/>
      <c r="E168" s="15"/>
      <c r="F168" s="15"/>
      <c r="G168" s="15"/>
      <c r="H168" s="15"/>
      <c r="I168" s="16"/>
      <c r="J168" s="16"/>
      <c r="K168" s="16"/>
      <c r="L168" s="16"/>
      <c r="M168" s="20"/>
      <c r="N168" s="68"/>
      <c r="Q168" s="68"/>
      <c r="AK168" s="53">
        <v>770</v>
      </c>
    </row>
    <row r="169" spans="1:37" ht="12.75" customHeight="1" x14ac:dyDescent="0.25">
      <c r="A169" s="14"/>
      <c r="B169" s="14"/>
      <c r="C169" s="14"/>
      <c r="D169" s="15"/>
      <c r="E169" s="15"/>
      <c r="F169" s="15"/>
      <c r="G169" s="15"/>
      <c r="H169" s="15"/>
      <c r="I169" s="16"/>
      <c r="J169" s="16"/>
      <c r="K169" s="16"/>
      <c r="L169" s="16"/>
      <c r="M169" s="20"/>
      <c r="N169" s="63"/>
      <c r="Q169" s="63"/>
      <c r="AK169" s="53">
        <v>775</v>
      </c>
    </row>
    <row r="170" spans="1:37" ht="12.75" customHeight="1" x14ac:dyDescent="0.25">
      <c r="A170" s="17"/>
      <c r="B170" s="17"/>
      <c r="C170" s="17"/>
      <c r="D170" s="15"/>
      <c r="E170" s="15"/>
      <c r="F170" s="15"/>
      <c r="G170" s="15"/>
      <c r="H170" s="15"/>
      <c r="I170" s="16"/>
      <c r="J170" s="16"/>
      <c r="K170" s="16"/>
      <c r="L170" s="16"/>
      <c r="M170" s="21"/>
      <c r="N170" s="15"/>
      <c r="Q170" s="15"/>
      <c r="AK170" s="53">
        <v>780</v>
      </c>
    </row>
    <row r="171" spans="1:37" ht="12.75" customHeight="1" x14ac:dyDescent="0.25">
      <c r="A171" s="4"/>
      <c r="B171" s="4"/>
      <c r="C171" s="4"/>
      <c r="D171" s="6"/>
      <c r="E171" s="2"/>
      <c r="F171" s="5"/>
      <c r="G171" s="5"/>
      <c r="H171" s="7"/>
      <c r="I171" s="8"/>
      <c r="J171" s="8"/>
      <c r="K171" s="8"/>
      <c r="L171" s="8"/>
      <c r="M171" s="9"/>
      <c r="N171" s="15"/>
      <c r="Q171" s="15"/>
      <c r="AK171" s="53">
        <v>785</v>
      </c>
    </row>
    <row r="172" spans="1:37" ht="12.75" customHeight="1" x14ac:dyDescent="0.25">
      <c r="A172" s="4"/>
      <c r="B172" s="4"/>
      <c r="C172" s="4"/>
      <c r="D172" s="6"/>
      <c r="E172" s="2"/>
      <c r="F172" s="5"/>
      <c r="G172" s="5"/>
      <c r="H172" s="7"/>
      <c r="I172" s="8"/>
      <c r="J172" s="8"/>
      <c r="K172" s="8"/>
      <c r="L172" s="8"/>
      <c r="M172" s="5"/>
      <c r="N172" s="18"/>
      <c r="Q172" s="18"/>
      <c r="AK172" s="53">
        <v>790</v>
      </c>
    </row>
    <row r="173" spans="1:37" ht="13" x14ac:dyDescent="0.25">
      <c r="A173" s="4"/>
      <c r="B173" s="4"/>
      <c r="C173" s="4"/>
      <c r="D173" s="6"/>
      <c r="E173" s="2"/>
      <c r="F173" s="5"/>
      <c r="G173" s="5"/>
      <c r="H173" s="7"/>
      <c r="I173" s="8"/>
      <c r="J173" s="8"/>
      <c r="K173" s="8"/>
      <c r="L173" s="8"/>
      <c r="M173" s="5"/>
      <c r="N173" s="67"/>
      <c r="Q173" s="67"/>
      <c r="AK173" s="53">
        <v>795</v>
      </c>
    </row>
    <row r="174" spans="1:37" ht="13" x14ac:dyDescent="0.25">
      <c r="A174" s="4"/>
      <c r="B174" s="4"/>
      <c r="C174" s="4"/>
      <c r="D174" s="6"/>
      <c r="E174" s="2"/>
      <c r="F174" s="5"/>
      <c r="G174" s="5"/>
      <c r="H174" s="7"/>
      <c r="I174" s="8"/>
      <c r="J174" s="8"/>
      <c r="K174" s="8"/>
      <c r="L174" s="8"/>
      <c r="M174" s="10"/>
      <c r="N174" s="68"/>
      <c r="Q174" s="68"/>
      <c r="AK174" s="53">
        <v>800</v>
      </c>
    </row>
    <row r="175" spans="1:37" ht="13" x14ac:dyDescent="0.25">
      <c r="A175" s="4"/>
      <c r="B175" s="4"/>
      <c r="C175" s="4"/>
      <c r="D175" s="6"/>
      <c r="E175" s="2"/>
      <c r="F175" s="5"/>
      <c r="G175" s="5"/>
      <c r="H175" s="7"/>
      <c r="I175" s="8"/>
      <c r="J175" s="8"/>
      <c r="K175" s="8"/>
      <c r="L175" s="8"/>
      <c r="M175" s="5"/>
      <c r="N175" s="68"/>
      <c r="Q175" s="68"/>
      <c r="AK175" s="53">
        <v>805</v>
      </c>
    </row>
    <row r="176" spans="1:37" ht="12.75" customHeight="1" x14ac:dyDescent="0.25">
      <c r="A176" s="4"/>
      <c r="B176" s="4"/>
      <c r="C176" s="4"/>
      <c r="D176" s="6"/>
      <c r="E176" s="2"/>
      <c r="F176" s="5"/>
      <c r="G176" s="5"/>
      <c r="H176" s="7"/>
      <c r="I176" s="8"/>
      <c r="J176" s="8"/>
      <c r="K176" s="8"/>
      <c r="L176" s="8"/>
      <c r="M176" s="10"/>
      <c r="N176" s="63"/>
      <c r="Q176" s="63"/>
      <c r="AK176" s="53">
        <v>810</v>
      </c>
    </row>
    <row r="177" spans="1:37" ht="13" x14ac:dyDescent="0.25">
      <c r="A177" s="4"/>
      <c r="B177" s="4"/>
      <c r="C177" s="4"/>
      <c r="D177" s="6"/>
      <c r="E177" s="2"/>
      <c r="F177" s="5"/>
      <c r="G177" s="5"/>
      <c r="H177" s="7"/>
      <c r="I177" s="8"/>
      <c r="J177" s="8"/>
      <c r="K177" s="8"/>
      <c r="L177" s="8"/>
      <c r="M177" s="5"/>
      <c r="N177" s="68"/>
      <c r="Q177" s="68"/>
      <c r="AK177" s="53">
        <v>815</v>
      </c>
    </row>
    <row r="178" spans="1:37" ht="12.75" customHeight="1" x14ac:dyDescent="0.25">
      <c r="A178" s="4"/>
      <c r="B178" s="4"/>
      <c r="C178" s="4"/>
      <c r="D178" s="6"/>
      <c r="E178" s="2"/>
      <c r="F178" s="5"/>
      <c r="G178" s="5"/>
      <c r="H178" s="7"/>
      <c r="I178" s="8"/>
      <c r="J178" s="8">
        <f>IF(H178=0,0,K177)</f>
        <v>0</v>
      </c>
      <c r="K178" s="12"/>
      <c r="L178" s="12"/>
      <c r="M178" s="10"/>
      <c r="N178" s="63"/>
      <c r="Q178" s="63"/>
      <c r="AK178" s="53">
        <v>820</v>
      </c>
    </row>
    <row r="179" spans="1:37" ht="13" x14ac:dyDescent="0.25">
      <c r="N179" s="68"/>
      <c r="Q179" s="68"/>
      <c r="AK179" s="53">
        <v>825</v>
      </c>
    </row>
    <row r="180" spans="1:37" ht="12.75" customHeight="1" x14ac:dyDescent="0.25">
      <c r="N180" s="63"/>
      <c r="Q180" s="63"/>
      <c r="AK180" s="53">
        <v>830</v>
      </c>
    </row>
    <row r="181" spans="1:37" x14ac:dyDescent="0.25">
      <c r="N181" s="44"/>
      <c r="AK181" s="53">
        <v>835</v>
      </c>
    </row>
    <row r="182" spans="1:37" x14ac:dyDescent="0.25">
      <c r="N182" s="44"/>
      <c r="AK182" s="53">
        <v>840</v>
      </c>
    </row>
    <row r="183" spans="1:37" x14ac:dyDescent="0.25">
      <c r="N183" s="44"/>
      <c r="AK183" s="53">
        <v>845</v>
      </c>
    </row>
    <row r="184" spans="1:37" x14ac:dyDescent="0.25">
      <c r="N184" s="44"/>
      <c r="AK184" s="53">
        <v>850</v>
      </c>
    </row>
    <row r="185" spans="1:37" x14ac:dyDescent="0.25">
      <c r="N185" s="44"/>
      <c r="AK185" s="53">
        <v>855</v>
      </c>
    </row>
    <row r="186" spans="1:37" x14ac:dyDescent="0.25">
      <c r="N186" s="44"/>
      <c r="AK186" s="53">
        <v>860</v>
      </c>
    </row>
    <row r="187" spans="1:37" x14ac:dyDescent="0.25">
      <c r="N187" s="44"/>
      <c r="AK187" s="53">
        <v>865</v>
      </c>
    </row>
    <row r="188" spans="1:37" x14ac:dyDescent="0.25">
      <c r="N188" s="44"/>
      <c r="AK188" s="53">
        <v>870</v>
      </c>
    </row>
    <row r="189" spans="1:37" x14ac:dyDescent="0.25">
      <c r="N189" s="44"/>
      <c r="AK189" s="53">
        <v>875</v>
      </c>
    </row>
    <row r="190" spans="1:37" x14ac:dyDescent="0.25">
      <c r="N190" s="44"/>
      <c r="AK190" s="53">
        <v>880</v>
      </c>
    </row>
    <row r="191" spans="1:37" x14ac:dyDescent="0.25">
      <c r="N191" s="44"/>
      <c r="AK191" s="53">
        <v>885</v>
      </c>
    </row>
    <row r="192" spans="1:37" x14ac:dyDescent="0.25">
      <c r="N192" s="44"/>
      <c r="AK192" s="53">
        <v>890</v>
      </c>
    </row>
    <row r="193" spans="14:37" x14ac:dyDescent="0.25">
      <c r="N193" s="44"/>
      <c r="AK193" s="53">
        <v>895</v>
      </c>
    </row>
    <row r="194" spans="14:37" x14ac:dyDescent="0.25">
      <c r="N194" s="44"/>
      <c r="AK194" s="53">
        <v>900</v>
      </c>
    </row>
    <row r="195" spans="14:37" x14ac:dyDescent="0.25">
      <c r="N195" s="44"/>
      <c r="AK195" s="53">
        <v>905</v>
      </c>
    </row>
    <row r="196" spans="14:37" x14ac:dyDescent="0.25">
      <c r="N196" s="44"/>
      <c r="AK196" s="53">
        <v>910</v>
      </c>
    </row>
    <row r="197" spans="14:37" x14ac:dyDescent="0.25">
      <c r="N197" s="44"/>
      <c r="AK197" s="53">
        <v>915</v>
      </c>
    </row>
    <row r="198" spans="14:37" x14ac:dyDescent="0.25">
      <c r="N198" s="44"/>
      <c r="AK198" s="53">
        <v>920</v>
      </c>
    </row>
    <row r="199" spans="14:37" x14ac:dyDescent="0.25">
      <c r="N199" s="44"/>
      <c r="AK199" s="53">
        <v>925</v>
      </c>
    </row>
    <row r="200" spans="14:37" x14ac:dyDescent="0.25">
      <c r="N200" s="44"/>
      <c r="AK200" s="53">
        <v>930</v>
      </c>
    </row>
    <row r="201" spans="14:37" x14ac:dyDescent="0.25">
      <c r="N201" s="44"/>
      <c r="AK201" s="53">
        <v>935</v>
      </c>
    </row>
    <row r="202" spans="14:37" x14ac:dyDescent="0.25">
      <c r="N202" s="44"/>
      <c r="AK202" s="53">
        <v>940</v>
      </c>
    </row>
    <row r="203" spans="14:37" x14ac:dyDescent="0.25">
      <c r="N203" s="44"/>
      <c r="AK203" s="53">
        <v>945</v>
      </c>
    </row>
    <row r="204" spans="14:37" x14ac:dyDescent="0.25">
      <c r="N204" s="44"/>
      <c r="AK204" s="53">
        <v>950</v>
      </c>
    </row>
    <row r="205" spans="14:37" x14ac:dyDescent="0.25">
      <c r="N205" s="44"/>
      <c r="AK205" s="53">
        <v>955</v>
      </c>
    </row>
    <row r="206" spans="14:37" x14ac:dyDescent="0.25">
      <c r="N206" s="44"/>
      <c r="AK206" s="53">
        <v>960</v>
      </c>
    </row>
    <row r="207" spans="14:37" x14ac:dyDescent="0.25">
      <c r="N207" s="44"/>
      <c r="AK207" s="53">
        <v>965</v>
      </c>
    </row>
    <row r="208" spans="14:37" x14ac:dyDescent="0.25">
      <c r="N208" s="44"/>
      <c r="AK208" s="53">
        <v>970</v>
      </c>
    </row>
    <row r="209" spans="14:37" x14ac:dyDescent="0.25">
      <c r="N209" s="44"/>
      <c r="AK209" s="53">
        <v>975</v>
      </c>
    </row>
    <row r="210" spans="14:37" x14ac:dyDescent="0.25">
      <c r="N210" s="44"/>
      <c r="AK210" s="53">
        <v>980</v>
      </c>
    </row>
    <row r="211" spans="14:37" x14ac:dyDescent="0.25">
      <c r="N211" s="44"/>
      <c r="AK211" s="53">
        <v>985</v>
      </c>
    </row>
    <row r="212" spans="14:37" x14ac:dyDescent="0.25">
      <c r="N212" s="44"/>
      <c r="AK212" s="53">
        <v>990</v>
      </c>
    </row>
    <row r="213" spans="14:37" x14ac:dyDescent="0.25">
      <c r="N213" s="44"/>
      <c r="AK213" s="53">
        <v>995</v>
      </c>
    </row>
    <row r="214" spans="14:37" x14ac:dyDescent="0.25">
      <c r="N214" s="44"/>
      <c r="AK214" s="53">
        <v>1000</v>
      </c>
    </row>
    <row r="215" spans="14:37" x14ac:dyDescent="0.25">
      <c r="N215" s="44"/>
      <c r="AK215" s="53">
        <v>1005</v>
      </c>
    </row>
    <row r="216" spans="14:37" x14ac:dyDescent="0.25">
      <c r="N216" s="44"/>
      <c r="AK216" s="53">
        <v>1010</v>
      </c>
    </row>
    <row r="217" spans="14:37" x14ac:dyDescent="0.25">
      <c r="N217" s="44"/>
      <c r="AK217" s="53">
        <v>1015</v>
      </c>
    </row>
    <row r="218" spans="14:37" x14ac:dyDescent="0.25">
      <c r="N218" s="44"/>
      <c r="AK218" s="53">
        <v>1020</v>
      </c>
    </row>
    <row r="219" spans="14:37" x14ac:dyDescent="0.25">
      <c r="N219" s="44"/>
      <c r="AK219" s="53">
        <v>1025</v>
      </c>
    </row>
    <row r="220" spans="14:37" x14ac:dyDescent="0.25">
      <c r="N220" s="44"/>
      <c r="AK220" s="53">
        <v>1030</v>
      </c>
    </row>
    <row r="221" spans="14:37" x14ac:dyDescent="0.25">
      <c r="N221" s="44"/>
      <c r="AK221" s="53">
        <v>1035</v>
      </c>
    </row>
    <row r="222" spans="14:37" x14ac:dyDescent="0.25">
      <c r="N222" s="44"/>
      <c r="AK222" s="53">
        <v>1040</v>
      </c>
    </row>
    <row r="223" spans="14:37" x14ac:dyDescent="0.25">
      <c r="N223" s="44"/>
      <c r="AK223" s="53">
        <v>1045</v>
      </c>
    </row>
    <row r="224" spans="14:37" x14ac:dyDescent="0.25">
      <c r="N224" s="44"/>
      <c r="AK224" s="53">
        <v>1050</v>
      </c>
    </row>
    <row r="225" spans="14:37" x14ac:dyDescent="0.25">
      <c r="N225" s="44"/>
      <c r="AK225" s="53">
        <v>1055</v>
      </c>
    </row>
    <row r="226" spans="14:37" x14ac:dyDescent="0.25">
      <c r="N226" s="44"/>
      <c r="AK226" s="53">
        <v>1060</v>
      </c>
    </row>
    <row r="227" spans="14:37" x14ac:dyDescent="0.25">
      <c r="N227" s="44"/>
      <c r="AK227" s="53">
        <v>1065</v>
      </c>
    </row>
    <row r="228" spans="14:37" x14ac:dyDescent="0.25">
      <c r="N228" s="44"/>
      <c r="AK228" s="53">
        <v>1070</v>
      </c>
    </row>
    <row r="229" spans="14:37" x14ac:dyDescent="0.25">
      <c r="N229" s="44"/>
      <c r="AK229" s="53">
        <v>1075</v>
      </c>
    </row>
    <row r="230" spans="14:37" x14ac:dyDescent="0.25">
      <c r="N230" s="44"/>
      <c r="AK230" s="53">
        <v>1080</v>
      </c>
    </row>
    <row r="231" spans="14:37" x14ac:dyDescent="0.25">
      <c r="N231" s="44"/>
      <c r="AK231" s="53">
        <v>1085</v>
      </c>
    </row>
    <row r="232" spans="14:37" x14ac:dyDescent="0.25">
      <c r="N232" s="44"/>
      <c r="AK232" s="53">
        <v>1090</v>
      </c>
    </row>
    <row r="233" spans="14:37" x14ac:dyDescent="0.25">
      <c r="N233" s="44"/>
      <c r="AK233" s="53">
        <v>1095</v>
      </c>
    </row>
    <row r="234" spans="14:37" x14ac:dyDescent="0.25">
      <c r="N234" s="44"/>
      <c r="AK234" s="53">
        <v>1100</v>
      </c>
    </row>
    <row r="235" spans="14:37" x14ac:dyDescent="0.25">
      <c r="N235" s="44"/>
      <c r="AK235" s="53">
        <v>1105</v>
      </c>
    </row>
    <row r="236" spans="14:37" x14ac:dyDescent="0.25">
      <c r="N236" s="44"/>
      <c r="AK236" s="53">
        <v>1110</v>
      </c>
    </row>
    <row r="237" spans="14:37" x14ac:dyDescent="0.25">
      <c r="N237" s="44"/>
      <c r="AK237" s="53">
        <v>1115</v>
      </c>
    </row>
    <row r="238" spans="14:37" x14ac:dyDescent="0.25">
      <c r="N238" s="44"/>
      <c r="AK238" s="53">
        <v>1120</v>
      </c>
    </row>
    <row r="239" spans="14:37" x14ac:dyDescent="0.25">
      <c r="N239" s="44"/>
      <c r="AK239" s="53">
        <v>1125</v>
      </c>
    </row>
    <row r="240" spans="14:37" x14ac:dyDescent="0.25">
      <c r="N240" s="44"/>
      <c r="AK240" s="53">
        <v>1130</v>
      </c>
    </row>
    <row r="241" spans="14:37" x14ac:dyDescent="0.25">
      <c r="N241" s="44"/>
      <c r="AK241" s="53">
        <v>1135</v>
      </c>
    </row>
    <row r="242" spans="14:37" x14ac:dyDescent="0.25">
      <c r="N242" s="44"/>
      <c r="AK242" s="53">
        <v>1140</v>
      </c>
    </row>
    <row r="243" spans="14:37" x14ac:dyDescent="0.25">
      <c r="N243" s="44"/>
      <c r="AK243" s="53">
        <v>1145</v>
      </c>
    </row>
    <row r="244" spans="14:37" x14ac:dyDescent="0.25">
      <c r="N244" s="44"/>
      <c r="AK244" s="53">
        <v>1150</v>
      </c>
    </row>
    <row r="245" spans="14:37" x14ac:dyDescent="0.25">
      <c r="N245" s="44"/>
      <c r="AK245" s="53">
        <v>1155</v>
      </c>
    </row>
    <row r="246" spans="14:37" x14ac:dyDescent="0.25">
      <c r="N246" s="44"/>
      <c r="AK246" s="53">
        <v>1160</v>
      </c>
    </row>
    <row r="247" spans="14:37" x14ac:dyDescent="0.25">
      <c r="N247" s="44"/>
      <c r="AK247" s="53">
        <v>1165</v>
      </c>
    </row>
    <row r="248" spans="14:37" x14ac:dyDescent="0.25">
      <c r="N248" s="44"/>
      <c r="AK248" s="53">
        <v>1170</v>
      </c>
    </row>
    <row r="249" spans="14:37" x14ac:dyDescent="0.25">
      <c r="N249" s="44"/>
      <c r="AK249" s="53">
        <v>1175</v>
      </c>
    </row>
    <row r="250" spans="14:37" x14ac:dyDescent="0.25">
      <c r="N250" s="44"/>
      <c r="AK250" s="53">
        <v>1180</v>
      </c>
    </row>
    <row r="251" spans="14:37" x14ac:dyDescent="0.25">
      <c r="N251" s="44"/>
      <c r="AK251" s="53">
        <v>1185</v>
      </c>
    </row>
    <row r="252" spans="14:37" x14ac:dyDescent="0.25">
      <c r="N252" s="44"/>
      <c r="AK252" s="53">
        <v>1190</v>
      </c>
    </row>
    <row r="253" spans="14:37" x14ac:dyDescent="0.25">
      <c r="N253" s="44"/>
      <c r="AK253" s="53">
        <v>1195</v>
      </c>
    </row>
    <row r="254" spans="14:37" x14ac:dyDescent="0.25">
      <c r="N254" s="44"/>
      <c r="AK254" s="53">
        <v>1200</v>
      </c>
    </row>
    <row r="255" spans="14:37" x14ac:dyDescent="0.25">
      <c r="N255" s="44"/>
      <c r="AK255" s="53">
        <v>1205</v>
      </c>
    </row>
    <row r="256" spans="14:37" x14ac:dyDescent="0.25">
      <c r="N256" s="44"/>
      <c r="AK256" s="53">
        <v>1210</v>
      </c>
    </row>
    <row r="257" spans="14:37" x14ac:dyDescent="0.25">
      <c r="N257" s="44"/>
      <c r="AK257" s="53">
        <v>1215</v>
      </c>
    </row>
    <row r="258" spans="14:37" x14ac:dyDescent="0.25">
      <c r="N258" s="44"/>
      <c r="AK258" s="53">
        <v>1220</v>
      </c>
    </row>
    <row r="259" spans="14:37" x14ac:dyDescent="0.25">
      <c r="N259" s="44"/>
      <c r="AK259" s="53">
        <v>1225</v>
      </c>
    </row>
    <row r="260" spans="14:37" x14ac:dyDescent="0.25">
      <c r="N260" s="44"/>
      <c r="AK260" s="53">
        <v>1230</v>
      </c>
    </row>
    <row r="261" spans="14:37" x14ac:dyDescent="0.25">
      <c r="N261" s="44"/>
      <c r="AK261" s="53">
        <v>1235</v>
      </c>
    </row>
    <row r="262" spans="14:37" x14ac:dyDescent="0.25">
      <c r="N262" s="44"/>
      <c r="AK262" s="53">
        <v>1240</v>
      </c>
    </row>
    <row r="263" spans="14:37" x14ac:dyDescent="0.25">
      <c r="N263" s="44"/>
      <c r="AK263" s="53">
        <v>1245</v>
      </c>
    </row>
    <row r="264" spans="14:37" x14ac:dyDescent="0.25">
      <c r="N264" s="44"/>
      <c r="AK264" s="53">
        <v>1250</v>
      </c>
    </row>
    <row r="265" spans="14:37" x14ac:dyDescent="0.25">
      <c r="N265" s="44"/>
      <c r="AK265" s="53">
        <v>1255</v>
      </c>
    </row>
    <row r="266" spans="14:37" x14ac:dyDescent="0.25">
      <c r="N266" s="44"/>
      <c r="AK266" s="53">
        <v>1260</v>
      </c>
    </row>
    <row r="267" spans="14:37" x14ac:dyDescent="0.25">
      <c r="N267" s="44"/>
      <c r="AK267" s="53">
        <v>1265</v>
      </c>
    </row>
    <row r="268" spans="14:37" x14ac:dyDescent="0.25">
      <c r="N268" s="44"/>
      <c r="AK268" s="53">
        <v>1270</v>
      </c>
    </row>
    <row r="269" spans="14:37" x14ac:dyDescent="0.25">
      <c r="N269" s="44"/>
      <c r="AK269" s="53">
        <v>1275</v>
      </c>
    </row>
    <row r="270" spans="14:37" x14ac:dyDescent="0.25">
      <c r="N270" s="44"/>
      <c r="AK270" s="53">
        <v>1280</v>
      </c>
    </row>
    <row r="271" spans="14:37" x14ac:dyDescent="0.25">
      <c r="N271" s="44"/>
      <c r="AK271" s="53">
        <v>1285</v>
      </c>
    </row>
    <row r="272" spans="14:37" x14ac:dyDescent="0.25">
      <c r="N272" s="44"/>
      <c r="AK272" s="53">
        <v>1290</v>
      </c>
    </row>
    <row r="273" spans="14:37" x14ac:dyDescent="0.25">
      <c r="N273" s="44"/>
      <c r="AK273" s="53">
        <v>1295</v>
      </c>
    </row>
    <row r="274" spans="14:37" x14ac:dyDescent="0.25">
      <c r="N274" s="44"/>
      <c r="AK274" s="53">
        <v>1300</v>
      </c>
    </row>
    <row r="275" spans="14:37" x14ac:dyDescent="0.25">
      <c r="N275" s="44"/>
      <c r="AK275" s="53">
        <v>1305</v>
      </c>
    </row>
    <row r="276" spans="14:37" x14ac:dyDescent="0.25">
      <c r="N276" s="44"/>
      <c r="AK276" s="53">
        <v>1310</v>
      </c>
    </row>
    <row r="277" spans="14:37" x14ac:dyDescent="0.25">
      <c r="N277" s="44"/>
      <c r="AK277" s="53">
        <v>1315</v>
      </c>
    </row>
    <row r="278" spans="14:37" x14ac:dyDescent="0.25">
      <c r="N278" s="44"/>
      <c r="AK278" s="53">
        <v>1320</v>
      </c>
    </row>
    <row r="279" spans="14:37" x14ac:dyDescent="0.25">
      <c r="N279" s="44"/>
      <c r="AK279" s="53">
        <v>1325</v>
      </c>
    </row>
    <row r="280" spans="14:37" x14ac:dyDescent="0.25">
      <c r="N280" s="44"/>
      <c r="AK280" s="53">
        <v>1330</v>
      </c>
    </row>
    <row r="281" spans="14:37" x14ac:dyDescent="0.25">
      <c r="N281" s="44"/>
      <c r="AK281" s="53">
        <v>1335</v>
      </c>
    </row>
    <row r="282" spans="14:37" x14ac:dyDescent="0.25">
      <c r="N282" s="44"/>
      <c r="AK282" s="53">
        <v>1340</v>
      </c>
    </row>
    <row r="283" spans="14:37" x14ac:dyDescent="0.25">
      <c r="N283" s="44"/>
      <c r="AK283" s="53">
        <v>1345</v>
      </c>
    </row>
    <row r="284" spans="14:37" x14ac:dyDescent="0.25">
      <c r="N284" s="44"/>
      <c r="AK284" s="53">
        <v>1350</v>
      </c>
    </row>
    <row r="285" spans="14:37" x14ac:dyDescent="0.25">
      <c r="N285" s="44"/>
      <c r="AK285" s="53">
        <v>1355</v>
      </c>
    </row>
    <row r="286" spans="14:37" x14ac:dyDescent="0.25">
      <c r="N286" s="44"/>
      <c r="AK286" s="53">
        <v>1360</v>
      </c>
    </row>
    <row r="287" spans="14:37" x14ac:dyDescent="0.25">
      <c r="N287" s="44"/>
      <c r="AK287" s="53">
        <v>1365</v>
      </c>
    </row>
    <row r="288" spans="14:37" x14ac:dyDescent="0.25">
      <c r="N288" s="44"/>
      <c r="AK288" s="53">
        <v>1370</v>
      </c>
    </row>
    <row r="289" spans="14:37" x14ac:dyDescent="0.25">
      <c r="N289" s="44"/>
      <c r="AK289" s="53">
        <v>1375</v>
      </c>
    </row>
    <row r="290" spans="14:37" x14ac:dyDescent="0.25">
      <c r="N290" s="44"/>
      <c r="AK290" s="53">
        <v>1380</v>
      </c>
    </row>
    <row r="291" spans="14:37" x14ac:dyDescent="0.25">
      <c r="N291" s="44"/>
      <c r="AK291" s="53">
        <v>1385</v>
      </c>
    </row>
    <row r="292" spans="14:37" x14ac:dyDescent="0.25">
      <c r="N292" s="44"/>
      <c r="AK292" s="53">
        <v>1390</v>
      </c>
    </row>
    <row r="293" spans="14:37" x14ac:dyDescent="0.25">
      <c r="N293" s="44"/>
      <c r="AK293" s="53">
        <v>1395</v>
      </c>
    </row>
    <row r="294" spans="14:37" x14ac:dyDescent="0.25">
      <c r="N294" s="44"/>
      <c r="AK294" s="53">
        <v>1400</v>
      </c>
    </row>
    <row r="295" spans="14:37" x14ac:dyDescent="0.25">
      <c r="N295" s="44"/>
      <c r="AK295" s="53">
        <v>1405</v>
      </c>
    </row>
    <row r="296" spans="14:37" x14ac:dyDescent="0.25">
      <c r="N296" s="44"/>
      <c r="AK296" s="53">
        <v>1410</v>
      </c>
    </row>
    <row r="297" spans="14:37" x14ac:dyDescent="0.25">
      <c r="N297" s="44"/>
      <c r="AK297" s="53">
        <v>1415</v>
      </c>
    </row>
    <row r="298" spans="14:37" x14ac:dyDescent="0.25">
      <c r="N298" s="44"/>
      <c r="AK298" s="53">
        <v>1420</v>
      </c>
    </row>
    <row r="299" spans="14:37" x14ac:dyDescent="0.25">
      <c r="N299" s="44"/>
      <c r="AK299" s="53">
        <v>1425</v>
      </c>
    </row>
    <row r="300" spans="14:37" x14ac:dyDescent="0.25">
      <c r="N300" s="44"/>
      <c r="AK300" s="53">
        <v>1430</v>
      </c>
    </row>
    <row r="301" spans="14:37" x14ac:dyDescent="0.25">
      <c r="N301" s="44"/>
      <c r="AK301" s="53">
        <v>1435</v>
      </c>
    </row>
    <row r="302" spans="14:37" x14ac:dyDescent="0.25">
      <c r="N302" s="44"/>
      <c r="AK302" s="53">
        <v>1440</v>
      </c>
    </row>
    <row r="303" spans="14:37" x14ac:dyDescent="0.25">
      <c r="N303" s="44"/>
      <c r="AK303" s="53">
        <v>1445</v>
      </c>
    </row>
    <row r="304" spans="14:37" x14ac:dyDescent="0.25">
      <c r="N304" s="44"/>
      <c r="AK304" s="53">
        <v>1450</v>
      </c>
    </row>
    <row r="305" spans="14:37" x14ac:dyDescent="0.25">
      <c r="N305" s="44"/>
      <c r="AK305" s="53">
        <v>1455</v>
      </c>
    </row>
    <row r="306" spans="14:37" x14ac:dyDescent="0.25">
      <c r="N306" s="44"/>
      <c r="AK306" s="53">
        <v>1460</v>
      </c>
    </row>
    <row r="307" spans="14:37" x14ac:dyDescent="0.25">
      <c r="N307" s="44"/>
      <c r="AK307" s="53">
        <v>1465</v>
      </c>
    </row>
    <row r="308" spans="14:37" x14ac:dyDescent="0.25">
      <c r="N308" s="44"/>
      <c r="AK308" s="53">
        <v>1470</v>
      </c>
    </row>
    <row r="309" spans="14:37" x14ac:dyDescent="0.25">
      <c r="N309" s="44"/>
      <c r="AK309" s="53">
        <v>1475</v>
      </c>
    </row>
    <row r="310" spans="14:37" x14ac:dyDescent="0.25">
      <c r="N310" s="44"/>
      <c r="AK310" s="53">
        <v>1480</v>
      </c>
    </row>
    <row r="311" spans="14:37" x14ac:dyDescent="0.25">
      <c r="N311" s="44"/>
      <c r="AK311" s="53">
        <v>1485</v>
      </c>
    </row>
    <row r="312" spans="14:37" x14ac:dyDescent="0.25">
      <c r="N312" s="44"/>
      <c r="AK312" s="53">
        <v>1490</v>
      </c>
    </row>
    <row r="313" spans="14:37" x14ac:dyDescent="0.25">
      <c r="N313" s="44"/>
      <c r="AK313" s="53">
        <v>1495</v>
      </c>
    </row>
    <row r="314" spans="14:37" x14ac:dyDescent="0.25">
      <c r="N314" s="44"/>
      <c r="AK314" s="53">
        <v>1500</v>
      </c>
    </row>
    <row r="315" spans="14:37" x14ac:dyDescent="0.25">
      <c r="N315" s="44"/>
      <c r="AK315" s="53">
        <v>1505</v>
      </c>
    </row>
    <row r="316" spans="14:37" x14ac:dyDescent="0.25">
      <c r="N316" s="44"/>
      <c r="AK316" s="53">
        <v>1510</v>
      </c>
    </row>
    <row r="317" spans="14:37" x14ac:dyDescent="0.25">
      <c r="N317" s="44"/>
      <c r="AK317" s="53">
        <v>1515</v>
      </c>
    </row>
    <row r="318" spans="14:37" x14ac:dyDescent="0.25">
      <c r="N318" s="44"/>
      <c r="AK318" s="53">
        <v>1520</v>
      </c>
    </row>
    <row r="319" spans="14:37" x14ac:dyDescent="0.25">
      <c r="N319" s="44"/>
      <c r="AK319" s="53">
        <v>1525</v>
      </c>
    </row>
    <row r="320" spans="14:37" x14ac:dyDescent="0.25">
      <c r="N320" s="44"/>
      <c r="AK320" s="53">
        <v>1530</v>
      </c>
    </row>
    <row r="321" spans="14:37" x14ac:dyDescent="0.25">
      <c r="N321" s="44"/>
      <c r="AK321" s="53">
        <v>1535</v>
      </c>
    </row>
    <row r="322" spans="14:37" x14ac:dyDescent="0.25">
      <c r="N322" s="44"/>
      <c r="AK322" s="53">
        <v>1540</v>
      </c>
    </row>
    <row r="323" spans="14:37" x14ac:dyDescent="0.25">
      <c r="N323" s="44"/>
      <c r="AK323" s="53">
        <v>1545</v>
      </c>
    </row>
    <row r="324" spans="14:37" x14ac:dyDescent="0.25">
      <c r="N324" s="44"/>
      <c r="AK324" s="53">
        <v>1550</v>
      </c>
    </row>
    <row r="325" spans="14:37" x14ac:dyDescent="0.25">
      <c r="N325" s="44"/>
      <c r="AK325" s="53">
        <v>1555</v>
      </c>
    </row>
    <row r="326" spans="14:37" x14ac:dyDescent="0.25">
      <c r="N326" s="44"/>
      <c r="AK326" s="53">
        <v>1560</v>
      </c>
    </row>
    <row r="327" spans="14:37" x14ac:dyDescent="0.25">
      <c r="N327" s="44"/>
      <c r="AK327" s="53">
        <v>1565</v>
      </c>
    </row>
    <row r="328" spans="14:37" x14ac:dyDescent="0.25">
      <c r="N328" s="44"/>
      <c r="AK328" s="53">
        <v>1570</v>
      </c>
    </row>
    <row r="329" spans="14:37" x14ac:dyDescent="0.25">
      <c r="N329" s="44"/>
      <c r="AK329" s="53">
        <v>1575</v>
      </c>
    </row>
    <row r="330" spans="14:37" x14ac:dyDescent="0.25">
      <c r="N330" s="44"/>
      <c r="AK330" s="53">
        <v>1580</v>
      </c>
    </row>
    <row r="331" spans="14:37" x14ac:dyDescent="0.25">
      <c r="N331" s="44"/>
      <c r="AK331" s="53">
        <v>1585</v>
      </c>
    </row>
    <row r="332" spans="14:37" x14ac:dyDescent="0.25">
      <c r="N332" s="44"/>
      <c r="AK332" s="53">
        <v>1590</v>
      </c>
    </row>
    <row r="333" spans="14:37" x14ac:dyDescent="0.25">
      <c r="N333" s="44"/>
      <c r="AK333" s="53">
        <v>1595</v>
      </c>
    </row>
    <row r="334" spans="14:37" x14ac:dyDescent="0.25">
      <c r="N334" s="44"/>
      <c r="AK334" s="53">
        <v>1600</v>
      </c>
    </row>
    <row r="335" spans="14:37" x14ac:dyDescent="0.25">
      <c r="N335" s="44"/>
      <c r="AK335" s="53">
        <v>1605</v>
      </c>
    </row>
    <row r="336" spans="14:37" x14ac:dyDescent="0.25">
      <c r="N336" s="44"/>
      <c r="AK336" s="53">
        <v>1610</v>
      </c>
    </row>
    <row r="337" spans="14:37" x14ac:dyDescent="0.25">
      <c r="N337" s="44"/>
      <c r="AK337" s="53">
        <v>1615</v>
      </c>
    </row>
    <row r="338" spans="14:37" x14ac:dyDescent="0.25">
      <c r="N338" s="44"/>
      <c r="AK338" s="53">
        <v>1620</v>
      </c>
    </row>
    <row r="339" spans="14:37" x14ac:dyDescent="0.25">
      <c r="N339" s="44"/>
      <c r="AK339" s="53">
        <v>1625</v>
      </c>
    </row>
    <row r="340" spans="14:37" x14ac:dyDescent="0.25">
      <c r="N340" s="44"/>
      <c r="AK340" s="53">
        <v>1630</v>
      </c>
    </row>
    <row r="341" spans="14:37" x14ac:dyDescent="0.25">
      <c r="N341" s="44"/>
      <c r="AK341" s="53">
        <v>1635</v>
      </c>
    </row>
    <row r="342" spans="14:37" x14ac:dyDescent="0.25">
      <c r="N342" s="44"/>
      <c r="AK342" s="53">
        <v>1640</v>
      </c>
    </row>
    <row r="343" spans="14:37" x14ac:dyDescent="0.25">
      <c r="N343" s="44"/>
      <c r="AK343" s="53">
        <v>1645</v>
      </c>
    </row>
    <row r="344" spans="14:37" x14ac:dyDescent="0.25">
      <c r="N344" s="44"/>
      <c r="AK344" s="53">
        <v>1650</v>
      </c>
    </row>
    <row r="345" spans="14:37" x14ac:dyDescent="0.25">
      <c r="N345" s="44"/>
      <c r="AK345" s="53">
        <v>1655</v>
      </c>
    </row>
    <row r="346" spans="14:37" x14ac:dyDescent="0.25">
      <c r="N346" s="44"/>
      <c r="AK346" s="53">
        <v>1660</v>
      </c>
    </row>
    <row r="347" spans="14:37" x14ac:dyDescent="0.25">
      <c r="N347" s="44"/>
      <c r="AK347" s="53">
        <v>1665</v>
      </c>
    </row>
    <row r="348" spans="14:37" x14ac:dyDescent="0.25">
      <c r="N348" s="44"/>
      <c r="AK348" s="53">
        <v>1670</v>
      </c>
    </row>
    <row r="349" spans="14:37" x14ac:dyDescent="0.25">
      <c r="N349" s="44"/>
      <c r="AK349" s="53">
        <v>1675</v>
      </c>
    </row>
    <row r="350" spans="14:37" x14ac:dyDescent="0.25">
      <c r="N350" s="44"/>
      <c r="AK350" s="53">
        <v>1680</v>
      </c>
    </row>
    <row r="351" spans="14:37" x14ac:dyDescent="0.25">
      <c r="N351" s="44"/>
      <c r="AK351" s="53">
        <v>1685</v>
      </c>
    </row>
    <row r="352" spans="14:37" x14ac:dyDescent="0.25">
      <c r="N352" s="44"/>
      <c r="AK352" s="53">
        <v>1690</v>
      </c>
    </row>
    <row r="353" spans="14:37" x14ac:dyDescent="0.25">
      <c r="N353" s="44"/>
      <c r="AK353" s="53">
        <v>1695</v>
      </c>
    </row>
    <row r="354" spans="14:37" x14ac:dyDescent="0.25">
      <c r="N354" s="44"/>
      <c r="AK354" s="53">
        <v>1700</v>
      </c>
    </row>
    <row r="355" spans="14:37" x14ac:dyDescent="0.25">
      <c r="N355" s="44"/>
      <c r="AK355" s="53">
        <v>1705</v>
      </c>
    </row>
    <row r="356" spans="14:37" x14ac:dyDescent="0.25">
      <c r="N356" s="44"/>
      <c r="AK356" s="53">
        <v>1710</v>
      </c>
    </row>
    <row r="357" spans="14:37" x14ac:dyDescent="0.25">
      <c r="N357" s="44"/>
      <c r="AK357" s="53">
        <v>1715</v>
      </c>
    </row>
    <row r="358" spans="14:37" x14ac:dyDescent="0.25">
      <c r="N358" s="44"/>
      <c r="AK358" s="53">
        <v>1720</v>
      </c>
    </row>
    <row r="359" spans="14:37" x14ac:dyDescent="0.25">
      <c r="N359" s="44"/>
      <c r="AK359" s="53">
        <v>1725</v>
      </c>
    </row>
    <row r="360" spans="14:37" x14ac:dyDescent="0.25">
      <c r="N360" s="44"/>
      <c r="AK360" s="53">
        <v>1730</v>
      </c>
    </row>
    <row r="361" spans="14:37" x14ac:dyDescent="0.25">
      <c r="N361" s="44"/>
      <c r="AK361" s="53">
        <v>1735</v>
      </c>
    </row>
    <row r="362" spans="14:37" x14ac:dyDescent="0.25">
      <c r="N362" s="44"/>
      <c r="AK362" s="53">
        <v>1740</v>
      </c>
    </row>
    <row r="363" spans="14:37" x14ac:dyDescent="0.25">
      <c r="N363" s="44"/>
      <c r="AK363" s="53">
        <v>1745</v>
      </c>
    </row>
    <row r="364" spans="14:37" x14ac:dyDescent="0.25">
      <c r="N364" s="44"/>
      <c r="AK364" s="53">
        <v>1750</v>
      </c>
    </row>
    <row r="365" spans="14:37" x14ac:dyDescent="0.25">
      <c r="N365" s="44"/>
      <c r="AK365" s="53">
        <v>1755</v>
      </c>
    </row>
    <row r="366" spans="14:37" x14ac:dyDescent="0.25">
      <c r="N366" s="44"/>
      <c r="AK366" s="53">
        <v>1760</v>
      </c>
    </row>
    <row r="367" spans="14:37" x14ac:dyDescent="0.25">
      <c r="N367" s="44"/>
      <c r="AK367" s="53">
        <v>1765</v>
      </c>
    </row>
    <row r="368" spans="14:37" x14ac:dyDescent="0.25">
      <c r="N368" s="44"/>
      <c r="AK368" s="53">
        <v>1770</v>
      </c>
    </row>
    <row r="369" spans="14:37" x14ac:dyDescent="0.25">
      <c r="N369" s="44"/>
      <c r="AK369" s="53">
        <v>1775</v>
      </c>
    </row>
    <row r="370" spans="14:37" x14ac:dyDescent="0.25">
      <c r="N370" s="44"/>
      <c r="AK370" s="53">
        <v>1780</v>
      </c>
    </row>
    <row r="371" spans="14:37" x14ac:dyDescent="0.25">
      <c r="N371" s="44"/>
      <c r="AK371" s="53">
        <v>1785</v>
      </c>
    </row>
    <row r="372" spans="14:37" x14ac:dyDescent="0.25">
      <c r="N372" s="44"/>
      <c r="AK372" s="53">
        <v>1790</v>
      </c>
    </row>
    <row r="373" spans="14:37" x14ac:dyDescent="0.25">
      <c r="N373" s="44"/>
      <c r="AK373" s="53">
        <v>1795</v>
      </c>
    </row>
    <row r="374" spans="14:37" x14ac:dyDescent="0.25">
      <c r="N374" s="44"/>
      <c r="AK374" s="53">
        <v>1800</v>
      </c>
    </row>
    <row r="375" spans="14:37" x14ac:dyDescent="0.25">
      <c r="N375" s="44"/>
      <c r="AK375" s="53">
        <v>1805</v>
      </c>
    </row>
    <row r="376" spans="14:37" x14ac:dyDescent="0.25">
      <c r="N376" s="44"/>
      <c r="AK376" s="53">
        <v>1810</v>
      </c>
    </row>
    <row r="377" spans="14:37" x14ac:dyDescent="0.25">
      <c r="N377" s="44"/>
      <c r="AK377" s="53">
        <v>1815</v>
      </c>
    </row>
    <row r="378" spans="14:37" x14ac:dyDescent="0.25">
      <c r="N378" s="44"/>
      <c r="AK378" s="53">
        <v>1820</v>
      </c>
    </row>
    <row r="379" spans="14:37" x14ac:dyDescent="0.25">
      <c r="N379" s="44"/>
      <c r="AK379" s="53">
        <v>1825</v>
      </c>
    </row>
    <row r="380" spans="14:37" x14ac:dyDescent="0.25">
      <c r="N380" s="44"/>
      <c r="AK380" s="53">
        <v>1830</v>
      </c>
    </row>
    <row r="381" spans="14:37" x14ac:dyDescent="0.25">
      <c r="N381" s="44"/>
      <c r="AK381" s="53">
        <v>1835</v>
      </c>
    </row>
    <row r="382" spans="14:37" x14ac:dyDescent="0.25">
      <c r="N382" s="44"/>
      <c r="AK382" s="53">
        <v>1840</v>
      </c>
    </row>
    <row r="383" spans="14:37" x14ac:dyDescent="0.25">
      <c r="N383" s="44"/>
      <c r="AK383" s="53">
        <v>1845</v>
      </c>
    </row>
    <row r="384" spans="14:37" x14ac:dyDescent="0.25">
      <c r="N384" s="44"/>
      <c r="AK384" s="53">
        <v>1850</v>
      </c>
    </row>
    <row r="385" spans="14:37" x14ac:dyDescent="0.25">
      <c r="N385" s="44"/>
      <c r="AK385" s="53">
        <v>1855</v>
      </c>
    </row>
    <row r="386" spans="14:37" x14ac:dyDescent="0.25">
      <c r="N386" s="44"/>
      <c r="AK386" s="53">
        <v>1860</v>
      </c>
    </row>
    <row r="387" spans="14:37" x14ac:dyDescent="0.25">
      <c r="N387" s="44"/>
      <c r="AK387" s="53">
        <v>1865</v>
      </c>
    </row>
    <row r="388" spans="14:37" x14ac:dyDescent="0.25">
      <c r="N388" s="44"/>
      <c r="AK388" s="53">
        <v>1870</v>
      </c>
    </row>
    <row r="389" spans="14:37" x14ac:dyDescent="0.25">
      <c r="N389" s="44"/>
      <c r="AK389" s="53">
        <v>1875</v>
      </c>
    </row>
    <row r="390" spans="14:37" x14ac:dyDescent="0.25">
      <c r="N390" s="44"/>
      <c r="AK390" s="53">
        <v>1880</v>
      </c>
    </row>
    <row r="391" spans="14:37" x14ac:dyDescent="0.25">
      <c r="N391" s="44"/>
      <c r="AK391" s="53">
        <v>1885</v>
      </c>
    </row>
    <row r="392" spans="14:37" x14ac:dyDescent="0.25">
      <c r="N392" s="44"/>
      <c r="AK392" s="53">
        <v>1890</v>
      </c>
    </row>
    <row r="393" spans="14:37" x14ac:dyDescent="0.25">
      <c r="N393" s="44"/>
      <c r="AK393" s="53">
        <v>1895</v>
      </c>
    </row>
    <row r="394" spans="14:37" x14ac:dyDescent="0.25">
      <c r="N394" s="44"/>
      <c r="AK394" s="53">
        <v>1900</v>
      </c>
    </row>
    <row r="395" spans="14:37" x14ac:dyDescent="0.25">
      <c r="N395" s="44"/>
      <c r="AK395" s="53">
        <v>1905</v>
      </c>
    </row>
    <row r="396" spans="14:37" x14ac:dyDescent="0.25">
      <c r="N396" s="44"/>
      <c r="AK396" s="53">
        <v>1910</v>
      </c>
    </row>
    <row r="397" spans="14:37" x14ac:dyDescent="0.25">
      <c r="N397" s="44"/>
      <c r="AK397" s="53">
        <v>1915</v>
      </c>
    </row>
    <row r="398" spans="14:37" x14ac:dyDescent="0.25">
      <c r="N398" s="44"/>
      <c r="AK398" s="53">
        <v>1920</v>
      </c>
    </row>
    <row r="399" spans="14:37" x14ac:dyDescent="0.25">
      <c r="N399" s="44"/>
      <c r="AK399" s="53">
        <v>1925</v>
      </c>
    </row>
    <row r="400" spans="14:37" x14ac:dyDescent="0.25">
      <c r="N400" s="44"/>
      <c r="AK400" s="53">
        <v>1930</v>
      </c>
    </row>
    <row r="401" spans="14:37" x14ac:dyDescent="0.25">
      <c r="N401" s="44"/>
      <c r="AK401" s="53">
        <v>1935</v>
      </c>
    </row>
    <row r="402" spans="14:37" x14ac:dyDescent="0.25">
      <c r="N402" s="44"/>
      <c r="AK402" s="53">
        <v>1940</v>
      </c>
    </row>
    <row r="403" spans="14:37" x14ac:dyDescent="0.25">
      <c r="N403" s="44"/>
      <c r="AK403" s="53">
        <v>1945</v>
      </c>
    </row>
    <row r="404" spans="14:37" x14ac:dyDescent="0.25">
      <c r="N404" s="44"/>
      <c r="AK404" s="53">
        <v>1950</v>
      </c>
    </row>
    <row r="405" spans="14:37" x14ac:dyDescent="0.25">
      <c r="N405" s="44"/>
      <c r="AK405" s="53">
        <v>1955</v>
      </c>
    </row>
    <row r="406" spans="14:37" x14ac:dyDescent="0.25">
      <c r="N406" s="44"/>
      <c r="AK406" s="53">
        <v>1960</v>
      </c>
    </row>
    <row r="407" spans="14:37" x14ac:dyDescent="0.25">
      <c r="N407" s="44"/>
      <c r="AK407" s="53">
        <v>1965</v>
      </c>
    </row>
    <row r="408" spans="14:37" x14ac:dyDescent="0.25">
      <c r="N408" s="44"/>
      <c r="AK408" s="53">
        <v>1970</v>
      </c>
    </row>
    <row r="409" spans="14:37" x14ac:dyDescent="0.25">
      <c r="N409" s="44"/>
      <c r="AK409" s="53">
        <v>1975</v>
      </c>
    </row>
    <row r="410" spans="14:37" x14ac:dyDescent="0.25">
      <c r="N410" s="44"/>
      <c r="AK410" s="53">
        <v>1980</v>
      </c>
    </row>
    <row r="411" spans="14:37" x14ac:dyDescent="0.25">
      <c r="N411" s="44"/>
      <c r="AK411" s="53">
        <v>1985</v>
      </c>
    </row>
    <row r="412" spans="14:37" x14ac:dyDescent="0.25">
      <c r="N412" s="44"/>
      <c r="AK412" s="53">
        <v>1990</v>
      </c>
    </row>
    <row r="413" spans="14:37" x14ac:dyDescent="0.25">
      <c r="N413" s="44"/>
      <c r="AK413" s="53">
        <v>1995</v>
      </c>
    </row>
    <row r="414" spans="14:37" x14ac:dyDescent="0.25">
      <c r="N414" s="44"/>
      <c r="AK414" s="53">
        <v>2000</v>
      </c>
    </row>
    <row r="415" spans="14:37" x14ac:dyDescent="0.25">
      <c r="N415" s="44"/>
    </row>
    <row r="416" spans="14:37" x14ac:dyDescent="0.25">
      <c r="N416" s="44"/>
    </row>
    <row r="417" spans="14:14" x14ac:dyDescent="0.25">
      <c r="N417" s="44"/>
    </row>
    <row r="418" spans="14:14" x14ac:dyDescent="0.25">
      <c r="N418" s="44"/>
    </row>
    <row r="419" spans="14:14" x14ac:dyDescent="0.25">
      <c r="N419" s="44"/>
    </row>
    <row r="420" spans="14:14" x14ac:dyDescent="0.25">
      <c r="N420" s="44"/>
    </row>
    <row r="421" spans="14:14" x14ac:dyDescent="0.25">
      <c r="N421" s="44"/>
    </row>
    <row r="422" spans="14:14" x14ac:dyDescent="0.25">
      <c r="N422" s="44"/>
    </row>
    <row r="423" spans="14:14" x14ac:dyDescent="0.25">
      <c r="N423" s="44"/>
    </row>
  </sheetData>
  <sheetProtection password="CCDD" sheet="1" selectLockedCells="1"/>
  <mergeCells count="23">
    <mergeCell ref="A78:M78"/>
    <mergeCell ref="L5:M5"/>
    <mergeCell ref="L6:M6"/>
    <mergeCell ref="H10:J10"/>
    <mergeCell ref="A11:G12"/>
    <mergeCell ref="L10:M10"/>
    <mergeCell ref="L11:M11"/>
    <mergeCell ref="Z4:AD4"/>
    <mergeCell ref="L7:M7"/>
    <mergeCell ref="B5:J5"/>
    <mergeCell ref="L8:M8"/>
    <mergeCell ref="B6:J6"/>
    <mergeCell ref="A1:M1"/>
    <mergeCell ref="B7:J7"/>
    <mergeCell ref="B8:J8"/>
    <mergeCell ref="A2:M2"/>
    <mergeCell ref="A4:M4"/>
    <mergeCell ref="AC13:AJ13"/>
    <mergeCell ref="V13:AA13"/>
    <mergeCell ref="A9:M9"/>
    <mergeCell ref="H11:J11"/>
    <mergeCell ref="H12:J12"/>
    <mergeCell ref="L12:M12"/>
  </mergeCells>
  <phoneticPr fontId="15" type="noConversion"/>
  <conditionalFormatting sqref="K15:K77">
    <cfRule type="cellIs" dxfId="0" priority="1" stopIfTrue="1" operator="lessThan">
      <formula>$K$12</formula>
    </cfRule>
  </conditionalFormatting>
  <dataValidations count="9">
    <dataValidation type="list" allowBlank="1" showInputMessage="1" showErrorMessage="1" sqref="D119:D139" xr:uid="{00000000-0002-0000-0200-000000000000}">
      <formula1>".375,.5,.75,1,1.25,1.5,2,3,4"</formula1>
    </dataValidation>
    <dataValidation type="list" allowBlank="1" showInputMessage="1" showErrorMessage="1" sqref="K11" xr:uid="{00000000-0002-0000-0200-000001000000}">
      <formula1>"14,21,28,37"</formula1>
    </dataValidation>
    <dataValidation type="list" allowBlank="1" showInputMessage="1" showErrorMessage="1" sqref="B15:B77" xr:uid="{00000000-0002-0000-0200-000002000000}">
      <formula1>$O$13:$O$77</formula1>
    </dataValidation>
    <dataValidation type="list" showInputMessage="1" showErrorMessage="1" sqref="K10" xr:uid="{00000000-0002-0000-0200-000003000000}">
      <formula1>"Nat Gas, Propane, Butane, Air-Gas"</formula1>
    </dataValidation>
    <dataValidation type="list" allowBlank="1" showInputMessage="1" showErrorMessage="1" sqref="F15:F77" xr:uid="{00000000-0002-0000-0200-000004000000}">
      <formula1>"10, 15, 20, 25, 32, 40, 50"</formula1>
    </dataValidation>
    <dataValidation type="decimal" allowBlank="1" showInputMessage="1" showErrorMessage="1" errorTitle="Segment Length / Load" error="Enter whole numbers only." sqref="E15:E77" xr:uid="{00000000-0002-0000-0200-000005000000}">
      <formula1>0</formula1>
      <formula2>100</formula2>
    </dataValidation>
    <dataValidation type="list" allowBlank="1" showInputMessage="1" showErrorMessage="1" sqref="C15:C77" xr:uid="{00000000-0002-0000-0200-000006000000}">
      <formula1>"TracPipe"</formula1>
    </dataValidation>
    <dataValidation type="decimal" allowBlank="1" showInputMessage="1" showErrorMessage="1" errorTitle="Segment Length / Load" error="Enter whole numbers only." sqref="D15:D77" xr:uid="{00000000-0002-0000-0200-000007000000}">
      <formula1>0</formula1>
      <formula2>2000</formula2>
    </dataValidation>
    <dataValidation type="list" allowBlank="1" showInputMessage="1" showErrorMessage="1" sqref="K12" xr:uid="{00000000-0002-0000-0200-000008000000}">
      <formula1>"12,20,26,35"</formula1>
    </dataValidation>
  </dataValidations>
  <printOptions horizontalCentered="1"/>
  <pageMargins left="0.25" right="0.25" top="0.25" bottom="0.25" header="0" footer="0"/>
  <pageSetup scale="61" orientation="portrait" blackAndWhite="1" r:id="rId1"/>
  <headerFooter alignWithMargins="0"/>
  <drawing r:id="rId2"/>
  <legacyDrawing r:id="rId3"/>
  <oleObjects>
    <mc:AlternateContent xmlns:mc="http://schemas.openxmlformats.org/markup-compatibility/2006">
      <mc:Choice Requires="x14">
        <oleObject progId="PBrush" shapeId="3124" r:id="rId4">
          <objectPr defaultSize="0" autoPict="0" r:id="rId5">
            <anchor moveWithCells="1" sizeWithCells="1">
              <from>
                <xdr:col>5</xdr:col>
                <xdr:colOff>279400</xdr:colOff>
                <xdr:row>0</xdr:row>
                <xdr:rowOff>50800</xdr:rowOff>
              </from>
              <to>
                <xdr:col>11</xdr:col>
                <xdr:colOff>171450</xdr:colOff>
                <xdr:row>1</xdr:row>
                <xdr:rowOff>260350</xdr:rowOff>
              </to>
            </anchor>
          </objectPr>
        </oleObject>
      </mc:Choice>
      <mc:Fallback>
        <oleObject progId="PBrush" shapeId="312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calcs</vt:lpstr>
      <vt:lpstr>TracPipe Worksheet</vt:lpstr>
      <vt:lpstr>'TracPipe Worksheet'!Print_Area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Ingertson</dc:creator>
  <cp:lastModifiedBy>Daniel Bryars</cp:lastModifiedBy>
  <cp:lastPrinted>2015-07-28T10:49:18Z</cp:lastPrinted>
  <dcterms:created xsi:type="dcterms:W3CDTF">2005-09-14T19:22:29Z</dcterms:created>
  <dcterms:modified xsi:type="dcterms:W3CDTF">2018-08-06T20:08:40Z</dcterms:modified>
</cp:coreProperties>
</file>