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.Cox\Documents\General Files\ian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4" i="1"/>
  <c r="H21" i="1"/>
  <c r="H19" i="1"/>
  <c r="H17" i="1"/>
  <c r="H14" i="1"/>
  <c r="E12" i="1"/>
  <c r="G24" i="1"/>
  <c r="F24" i="1"/>
  <c r="E24" i="1"/>
  <c r="G7" i="1"/>
  <c r="G12" i="1" s="1"/>
  <c r="F7" i="1"/>
  <c r="F12" i="1" s="1"/>
  <c r="E7" i="1"/>
  <c r="G14" i="1" l="1"/>
  <c r="G17" i="1" s="1"/>
  <c r="G19" i="1" s="1"/>
  <c r="G21" i="1" s="1"/>
  <c r="F14" i="1"/>
  <c r="F17" i="1" s="1"/>
  <c r="F19" i="1" s="1"/>
  <c r="F21" i="1" s="1"/>
  <c r="E14" i="1"/>
  <c r="E17" i="1" s="1"/>
  <c r="E19" i="1" s="1"/>
  <c r="E21" i="1" s="1"/>
  <c r="E28" i="1" s="1"/>
  <c r="C24" i="1"/>
  <c r="C14" i="1"/>
  <c r="C17" i="1" s="1"/>
  <c r="C19" i="1" s="1"/>
  <c r="C21" i="1" s="1"/>
  <c r="C28" i="1" s="1"/>
  <c r="H35" i="1" l="1"/>
  <c r="F28" i="1"/>
  <c r="G28" i="1"/>
  <c r="H28" i="1" l="1"/>
  <c r="H33" i="1" s="1"/>
</calcChain>
</file>

<file path=xl/sharedStrings.xml><?xml version="1.0" encoding="utf-8"?>
<sst xmlns="http://schemas.openxmlformats.org/spreadsheetml/2006/main" count="39" uniqueCount="36">
  <si>
    <t>Dig width</t>
  </si>
  <si>
    <t>Dig length</t>
  </si>
  <si>
    <t>Dig depth</t>
  </si>
  <si>
    <t>m</t>
  </si>
  <si>
    <t>Volume solid</t>
  </si>
  <si>
    <t>m3</t>
  </si>
  <si>
    <t xml:space="preserve">Volume loose </t>
  </si>
  <si>
    <t>assume 50% bulking</t>
  </si>
  <si>
    <t>15m3 per lorry</t>
  </si>
  <si>
    <t>Lorries</t>
  </si>
  <si>
    <t>£200 per load</t>
  </si>
  <si>
    <t>Machine and driver</t>
  </si>
  <si>
    <t>Removal of debris</t>
  </si>
  <si>
    <t>Total</t>
  </si>
  <si>
    <t>Draft specification</t>
  </si>
  <si>
    <t>v1 ic 10.2.17</t>
  </si>
  <si>
    <t>Emailed to solicitor</t>
  </si>
  <si>
    <t>Forms part of Sale Contract</t>
  </si>
  <si>
    <t>Scenarios based on revised layout and levels</t>
  </si>
  <si>
    <t xml:space="preserve">Average plateau level </t>
  </si>
  <si>
    <t>RLD levels</t>
  </si>
  <si>
    <t>10 days</t>
  </si>
  <si>
    <t>8 days</t>
  </si>
  <si>
    <t>£350 per day</t>
  </si>
  <si>
    <t>Purchaser current proposed contribution</t>
  </si>
  <si>
    <t>Item</t>
  </si>
  <si>
    <t>Rate</t>
  </si>
  <si>
    <t>Chadlington Reduce level dig assumptions ic v2 30.3.17</t>
  </si>
  <si>
    <t>Purchaser pays for additional RLD in area shaded blue</t>
  </si>
  <si>
    <t>Summary</t>
  </si>
  <si>
    <t xml:space="preserve">Land owner pays additional cost above £12,500 for RLD shown in </t>
  </si>
  <si>
    <t>areas shaded yellow and red down to levels shown above</t>
  </si>
  <si>
    <t>Note 1 Attached marked up plan shows extent of shaded RLD areas.</t>
  </si>
  <si>
    <t>Note 2 Subject to amendment when final quantities and costs known.</t>
  </si>
  <si>
    <t>Note 3 Proposed RLD leaves purchasers groundworker to finalise RLD down to formation level to avoid</t>
  </si>
  <si>
    <t xml:space="preserve">               risk of this degrading prior to commencement of construction.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</si>
</sst>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" xfId="0" applyNumberFormat="1" applyBorder="1"/>
    <xf numFmtId="164" fontId="0" fillId="0" borderId="12" xfId="0" applyNumberFormat="1" applyBorder="1"/>
    <xf numFmtId="6" fontId="0" fillId="0" borderId="12" xfId="0" applyNumberFormat="1" applyBorder="1"/>
    <xf numFmtId="2" fontId="0" fillId="0" borderId="12" xfId="0" applyNumberFormat="1" applyBorder="1"/>
    <xf numFmtId="1" fontId="0" fillId="0" borderId="12" xfId="0" applyNumberFormat="1" applyBorder="1"/>
    <xf numFmtId="0" fontId="0" fillId="0" borderId="15" xfId="0" applyBorder="1"/>
    <xf numFmtId="165" fontId="0" fillId="0" borderId="12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8" fontId="0" fillId="0" borderId="9" xfId="0" applyNumberFormat="1" applyBorder="1"/>
    <xf numFmtId="164" fontId="0" fillId="0" borderId="15" xfId="0" applyNumberFormat="1" applyBorder="1"/>
    <xf numFmtId="0" fontId="0" fillId="0" borderId="18" xfId="0" applyBorder="1"/>
    <xf numFmtId="0" fontId="0" fillId="0" borderId="19" xfId="0" applyBorder="1"/>
    <xf numFmtId="0" fontId="0" fillId="2" borderId="11" xfId="0" applyFill="1" applyBorder="1"/>
    <xf numFmtId="165" fontId="0" fillId="2" borderId="12" xfId="0" applyNumberFormat="1" applyFill="1" applyBorder="1"/>
    <xf numFmtId="165" fontId="0" fillId="2" borderId="13" xfId="0" applyNumberFormat="1" applyFill="1" applyBorder="1"/>
    <xf numFmtId="0" fontId="0" fillId="3" borderId="11" xfId="0" applyFill="1" applyBorder="1"/>
    <xf numFmtId="165" fontId="0" fillId="3" borderId="12" xfId="0" applyNumberFormat="1" applyFill="1" applyBorder="1"/>
    <xf numFmtId="165" fontId="0" fillId="3" borderId="13" xfId="0" applyNumberFormat="1" applyFill="1" applyBorder="1"/>
    <xf numFmtId="164" fontId="0" fillId="2" borderId="2" xfId="0" applyNumberFormat="1" applyFill="1" applyBorder="1"/>
    <xf numFmtId="164" fontId="0" fillId="3" borderId="2" xfId="0" applyNumberFormat="1" applyFill="1" applyBorder="1"/>
    <xf numFmtId="0" fontId="0" fillId="0" borderId="20" xfId="0" applyBorder="1"/>
    <xf numFmtId="165" fontId="0" fillId="0" borderId="21" xfId="0" applyNumberFormat="1" applyBorder="1"/>
    <xf numFmtId="0" fontId="0" fillId="4" borderId="22" xfId="0" applyFill="1" applyBorder="1"/>
    <xf numFmtId="165" fontId="0" fillId="4" borderId="23" xfId="0" applyNumberFormat="1" applyFill="1" applyBorder="1"/>
    <xf numFmtId="0" fontId="0" fillId="4" borderId="24" xfId="0" applyFill="1" applyBorder="1"/>
    <xf numFmtId="0" fontId="0" fillId="0" borderId="22" xfId="0" applyBorder="1"/>
    <xf numFmtId="0" fontId="0" fillId="0" borderId="23" xfId="0" applyBorder="1"/>
    <xf numFmtId="165" fontId="0" fillId="0" borderId="23" xfId="0" applyNumberFormat="1" applyBorder="1"/>
    <xf numFmtId="1" fontId="0" fillId="0" borderId="23" xfId="0" applyNumberFormat="1" applyBorder="1"/>
    <xf numFmtId="164" fontId="0" fillId="0" borderId="23" xfId="0" applyNumberFormat="1" applyBorder="1"/>
    <xf numFmtId="6" fontId="0" fillId="0" borderId="23" xfId="0" applyNumberFormat="1" applyBorder="1"/>
    <xf numFmtId="0" fontId="0" fillId="0" borderId="24" xfId="0" applyBorder="1"/>
    <xf numFmtId="164" fontId="0" fillId="4" borderId="25" xfId="0" applyNumberFormat="1" applyFill="1" applyBorder="1"/>
    <xf numFmtId="8" fontId="0" fillId="0" borderId="21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7" xfId="0" applyBorder="1"/>
    <xf numFmtId="0" fontId="0" fillId="0" borderId="30" xfId="0" applyBorder="1"/>
    <xf numFmtId="0" fontId="0" fillId="0" borderId="29" xfId="0" applyBorder="1"/>
    <xf numFmtId="164" fontId="0" fillId="0" borderId="13" xfId="0" applyNumberFormat="1" applyBorder="1"/>
    <xf numFmtId="8" fontId="0" fillId="0" borderId="29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26" xfId="0" applyBorder="1"/>
    <xf numFmtId="164" fontId="0" fillId="0" borderId="30" xfId="0" applyNumberFormat="1" applyBorder="1"/>
    <xf numFmtId="8" fontId="0" fillId="0" borderId="11" xfId="0" applyNumberFormat="1" applyBorder="1"/>
    <xf numFmtId="164" fontId="0" fillId="0" borderId="14" xfId="0" applyNumberFormat="1" applyBorder="1"/>
    <xf numFmtId="0" fontId="0" fillId="0" borderId="21" xfId="0" applyBorder="1"/>
    <xf numFmtId="0" fontId="0" fillId="0" borderId="10" xfId="0" applyBorder="1"/>
    <xf numFmtId="164" fontId="0" fillId="0" borderId="28" xfId="0" applyNumberFormat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workbookViewId="0">
      <selection activeCell="J35" sqref="J35"/>
    </sheetView>
  </sheetViews>
  <sheetFormatPr defaultRowHeight="15" x14ac:dyDescent="0.25"/>
  <cols>
    <col min="1" max="1" width="19.140625" customWidth="1"/>
    <col min="2" max="2" width="6.5703125" customWidth="1"/>
    <col min="3" max="3" width="25.42578125" customWidth="1"/>
    <col min="4" max="4" width="10.140625" customWidth="1"/>
    <col min="5" max="7" width="10.7109375" customWidth="1"/>
    <col min="8" max="8" width="10.140625" bestFit="1" customWidth="1"/>
  </cols>
  <sheetData>
    <row r="1" spans="1:8" ht="18.75" x14ac:dyDescent="0.3">
      <c r="A1" s="1" t="s">
        <v>27</v>
      </c>
    </row>
    <row r="2" spans="1:8" ht="15.75" thickBot="1" x14ac:dyDescent="0.3"/>
    <row r="3" spans="1:8" x14ac:dyDescent="0.25">
      <c r="A3" s="10"/>
      <c r="B3" s="10"/>
      <c r="C3" s="10"/>
      <c r="D3" s="3" t="s">
        <v>18</v>
      </c>
      <c r="E3" s="4"/>
      <c r="F3" s="4"/>
      <c r="G3" s="38"/>
      <c r="H3" s="10" t="s">
        <v>29</v>
      </c>
    </row>
    <row r="4" spans="1:8" ht="15.75" thickBot="1" x14ac:dyDescent="0.3">
      <c r="A4" s="11" t="s">
        <v>25</v>
      </c>
      <c r="B4" s="11" t="s">
        <v>26</v>
      </c>
      <c r="C4" s="11" t="s">
        <v>14</v>
      </c>
      <c r="D4" s="8" t="s">
        <v>19</v>
      </c>
      <c r="E4" s="9"/>
      <c r="F4" s="9"/>
      <c r="G4" s="39">
        <v>109.9</v>
      </c>
      <c r="H4" s="11"/>
    </row>
    <row r="5" spans="1:8" x14ac:dyDescent="0.25">
      <c r="A5" s="11"/>
      <c r="B5" s="11"/>
      <c r="C5" s="11" t="s">
        <v>15</v>
      </c>
      <c r="D5" s="10"/>
      <c r="E5" s="30">
        <v>107.505</v>
      </c>
      <c r="F5" s="33">
        <v>107.155</v>
      </c>
      <c r="G5" s="40">
        <v>107.155</v>
      </c>
      <c r="H5" s="11"/>
    </row>
    <row r="6" spans="1:8" x14ac:dyDescent="0.25">
      <c r="A6" s="11"/>
      <c r="B6" s="11"/>
      <c r="C6" s="11" t="s">
        <v>16</v>
      </c>
      <c r="D6" s="11" t="s">
        <v>20</v>
      </c>
      <c r="E6" s="31">
        <v>-0.39500000000000002</v>
      </c>
      <c r="F6" s="34">
        <v>-0.39500000000000002</v>
      </c>
      <c r="G6" s="41">
        <v>-0.15</v>
      </c>
      <c r="H6" s="11"/>
    </row>
    <row r="7" spans="1:8" ht="15.75" thickBot="1" x14ac:dyDescent="0.3">
      <c r="A7" s="12"/>
      <c r="B7" s="12"/>
      <c r="C7" s="12" t="s">
        <v>17</v>
      </c>
      <c r="D7" s="12"/>
      <c r="E7" s="32">
        <f>SUM(E5:E6)</f>
        <v>107.11</v>
      </c>
      <c r="F7" s="35">
        <f>SUM(F5:F6)</f>
        <v>106.76</v>
      </c>
      <c r="G7" s="42">
        <f>SUM(G5:G6)</f>
        <v>107.005</v>
      </c>
      <c r="H7" s="56"/>
    </row>
    <row r="8" spans="1:8" x14ac:dyDescent="0.25">
      <c r="A8" s="10" t="s">
        <v>0</v>
      </c>
      <c r="B8" s="10" t="s">
        <v>3</v>
      </c>
      <c r="C8" s="10">
        <v>14</v>
      </c>
      <c r="D8" s="10"/>
      <c r="E8" s="10">
        <v>13</v>
      </c>
      <c r="F8" s="10">
        <v>13</v>
      </c>
      <c r="G8" s="43">
        <v>13</v>
      </c>
      <c r="H8" s="55">
        <v>13</v>
      </c>
    </row>
    <row r="9" spans="1:8" x14ac:dyDescent="0.25">
      <c r="A9" s="11"/>
      <c r="B9" s="11"/>
      <c r="C9" s="11"/>
      <c r="D9" s="11"/>
      <c r="E9" s="11"/>
      <c r="F9" s="11"/>
      <c r="G9" s="44"/>
      <c r="H9" s="11"/>
    </row>
    <row r="10" spans="1:8" x14ac:dyDescent="0.25">
      <c r="A10" s="11" t="s">
        <v>1</v>
      </c>
      <c r="B10" s="11" t="s">
        <v>3</v>
      </c>
      <c r="C10" s="11">
        <v>16</v>
      </c>
      <c r="D10" s="11"/>
      <c r="E10" s="11">
        <v>4</v>
      </c>
      <c r="F10" s="11">
        <v>13</v>
      </c>
      <c r="G10" s="44">
        <v>4</v>
      </c>
      <c r="H10" s="11">
        <v>21</v>
      </c>
    </row>
    <row r="11" spans="1:8" x14ac:dyDescent="0.25">
      <c r="A11" s="11"/>
      <c r="B11" s="11"/>
      <c r="C11" s="11"/>
      <c r="D11" s="11"/>
      <c r="E11" s="11"/>
      <c r="F11" s="11"/>
      <c r="G11" s="44"/>
      <c r="H11" s="11"/>
    </row>
    <row r="12" spans="1:8" x14ac:dyDescent="0.25">
      <c r="A12" s="11" t="s">
        <v>2</v>
      </c>
      <c r="B12" s="11" t="s">
        <v>3</v>
      </c>
      <c r="C12" s="11">
        <v>2.7</v>
      </c>
      <c r="D12" s="11"/>
      <c r="E12" s="20">
        <f>SUM(G4-E7)</f>
        <v>2.7900000000000063</v>
      </c>
      <c r="F12" s="20">
        <f>SUM(G4-F7)</f>
        <v>3.1400000000000006</v>
      </c>
      <c r="G12" s="45">
        <f>SUM(G4-G7)</f>
        <v>2.8950000000000102</v>
      </c>
      <c r="H12" s="11"/>
    </row>
    <row r="13" spans="1:8" x14ac:dyDescent="0.25">
      <c r="A13" s="11"/>
      <c r="B13" s="11"/>
      <c r="C13" s="11"/>
      <c r="D13" s="11"/>
      <c r="E13" s="11"/>
      <c r="F13" s="11"/>
      <c r="G13" s="44"/>
      <c r="H13" s="11"/>
    </row>
    <row r="14" spans="1:8" x14ac:dyDescent="0.25">
      <c r="A14" s="11" t="s">
        <v>4</v>
      </c>
      <c r="B14" s="11" t="s">
        <v>5</v>
      </c>
      <c r="C14" s="17">
        <f>SUM(C8*C10*C12)</f>
        <v>604.80000000000007</v>
      </c>
      <c r="D14" s="11"/>
      <c r="E14" s="17">
        <f t="shared" ref="E14:G14" si="0">SUM(E8*E10*E12)</f>
        <v>145.08000000000033</v>
      </c>
      <c r="F14" s="11">
        <f t="shared" si="0"/>
        <v>530.66000000000008</v>
      </c>
      <c r="G14" s="44">
        <f t="shared" si="0"/>
        <v>150.54000000000053</v>
      </c>
      <c r="H14" s="17">
        <f>SUM(E14:G14)</f>
        <v>826.280000000001</v>
      </c>
    </row>
    <row r="15" spans="1:8" x14ac:dyDescent="0.25">
      <c r="A15" s="11"/>
      <c r="B15" s="11"/>
      <c r="C15" s="11"/>
      <c r="D15" s="11"/>
      <c r="E15" s="11"/>
      <c r="F15" s="11"/>
      <c r="G15" s="44"/>
      <c r="H15" s="11"/>
    </row>
    <row r="16" spans="1:8" x14ac:dyDescent="0.25">
      <c r="A16" s="11" t="s">
        <v>6</v>
      </c>
      <c r="B16" s="11"/>
      <c r="C16" s="11"/>
      <c r="D16" s="11"/>
      <c r="E16" s="11"/>
      <c r="F16" s="11"/>
      <c r="G16" s="44"/>
      <c r="H16" s="11"/>
    </row>
    <row r="17" spans="1:8" x14ac:dyDescent="0.25">
      <c r="A17" s="11" t="s">
        <v>7</v>
      </c>
      <c r="B17" s="11" t="s">
        <v>5</v>
      </c>
      <c r="C17" s="17">
        <f>SUM(C14*1.5)</f>
        <v>907.2</v>
      </c>
      <c r="D17" s="11"/>
      <c r="E17" s="11">
        <f t="shared" ref="E17:G17" si="1">SUM(E14*1.5)</f>
        <v>217.62000000000049</v>
      </c>
      <c r="F17" s="11">
        <f t="shared" si="1"/>
        <v>795.99000000000012</v>
      </c>
      <c r="G17" s="44">
        <f t="shared" si="1"/>
        <v>225.8100000000008</v>
      </c>
      <c r="H17" s="11">
        <f>SUM(E17:G17)</f>
        <v>1239.4200000000014</v>
      </c>
    </row>
    <row r="18" spans="1:8" x14ac:dyDescent="0.25">
      <c r="A18" s="11"/>
      <c r="B18" s="11"/>
      <c r="C18" s="11"/>
      <c r="D18" s="11"/>
      <c r="E18" s="11"/>
      <c r="F18" s="11"/>
      <c r="G18" s="44"/>
      <c r="H18" s="11"/>
    </row>
    <row r="19" spans="1:8" x14ac:dyDescent="0.25">
      <c r="A19" s="11" t="s">
        <v>8</v>
      </c>
      <c r="B19" s="11" t="s">
        <v>9</v>
      </c>
      <c r="C19" s="18">
        <f>SUM(C17/15)</f>
        <v>60.480000000000004</v>
      </c>
      <c r="D19" s="11"/>
      <c r="E19" s="18">
        <f t="shared" ref="E19:G19" si="2">SUM(E17)/15</f>
        <v>14.508000000000033</v>
      </c>
      <c r="F19" s="18">
        <f t="shared" si="2"/>
        <v>53.06600000000001</v>
      </c>
      <c r="G19" s="46">
        <f t="shared" si="2"/>
        <v>15.054000000000054</v>
      </c>
      <c r="H19" s="18">
        <f>SUM(E19:G19)</f>
        <v>82.6280000000001</v>
      </c>
    </row>
    <row r="20" spans="1:8" x14ac:dyDescent="0.25">
      <c r="A20" s="11"/>
      <c r="B20" s="11"/>
      <c r="C20" s="11"/>
      <c r="D20" s="11"/>
      <c r="E20" s="11"/>
      <c r="F20" s="11"/>
      <c r="G20" s="44"/>
      <c r="H20" s="11"/>
    </row>
    <row r="21" spans="1:8" x14ac:dyDescent="0.25">
      <c r="A21" s="11" t="s">
        <v>10</v>
      </c>
      <c r="B21" s="11"/>
      <c r="C21" s="15">
        <f>SUM(C19)*200</f>
        <v>12096</v>
      </c>
      <c r="D21" s="11"/>
      <c r="E21" s="15">
        <f>SUM(E19*200)</f>
        <v>2901.6000000000067</v>
      </c>
      <c r="F21" s="15">
        <f t="shared" ref="F21:G21" si="3">SUM(F19*200)</f>
        <v>10613.200000000003</v>
      </c>
      <c r="G21" s="47">
        <f t="shared" si="3"/>
        <v>3010.8000000000106</v>
      </c>
      <c r="H21" s="15">
        <f>SUM(E21:G21)</f>
        <v>16525.60000000002</v>
      </c>
    </row>
    <row r="22" spans="1:8" x14ac:dyDescent="0.25">
      <c r="A22" s="11"/>
      <c r="B22" s="11"/>
      <c r="C22" s="11"/>
      <c r="D22" s="11"/>
      <c r="E22" s="11"/>
      <c r="F22" s="11"/>
      <c r="G22" s="44"/>
      <c r="H22" s="11"/>
    </row>
    <row r="23" spans="1:8" x14ac:dyDescent="0.25">
      <c r="A23" s="11" t="s">
        <v>11</v>
      </c>
      <c r="B23" s="11"/>
      <c r="C23" s="11"/>
      <c r="D23" s="11"/>
      <c r="E23" s="11"/>
      <c r="F23" s="11"/>
      <c r="G23" s="44"/>
      <c r="H23" s="11"/>
    </row>
    <row r="24" spans="1:8" x14ac:dyDescent="0.25">
      <c r="A24" s="11" t="s">
        <v>23</v>
      </c>
      <c r="B24" s="11" t="s">
        <v>22</v>
      </c>
      <c r="C24" s="15">
        <f>SUM(350*8)</f>
        <v>2800</v>
      </c>
      <c r="D24" s="11" t="s">
        <v>21</v>
      </c>
      <c r="E24" s="15">
        <f>SUM(350*2)</f>
        <v>700</v>
      </c>
      <c r="F24" s="15">
        <f>SUM(350*7)</f>
        <v>2450</v>
      </c>
      <c r="G24" s="47">
        <f>SUM(350*1)</f>
        <v>350</v>
      </c>
      <c r="H24" s="15">
        <f>SUM(E24:G24)</f>
        <v>3500</v>
      </c>
    </row>
    <row r="25" spans="1:8" x14ac:dyDescent="0.25">
      <c r="A25" s="11"/>
      <c r="B25" s="11"/>
      <c r="C25" s="11"/>
      <c r="D25" s="11"/>
      <c r="E25" s="11"/>
      <c r="F25" s="11"/>
      <c r="G25" s="44"/>
      <c r="H25" s="11"/>
    </row>
    <row r="26" spans="1:8" x14ac:dyDescent="0.25">
      <c r="A26" s="11" t="s">
        <v>12</v>
      </c>
      <c r="B26" s="11"/>
      <c r="C26" s="16">
        <v>1000</v>
      </c>
      <c r="D26" s="11"/>
      <c r="E26" s="16"/>
      <c r="F26" s="16">
        <v>1000</v>
      </c>
      <c r="G26" s="48"/>
      <c r="H26" s="16">
        <f>SUM(E26:G26)</f>
        <v>1000</v>
      </c>
    </row>
    <row r="27" spans="1:8" ht="15.75" thickBot="1" x14ac:dyDescent="0.3">
      <c r="A27" s="12"/>
      <c r="B27" s="12"/>
      <c r="C27" s="12"/>
      <c r="D27" s="12"/>
      <c r="E27" s="12"/>
      <c r="F27" s="12"/>
      <c r="G27" s="49"/>
      <c r="H27" s="12"/>
    </row>
    <row r="28" spans="1:8" ht="15.75" thickBot="1" x14ac:dyDescent="0.3">
      <c r="A28" s="21" t="s">
        <v>13</v>
      </c>
      <c r="B28" s="21"/>
      <c r="C28" s="22">
        <f>SUM(C21:C26)</f>
        <v>15896</v>
      </c>
      <c r="D28" s="21"/>
      <c r="E28" s="36">
        <f t="shared" ref="E28:G28" si="4">SUM(E21:E26)</f>
        <v>3601.6000000000067</v>
      </c>
      <c r="F28" s="37">
        <f t="shared" si="4"/>
        <v>14063.200000000003</v>
      </c>
      <c r="G28" s="50">
        <f t="shared" si="4"/>
        <v>3360.8000000000106</v>
      </c>
      <c r="H28" s="22">
        <f>SUM(E28:G28)</f>
        <v>21025.60000000002</v>
      </c>
    </row>
    <row r="29" spans="1:8" ht="15.75" thickBot="1" x14ac:dyDescent="0.3">
      <c r="A29" s="23"/>
      <c r="B29" s="23"/>
      <c r="C29" s="24"/>
      <c r="D29" s="23"/>
      <c r="E29" s="24"/>
      <c r="F29" s="24"/>
      <c r="G29" s="24"/>
      <c r="H29" s="23"/>
    </row>
    <row r="30" spans="1:8" x14ac:dyDescent="0.25">
      <c r="A30" s="3" t="s">
        <v>24</v>
      </c>
      <c r="B30" s="4"/>
      <c r="C30" s="4"/>
      <c r="D30" s="4"/>
      <c r="E30" s="4"/>
      <c r="F30" s="4"/>
      <c r="G30" s="38"/>
      <c r="H30" s="63"/>
    </row>
    <row r="31" spans="1:8" ht="15.75" thickBot="1" x14ac:dyDescent="0.3">
      <c r="A31" s="8"/>
      <c r="B31" s="9"/>
      <c r="C31" s="26"/>
      <c r="D31" s="9"/>
      <c r="E31" s="26"/>
      <c r="F31" s="26"/>
      <c r="G31" s="51"/>
      <c r="H31" s="58">
        <v>12500</v>
      </c>
    </row>
    <row r="32" spans="1:8" ht="15.75" thickBot="1" x14ac:dyDescent="0.3">
      <c r="A32" s="29" t="s">
        <v>30</v>
      </c>
      <c r="B32" s="19"/>
      <c r="C32" s="19"/>
      <c r="D32" s="19"/>
      <c r="E32" s="19"/>
      <c r="F32" s="19"/>
      <c r="G32" s="61"/>
      <c r="H32" s="62"/>
    </row>
    <row r="33" spans="1:8" ht="15.75" thickBot="1" x14ac:dyDescent="0.3">
      <c r="A33" s="28" t="s">
        <v>31</v>
      </c>
      <c r="B33" s="13"/>
      <c r="C33" s="64"/>
      <c r="D33" s="13"/>
      <c r="E33" s="64"/>
      <c r="F33" s="64"/>
      <c r="G33" s="67"/>
      <c r="H33" s="57">
        <f>SUM(H28)-(H31+H35)</f>
        <v>4924.0000000000146</v>
      </c>
    </row>
    <row r="34" spans="1:8" x14ac:dyDescent="0.25">
      <c r="A34" s="3"/>
      <c r="B34" s="4"/>
      <c r="C34" s="4"/>
      <c r="D34" s="4"/>
      <c r="E34" s="4"/>
      <c r="F34" s="4"/>
      <c r="G34" s="4"/>
      <c r="H34" s="5"/>
    </row>
    <row r="35" spans="1:8" ht="15.75" thickBot="1" x14ac:dyDescent="0.3">
      <c r="A35" s="8" t="s">
        <v>28</v>
      </c>
      <c r="B35" s="9"/>
      <c r="C35" s="9"/>
      <c r="D35" s="9"/>
      <c r="E35" s="59"/>
      <c r="F35" s="59"/>
      <c r="G35" s="59"/>
      <c r="H35" s="60">
        <f>SUM(E28)</f>
        <v>3601.6000000000067</v>
      </c>
    </row>
    <row r="36" spans="1:8" x14ac:dyDescent="0.25">
      <c r="A36" s="25"/>
      <c r="B36" s="19"/>
      <c r="C36" s="19"/>
      <c r="D36" s="19"/>
      <c r="E36" s="27"/>
      <c r="F36" s="27"/>
      <c r="G36" s="52"/>
      <c r="H36" s="68"/>
    </row>
    <row r="37" spans="1:8" x14ac:dyDescent="0.25">
      <c r="A37" s="6" t="s">
        <v>32</v>
      </c>
      <c r="B37" s="2"/>
      <c r="C37" s="2"/>
      <c r="D37" s="2"/>
      <c r="E37" s="14"/>
      <c r="F37" s="14"/>
      <c r="G37" s="53"/>
      <c r="H37" s="7"/>
    </row>
    <row r="38" spans="1:8" x14ac:dyDescent="0.25">
      <c r="A38" s="6" t="s">
        <v>33</v>
      </c>
      <c r="B38" s="2"/>
      <c r="C38" s="2"/>
      <c r="D38" s="2"/>
      <c r="E38" s="2"/>
      <c r="F38" s="2"/>
      <c r="G38" s="54"/>
      <c r="H38" s="7"/>
    </row>
    <row r="39" spans="1:8" x14ac:dyDescent="0.25">
      <c r="A39" s="6" t="s">
        <v>34</v>
      </c>
      <c r="B39" s="2"/>
      <c r="C39" s="2"/>
      <c r="D39" s="2"/>
      <c r="E39" s="2"/>
      <c r="F39" s="2"/>
      <c r="G39" s="54"/>
      <c r="H39" s="7"/>
    </row>
    <row r="40" spans="1:8" ht="15.75" thickBot="1" x14ac:dyDescent="0.3">
      <c r="A40" s="8" t="s">
        <v>35</v>
      </c>
      <c r="B40" s="9"/>
      <c r="C40" s="9"/>
      <c r="D40" s="9"/>
      <c r="E40" s="9"/>
      <c r="F40" s="9"/>
      <c r="G40" s="65"/>
      <c r="H40" s="66"/>
    </row>
  </sheetData>
  <pageMargins left="0.7" right="0.7" top="0.75" bottom="0.75" header="0.3" footer="0.3"/>
  <pageSetup paperSize="9" scale="7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Ian.Cox</dc:creator>
  <cp:lastModifiedBy>Ian.Cox</cp:lastModifiedBy>
  <cp:lastPrinted>2017-03-23T14:46:28Z</cp:lastPrinted>
  <dcterms:created xsi:type="dcterms:W3CDTF">2017-03-23T14:07:18Z</dcterms:created>
  <dcterms:modified xsi:type="dcterms:W3CDTF">2017-03-30T16:46:58Z</dcterms:modified>
</cp:coreProperties>
</file>