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ChadHouse\"/>
    </mc:Choice>
  </mc:AlternateContent>
  <bookViews>
    <workbookView xWindow="1365" yWindow="0" windowWidth="20625" windowHeight="10635" activeTab="1"/>
  </bookViews>
  <sheets>
    <sheet name="Sheet1" sheetId="1" r:id="rId1"/>
    <sheet name="Balustrade Costing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  <c r="E7" i="2"/>
  <c r="E8" i="2"/>
  <c r="E9" i="2"/>
  <c r="E10" i="2"/>
  <c r="E11" i="2"/>
  <c r="E12" i="2"/>
  <c r="E13" i="2"/>
  <c r="E6" i="2"/>
  <c r="E3" i="2"/>
  <c r="E4" i="2"/>
  <c r="E5" i="2"/>
  <c r="E2" i="2"/>
  <c r="E14" i="2" l="1"/>
  <c r="O23" i="1"/>
  <c r="O24" i="1"/>
  <c r="O25" i="1"/>
  <c r="O22" i="1"/>
  <c r="O27" i="1" s="1"/>
  <c r="O29" i="1" s="1"/>
  <c r="O30" i="1" s="1"/>
  <c r="N23" i="1"/>
  <c r="N24" i="1"/>
  <c r="N25" i="1"/>
  <c r="N22" i="1"/>
  <c r="N27" i="1" s="1"/>
  <c r="N29" i="1" s="1"/>
  <c r="N30" i="1" s="1"/>
  <c r="M23" i="1"/>
  <c r="M24" i="1"/>
  <c r="M25" i="1"/>
  <c r="M22" i="1"/>
  <c r="M27" i="1" s="1"/>
  <c r="M29" i="1" s="1"/>
  <c r="M30" i="1" s="1"/>
  <c r="L27" i="1"/>
  <c r="L29" i="1" s="1"/>
  <c r="L30" i="1" s="1"/>
  <c r="Q30" i="1" s="1"/>
  <c r="M9" i="1"/>
  <c r="M3" i="1"/>
  <c r="R9" i="1"/>
  <c r="J23" i="1"/>
  <c r="J24" i="1"/>
  <c r="J25" i="1"/>
  <c r="I23" i="1"/>
  <c r="I24" i="1"/>
  <c r="I25" i="1"/>
  <c r="J22" i="1"/>
  <c r="I22" i="1"/>
  <c r="E11" i="1"/>
  <c r="B6" i="1"/>
  <c r="B2" i="1"/>
  <c r="C6" i="1" l="1"/>
</calcChain>
</file>

<file path=xl/sharedStrings.xml><?xml version="1.0" encoding="utf-8"?>
<sst xmlns="http://schemas.openxmlformats.org/spreadsheetml/2006/main" count="42" uniqueCount="29">
  <si>
    <t>Base</t>
  </si>
  <si>
    <t>Height Min</t>
  </si>
  <si>
    <t>Height Max</t>
  </si>
  <si>
    <t>Config</t>
  </si>
  <si>
    <t>A</t>
  </si>
  <si>
    <t>B</t>
  </si>
  <si>
    <t>C</t>
  </si>
  <si>
    <t>D</t>
  </si>
  <si>
    <t>Bases</t>
  </si>
  <si>
    <t>Number Bases</t>
  </si>
  <si>
    <t>25s</t>
  </si>
  <si>
    <t>50s</t>
  </si>
  <si>
    <t>100s</t>
  </si>
  <si>
    <t>0% interest available over 36 months, 50% down</t>
  </si>
  <si>
    <t>RTECH Welder</t>
  </si>
  <si>
    <t>Corten Filler Rod</t>
  </si>
  <si>
    <t>Qty</t>
  </si>
  <si>
    <t>https://www.1stopweldingshop.com/Catalogue/Welding-Supplies/Welding-Wire/TIG-Welding-Rod/Low-Alloy-Steels/Masterweld-Corten-ER80S-G-TIG-Filler-Wire</t>
  </si>
  <si>
    <t>https://www.r-techwelding.co.uk/tig-welder-240v-ac-dc-160amp/</t>
  </si>
  <si>
    <t>Argon Gas</t>
  </si>
  <si>
    <t>Stainless</t>
  </si>
  <si>
    <t>Corten Sides</t>
  </si>
  <si>
    <t>Corten tops</t>
  </si>
  <si>
    <t>AMB Stainless</t>
  </si>
  <si>
    <t>https://www.boconline.co.uk/shop/en/uk/pureshield-argon-size-x-11-x?in%EF%AC%81nity=ict2~net~gaw~ar~295702186716~kw~~mt~~cmp~RM+-+Shopping+-+Gas+-+UK~ag~Pureshield&amp;gclid=Cj0KCQjwuLPnBRDjARIsACDzGL24XdMluqWHuA95eg6nq8ZPLZ-GQwhN_15qLDAp0q7B11e_EwA8814aAt-IEALw_wcB&amp;gclsrc=aw.ds</t>
  </si>
  <si>
    <t>M12 Slotted Nuts</t>
  </si>
  <si>
    <t>M12 Nuts</t>
  </si>
  <si>
    <t>https://www.accu.co.uk/en/46-hexagon-nuts#elasticsearch_id_feature_736945=736945_697&amp;elasticsearch_id_feature_736964=736964_701&amp;id_elasticsearch_category=46&amp;orderby=ranking&amp;orderway=asc</t>
  </si>
  <si>
    <t>Expoy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</si>
</sst>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cu.co.uk/en/46-hexagon-nuts" TargetMode="External"/><Relationship Id="rId2" Type="http://schemas.openxmlformats.org/officeDocument/2006/relationships/hyperlink" Target="https://www.r-techwelding.co.uk/tig-welder-240v-ac-dc-160amp/" TargetMode="External"/><Relationship Id="rId1" Type="http://schemas.openxmlformats.org/officeDocument/2006/relationships/hyperlink" Target="https://www.1stopweldingshop.com/Catalogue/Welding-Supplies/Welding-Wire/TIG-Welding-Rod/Low-Alloy-Steels/Masterweld-Corten-ER80S-G-TIG-Filler-Wi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ccu.co.uk/en/46-hexagon-nu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workbookViewId="0">
      <selection activeCell="K13" sqref="K13"/>
    </sheetView>
  </sheetViews>
  <sheetFormatPr defaultRowHeight="15" x14ac:dyDescent="0.25"/>
  <cols>
    <col min="9" max="9" width="14.42578125" customWidth="1"/>
    <col min="10" max="10" width="11.85546875" customWidth="1"/>
    <col min="12" max="12" width="17.85546875" customWidth="1"/>
  </cols>
  <sheetData>
    <row r="2" spans="2:18" x14ac:dyDescent="0.25">
      <c r="B2">
        <f>0.6*0.6</f>
        <v>0.36</v>
      </c>
    </row>
    <row r="3" spans="2:18" x14ac:dyDescent="0.25">
      <c r="L3">
        <v>13</v>
      </c>
      <c r="M3">
        <f>L3/0.6</f>
        <v>21.666666666666668</v>
      </c>
      <c r="N3">
        <v>23</v>
      </c>
    </row>
    <row r="4" spans="2:18" x14ac:dyDescent="0.25">
      <c r="B4">
        <v>12</v>
      </c>
    </row>
    <row r="5" spans="2:18" x14ac:dyDescent="0.25">
      <c r="B5">
        <v>6</v>
      </c>
      <c r="N5">
        <v>23</v>
      </c>
      <c r="O5">
        <v>0</v>
      </c>
      <c r="P5">
        <v>120</v>
      </c>
      <c r="Q5" t="s">
        <v>4</v>
      </c>
    </row>
    <row r="6" spans="2:18" x14ac:dyDescent="0.25">
      <c r="B6">
        <f>B4*B5</f>
        <v>72</v>
      </c>
      <c r="C6">
        <f>B6/B2</f>
        <v>200</v>
      </c>
      <c r="E6">
        <v>24</v>
      </c>
      <c r="F6">
        <v>9</v>
      </c>
      <c r="H6">
        <v>230</v>
      </c>
      <c r="N6">
        <v>23</v>
      </c>
      <c r="O6">
        <v>0.6</v>
      </c>
      <c r="P6">
        <v>130</v>
      </c>
      <c r="Q6" t="s">
        <v>4</v>
      </c>
    </row>
    <row r="7" spans="2:18" x14ac:dyDescent="0.25">
      <c r="H7">
        <v>300</v>
      </c>
      <c r="N7">
        <v>23</v>
      </c>
      <c r="O7">
        <v>1.2</v>
      </c>
      <c r="P7">
        <v>140</v>
      </c>
      <c r="Q7" t="s">
        <v>5</v>
      </c>
    </row>
    <row r="8" spans="2:18" x14ac:dyDescent="0.25">
      <c r="N8">
        <v>23</v>
      </c>
      <c r="O8">
        <v>1.8</v>
      </c>
      <c r="P8">
        <v>150</v>
      </c>
      <c r="Q8" t="s">
        <v>5</v>
      </c>
    </row>
    <row r="9" spans="2:18" x14ac:dyDescent="0.25">
      <c r="M9">
        <f>SUM(N7:N9)</f>
        <v>69</v>
      </c>
      <c r="N9">
        <v>23</v>
      </c>
      <c r="O9">
        <v>2.4</v>
      </c>
      <c r="P9">
        <v>160</v>
      </c>
      <c r="Q9" t="s">
        <v>5</v>
      </c>
      <c r="R9">
        <f>210-120</f>
        <v>90</v>
      </c>
    </row>
    <row r="10" spans="2:18" x14ac:dyDescent="0.25">
      <c r="N10">
        <v>23</v>
      </c>
      <c r="O10">
        <v>3</v>
      </c>
      <c r="P10">
        <v>170</v>
      </c>
      <c r="Q10" t="s">
        <v>6</v>
      </c>
    </row>
    <row r="11" spans="2:18" x14ac:dyDescent="0.25">
      <c r="D11">
        <v>120</v>
      </c>
      <c r="E11">
        <f>D11/24</f>
        <v>5</v>
      </c>
      <c r="N11">
        <v>23</v>
      </c>
      <c r="O11">
        <v>3.6</v>
      </c>
      <c r="P11">
        <v>180</v>
      </c>
      <c r="Q11" t="s">
        <v>6</v>
      </c>
    </row>
    <row r="12" spans="2:18" x14ac:dyDescent="0.25">
      <c r="N12">
        <v>23</v>
      </c>
      <c r="O12">
        <v>4.2</v>
      </c>
      <c r="P12">
        <v>190</v>
      </c>
      <c r="Q12" t="s">
        <v>7</v>
      </c>
    </row>
    <row r="13" spans="2:18" x14ac:dyDescent="0.25">
      <c r="N13">
        <v>23</v>
      </c>
      <c r="O13">
        <v>4.8</v>
      </c>
      <c r="P13">
        <v>200</v>
      </c>
      <c r="Q13" t="s">
        <v>7</v>
      </c>
    </row>
    <row r="14" spans="2:18" x14ac:dyDescent="0.25">
      <c r="N14">
        <v>23</v>
      </c>
      <c r="O14">
        <v>5.4</v>
      </c>
      <c r="P14">
        <v>210</v>
      </c>
      <c r="Q14" t="s">
        <v>7</v>
      </c>
    </row>
    <row r="20" spans="3:17" x14ac:dyDescent="0.25">
      <c r="L20">
        <v>71</v>
      </c>
      <c r="M20">
        <v>23.81</v>
      </c>
      <c r="N20">
        <v>30.34</v>
      </c>
      <c r="O20">
        <v>48.38</v>
      </c>
    </row>
    <row r="21" spans="3:17" x14ac:dyDescent="0.25">
      <c r="C21" t="s">
        <v>0</v>
      </c>
      <c r="D21">
        <v>35</v>
      </c>
      <c r="E21">
        <v>60</v>
      </c>
      <c r="F21">
        <v>25</v>
      </c>
      <c r="G21">
        <v>50</v>
      </c>
      <c r="H21">
        <v>100</v>
      </c>
      <c r="I21" t="s">
        <v>1</v>
      </c>
      <c r="J21" t="s">
        <v>2</v>
      </c>
      <c r="K21" t="s">
        <v>3</v>
      </c>
      <c r="L21" t="s">
        <v>9</v>
      </c>
      <c r="M21" t="s">
        <v>10</v>
      </c>
      <c r="N21" t="s">
        <v>11</v>
      </c>
      <c r="O21" t="s">
        <v>12</v>
      </c>
    </row>
    <row r="22" spans="3:17" x14ac:dyDescent="0.25">
      <c r="F22">
        <v>1</v>
      </c>
      <c r="G22">
        <v>1</v>
      </c>
      <c r="H22">
        <v>0</v>
      </c>
      <c r="I22">
        <f>H22*$H$21+G22*$G$21+F22*$F$21 + $D$21</f>
        <v>110</v>
      </c>
      <c r="J22">
        <f>H22*$H$21+G22*$G$21+F22*$F$21 + $E$21</f>
        <v>135</v>
      </c>
      <c r="K22" t="s">
        <v>4</v>
      </c>
      <c r="L22">
        <v>46</v>
      </c>
      <c r="M22">
        <f>L22*F22</f>
        <v>46</v>
      </c>
      <c r="N22">
        <f>L22*G22</f>
        <v>46</v>
      </c>
      <c r="O22">
        <f>L22*H22</f>
        <v>0</v>
      </c>
    </row>
    <row r="23" spans="3:17" x14ac:dyDescent="0.25">
      <c r="F23">
        <v>0</v>
      </c>
      <c r="G23">
        <v>0</v>
      </c>
      <c r="H23">
        <v>1</v>
      </c>
      <c r="I23">
        <f>H23*$H$21+G23*$G$21+F23*$F$21 + $D$21</f>
        <v>135</v>
      </c>
      <c r="J23">
        <f>H23*$H$21+G23*$G$21+F23*$F$21 + $E$21</f>
        <v>160</v>
      </c>
      <c r="K23" t="s">
        <v>5</v>
      </c>
      <c r="L23">
        <v>69</v>
      </c>
      <c r="M23">
        <f>L23*F23</f>
        <v>0</v>
      </c>
      <c r="N23">
        <f>L23*G23</f>
        <v>0</v>
      </c>
      <c r="O23">
        <f>L23*H23</f>
        <v>69</v>
      </c>
    </row>
    <row r="24" spans="3:17" x14ac:dyDescent="0.25">
      <c r="F24">
        <v>1</v>
      </c>
      <c r="G24">
        <v>0</v>
      </c>
      <c r="H24">
        <v>1</v>
      </c>
      <c r="I24">
        <f>H24*$H$21+G24*$G$21+F24*$F$21 + $D$21</f>
        <v>160</v>
      </c>
      <c r="J24">
        <f>H24*$H$21+G24*$G$21+F24*$F$21 + $E$21</f>
        <v>185</v>
      </c>
      <c r="K24" t="s">
        <v>6</v>
      </c>
      <c r="L24">
        <v>46</v>
      </c>
      <c r="M24">
        <f>L24*F24</f>
        <v>46</v>
      </c>
      <c r="N24">
        <f>L24*G24</f>
        <v>0</v>
      </c>
      <c r="O24">
        <f>L24*H24</f>
        <v>46</v>
      </c>
    </row>
    <row r="25" spans="3:17" x14ac:dyDescent="0.25">
      <c r="F25">
        <v>0</v>
      </c>
      <c r="G25">
        <v>1</v>
      </c>
      <c r="H25">
        <v>1</v>
      </c>
      <c r="I25">
        <f>H25*$H$21+G25*$G$21+F25*$F$21 + $D$21</f>
        <v>185</v>
      </c>
      <c r="J25">
        <f>H25*$H$21+G25*$G$21+F25*$F$21 + $E$21</f>
        <v>210</v>
      </c>
      <c r="K25" t="s">
        <v>7</v>
      </c>
      <c r="L25">
        <v>69</v>
      </c>
      <c r="M25">
        <f>L25*F25</f>
        <v>0</v>
      </c>
      <c r="N25">
        <f>L25*G25</f>
        <v>69</v>
      </c>
      <c r="O25">
        <f>L25*H25</f>
        <v>69</v>
      </c>
    </row>
    <row r="27" spans="3:17" x14ac:dyDescent="0.25">
      <c r="K27" t="s">
        <v>8</v>
      </c>
      <c r="L27">
        <f>SUM(L22:L25)</f>
        <v>230</v>
      </c>
      <c r="M27">
        <f>SUM(M22:M25)</f>
        <v>92</v>
      </c>
      <c r="N27">
        <f>SUM(N22:N25)</f>
        <v>115</v>
      </c>
      <c r="O27">
        <f>SUM(O22:O25)</f>
        <v>184</v>
      </c>
    </row>
    <row r="29" spans="3:17" x14ac:dyDescent="0.25">
      <c r="L29">
        <f>_xlfn.CEILING.MATH(L27/30)</f>
        <v>8</v>
      </c>
      <c r="M29">
        <f>_xlfn.CEILING.MATH(M27/30)</f>
        <v>4</v>
      </c>
      <c r="N29">
        <f>_xlfn.CEILING.MATH(N27/30)</f>
        <v>4</v>
      </c>
      <c r="O29">
        <f>_xlfn.CEILING.MATH(O27/30)</f>
        <v>7</v>
      </c>
    </row>
    <row r="30" spans="3:17" x14ac:dyDescent="0.25">
      <c r="L30">
        <f>L29*L20</f>
        <v>568</v>
      </c>
      <c r="M30">
        <f>M29*M20</f>
        <v>95.24</v>
      </c>
      <c r="N30">
        <f>N29*N20</f>
        <v>121.36</v>
      </c>
      <c r="O30">
        <f>O29*O20</f>
        <v>338.66</v>
      </c>
      <c r="Q30">
        <f>SUM(L30:O30)</f>
        <v>1123.26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D12" sqref="D12"/>
    </sheetView>
  </sheetViews>
  <sheetFormatPr defaultRowHeight="15" x14ac:dyDescent="0.25"/>
  <cols>
    <col min="2" max="2" width="16" bestFit="1" customWidth="1"/>
    <col min="3" max="4" width="14.5703125" customWidth="1"/>
  </cols>
  <sheetData>
    <row r="1" spans="2:7" x14ac:dyDescent="0.25">
      <c r="D1" t="s">
        <v>16</v>
      </c>
    </row>
    <row r="2" spans="2:7" x14ac:dyDescent="0.25">
      <c r="B2" t="s">
        <v>14</v>
      </c>
      <c r="C2" s="1">
        <v>1011.66</v>
      </c>
      <c r="D2" s="1">
        <v>1</v>
      </c>
      <c r="E2">
        <f>C2*D2</f>
        <v>1011.66</v>
      </c>
      <c r="F2" s="2" t="s">
        <v>18</v>
      </c>
      <c r="G2" t="s">
        <v>13</v>
      </c>
    </row>
    <row r="3" spans="2:7" x14ac:dyDescent="0.25">
      <c r="B3" t="s">
        <v>15</v>
      </c>
      <c r="C3">
        <v>43</v>
      </c>
      <c r="D3">
        <v>2</v>
      </c>
      <c r="E3">
        <f t="shared" ref="E3:E13" si="0">C3*D3</f>
        <v>86</v>
      </c>
      <c r="F3" s="2" t="s">
        <v>17</v>
      </c>
    </row>
    <row r="4" spans="2:7" x14ac:dyDescent="0.25">
      <c r="B4" t="s">
        <v>19</v>
      </c>
      <c r="C4">
        <v>100</v>
      </c>
      <c r="D4">
        <v>1</v>
      </c>
      <c r="E4">
        <f t="shared" si="0"/>
        <v>100</v>
      </c>
      <c r="F4" s="2" t="s">
        <v>24</v>
      </c>
    </row>
    <row r="5" spans="2:7" x14ac:dyDescent="0.25">
      <c r="B5" t="s">
        <v>20</v>
      </c>
      <c r="C5">
        <v>12</v>
      </c>
      <c r="D5">
        <v>14</v>
      </c>
      <c r="E5">
        <f t="shared" si="0"/>
        <v>168</v>
      </c>
      <c r="F5" t="s">
        <v>23</v>
      </c>
    </row>
    <row r="6" spans="2:7" ht="15.75" x14ac:dyDescent="0.25">
      <c r="B6" t="s">
        <v>21</v>
      </c>
      <c r="C6">
        <v>11.27</v>
      </c>
      <c r="D6" s="3">
        <v>130</v>
      </c>
      <c r="E6">
        <f t="shared" si="0"/>
        <v>1465.1</v>
      </c>
      <c r="F6" t="s">
        <v>23</v>
      </c>
    </row>
    <row r="7" spans="2:7" ht="15.75" x14ac:dyDescent="0.25">
      <c r="B7" t="s">
        <v>22</v>
      </c>
      <c r="C7" s="3">
        <v>1.1499999999999999</v>
      </c>
      <c r="D7" s="3">
        <v>130</v>
      </c>
      <c r="E7">
        <f t="shared" si="0"/>
        <v>149.5</v>
      </c>
      <c r="F7" t="s">
        <v>23</v>
      </c>
    </row>
    <row r="8" spans="2:7" x14ac:dyDescent="0.25">
      <c r="B8" t="s">
        <v>25</v>
      </c>
      <c r="C8">
        <v>0.87</v>
      </c>
      <c r="D8">
        <f>63*3</f>
        <v>189</v>
      </c>
      <c r="E8">
        <f t="shared" si="0"/>
        <v>164.43</v>
      </c>
      <c r="F8" s="2" t="s">
        <v>27</v>
      </c>
    </row>
    <row r="9" spans="2:7" x14ac:dyDescent="0.25">
      <c r="B9" t="s">
        <v>26</v>
      </c>
      <c r="C9">
        <v>0.24</v>
      </c>
      <c r="D9">
        <v>189</v>
      </c>
      <c r="E9">
        <f t="shared" si="0"/>
        <v>45.36</v>
      </c>
      <c r="F9" s="2" t="s">
        <v>27</v>
      </c>
    </row>
    <row r="10" spans="2:7" x14ac:dyDescent="0.25">
      <c r="B10" t="s">
        <v>28</v>
      </c>
      <c r="C10">
        <v>10</v>
      </c>
      <c r="D10">
        <v>6</v>
      </c>
      <c r="E10">
        <f t="shared" si="0"/>
        <v>60</v>
      </c>
    </row>
    <row r="11" spans="2:7" x14ac:dyDescent="0.25">
      <c r="E11">
        <f t="shared" si="0"/>
        <v>0</v>
      </c>
    </row>
    <row r="12" spans="2:7" x14ac:dyDescent="0.25">
      <c r="E12">
        <f t="shared" si="0"/>
        <v>0</v>
      </c>
    </row>
    <row r="13" spans="2:7" x14ac:dyDescent="0.25">
      <c r="E13">
        <f t="shared" si="0"/>
        <v>0</v>
      </c>
    </row>
    <row r="14" spans="2:7" x14ac:dyDescent="0.25">
      <c r="E14">
        <f>SUM(E2:E13)</f>
        <v>3250.0499999999997</v>
      </c>
    </row>
  </sheetData>
  <hyperlinks>
    <hyperlink ref="F3" r:id="rId1"/>
    <hyperlink ref="F2" r:id="rId2"/>
    <hyperlink ref="F4"/>
    <hyperlink ref="F8" r:id="rId3" location="elasticsearch_id_feature_736945=736945_697&amp;elasticsearch_id_feature_736964=736964_701&amp;id_elasticsearch_category=46&amp;orderby=ranking&amp;orderway=asc"/>
    <hyperlink ref="F9" r:id="rId4" location="elasticsearch_id_feature_736945=736945_697&amp;elasticsearch_id_feature_736964=736964_701&amp;id_elasticsearch_category=46&amp;orderby=ranking&amp;orderway=as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Balustrade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2019-05-03T13:00:02Z</dcterms:created>
  <dcterms:modified xsi:type="dcterms:W3CDTF">2019-05-28T23:31:04Z</dcterms:modified>
</cp:coreProperties>
</file>