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ChadHouse\"/>
    </mc:Choice>
  </mc:AlternateContent>
  <bookViews>
    <workbookView xWindow="1605" yWindow="75" windowWidth="20115" windowHeight="7995"/>
  </bookViews>
  <sheets>
    <sheet name="Sheet1" sheetId="1" r:id="rId1"/>
    <sheet name="Sheet2" sheetId="2" r:id="rId2"/>
    <sheet name="Sheet3" sheetId="3" r:id="rId3"/>
  </sheets>
  <externalReferences>
    <externalReference r:id="rId4"/>
  </externalReferences>
  <definedNames>
    <definedName name="_xlnm._FilterDatabase" localSheetId="0" hidden="1">Sheet1!$C$12:$E$15</definedName>
    <definedName name="mylist">OFFSET([1]Sheet1!$M$2,0,0+[1]Sheet1!$M$9,1+[1]Sheet1!$M$11,1)</definedName>
  </definedNames>
  <calcPr calcId="162913" refMode="R1C1"/>
</workbook>
</file>

<file path=xl/calcChain.xml><?xml version="1.0" encoding="utf-8"?>
<calcChain xmlns="http://schemas.openxmlformats.org/spreadsheetml/2006/main">
  <c r="D20" i="1" l="1"/>
  <c r="D19" i="1"/>
  <c r="L18" i="1"/>
  <c r="K18" i="1"/>
  <c r="P16" i="1"/>
  <c r="D18" i="1" l="1"/>
</calcChain>
</file>

<file path=xl/sharedStrings.xml><?xml version="1.0" encoding="utf-8"?>
<sst xmlns="http://schemas.openxmlformats.org/spreadsheetml/2006/main" count="24" uniqueCount="22">
  <si>
    <t>Complete blue cells using drop-down lists, input values into the green cells and the grey cells will be calculated for you</t>
  </si>
  <si>
    <t>mm</t>
  </si>
  <si>
    <t>Stud</t>
  </si>
  <si>
    <t>Number of</t>
  </si>
  <si>
    <t>Fill</t>
  </si>
  <si>
    <t>Diameter(mm)</t>
  </si>
  <si>
    <t>Holes/Cartridge</t>
  </si>
  <si>
    <t>Hole depth (mm)</t>
  </si>
  <si>
    <t>Stud diameter</t>
  </si>
  <si>
    <t>Cartridge size</t>
  </si>
  <si>
    <r>
      <t>N</t>
    </r>
    <r>
      <rPr>
        <b/>
        <vertAlign val="superscript"/>
        <sz val="11"/>
        <color theme="1"/>
        <rFont val="Calibri"/>
        <family val="2"/>
        <scheme val="minor"/>
      </rPr>
      <t xml:space="preserve">o </t>
    </r>
    <r>
      <rPr>
        <b/>
        <sz val="11"/>
        <color theme="1"/>
        <rFont val="Calibri"/>
        <family val="2"/>
        <scheme val="minor"/>
      </rPr>
      <t>cartridges needed</t>
    </r>
  </si>
  <si>
    <r>
      <t>N</t>
    </r>
    <r>
      <rPr>
        <b/>
        <vertAlign val="superscript"/>
        <sz val="11"/>
        <color theme="1"/>
        <rFont val="Calibri"/>
        <family val="2"/>
        <scheme val="minor"/>
      </rPr>
      <t>o</t>
    </r>
    <r>
      <rPr>
        <b/>
        <sz val="11"/>
        <color theme="1"/>
        <rFont val="Calibri"/>
        <family val="2"/>
        <scheme val="minor"/>
      </rPr>
      <t xml:space="preserve"> of holes per job</t>
    </r>
  </si>
  <si>
    <r>
      <t>N</t>
    </r>
    <r>
      <rPr>
        <b/>
        <vertAlign val="superscript"/>
        <sz val="11"/>
        <color theme="1"/>
        <rFont val="Calibri"/>
        <family val="2"/>
        <scheme val="minor"/>
      </rPr>
      <t xml:space="preserve">o </t>
    </r>
    <r>
      <rPr>
        <b/>
        <sz val="11"/>
        <color theme="1"/>
        <rFont val="Calibri"/>
        <family val="2"/>
        <scheme val="minor"/>
      </rPr>
      <t>holes/cartridge</t>
    </r>
  </si>
  <si>
    <t>Fill hole depth</t>
  </si>
  <si>
    <t>ml</t>
  </si>
  <si>
    <t>Cartridge sizes</t>
  </si>
  <si>
    <t>Constants</t>
  </si>
  <si>
    <t>These calculations are based on:</t>
  </si>
  <si>
    <t>negligible waste in cartridge,   annulus volume between pitch thread diameter and mean drill bit diameter such that filling holes to level shown will ensure that the published performance is achieved.  Concrete hole diameter is based on data sheets, this information is for guidance only.</t>
  </si>
  <si>
    <t>Rate Volume Calculator</t>
  </si>
  <si>
    <t>Embedment depth</t>
  </si>
  <si>
    <t>Metofix Porable 5kg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</si>
</sst>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8" x14ac:knownFonts="1">
    <font>
      <sz val="11"/>
      <color theme="1"/>
      <name val="Calibri"/>
      <family val="2"/>
      <scheme val="minor"/>
    </font>
    <font>
      <b/>
      <sz val="11"/>
      <color theme="1"/>
      <name val="Calibri"/>
      <family val="2"/>
      <scheme val="minor"/>
    </font>
    <font>
      <b/>
      <sz val="12"/>
      <color theme="1"/>
      <name val="Calibri"/>
      <family val="2"/>
      <scheme val="minor"/>
    </font>
    <font>
      <vertAlign val="superscript"/>
      <sz val="11"/>
      <color theme="1"/>
      <name val="Calibri"/>
      <family val="2"/>
      <scheme val="minor"/>
    </font>
    <font>
      <b/>
      <vertAlign val="superscript"/>
      <sz val="11"/>
      <color theme="1"/>
      <name val="Calibri"/>
      <family val="2"/>
      <scheme val="minor"/>
    </font>
    <font>
      <sz val="12"/>
      <name val="Arial"/>
      <family val="2"/>
    </font>
    <font>
      <sz val="8"/>
      <color theme="1"/>
      <name val="Calibri"/>
      <family val="2"/>
      <scheme val="minor"/>
    </font>
    <font>
      <b/>
      <sz val="8"/>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0" tint="-0.249977111117893"/>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32">
    <xf numFmtId="0" fontId="0" fillId="0" borderId="0" xfId="0"/>
    <xf numFmtId="0" fontId="0" fillId="3" borderId="9" xfId="0" applyFill="1" applyBorder="1" applyAlignment="1" applyProtection="1">
      <alignment horizontal="right"/>
      <protection locked="0"/>
    </xf>
    <xf numFmtId="0" fontId="0" fillId="4" borderId="9" xfId="0" applyFill="1" applyBorder="1" applyProtection="1">
      <protection locked="0"/>
    </xf>
    <xf numFmtId="0" fontId="0" fillId="5" borderId="9" xfId="0" applyFill="1" applyBorder="1" applyProtection="1">
      <protection hidden="1"/>
    </xf>
    <xf numFmtId="0" fontId="1" fillId="2" borderId="0" xfId="0" applyFont="1" applyFill="1" applyBorder="1" applyProtection="1"/>
    <xf numFmtId="0" fontId="0" fillId="2" borderId="0" xfId="0" applyFill="1" applyBorder="1" applyProtection="1"/>
    <xf numFmtId="0" fontId="3" fillId="2" borderId="0" xfId="0" applyFont="1" applyFill="1" applyBorder="1" applyProtection="1"/>
    <xf numFmtId="0" fontId="0" fillId="2" borderId="0" xfId="0" applyFont="1" applyFill="1" applyBorder="1" applyProtection="1"/>
    <xf numFmtId="1" fontId="0" fillId="5" borderId="9" xfId="0" applyNumberFormat="1" applyFill="1" applyBorder="1" applyProtection="1">
      <protection hidden="1"/>
    </xf>
    <xf numFmtId="0" fontId="0" fillId="2" borderId="10" xfId="0" applyFill="1" applyBorder="1" applyProtection="1"/>
    <xf numFmtId="0" fontId="0" fillId="0" borderId="0" xfId="0" applyProtection="1"/>
    <xf numFmtId="0" fontId="0" fillId="0" borderId="0" xfId="0" applyBorder="1" applyProtection="1"/>
    <xf numFmtId="0" fontId="0" fillId="0" borderId="0" xfId="0" applyAlignment="1" applyProtection="1">
      <alignment horizontal="left"/>
    </xf>
    <xf numFmtId="0" fontId="5" fillId="0" borderId="0" xfId="0" applyFont="1" applyProtection="1"/>
    <xf numFmtId="0" fontId="7" fillId="2" borderId="0" xfId="0" applyFont="1" applyFill="1" applyBorder="1" applyAlignment="1" applyProtection="1">
      <alignment horizontal="left"/>
    </xf>
    <xf numFmtId="0" fontId="6" fillId="2" borderId="0" xfId="0" applyFont="1" applyFill="1" applyBorder="1" applyAlignment="1" applyProtection="1">
      <alignment wrapText="1"/>
    </xf>
    <xf numFmtId="2" fontId="0" fillId="0" borderId="0" xfId="0" applyNumberFormat="1"/>
    <xf numFmtId="164" fontId="0" fillId="0" borderId="0" xfId="0" applyNumberFormat="1"/>
    <xf numFmtId="1" fontId="0" fillId="0" borderId="0" xfId="0" applyNumberFormat="1" applyProtection="1"/>
    <xf numFmtId="1" fontId="0" fillId="3" borderId="9" xfId="0" applyNumberFormat="1" applyFill="1" applyBorder="1" applyProtection="1">
      <protection locked="0"/>
    </xf>
    <xf numFmtId="0" fontId="0" fillId="0" borderId="0" xfId="0" applyAlignment="1" applyProtection="1">
      <alignment horizontal="center"/>
    </xf>
    <xf numFmtId="0" fontId="6" fillId="2" borderId="0" xfId="0" applyFont="1" applyFill="1" applyBorder="1" applyAlignment="1" applyProtection="1">
      <alignment horizontal="justify" vertical="center" wrapText="1"/>
    </xf>
    <xf numFmtId="0" fontId="2" fillId="2" borderId="0" xfId="0" applyFont="1" applyFill="1" applyBorder="1" applyAlignment="1" applyProtection="1">
      <alignment horizontal="center"/>
    </xf>
    <xf numFmtId="0" fontId="0" fillId="2" borderId="1" xfId="0" applyFill="1" applyBorder="1" applyAlignment="1" applyProtection="1">
      <alignment horizontal="center" vertical="center" wrapText="1"/>
    </xf>
    <xf numFmtId="0" fontId="0" fillId="2" borderId="2" xfId="0" applyFill="1" applyBorder="1" applyAlignment="1" applyProtection="1">
      <alignment horizontal="center" vertical="center" wrapText="1"/>
    </xf>
    <xf numFmtId="0" fontId="0" fillId="2" borderId="3" xfId="0" applyFill="1" applyBorder="1" applyAlignment="1" applyProtection="1">
      <alignment horizontal="center" vertical="center" wrapText="1"/>
    </xf>
    <xf numFmtId="0" fontId="0" fillId="2" borderId="4" xfId="0" applyFill="1" applyBorder="1" applyAlignment="1" applyProtection="1">
      <alignment horizontal="center" vertical="center" wrapText="1"/>
    </xf>
    <xf numFmtId="0" fontId="0" fillId="2" borderId="0" xfId="0" applyFill="1" applyBorder="1" applyAlignment="1" applyProtection="1">
      <alignment horizontal="center" vertical="center" wrapText="1"/>
    </xf>
    <xf numFmtId="0" fontId="0" fillId="2" borderId="5" xfId="0" applyFill="1" applyBorder="1" applyAlignment="1" applyProtection="1">
      <alignment horizontal="center" vertical="center" wrapText="1"/>
    </xf>
    <xf numFmtId="0" fontId="0" fillId="2" borderId="6" xfId="0" applyFill="1" applyBorder="1" applyAlignment="1" applyProtection="1">
      <alignment horizontal="center" vertical="center" wrapText="1"/>
    </xf>
    <xf numFmtId="0" fontId="0" fillId="2" borderId="7" xfId="0" applyFill="1" applyBorder="1" applyAlignment="1" applyProtection="1">
      <alignment horizontal="center" vertical="center" wrapText="1"/>
    </xf>
    <xf numFmtId="0" fontId="0" fillId="2" borderId="8" xfId="0"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rose.CHEMFIX/AppData/Local/Microsoft/Windows/Temporary%20Internet%20Files/Content.Outlook/V0OOT3TW/Meto%20products%20coverage%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2">
          <cell r="M2">
            <v>5</v>
          </cell>
        </row>
        <row r="9">
          <cell r="M9">
            <v>4</v>
          </cell>
        </row>
        <row r="11">
          <cell r="M11">
            <v>0</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9"/>
  <sheetViews>
    <sheetView tabSelected="1" workbookViewId="0">
      <selection activeCell="D16" sqref="D16"/>
    </sheetView>
  </sheetViews>
  <sheetFormatPr defaultColWidth="0" defaultRowHeight="15" zeroHeight="1" x14ac:dyDescent="0.25"/>
  <cols>
    <col min="1" max="1" width="1.42578125" style="5" customWidth="1"/>
    <col min="2" max="2" width="12" style="10" customWidth="1"/>
    <col min="3" max="3" width="19.42578125" style="10" customWidth="1"/>
    <col min="4" max="6" width="12" style="10" customWidth="1"/>
    <col min="7" max="7" width="1.42578125" style="5" customWidth="1"/>
    <col min="8" max="16384" width="9.140625" style="10" hidden="1"/>
  </cols>
  <sheetData>
    <row r="1" spans="2:20" ht="6" customHeight="1" x14ac:dyDescent="0.25">
      <c r="B1" s="9"/>
      <c r="C1" s="9"/>
      <c r="D1" s="9"/>
      <c r="E1" s="9"/>
      <c r="F1" s="9"/>
    </row>
    <row r="2" spans="2:20" x14ac:dyDescent="0.25">
      <c r="B2" s="5"/>
      <c r="C2" s="5"/>
      <c r="D2" s="5"/>
      <c r="E2" s="5"/>
      <c r="F2" s="5"/>
      <c r="K2" s="20" t="s">
        <v>16</v>
      </c>
      <c r="L2" s="20"/>
    </row>
    <row r="3" spans="2:20" x14ac:dyDescent="0.25">
      <c r="B3" s="5"/>
      <c r="C3" s="5"/>
      <c r="D3" s="5"/>
      <c r="E3" s="5"/>
      <c r="F3" s="5"/>
      <c r="J3" s="10" t="s">
        <v>2</v>
      </c>
      <c r="K3" s="10" t="s">
        <v>3</v>
      </c>
      <c r="L3" s="10" t="s">
        <v>4</v>
      </c>
    </row>
    <row r="4" spans="2:20" x14ac:dyDescent="0.25">
      <c r="B4" s="5"/>
      <c r="C4" s="5"/>
      <c r="D4" s="5"/>
      <c r="E4" s="5"/>
      <c r="F4" s="5"/>
      <c r="J4" s="10" t="s">
        <v>5</v>
      </c>
      <c r="K4" s="10" t="s">
        <v>6</v>
      </c>
      <c r="L4" s="10" t="s">
        <v>7</v>
      </c>
      <c r="P4" s="10" t="s">
        <v>15</v>
      </c>
    </row>
    <row r="5" spans="2:20" ht="15.75" x14ac:dyDescent="0.25">
      <c r="B5" s="5"/>
      <c r="C5" s="22" t="s">
        <v>19</v>
      </c>
      <c r="D5" s="22"/>
      <c r="E5" s="22"/>
      <c r="F5" s="5"/>
      <c r="J5" s="10">
        <v>8</v>
      </c>
      <c r="K5" s="10">
        <v>43.367999999999981</v>
      </c>
      <c r="L5" s="10">
        <v>0.51098000000000021</v>
      </c>
      <c r="M5" s="16"/>
      <c r="N5" s="17"/>
      <c r="P5" s="10">
        <v>150</v>
      </c>
      <c r="S5"/>
    </row>
    <row r="6" spans="2:20" x14ac:dyDescent="0.25">
      <c r="B6" s="5"/>
      <c r="C6" s="5"/>
      <c r="D6" s="5"/>
      <c r="E6" s="5"/>
      <c r="F6" s="5"/>
      <c r="J6" s="10">
        <v>10</v>
      </c>
      <c r="K6" s="10">
        <v>56.20771428571426</v>
      </c>
      <c r="L6" s="10">
        <v>0.47183428571428598</v>
      </c>
      <c r="M6" s="16"/>
      <c r="N6" s="17"/>
      <c r="P6" s="10">
        <v>165</v>
      </c>
      <c r="S6"/>
    </row>
    <row r="7" spans="2:20" ht="15.75" thickBot="1" x14ac:dyDescent="0.3">
      <c r="B7" s="5"/>
      <c r="C7" s="5"/>
      <c r="D7" s="5"/>
      <c r="E7" s="5"/>
      <c r="F7" s="5"/>
      <c r="J7" s="10">
        <v>12</v>
      </c>
      <c r="K7" s="10">
        <v>69.04742857142854</v>
      </c>
      <c r="L7" s="10">
        <v>0.43268857142857181</v>
      </c>
      <c r="M7" s="16"/>
      <c r="N7" s="17"/>
      <c r="P7" s="10">
        <v>300</v>
      </c>
      <c r="S7"/>
    </row>
    <row r="8" spans="2:20" x14ac:dyDescent="0.25">
      <c r="B8" s="5"/>
      <c r="C8" s="23" t="s">
        <v>0</v>
      </c>
      <c r="D8" s="24"/>
      <c r="E8" s="25"/>
      <c r="F8" s="5"/>
      <c r="J8" s="10">
        <v>14</v>
      </c>
      <c r="K8" s="10">
        <v>81.88714285714282</v>
      </c>
      <c r="L8" s="10">
        <v>0.39354285714285764</v>
      </c>
      <c r="M8" s="16"/>
      <c r="N8" s="17"/>
      <c r="P8" s="10">
        <v>345</v>
      </c>
      <c r="S8"/>
    </row>
    <row r="9" spans="2:20" x14ac:dyDescent="0.25">
      <c r="B9" s="5"/>
      <c r="C9" s="26"/>
      <c r="D9" s="27"/>
      <c r="E9" s="28"/>
      <c r="F9" s="5"/>
      <c r="J9" s="10">
        <v>16</v>
      </c>
      <c r="K9" s="10">
        <v>94.726857142857099</v>
      </c>
      <c r="L9" s="10">
        <v>0.35439714285714341</v>
      </c>
      <c r="M9" s="16"/>
      <c r="N9" s="17"/>
      <c r="P9" s="10">
        <v>380</v>
      </c>
      <c r="R9"/>
      <c r="S9"/>
    </row>
    <row r="10" spans="2:20" ht="15.75" thickBot="1" x14ac:dyDescent="0.3">
      <c r="B10" s="5"/>
      <c r="C10" s="29"/>
      <c r="D10" s="30"/>
      <c r="E10" s="31"/>
      <c r="F10" s="5"/>
      <c r="J10" s="10">
        <v>18</v>
      </c>
      <c r="K10" s="10">
        <v>174.4693877551025</v>
      </c>
      <c r="L10" s="10">
        <v>0.44271088435374178</v>
      </c>
      <c r="M10" s="16"/>
      <c r="N10" s="17"/>
      <c r="P10" s="10">
        <v>385</v>
      </c>
      <c r="R10"/>
      <c r="S10"/>
    </row>
    <row r="11" spans="2:20" x14ac:dyDescent="0.25">
      <c r="B11" s="5"/>
      <c r="C11" s="5"/>
      <c r="D11" s="5"/>
      <c r="E11" s="5"/>
      <c r="F11" s="5"/>
      <c r="J11" s="10">
        <v>20</v>
      </c>
      <c r="K11" s="10">
        <v>200.74530612244948</v>
      </c>
      <c r="L11" s="10">
        <v>0.42866122448979621</v>
      </c>
      <c r="M11" s="16"/>
      <c r="N11" s="17"/>
      <c r="P11" s="10">
        <v>400</v>
      </c>
      <c r="R11"/>
      <c r="S11"/>
    </row>
    <row r="12" spans="2:20" x14ac:dyDescent="0.25">
      <c r="B12" s="11"/>
      <c r="C12" s="4" t="s">
        <v>8</v>
      </c>
      <c r="D12" s="1">
        <v>12</v>
      </c>
      <c r="E12" s="5" t="s">
        <v>1</v>
      </c>
      <c r="F12" s="5"/>
      <c r="J12" s="10">
        <v>22</v>
      </c>
      <c r="K12" s="10">
        <v>227.02122448979648</v>
      </c>
      <c r="L12" s="10">
        <v>0.41461156462585058</v>
      </c>
      <c r="M12" s="16"/>
      <c r="N12" s="17"/>
      <c r="P12" s="10">
        <v>410</v>
      </c>
      <c r="R12"/>
      <c r="S12"/>
    </row>
    <row r="13" spans="2:20" x14ac:dyDescent="0.25">
      <c r="B13" s="5"/>
      <c r="C13" s="4" t="s">
        <v>9</v>
      </c>
      <c r="D13" s="19">
        <v>300</v>
      </c>
      <c r="E13" s="5" t="s">
        <v>14</v>
      </c>
      <c r="F13" s="5"/>
      <c r="J13" s="10">
        <v>24</v>
      </c>
      <c r="K13" s="10">
        <v>253.29714285714348</v>
      </c>
      <c r="L13" s="10">
        <v>0.40056190476190501</v>
      </c>
      <c r="M13" s="16"/>
      <c r="N13" s="17"/>
      <c r="P13" s="10">
        <v>585</v>
      </c>
    </row>
    <row r="14" spans="2:20" x14ac:dyDescent="0.25">
      <c r="B14" s="5"/>
      <c r="C14" s="4" t="s">
        <v>20</v>
      </c>
      <c r="D14" s="2">
        <v>120</v>
      </c>
      <c r="E14" s="5" t="s">
        <v>1</v>
      </c>
      <c r="F14" s="5"/>
      <c r="H14" s="12"/>
      <c r="J14" s="10">
        <v>27</v>
      </c>
      <c r="K14" s="10">
        <v>292.71102040816402</v>
      </c>
      <c r="L14" s="10">
        <v>0.3794874149659867</v>
      </c>
      <c r="M14" s="16"/>
      <c r="N14" s="17"/>
      <c r="P14" s="10">
        <v>825</v>
      </c>
    </row>
    <row r="15" spans="2:20" ht="15" customHeight="1" x14ac:dyDescent="0.25">
      <c r="B15" s="5"/>
      <c r="C15" s="4" t="s">
        <v>11</v>
      </c>
      <c r="D15" s="2">
        <v>190</v>
      </c>
      <c r="E15" s="6"/>
      <c r="F15" s="5"/>
      <c r="I15" s="13"/>
      <c r="J15" s="10">
        <v>30</v>
      </c>
      <c r="K15" s="10">
        <v>332.12489795918452</v>
      </c>
      <c r="L15" s="10">
        <v>0.35841292517006829</v>
      </c>
      <c r="M15" s="16"/>
      <c r="N15" s="17"/>
      <c r="O15" s="13"/>
      <c r="P15" s="10">
        <v>1400</v>
      </c>
      <c r="Q15" s="13"/>
      <c r="R15" s="13"/>
      <c r="S15" s="13"/>
      <c r="T15" s="13"/>
    </row>
    <row r="16" spans="2:20" ht="15.75" x14ac:dyDescent="0.25">
      <c r="B16" s="5"/>
      <c r="C16" s="5"/>
      <c r="D16" s="5"/>
      <c r="E16" s="5"/>
      <c r="F16" s="5"/>
      <c r="I16" s="13"/>
      <c r="J16" s="10">
        <v>33</v>
      </c>
      <c r="K16" s="10">
        <v>371.53877551020503</v>
      </c>
      <c r="L16" s="10">
        <v>0.33733843537414993</v>
      </c>
      <c r="M16" s="16"/>
      <c r="N16" s="17"/>
      <c r="O16" s="13"/>
      <c r="P16" s="18">
        <f>R16/Q16</f>
        <v>2890.1734104046245</v>
      </c>
      <c r="Q16" s="10">
        <v>1.73</v>
      </c>
      <c r="R16" s="10">
        <v>5000</v>
      </c>
      <c r="S16" s="10" t="s">
        <v>21</v>
      </c>
    </row>
    <row r="17" spans="2:20" ht="15.75" x14ac:dyDescent="0.25">
      <c r="B17" s="5"/>
      <c r="C17" s="5"/>
      <c r="D17" s="5"/>
      <c r="E17" s="5"/>
      <c r="F17" s="5"/>
      <c r="I17" s="13"/>
      <c r="J17" s="10">
        <v>36</v>
      </c>
      <c r="K17" s="10">
        <v>410.95265306122553</v>
      </c>
      <c r="L17" s="10">
        <v>0.31626394557823156</v>
      </c>
      <c r="M17" s="16"/>
      <c r="N17" s="17"/>
      <c r="O17" s="13"/>
      <c r="P17" s="13"/>
      <c r="Q17" s="13"/>
      <c r="R17" s="13"/>
      <c r="S17" s="13"/>
      <c r="T17" s="13"/>
    </row>
    <row r="18" spans="2:20" ht="17.25" x14ac:dyDescent="0.25">
      <c r="B18" s="5"/>
      <c r="C18" s="4" t="s">
        <v>10</v>
      </c>
      <c r="D18" s="3">
        <f>IF(OR(ISBLANK(D12),ISBLANK(D13),ISBLANK(D14),ISBLANK(D15)),"",ROUNDUP(D15/D19,0))</f>
        <v>6</v>
      </c>
      <c r="E18" s="5"/>
      <c r="F18" s="5"/>
      <c r="I18" s="13"/>
      <c r="J18" s="10">
        <v>65</v>
      </c>
      <c r="K18" s="10">
        <f>(13.138*J18)-62.014</f>
        <v>791.95600000000002</v>
      </c>
      <c r="L18" s="10">
        <f>(-0.007*J18)+0.5692</f>
        <v>0.11420000000000002</v>
      </c>
      <c r="M18" s="13"/>
      <c r="O18" s="13"/>
      <c r="P18" s="13"/>
      <c r="Q18" s="13"/>
      <c r="R18" s="13"/>
      <c r="S18" s="13"/>
      <c r="T18" s="13"/>
    </row>
    <row r="19" spans="2:20" ht="17.25" x14ac:dyDescent="0.25">
      <c r="B19" s="5"/>
      <c r="C19" s="4" t="s">
        <v>12</v>
      </c>
      <c r="D19" s="8">
        <f>IF(OR(ISBLANK(D12),ISBLANK(D13),ISBLANK(D14)),"",ROUNDDOWN(D13/(VLOOKUP(D12,J5:L18,2,FALSE)*D14/1000),0))</f>
        <v>36</v>
      </c>
      <c r="E19" s="5"/>
      <c r="F19" s="5"/>
      <c r="I19" s="13"/>
      <c r="J19" s="13"/>
      <c r="K19" s="13"/>
      <c r="L19" s="13"/>
      <c r="M19" s="13"/>
      <c r="N19" s="13"/>
      <c r="O19" s="13"/>
      <c r="P19" s="13"/>
      <c r="Q19" s="13"/>
      <c r="R19" s="13"/>
      <c r="S19" s="13"/>
      <c r="T19" s="13"/>
    </row>
    <row r="20" spans="2:20" ht="15.75" x14ac:dyDescent="0.25">
      <c r="B20" s="5"/>
      <c r="C20" s="4" t="s">
        <v>13</v>
      </c>
      <c r="D20" s="8">
        <f>IF(OR(ISBLANK(D12),ISBLANK(D14)),"",D14*VLOOKUP(D12,J5:L18,3,FALSE))</f>
        <v>51.922628571428618</v>
      </c>
      <c r="E20" s="7" t="s">
        <v>1</v>
      </c>
      <c r="F20" s="5"/>
      <c r="I20" s="13"/>
      <c r="J20" s="13"/>
      <c r="K20" s="13"/>
      <c r="L20" s="13"/>
      <c r="M20" s="13"/>
      <c r="N20" s="13"/>
      <c r="O20" s="13"/>
      <c r="P20" s="13"/>
      <c r="Q20" s="13"/>
      <c r="R20" s="13"/>
      <c r="S20" s="13"/>
      <c r="T20" s="13"/>
    </row>
    <row r="21" spans="2:20" ht="7.5" customHeight="1" x14ac:dyDescent="0.25">
      <c r="B21" s="5"/>
      <c r="C21" s="4"/>
      <c r="D21" s="7"/>
      <c r="E21" s="7"/>
      <c r="F21" s="5"/>
      <c r="I21" s="13"/>
      <c r="J21" s="13"/>
      <c r="K21" s="13"/>
      <c r="L21" s="13"/>
      <c r="M21" s="13"/>
      <c r="N21" s="13"/>
      <c r="O21" s="13"/>
      <c r="P21" s="13"/>
      <c r="Q21" s="13"/>
      <c r="R21" s="13"/>
      <c r="S21" s="13"/>
      <c r="T21" s="13"/>
    </row>
    <row r="22" spans="2:20" ht="15.75" x14ac:dyDescent="0.25">
      <c r="B22" s="14" t="s">
        <v>17</v>
      </c>
      <c r="C22" s="4"/>
      <c r="D22" s="5"/>
      <c r="E22" s="5"/>
      <c r="F22" s="5"/>
      <c r="I22" s="13"/>
      <c r="J22" s="13"/>
      <c r="K22" s="13"/>
      <c r="L22" s="13"/>
      <c r="M22" s="13"/>
      <c r="N22" s="13"/>
      <c r="O22" s="13"/>
      <c r="P22" s="13"/>
      <c r="Q22" s="13"/>
      <c r="R22" s="13"/>
      <c r="S22" s="13"/>
      <c r="T22" s="13"/>
    </row>
    <row r="23" spans="2:20" ht="15.75" customHeight="1" x14ac:dyDescent="0.25">
      <c r="B23" s="21" t="s">
        <v>18</v>
      </c>
      <c r="C23" s="21"/>
      <c r="D23" s="21"/>
      <c r="E23" s="21"/>
      <c r="F23" s="21"/>
      <c r="I23" s="13"/>
      <c r="J23" s="13"/>
      <c r="K23" s="13"/>
      <c r="L23" s="13"/>
      <c r="M23" s="13"/>
      <c r="N23" s="13"/>
      <c r="O23" s="13"/>
      <c r="P23" s="13"/>
      <c r="Q23" s="13"/>
      <c r="R23" s="13"/>
      <c r="S23" s="13"/>
      <c r="T23" s="13"/>
    </row>
    <row r="24" spans="2:20" x14ac:dyDescent="0.25">
      <c r="B24" s="21"/>
      <c r="C24" s="21"/>
      <c r="D24" s="21"/>
      <c r="E24" s="21"/>
      <c r="F24" s="21"/>
    </row>
    <row r="25" spans="2:20" x14ac:dyDescent="0.25">
      <c r="B25" s="21"/>
      <c r="C25" s="21"/>
      <c r="D25" s="21"/>
      <c r="E25" s="21"/>
      <c r="F25" s="21"/>
    </row>
    <row r="26" spans="2:20" ht="15" hidden="1" customHeight="1" x14ac:dyDescent="0.25">
      <c r="B26" s="21"/>
      <c r="C26" s="21"/>
      <c r="D26" s="21"/>
      <c r="E26" s="21"/>
      <c r="F26" s="21"/>
    </row>
    <row r="27" spans="2:20" hidden="1" x14ac:dyDescent="0.25">
      <c r="B27" s="15"/>
      <c r="C27" s="15"/>
      <c r="D27" s="15"/>
      <c r="E27" s="15"/>
      <c r="F27" s="15"/>
    </row>
    <row r="28" spans="2:20" hidden="1" x14ac:dyDescent="0.25">
      <c r="B28" s="15"/>
      <c r="C28" s="15"/>
      <c r="D28" s="15"/>
      <c r="E28" s="15"/>
      <c r="F28" s="15"/>
    </row>
    <row r="29" spans="2:20" hidden="1" x14ac:dyDescent="0.25"/>
  </sheetData>
  <mergeCells count="5">
    <mergeCell ref="K2:L2"/>
    <mergeCell ref="B23:F25"/>
    <mergeCell ref="B26:F26"/>
    <mergeCell ref="C5:E5"/>
    <mergeCell ref="C8:E10"/>
  </mergeCells>
  <dataValidations count="2">
    <dataValidation type="list" allowBlank="1" showInputMessage="1" showErrorMessage="1" sqref="D13">
      <formula1>$P$5:$P$16</formula1>
    </dataValidation>
    <dataValidation type="list" allowBlank="1" showInputMessage="1" showErrorMessage="1" sqref="D12">
      <formula1>$J$5:$J$18</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Rose</dc:creator>
  <cp:lastModifiedBy>Daniel Bryars</cp:lastModifiedBy>
  <cp:lastPrinted>2018-11-06T11:52:01Z</cp:lastPrinted>
  <dcterms:created xsi:type="dcterms:W3CDTF">2015-06-18T07:18:08Z</dcterms:created>
  <dcterms:modified xsi:type="dcterms:W3CDTF">2019-05-29T10:29:32Z</dcterms:modified>
</cp:coreProperties>
</file>