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anielCiccC.github.io\FINM3406\docs\"/>
    </mc:Choice>
  </mc:AlternateContent>
  <bookViews>
    <workbookView xWindow="0" yWindow="0" windowWidth="23016" windowHeight="97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3" i="1" l="1"/>
  <c r="C53" i="1"/>
  <c r="C51" i="1"/>
  <c r="C50" i="1"/>
  <c r="C27" i="1"/>
  <c r="C24" i="1"/>
  <c r="C49" i="1"/>
  <c r="C40" i="1"/>
  <c r="B35" i="1"/>
  <c r="B36" i="1" s="1"/>
  <c r="B33" i="1"/>
  <c r="C39" i="1"/>
  <c r="C23" i="1"/>
  <c r="C25" i="1" l="1"/>
  <c r="C36" i="1"/>
</calcChain>
</file>

<file path=xl/sharedStrings.xml><?xml version="1.0" encoding="utf-8"?>
<sst xmlns="http://schemas.openxmlformats.org/spreadsheetml/2006/main" count="43" uniqueCount="37">
  <si>
    <t>No of units</t>
  </si>
  <si>
    <t>Average sale price per unit</t>
  </si>
  <si>
    <t>Cost of Sale</t>
  </si>
  <si>
    <t>Profit &amp; Risk Rate</t>
  </si>
  <si>
    <t>Surveying fees</t>
  </si>
  <si>
    <t>Town Planning Fees</t>
  </si>
  <si>
    <t>Council Headworks Charges (per unit)</t>
  </si>
  <si>
    <t>Build Project Manager Fees</t>
  </si>
  <si>
    <t>Construction Costs (per unit)</t>
  </si>
  <si>
    <t>Architect/Engineering/Other Fees as a percentage of construction costs</t>
  </si>
  <si>
    <t>Mortgage Establishment Fee</t>
  </si>
  <si>
    <t>Development Period (months)</t>
  </si>
  <si>
    <t>Selling Period (months)</t>
  </si>
  <si>
    <t>Debt funding Interest Rate (per annum)</t>
  </si>
  <si>
    <t>Land Tax to be paid by the developer </t>
  </si>
  <si>
    <t>Rates to be paid by the developer </t>
  </si>
  <si>
    <t>Planning approval period (months)</t>
  </si>
  <si>
    <t>Acquisition Costs (percentage of land purchase price)</t>
  </si>
  <si>
    <t>Gross Realisation</t>
  </si>
  <si>
    <t xml:space="preserve">  unit x average sale price per unit</t>
  </si>
  <si>
    <t>Less selling costs (0.05)</t>
  </si>
  <si>
    <r>
      <t>Less</t>
    </r>
    <r>
      <rPr>
        <sz val="11"/>
        <color theme="1"/>
        <rFont val="Calibri"/>
        <family val="2"/>
        <scheme val="minor"/>
      </rPr>
      <t xml:space="preserve"> development costs</t>
    </r>
  </si>
  <si>
    <t>Architect/engineering/Other fees</t>
  </si>
  <si>
    <t>Interest and Property Taxes:</t>
  </si>
  <si>
    <t>Interest on Development costs @ 8% for 6 years</t>
  </si>
  <si>
    <t>Rates and Taxes</t>
  </si>
  <si>
    <t>Rent: Allow 25,000 for 6 years</t>
  </si>
  <si>
    <t>Land Tax: allow 25,000 for 6 years</t>
  </si>
  <si>
    <t>Profit and risk</t>
  </si>
  <si>
    <t>~17% (do calc later)</t>
  </si>
  <si>
    <t>Financing fees</t>
  </si>
  <si>
    <t xml:space="preserve">   (full development and half selling)</t>
  </si>
  <si>
    <t>Half selling period</t>
  </si>
  <si>
    <t>Profit and risk allowance</t>
  </si>
  <si>
    <t>(i/(1+i) * net realisations</t>
  </si>
  <si>
    <t>TOTAL DEVELOPMENT COSTS</t>
  </si>
  <si>
    <t>Estimated land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</si>
</sst>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44" fontId="0" fillId="0" borderId="0" xfId="1" applyFont="1"/>
    <xf numFmtId="44" fontId="0" fillId="0" borderId="0" xfId="0" applyNumberFormat="1"/>
    <xf numFmtId="0" fontId="0" fillId="0" borderId="1" xfId="0" applyBorder="1"/>
    <xf numFmtId="164" fontId="0" fillId="0" borderId="1" xfId="0" applyNumberFormat="1" applyBorder="1"/>
    <xf numFmtId="44" fontId="0" fillId="0" borderId="1" xfId="0" applyNumberFormat="1" applyBorder="1"/>
    <xf numFmtId="0" fontId="0" fillId="0" borderId="0" xfId="0" applyFont="1"/>
    <xf numFmtId="0" fontId="3" fillId="0" borderId="0" xfId="0" applyFont="1"/>
    <xf numFmtId="44" fontId="0" fillId="0" borderId="0" xfId="0" applyNumberFormat="1" applyBorder="1"/>
    <xf numFmtId="0" fontId="1" fillId="0" borderId="0" xfId="0" applyFont="1" applyBorder="1"/>
    <xf numFmtId="2" fontId="0" fillId="0" borderId="0" xfId="0" applyNumberFormat="1" applyFont="1" applyBorder="1"/>
    <xf numFmtId="0" fontId="0" fillId="0" borderId="0" xfId="0" applyBorder="1"/>
    <xf numFmtId="44" fontId="0" fillId="0" borderId="0" xfId="1" applyFont="1" applyBorder="1"/>
    <xf numFmtId="0" fontId="0" fillId="0" borderId="0" xfId="0" applyNumberFormat="1" applyBorder="1"/>
    <xf numFmtId="0" fontId="1" fillId="0" borderId="1" xfId="0" applyFont="1" applyBorder="1"/>
    <xf numFmtId="2" fontId="0" fillId="0" borderId="1" xfId="0" applyNumberFormat="1" applyFont="1" applyBorder="1"/>
    <xf numFmtId="0" fontId="1" fillId="0" borderId="0" xfId="0" applyFont="1" applyFill="1" applyBorder="1"/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28" workbookViewId="0">
      <selection activeCell="J48" sqref="J48"/>
    </sheetView>
  </sheetViews>
  <sheetFormatPr defaultRowHeight="14.4" x14ac:dyDescent="0.3"/>
  <cols>
    <col min="1" max="1" width="60.109375" bestFit="1" customWidth="1"/>
    <col min="2" max="3" width="14.88671875" bestFit="1" customWidth="1"/>
  </cols>
  <sheetData>
    <row r="1" spans="1:4" x14ac:dyDescent="0.3">
      <c r="A1" s="12" t="s">
        <v>0</v>
      </c>
      <c r="B1" s="13">
        <v>35</v>
      </c>
      <c r="C1" s="14"/>
    </row>
    <row r="2" spans="1:4" x14ac:dyDescent="0.3">
      <c r="A2" s="12" t="s">
        <v>1</v>
      </c>
      <c r="B2" s="15">
        <v>690000</v>
      </c>
      <c r="C2" s="14"/>
      <c r="D2" s="3"/>
    </row>
    <row r="3" spans="1:4" x14ac:dyDescent="0.3">
      <c r="A3" s="12" t="s">
        <v>2</v>
      </c>
      <c r="B3" s="13">
        <v>0.05</v>
      </c>
      <c r="C3" s="14"/>
    </row>
    <row r="4" spans="1:4" x14ac:dyDescent="0.3">
      <c r="A4" s="12" t="s">
        <v>3</v>
      </c>
      <c r="B4" s="13">
        <v>0.17</v>
      </c>
      <c r="C4" s="16"/>
    </row>
    <row r="5" spans="1:4" x14ac:dyDescent="0.3">
      <c r="A5" s="12" t="s">
        <v>4</v>
      </c>
      <c r="B5" s="15">
        <v>50000</v>
      </c>
      <c r="C5" s="14"/>
    </row>
    <row r="6" spans="1:4" x14ac:dyDescent="0.3">
      <c r="A6" s="12" t="s">
        <v>5</v>
      </c>
      <c r="B6" s="15">
        <v>100000</v>
      </c>
      <c r="C6" s="14"/>
    </row>
    <row r="7" spans="1:4" x14ac:dyDescent="0.3">
      <c r="A7" s="12" t="s">
        <v>6</v>
      </c>
      <c r="B7" s="15">
        <v>5000</v>
      </c>
      <c r="C7" s="14"/>
    </row>
    <row r="8" spans="1:4" x14ac:dyDescent="0.3">
      <c r="A8" s="12" t="s">
        <v>7</v>
      </c>
      <c r="B8" s="15">
        <v>150000</v>
      </c>
      <c r="C8" s="14"/>
    </row>
    <row r="9" spans="1:4" x14ac:dyDescent="0.3">
      <c r="A9" s="12" t="s">
        <v>8</v>
      </c>
      <c r="B9" s="15">
        <v>300000</v>
      </c>
      <c r="C9" s="14"/>
    </row>
    <row r="10" spans="1:4" x14ac:dyDescent="0.3">
      <c r="A10" s="12" t="s">
        <v>9</v>
      </c>
      <c r="B10" s="13">
        <v>0.04</v>
      </c>
      <c r="C10" s="14"/>
    </row>
    <row r="11" spans="1:4" x14ac:dyDescent="0.3">
      <c r="A11" s="12" t="s">
        <v>10</v>
      </c>
      <c r="B11" s="15">
        <v>80000</v>
      </c>
      <c r="C11" s="14"/>
    </row>
    <row r="12" spans="1:4" x14ac:dyDescent="0.3">
      <c r="A12" s="12" t="s">
        <v>11</v>
      </c>
      <c r="B12" s="15">
        <v>18</v>
      </c>
      <c r="C12" s="14"/>
    </row>
    <row r="13" spans="1:4" x14ac:dyDescent="0.3">
      <c r="A13" s="12" t="s">
        <v>12</v>
      </c>
      <c r="B13" s="13">
        <v>18</v>
      </c>
      <c r="C13" s="14" t="s">
        <v>32</v>
      </c>
    </row>
    <row r="14" spans="1:4" x14ac:dyDescent="0.3">
      <c r="A14" s="12" t="s">
        <v>13</v>
      </c>
      <c r="B14" s="13">
        <v>0.08</v>
      </c>
      <c r="C14" s="14"/>
    </row>
    <row r="15" spans="1:4" x14ac:dyDescent="0.3">
      <c r="A15" s="12" t="s">
        <v>14</v>
      </c>
      <c r="B15" s="13">
        <v>25000</v>
      </c>
      <c r="C15" s="14"/>
    </row>
    <row r="16" spans="1:4" x14ac:dyDescent="0.3">
      <c r="A16" s="12" t="s">
        <v>15</v>
      </c>
      <c r="B16" s="13">
        <v>25000</v>
      </c>
      <c r="C16" s="14"/>
    </row>
    <row r="17" spans="1:4" x14ac:dyDescent="0.3">
      <c r="A17" s="12" t="s">
        <v>16</v>
      </c>
      <c r="B17" s="13">
        <v>6</v>
      </c>
      <c r="C17" s="14"/>
    </row>
    <row r="18" spans="1:4" ht="15" thickBot="1" x14ac:dyDescent="0.35">
      <c r="A18" s="17" t="s">
        <v>17</v>
      </c>
      <c r="B18" s="18">
        <v>0.04</v>
      </c>
      <c r="C18" s="6"/>
    </row>
    <row r="19" spans="1:4" x14ac:dyDescent="0.3">
      <c r="A19" s="12"/>
      <c r="B19" s="13"/>
      <c r="C19" s="14"/>
    </row>
    <row r="20" spans="1:4" x14ac:dyDescent="0.3">
      <c r="A20" s="19" t="s">
        <v>28</v>
      </c>
      <c r="C20" t="s">
        <v>29</v>
      </c>
    </row>
    <row r="22" spans="1:4" x14ac:dyDescent="0.3">
      <c r="A22" s="1" t="s">
        <v>18</v>
      </c>
    </row>
    <row r="23" spans="1:4" x14ac:dyDescent="0.3">
      <c r="A23" s="9" t="s">
        <v>19</v>
      </c>
      <c r="C23" s="2">
        <f>B1*B2</f>
        <v>24150000</v>
      </c>
    </row>
    <row r="24" spans="1:4" ht="15" thickBot="1" x14ac:dyDescent="0.35">
      <c r="A24" s="9" t="s">
        <v>20</v>
      </c>
      <c r="C24" s="8">
        <f>B3*C23</f>
        <v>1207500</v>
      </c>
    </row>
    <row r="25" spans="1:4" x14ac:dyDescent="0.3">
      <c r="A25" s="1"/>
      <c r="C25" s="2">
        <f>C23-C24</f>
        <v>22942500</v>
      </c>
    </row>
    <row r="26" spans="1:4" x14ac:dyDescent="0.3">
      <c r="C26" s="2"/>
    </row>
    <row r="27" spans="1:4" ht="15" thickBot="1" x14ac:dyDescent="0.35">
      <c r="A27" s="17" t="s">
        <v>33</v>
      </c>
      <c r="B27" s="6"/>
      <c r="C27" s="7">
        <f>(B4/(1+B4))*C25</f>
        <v>3333525.6410256415</v>
      </c>
      <c r="D27" t="s">
        <v>34</v>
      </c>
    </row>
    <row r="28" spans="1:4" x14ac:dyDescent="0.3">
      <c r="A28" s="1"/>
      <c r="C28" s="2"/>
    </row>
    <row r="30" spans="1:4" x14ac:dyDescent="0.3">
      <c r="A30" s="10" t="s">
        <v>21</v>
      </c>
    </row>
    <row r="31" spans="1:4" x14ac:dyDescent="0.3">
      <c r="A31" s="9" t="s">
        <v>4</v>
      </c>
      <c r="B31" s="4">
        <v>50000</v>
      </c>
    </row>
    <row r="32" spans="1:4" x14ac:dyDescent="0.3">
      <c r="A32" s="9" t="s">
        <v>5</v>
      </c>
      <c r="B32" s="4">
        <v>100000</v>
      </c>
    </row>
    <row r="33" spans="1:3" x14ac:dyDescent="0.3">
      <c r="A33" s="9" t="s">
        <v>6</v>
      </c>
      <c r="B33" s="4">
        <f>B7*B1</f>
        <v>175000</v>
      </c>
    </row>
    <row r="34" spans="1:3" x14ac:dyDescent="0.3">
      <c r="A34" s="9" t="s">
        <v>7</v>
      </c>
      <c r="B34" s="4">
        <v>150000</v>
      </c>
    </row>
    <row r="35" spans="1:3" x14ac:dyDescent="0.3">
      <c r="A35" s="9" t="s">
        <v>8</v>
      </c>
      <c r="B35" s="4">
        <f>B9*B1</f>
        <v>10500000</v>
      </c>
    </row>
    <row r="36" spans="1:3" ht="15" thickBot="1" x14ac:dyDescent="0.35">
      <c r="A36" s="9" t="s">
        <v>22</v>
      </c>
      <c r="B36" s="8">
        <f>B35*B10</f>
        <v>420000</v>
      </c>
      <c r="C36" s="11">
        <f>SUM(B31:B36)</f>
        <v>11395000</v>
      </c>
    </row>
    <row r="37" spans="1:3" x14ac:dyDescent="0.3">
      <c r="A37" s="9"/>
      <c r="B37" s="11"/>
      <c r="C37" s="11"/>
    </row>
    <row r="38" spans="1:3" x14ac:dyDescent="0.3">
      <c r="A38" s="1" t="s">
        <v>30</v>
      </c>
      <c r="C38" s="2"/>
    </row>
    <row r="39" spans="1:3" ht="15" thickBot="1" x14ac:dyDescent="0.35">
      <c r="A39" s="9" t="s">
        <v>10</v>
      </c>
      <c r="C39" s="20">
        <f>B11</f>
        <v>80000</v>
      </c>
    </row>
    <row r="40" spans="1:3" x14ac:dyDescent="0.3">
      <c r="A40" s="9"/>
      <c r="C40" s="4">
        <f>(C36+C39)</f>
        <v>11475000</v>
      </c>
    </row>
    <row r="42" spans="1:3" x14ac:dyDescent="0.3">
      <c r="A42" s="1" t="s">
        <v>23</v>
      </c>
    </row>
    <row r="43" spans="1:3" x14ac:dyDescent="0.3">
      <c r="A43" t="s">
        <v>24</v>
      </c>
      <c r="C43" s="11">
        <f>(B14/12)*C40*(B13+B12/2)</f>
        <v>2065500</v>
      </c>
    </row>
    <row r="44" spans="1:3" x14ac:dyDescent="0.3">
      <c r="A44" t="s">
        <v>31</v>
      </c>
    </row>
    <row r="46" spans="1:3" x14ac:dyDescent="0.3">
      <c r="A46" s="1" t="s">
        <v>25</v>
      </c>
    </row>
    <row r="47" spans="1:3" x14ac:dyDescent="0.3">
      <c r="A47" t="s">
        <v>26</v>
      </c>
      <c r="C47">
        <v>25000</v>
      </c>
    </row>
    <row r="48" spans="1:3" ht="15" thickBot="1" x14ac:dyDescent="0.35">
      <c r="A48" t="s">
        <v>27</v>
      </c>
      <c r="C48" s="6">
        <v>25000</v>
      </c>
    </row>
    <row r="49" spans="1:3" x14ac:dyDescent="0.3">
      <c r="A49" s="1"/>
      <c r="C49" s="5">
        <f>C40+C43+C48+C47</f>
        <v>13590500</v>
      </c>
    </row>
    <row r="50" spans="1:3" ht="15" thickBot="1" x14ac:dyDescent="0.35">
      <c r="A50" s="10"/>
      <c r="C50" s="7">
        <f>+C27</f>
        <v>3333525.6410256415</v>
      </c>
    </row>
    <row r="51" spans="1:3" x14ac:dyDescent="0.3">
      <c r="A51" t="s">
        <v>35</v>
      </c>
      <c r="C51" s="2">
        <f>C50+C49</f>
        <v>16924025.64102564</v>
      </c>
    </row>
    <row r="53" spans="1:3" x14ac:dyDescent="0.3">
      <c r="A53" t="s">
        <v>36</v>
      </c>
      <c r="C53" s="2">
        <f>C25-C51</f>
        <v>6018474.3589743599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NTI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Ciccotosto-Camp</dc:creator>
  <cp:lastModifiedBy>Daniel Ciccotosto-Camp</cp:lastModifiedBy>
  <dcterms:created xsi:type="dcterms:W3CDTF">2024-03-27T00:59:42Z</dcterms:created>
  <dcterms:modified xsi:type="dcterms:W3CDTF">2024-03-27T03:40:14Z</dcterms:modified>
</cp:coreProperties>
</file>