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ZA/Work/FINM 3406/L5/"/>
    </mc:Choice>
  </mc:AlternateContent>
  <xr:revisionPtr revIDLastSave="0" documentId="13_ncr:1_{7A1DC0CF-F834-8D4A-B3AE-09F0BF5FCC23}" xr6:coauthVersionLast="47" xr6:coauthVersionMax="47" xr10:uidLastSave="{00000000-0000-0000-0000-000000000000}"/>
  <bookViews>
    <workbookView xWindow="0" yWindow="500" windowWidth="24580" windowHeight="15500" activeTab="5" xr2:uid="{003E9CFD-7650-4C1E-BEBA-53FD9574A2E0}"/>
  </bookViews>
  <sheets>
    <sheet name="Questions" sheetId="8" r:id="rId1"/>
    <sheet name="Hypo - v1" sheetId="1" r:id="rId2"/>
    <sheet name="Hypo - v2" sheetId="2" r:id="rId3"/>
    <sheet name="Simple Hypo" sheetId="3" r:id="rId4"/>
    <sheet name="Answer" sheetId="7" r:id="rId5"/>
    <sheet name="Hypo - v1 (2)" sheetId="4" r:id="rId6"/>
    <sheet name="Hypo - v2 (2)" sheetId="5" r:id="rId7"/>
    <sheet name="Simple Hypo (2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4" l="1"/>
  <c r="C44" i="4"/>
  <c r="C37" i="4"/>
  <c r="C32" i="4"/>
  <c r="C47" i="6"/>
  <c r="C34" i="6"/>
  <c r="C33" i="6"/>
  <c r="C30" i="6"/>
  <c r="C29" i="6" s="1"/>
  <c r="C28" i="6"/>
  <c r="C27" i="6"/>
  <c r="C26" i="6"/>
  <c r="C25" i="6" s="1"/>
  <c r="C24" i="6"/>
  <c r="C23" i="6"/>
  <c r="C22" i="6"/>
  <c r="C21" i="6" s="1"/>
  <c r="C14" i="6"/>
  <c r="C9" i="6"/>
  <c r="C6" i="6"/>
  <c r="C5" i="6"/>
  <c r="C4" i="6"/>
  <c r="C47" i="5"/>
  <c r="C34" i="5"/>
  <c r="C33" i="5"/>
  <c r="C30" i="5"/>
  <c r="C29" i="5"/>
  <c r="C28" i="5"/>
  <c r="C27" i="5"/>
  <c r="C25" i="5" s="1"/>
  <c r="C32" i="5" s="1"/>
  <c r="C31" i="5" s="1"/>
  <c r="C35" i="5" s="1"/>
  <c r="C26" i="5"/>
  <c r="C24" i="5"/>
  <c r="C23" i="5"/>
  <c r="C21" i="5" s="1"/>
  <c r="C22" i="5"/>
  <c r="C14" i="5"/>
  <c r="C9" i="5"/>
  <c r="C5" i="5"/>
  <c r="C4" i="5"/>
  <c r="C6" i="5" s="1"/>
  <c r="C47" i="4"/>
  <c r="C34" i="4"/>
  <c r="C33" i="4"/>
  <c r="C30" i="4"/>
  <c r="C29" i="4" s="1"/>
  <c r="C31" i="4" s="1"/>
  <c r="C35" i="4" s="1"/>
  <c r="C27" i="4"/>
  <c r="C26" i="4"/>
  <c r="C25" i="4" s="1"/>
  <c r="C24" i="4"/>
  <c r="C23" i="4"/>
  <c r="C22" i="4"/>
  <c r="C21" i="4" s="1"/>
  <c r="C14" i="4"/>
  <c r="C9" i="4"/>
  <c r="C6" i="4"/>
  <c r="C5" i="4"/>
  <c r="C4" i="4"/>
  <c r="C26" i="2"/>
  <c r="C47" i="2"/>
  <c r="C34" i="2"/>
  <c r="C33" i="2"/>
  <c r="C30" i="2"/>
  <c r="C29" i="2"/>
  <c r="C28" i="2"/>
  <c r="C24" i="2"/>
  <c r="C23" i="2"/>
  <c r="C22" i="2"/>
  <c r="C9" i="2"/>
  <c r="C4" i="2"/>
  <c r="C32" i="6" l="1"/>
  <c r="C31" i="6" s="1"/>
  <c r="C35" i="6" s="1"/>
  <c r="C53" i="5"/>
  <c r="C10" i="5"/>
  <c r="C11" i="5" s="1"/>
  <c r="C53" i="4"/>
  <c r="C53" i="6"/>
  <c r="C10" i="4"/>
  <c r="C11" i="4" s="1"/>
  <c r="C10" i="6"/>
  <c r="C11" i="6" s="1"/>
  <c r="C21" i="2"/>
  <c r="C25" i="2"/>
  <c r="C31" i="2" s="1"/>
  <c r="C6" i="2"/>
  <c r="C10" i="2" s="1"/>
  <c r="C11" i="2" s="1"/>
  <c r="C35" i="2" l="1"/>
  <c r="C15" i="4"/>
  <c r="C17" i="4" s="1"/>
  <c r="C17" i="6"/>
  <c r="C37" i="6" s="1"/>
  <c r="C15" i="6"/>
  <c r="C15" i="5"/>
  <c r="C17" i="5"/>
  <c r="C37" i="5" s="1"/>
  <c r="C53" i="2"/>
  <c r="C15" i="2"/>
  <c r="C17" i="2" s="1"/>
  <c r="C41" i="4" l="1"/>
  <c r="C42" i="4" s="1"/>
  <c r="C41" i="6"/>
  <c r="C42" i="6" s="1"/>
  <c r="C41" i="5"/>
  <c r="C42" i="5" s="1"/>
  <c r="C42" i="2"/>
  <c r="C44" i="2" s="1"/>
  <c r="C44" i="6" l="1"/>
  <c r="C48" i="4"/>
  <c r="C54" i="4" s="1"/>
  <c r="C55" i="4" s="1"/>
  <c r="C44" i="5"/>
  <c r="C48" i="2"/>
  <c r="C50" i="2" s="1"/>
  <c r="C50" i="4" l="1"/>
  <c r="C48" i="5"/>
  <c r="C54" i="5" s="1"/>
  <c r="C55" i="5" s="1"/>
  <c r="C48" i="6"/>
  <c r="C54" i="6" s="1"/>
  <c r="C55" i="6" s="1"/>
  <c r="C54" i="2"/>
  <c r="C55" i="2" s="1"/>
  <c r="C50" i="5" l="1"/>
  <c r="C50" i="6"/>
</calcChain>
</file>

<file path=xl/sharedStrings.xml><?xml version="1.0" encoding="utf-8"?>
<sst xmlns="http://schemas.openxmlformats.org/spreadsheetml/2006/main" count="359" uniqueCount="60">
  <si>
    <t xml:space="preserve">Gross Realisation Calculations </t>
  </si>
  <si>
    <t xml:space="preserve">Number of Units </t>
  </si>
  <si>
    <t xml:space="preserve">Price/Unit </t>
  </si>
  <si>
    <t>Gross Realisation</t>
  </si>
  <si>
    <t xml:space="preserve">Net Realisation Calculations </t>
  </si>
  <si>
    <t xml:space="preserve">% Cost for Sale </t>
  </si>
  <si>
    <t xml:space="preserve">Total Sale Cost </t>
  </si>
  <si>
    <t xml:space="preserve">Net Realisation </t>
  </si>
  <si>
    <t xml:space="preserve">Profit and Risk Calculations </t>
  </si>
  <si>
    <t xml:space="preserve">Profit and Risk </t>
  </si>
  <si>
    <t>Construction Fees</t>
  </si>
  <si>
    <t xml:space="preserve">Financing Fees </t>
  </si>
  <si>
    <t>Total Development Costs</t>
  </si>
  <si>
    <t xml:space="preserve">Residual Land Value </t>
  </si>
  <si>
    <t>Planning &amp; Approval Costs</t>
  </si>
  <si>
    <t>Town Planning Fees</t>
  </si>
  <si>
    <t>Council Headworks Charges</t>
  </si>
  <si>
    <t>No of units</t>
  </si>
  <si>
    <t>Average sale price per unit</t>
  </si>
  <si>
    <t>Cost of Sale</t>
  </si>
  <si>
    <t>Profit &amp; Risk Rate</t>
  </si>
  <si>
    <t>Variable Inputs</t>
  </si>
  <si>
    <t xml:space="preserve">Less Development Costs </t>
  </si>
  <si>
    <t>Surveying fees</t>
  </si>
  <si>
    <t>Build Project Manager Fees</t>
  </si>
  <si>
    <t>Architect/Engineering/Other Fees</t>
  </si>
  <si>
    <t>Council Headworks Charges (per unit)</t>
  </si>
  <si>
    <t>Construction Costs (per unit)</t>
  </si>
  <si>
    <t xml:space="preserve">Construction Costs </t>
  </si>
  <si>
    <t xml:space="preserve">Mortgage Establishment Fee </t>
  </si>
  <si>
    <t>Mortgage Establishment Fee</t>
  </si>
  <si>
    <t>Land Tax</t>
  </si>
  <si>
    <t>Interest and Property Taxes</t>
  </si>
  <si>
    <t>Development Period (months)</t>
  </si>
  <si>
    <t>Debt funding Interest Rate (per annum)</t>
  </si>
  <si>
    <t>Selling Period (months)</t>
  </si>
  <si>
    <t>Rates</t>
  </si>
  <si>
    <t>Interest on Development Costs (full development period and half selling period)</t>
  </si>
  <si>
    <t>Development Costs, Land Value (incl acquisition costs) and Interest</t>
  </si>
  <si>
    <t xml:space="preserve">Less Interest on Land </t>
  </si>
  <si>
    <t>Interest on Land Component</t>
  </si>
  <si>
    <t>(full approval period, full development period and half selling period)</t>
  </si>
  <si>
    <t>Approval period (months)</t>
  </si>
  <si>
    <t>Land Value (incl acquisition costs) and Interest on land</t>
  </si>
  <si>
    <t>Land Value (incl acquisition costs)</t>
  </si>
  <si>
    <t>Less Acquisition Costs</t>
  </si>
  <si>
    <t>Interest on Land Component - i/(1+i) x (Land Value incl Acquistion Costs plus Interest on Land) x Period</t>
  </si>
  <si>
    <t>Acquistion Costs - i/(1+i) x (Land Value incl Acquistion Costs)</t>
  </si>
  <si>
    <t>Acquistion Costs (percentage of land purchase price)</t>
  </si>
  <si>
    <t xml:space="preserve">Acquistion Costs </t>
  </si>
  <si>
    <t>Profit and Risk Margin - i/(1+i) x Net Realisation</t>
  </si>
  <si>
    <t>LAND VALUE</t>
  </si>
  <si>
    <t>Residual Land Value - Check</t>
  </si>
  <si>
    <t xml:space="preserve">Total Cash Inflows </t>
  </si>
  <si>
    <t>Less Total Cash Outflows</t>
  </si>
  <si>
    <t xml:space="preserve">ADOPT </t>
  </si>
  <si>
    <t>Hypothetical Development Model Q1 A</t>
  </si>
  <si>
    <t>Hypothetical Development Model Q1 B</t>
  </si>
  <si>
    <t>Hypothetical Development Model Q2</t>
  </si>
  <si>
    <t>Assume that the developer is concerned about the development and wants to do a sensitivity analysis based upon a number of variables changing. What price should the developer pay for the land if the Average sale price per unit reduced to $650,000, the Profit &amp; Risk rate increased to 20%, the construction costs increased to $325,000 per unit and the expected development period increased to 24 months?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</si>
</sst>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4"/>
      <name val="Calibri"/>
      <family val="2"/>
      <scheme val="minor"/>
    </font>
    <font>
      <i/>
      <sz val="11"/>
      <color theme="4"/>
      <name val="Arial Narrow"/>
      <family val="2"/>
    </font>
    <font>
      <sz val="11"/>
      <color theme="4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164" fontId="2" fillId="0" borderId="0" xfId="0" applyNumberFormat="1" applyFont="1"/>
    <xf numFmtId="0" fontId="5" fillId="0" borderId="0" xfId="0" applyFont="1"/>
    <xf numFmtId="165" fontId="5" fillId="0" borderId="1" xfId="0" applyNumberFormat="1" applyFont="1" applyBorder="1"/>
    <xf numFmtId="9" fontId="2" fillId="0" borderId="0" xfId="0" applyNumberFormat="1" applyFont="1"/>
    <xf numFmtId="165" fontId="2" fillId="0" borderId="0" xfId="1" applyFont="1"/>
    <xf numFmtId="165" fontId="5" fillId="0" borderId="1" xfId="1" applyFont="1" applyBorder="1"/>
    <xf numFmtId="165" fontId="5" fillId="0" borderId="0" xfId="1" applyFont="1" applyBorder="1"/>
    <xf numFmtId="165" fontId="0" fillId="0" borderId="0" xfId="1" applyFont="1"/>
    <xf numFmtId="0" fontId="2" fillId="0" borderId="0" xfId="0" applyFont="1" applyAlignment="1">
      <alignment horizontal="left" indent="1"/>
    </xf>
    <xf numFmtId="164" fontId="0" fillId="0" borderId="0" xfId="0" applyNumberFormat="1"/>
    <xf numFmtId="164" fontId="5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165" fontId="6" fillId="0" borderId="0" xfId="1" applyFont="1"/>
    <xf numFmtId="9" fontId="6" fillId="0" borderId="0" xfId="0" applyNumberFormat="1" applyFont="1"/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9" fontId="8" fillId="0" borderId="0" xfId="0" applyNumberFormat="1" applyFont="1"/>
    <xf numFmtId="0" fontId="8" fillId="0" borderId="0" xfId="0" applyFont="1" applyAlignment="1">
      <alignment horizontal="left" indent="1"/>
    </xf>
    <xf numFmtId="165" fontId="5" fillId="0" borderId="0" xfId="1" applyFont="1" applyFill="1"/>
    <xf numFmtId="165" fontId="8" fillId="0" borderId="0" xfId="1" applyFont="1" applyFill="1"/>
    <xf numFmtId="9" fontId="8" fillId="0" borderId="0" xfId="1" applyNumberFormat="1" applyFont="1" applyFill="1"/>
    <xf numFmtId="0" fontId="6" fillId="3" borderId="0" xfId="0" applyFont="1" applyFill="1"/>
    <xf numFmtId="0" fontId="9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165" fontId="8" fillId="3" borderId="0" xfId="0" applyNumberFormat="1" applyFont="1" applyFill="1"/>
    <xf numFmtId="0" fontId="8" fillId="3" borderId="0" xfId="0" applyFont="1" applyFill="1"/>
    <xf numFmtId="0" fontId="4" fillId="3" borderId="0" xfId="0" applyFont="1" applyFill="1"/>
    <xf numFmtId="9" fontId="2" fillId="3" borderId="0" xfId="0" applyNumberFormat="1" applyFont="1" applyFill="1"/>
    <xf numFmtId="0" fontId="7" fillId="3" borderId="0" xfId="0" applyFont="1" applyFill="1"/>
    <xf numFmtId="9" fontId="8" fillId="3" borderId="0" xfId="0" applyNumberFormat="1" applyFont="1" applyFill="1"/>
    <xf numFmtId="0" fontId="8" fillId="3" borderId="0" xfId="0" applyFont="1" applyFill="1" applyAlignment="1">
      <alignment horizontal="left" indent="1"/>
    </xf>
    <xf numFmtId="165" fontId="8" fillId="3" borderId="0" xfId="1" applyFont="1" applyFill="1"/>
    <xf numFmtId="165" fontId="6" fillId="3" borderId="0" xfId="1" applyFont="1" applyFill="1"/>
    <xf numFmtId="0" fontId="6" fillId="4" borderId="0" xfId="0" applyFont="1" applyFill="1"/>
    <xf numFmtId="9" fontId="6" fillId="3" borderId="0" xfId="0" applyNumberFormat="1" applyFont="1" applyFill="1"/>
    <xf numFmtId="0" fontId="0" fillId="3" borderId="0" xfId="0" applyFill="1"/>
    <xf numFmtId="0" fontId="2" fillId="3" borderId="0" xfId="0" applyFont="1" applyFill="1" applyAlignment="1">
      <alignment horizontal="left" indent="1"/>
    </xf>
    <xf numFmtId="165" fontId="5" fillId="3" borderId="0" xfId="1" applyFont="1" applyFill="1"/>
    <xf numFmtId="165" fontId="0" fillId="3" borderId="0" xfId="0" applyNumberFormat="1" applyFill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7AA9-A110-9C4D-8500-AED87177DF44}">
  <sheetPr>
    <tabColor theme="4"/>
  </sheetPr>
  <dimension ref="A1"/>
  <sheetViews>
    <sheetView workbookViewId="0"/>
  </sheetViews>
  <sheetFormatPr baseColWidth="10" defaultRowHeight="15" x14ac:dyDescent="0.2"/>
  <sheetData>
    <row r="1" spans="1:1" x14ac:dyDescent="0.2">
      <c r="A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E3C2-E318-4C8B-9CB5-5D2BF91F2E42}">
  <dimension ref="A1:F57"/>
  <sheetViews>
    <sheetView zoomScale="120" zoomScaleNormal="120" workbookViewId="0"/>
  </sheetViews>
  <sheetFormatPr baseColWidth="10" defaultColWidth="8.83203125" defaultRowHeight="15" x14ac:dyDescent="0.2"/>
  <cols>
    <col min="2" max="2" width="54.33203125" style="32" customWidth="1"/>
    <col min="3" max="3" width="21.5" customWidth="1"/>
    <col min="4" max="4" width="11.5" customWidth="1"/>
    <col min="5" max="5" width="45.1640625" bestFit="1" customWidth="1"/>
    <col min="6" max="6" width="14.5" customWidth="1"/>
  </cols>
  <sheetData>
    <row r="1" spans="1:6" x14ac:dyDescent="0.2">
      <c r="A1" s="31" t="s">
        <v>56</v>
      </c>
    </row>
    <row r="2" spans="1:6" x14ac:dyDescent="0.2">
      <c r="A2" s="1"/>
      <c r="B2" s="33"/>
      <c r="C2" s="1"/>
    </row>
    <row r="3" spans="1:6" x14ac:dyDescent="0.2">
      <c r="A3" s="2" t="s">
        <v>0</v>
      </c>
      <c r="B3" s="34"/>
      <c r="C3" s="2"/>
      <c r="E3" s="30" t="s">
        <v>21</v>
      </c>
      <c r="F3" s="30"/>
    </row>
    <row r="4" spans="1:6" x14ac:dyDescent="0.2">
      <c r="A4" s="3"/>
      <c r="B4" s="35"/>
      <c r="C4" s="23"/>
      <c r="E4" s="19" t="s">
        <v>17</v>
      </c>
      <c r="F4" s="19">
        <v>35</v>
      </c>
    </row>
    <row r="5" spans="1:6" x14ac:dyDescent="0.2">
      <c r="A5" s="1"/>
      <c r="B5" s="36"/>
      <c r="C5" s="24"/>
      <c r="E5" s="19" t="s">
        <v>18</v>
      </c>
      <c r="F5" s="20">
        <v>690000</v>
      </c>
    </row>
    <row r="6" spans="1:6" ht="16" x14ac:dyDescent="0.2">
      <c r="A6" s="4"/>
      <c r="B6" s="37" t="s">
        <v>3</v>
      </c>
      <c r="C6" s="5"/>
      <c r="E6" s="19" t="s">
        <v>19</v>
      </c>
      <c r="F6" s="21">
        <v>0.05</v>
      </c>
    </row>
    <row r="7" spans="1:6" x14ac:dyDescent="0.2">
      <c r="A7" s="1"/>
      <c r="B7" s="33"/>
      <c r="C7" s="1"/>
      <c r="E7" s="19" t="s">
        <v>20</v>
      </c>
      <c r="F7" s="21">
        <v>0.17</v>
      </c>
    </row>
    <row r="8" spans="1:6" x14ac:dyDescent="0.2">
      <c r="A8" s="2" t="s">
        <v>4</v>
      </c>
      <c r="B8" s="34"/>
      <c r="C8" s="2"/>
      <c r="E8" s="19" t="s">
        <v>23</v>
      </c>
      <c r="F8" s="20">
        <v>50000</v>
      </c>
    </row>
    <row r="9" spans="1:6" x14ac:dyDescent="0.2">
      <c r="A9" s="3"/>
      <c r="B9" s="35"/>
      <c r="C9" s="25"/>
      <c r="E9" s="19" t="s">
        <v>15</v>
      </c>
      <c r="F9" s="20">
        <v>100000</v>
      </c>
    </row>
    <row r="10" spans="1:6" x14ac:dyDescent="0.2">
      <c r="A10" s="1"/>
      <c r="B10" s="33"/>
      <c r="C10" s="6"/>
      <c r="E10" s="19" t="s">
        <v>26</v>
      </c>
      <c r="F10" s="20">
        <v>5000</v>
      </c>
    </row>
    <row r="11" spans="1:6" ht="16" x14ac:dyDescent="0.2">
      <c r="A11" s="4"/>
      <c r="B11" s="37" t="s">
        <v>7</v>
      </c>
      <c r="C11" s="5"/>
      <c r="E11" s="19" t="s">
        <v>24</v>
      </c>
      <c r="F11" s="20">
        <v>150000</v>
      </c>
    </row>
    <row r="12" spans="1:6" x14ac:dyDescent="0.2">
      <c r="A12" s="1"/>
      <c r="B12" s="33"/>
      <c r="C12" s="1"/>
      <c r="E12" s="19" t="s">
        <v>27</v>
      </c>
      <c r="F12" s="20">
        <v>300000</v>
      </c>
    </row>
    <row r="13" spans="1:6" x14ac:dyDescent="0.2">
      <c r="A13" s="2" t="s">
        <v>8</v>
      </c>
      <c r="B13" s="34"/>
      <c r="C13" s="2"/>
      <c r="E13" s="19" t="s">
        <v>25</v>
      </c>
      <c r="F13" s="21">
        <v>0.04</v>
      </c>
    </row>
    <row r="14" spans="1:6" x14ac:dyDescent="0.2">
      <c r="A14" s="3"/>
      <c r="B14" s="35"/>
      <c r="C14" s="25"/>
      <c r="E14" s="19" t="s">
        <v>30</v>
      </c>
      <c r="F14" s="20">
        <v>80000</v>
      </c>
    </row>
    <row r="15" spans="1:6" ht="16" x14ac:dyDescent="0.2">
      <c r="A15" s="4"/>
      <c r="B15" s="37" t="s">
        <v>9</v>
      </c>
      <c r="C15" s="5"/>
      <c r="E15" s="19" t="s">
        <v>33</v>
      </c>
      <c r="F15" s="19">
        <v>18</v>
      </c>
    </row>
    <row r="16" spans="1:6" x14ac:dyDescent="0.2">
      <c r="A16" s="7"/>
      <c r="B16" s="38"/>
      <c r="C16" s="16"/>
      <c r="E16" s="19" t="s">
        <v>35</v>
      </c>
      <c r="F16" s="19">
        <v>18</v>
      </c>
    </row>
    <row r="17" spans="1:6" x14ac:dyDescent="0.2">
      <c r="A17" s="7" t="s">
        <v>38</v>
      </c>
      <c r="B17" s="38"/>
      <c r="C17" s="16"/>
      <c r="E17" s="19" t="s">
        <v>34</v>
      </c>
      <c r="F17" s="21">
        <v>0.08</v>
      </c>
    </row>
    <row r="18" spans="1:6" x14ac:dyDescent="0.2">
      <c r="A18" s="7"/>
      <c r="B18" s="38"/>
      <c r="C18" s="16"/>
      <c r="E18" s="19" t="s">
        <v>31</v>
      </c>
      <c r="F18" s="20">
        <v>25000</v>
      </c>
    </row>
    <row r="19" spans="1:6" x14ac:dyDescent="0.2">
      <c r="A19" s="1"/>
      <c r="B19" s="33"/>
      <c r="C19" s="1"/>
      <c r="E19" s="19" t="s">
        <v>36</v>
      </c>
      <c r="F19" s="20">
        <v>25000</v>
      </c>
    </row>
    <row r="20" spans="1:6" x14ac:dyDescent="0.2">
      <c r="A20" s="2" t="s">
        <v>22</v>
      </c>
      <c r="B20" s="34"/>
      <c r="C20" s="2"/>
      <c r="E20" s="19" t="s">
        <v>42</v>
      </c>
      <c r="F20" s="19">
        <v>6</v>
      </c>
    </row>
    <row r="21" spans="1:6" ht="16" x14ac:dyDescent="0.2">
      <c r="A21" s="1"/>
      <c r="B21" s="38" t="s">
        <v>14</v>
      </c>
      <c r="C21" s="27"/>
      <c r="E21" s="19" t="s">
        <v>48</v>
      </c>
      <c r="F21" s="21">
        <v>0.04</v>
      </c>
    </row>
    <row r="22" spans="1:6" x14ac:dyDescent="0.2">
      <c r="A22" s="1"/>
      <c r="B22" s="39"/>
      <c r="C22" s="28"/>
    </row>
    <row r="23" spans="1:6" x14ac:dyDescent="0.2">
      <c r="A23" s="1"/>
      <c r="B23" s="39"/>
      <c r="C23" s="28"/>
    </row>
    <row r="24" spans="1:6" x14ac:dyDescent="0.2">
      <c r="A24" s="1"/>
      <c r="B24" s="39"/>
      <c r="C24" s="28"/>
      <c r="D24" s="13"/>
    </row>
    <row r="25" spans="1:6" ht="16" x14ac:dyDescent="0.2">
      <c r="A25" s="1"/>
      <c r="B25" s="38" t="s">
        <v>10</v>
      </c>
      <c r="C25" s="27"/>
    </row>
    <row r="26" spans="1:6" x14ac:dyDescent="0.2">
      <c r="A26" s="1"/>
      <c r="B26" s="39"/>
      <c r="C26" s="28"/>
    </row>
    <row r="27" spans="1:6" x14ac:dyDescent="0.2">
      <c r="A27" s="1"/>
      <c r="B27" s="39"/>
      <c r="C27" s="28"/>
      <c r="D27" s="15"/>
    </row>
    <row r="28" spans="1:6" x14ac:dyDescent="0.2">
      <c r="A28" s="1"/>
      <c r="B28" s="39"/>
      <c r="C28" s="28"/>
    </row>
    <row r="29" spans="1:6" ht="16" x14ac:dyDescent="0.2">
      <c r="A29" s="1"/>
      <c r="B29" s="38" t="s">
        <v>11</v>
      </c>
      <c r="C29" s="27"/>
    </row>
    <row r="30" spans="1:6" x14ac:dyDescent="0.2">
      <c r="A30" s="1"/>
      <c r="B30" s="39"/>
      <c r="C30" s="28"/>
      <c r="E30" s="17"/>
    </row>
    <row r="31" spans="1:6" ht="16" x14ac:dyDescent="0.2">
      <c r="A31" s="1"/>
      <c r="B31" s="38" t="s">
        <v>32</v>
      </c>
      <c r="C31" s="27"/>
    </row>
    <row r="32" spans="1:6" x14ac:dyDescent="0.2">
      <c r="A32" s="1"/>
      <c r="B32" s="40"/>
      <c r="C32" s="27"/>
    </row>
    <row r="33" spans="1:5" x14ac:dyDescent="0.2">
      <c r="A33" s="1"/>
      <c r="B33" s="39"/>
      <c r="C33" s="28"/>
      <c r="E33" s="17"/>
    </row>
    <row r="34" spans="1:5" x14ac:dyDescent="0.2">
      <c r="A34" s="1"/>
      <c r="B34" s="39"/>
      <c r="C34" s="28"/>
    </row>
    <row r="35" spans="1:5" ht="16" x14ac:dyDescent="0.2">
      <c r="A35" s="4"/>
      <c r="B35" s="37" t="s">
        <v>12</v>
      </c>
      <c r="C35" s="8"/>
    </row>
    <row r="36" spans="1:5" x14ac:dyDescent="0.2">
      <c r="A36" s="7"/>
      <c r="B36" s="38"/>
      <c r="C36" s="18"/>
      <c r="E36" s="17"/>
    </row>
    <row r="37" spans="1:5" x14ac:dyDescent="0.2">
      <c r="A37" s="7" t="s">
        <v>43</v>
      </c>
      <c r="B37" s="38"/>
      <c r="C37" s="18"/>
    </row>
    <row r="38" spans="1:5" x14ac:dyDescent="0.2">
      <c r="A38" s="7"/>
      <c r="B38" s="38"/>
      <c r="C38" s="18"/>
      <c r="E38" s="17"/>
    </row>
    <row r="39" spans="1:5" x14ac:dyDescent="0.2">
      <c r="A39" s="2" t="s">
        <v>39</v>
      </c>
      <c r="B39" s="34"/>
      <c r="C39" s="2"/>
    </row>
    <row r="40" spans="1:5" x14ac:dyDescent="0.2">
      <c r="A40" s="3"/>
      <c r="B40" s="41"/>
      <c r="C40" s="9"/>
    </row>
    <row r="41" spans="1:5" x14ac:dyDescent="0.2">
      <c r="A41" s="3"/>
      <c r="B41" s="40"/>
      <c r="C41" s="17"/>
    </row>
    <row r="42" spans="1:5" ht="16" x14ac:dyDescent="0.2">
      <c r="A42" s="4"/>
      <c r="B42" s="37" t="s">
        <v>40</v>
      </c>
      <c r="C42" s="11"/>
    </row>
    <row r="43" spans="1:5" x14ac:dyDescent="0.2">
      <c r="A43" s="7"/>
      <c r="B43" s="38"/>
      <c r="C43" s="12"/>
    </row>
    <row r="44" spans="1:5" x14ac:dyDescent="0.2">
      <c r="A44" s="7" t="s">
        <v>44</v>
      </c>
      <c r="B44" s="38"/>
      <c r="C44" s="12"/>
    </row>
    <row r="45" spans="1:5" x14ac:dyDescent="0.2">
      <c r="A45" s="7"/>
      <c r="B45" s="38"/>
      <c r="C45" s="12"/>
    </row>
    <row r="46" spans="1:5" x14ac:dyDescent="0.2">
      <c r="A46" s="2" t="s">
        <v>45</v>
      </c>
      <c r="B46" s="34"/>
      <c r="C46" s="2"/>
    </row>
    <row r="47" spans="1:5" x14ac:dyDescent="0.2">
      <c r="A47" s="3"/>
      <c r="B47" s="35"/>
      <c r="C47" s="29"/>
    </row>
    <row r="48" spans="1:5" ht="16" x14ac:dyDescent="0.2">
      <c r="A48" s="4"/>
      <c r="B48" s="37" t="s">
        <v>49</v>
      </c>
      <c r="C48" s="8"/>
    </row>
    <row r="49" spans="1:3" x14ac:dyDescent="0.2">
      <c r="A49" s="7"/>
      <c r="B49" s="38"/>
      <c r="C49" s="18"/>
    </row>
    <row r="50" spans="1:3" x14ac:dyDescent="0.2">
      <c r="A50" s="7" t="s">
        <v>51</v>
      </c>
      <c r="B50" s="38"/>
      <c r="C50" s="18"/>
    </row>
    <row r="51" spans="1:3" x14ac:dyDescent="0.2">
      <c r="A51" s="7"/>
      <c r="B51" s="38"/>
      <c r="C51" s="12"/>
    </row>
    <row r="52" spans="1:3" x14ac:dyDescent="0.2">
      <c r="A52" s="2" t="s">
        <v>52</v>
      </c>
      <c r="B52" s="34"/>
      <c r="C52" s="2"/>
    </row>
    <row r="53" spans="1:3" x14ac:dyDescent="0.2">
      <c r="A53" s="3"/>
      <c r="B53" s="33"/>
      <c r="C53" s="10"/>
    </row>
    <row r="54" spans="1:3" x14ac:dyDescent="0.2">
      <c r="A54" s="3"/>
      <c r="B54" s="33"/>
      <c r="C54" s="10"/>
    </row>
    <row r="55" spans="1:3" ht="16" x14ac:dyDescent="0.2">
      <c r="A55" s="4"/>
      <c r="B55" s="37" t="s">
        <v>13</v>
      </c>
      <c r="C55" s="8"/>
    </row>
    <row r="56" spans="1:3" x14ac:dyDescent="0.2">
      <c r="A56" s="1"/>
      <c r="B56" s="33"/>
      <c r="C56" s="1"/>
    </row>
    <row r="57" spans="1:3" x14ac:dyDescent="0.2">
      <c r="A57" s="7" t="s">
        <v>55</v>
      </c>
      <c r="C5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4C29-F3FC-4FBB-8389-02E1F3FF4DFD}">
  <dimension ref="A1:F57"/>
  <sheetViews>
    <sheetView zoomScale="120" zoomScaleNormal="120" workbookViewId="0">
      <selection activeCell="E2" sqref="E2"/>
    </sheetView>
  </sheetViews>
  <sheetFormatPr baseColWidth="10" defaultColWidth="8.83203125" defaultRowHeight="15" x14ac:dyDescent="0.2"/>
  <cols>
    <col min="2" max="2" width="60.33203125" customWidth="1"/>
    <col min="3" max="3" width="21.5" customWidth="1"/>
    <col min="4" max="4" width="11.5" customWidth="1"/>
    <col min="5" max="5" width="46.33203125" customWidth="1"/>
    <col min="6" max="6" width="14.5" customWidth="1"/>
  </cols>
  <sheetData>
    <row r="1" spans="1:6" x14ac:dyDescent="0.2">
      <c r="A1" s="31" t="s">
        <v>57</v>
      </c>
    </row>
    <row r="2" spans="1:6" ht="112" x14ac:dyDescent="0.2">
      <c r="A2" s="1"/>
      <c r="B2" s="1"/>
      <c r="C2" s="1"/>
      <c r="E2" s="58" t="s">
        <v>59</v>
      </c>
    </row>
    <row r="3" spans="1:6" x14ac:dyDescent="0.2">
      <c r="A3" s="2" t="s">
        <v>0</v>
      </c>
      <c r="B3" s="2"/>
      <c r="C3" s="2"/>
      <c r="E3" s="51" t="s">
        <v>21</v>
      </c>
      <c r="F3" s="51"/>
    </row>
    <row r="4" spans="1:6" x14ac:dyDescent="0.2">
      <c r="A4" s="3"/>
      <c r="B4" s="22" t="s">
        <v>1</v>
      </c>
      <c r="C4" s="23">
        <f>F4</f>
        <v>35</v>
      </c>
      <c r="E4" s="19" t="s">
        <v>17</v>
      </c>
      <c r="F4" s="19">
        <v>35</v>
      </c>
    </row>
    <row r="5" spans="1:6" x14ac:dyDescent="0.2">
      <c r="A5" s="1"/>
      <c r="B5" s="23" t="s">
        <v>2</v>
      </c>
      <c r="C5" s="24"/>
      <c r="E5" s="30" t="s">
        <v>18</v>
      </c>
      <c r="F5" s="50">
        <v>650000</v>
      </c>
    </row>
    <row r="6" spans="1:6" x14ac:dyDescent="0.2">
      <c r="A6" s="4"/>
      <c r="B6" s="4" t="s">
        <v>3</v>
      </c>
      <c r="C6" s="5">
        <f>C4*C5</f>
        <v>0</v>
      </c>
      <c r="E6" s="19" t="s">
        <v>19</v>
      </c>
      <c r="F6" s="21">
        <v>0.05</v>
      </c>
    </row>
    <row r="7" spans="1:6" x14ac:dyDescent="0.2">
      <c r="A7" s="1"/>
      <c r="B7" s="1"/>
      <c r="C7" s="1"/>
      <c r="E7" s="30" t="s">
        <v>20</v>
      </c>
      <c r="F7" s="52">
        <v>0.2</v>
      </c>
    </row>
    <row r="8" spans="1:6" x14ac:dyDescent="0.2">
      <c r="A8" s="2" t="s">
        <v>4</v>
      </c>
      <c r="B8" s="2"/>
      <c r="C8" s="2"/>
      <c r="E8" s="19" t="s">
        <v>23</v>
      </c>
      <c r="F8" s="20">
        <v>50000</v>
      </c>
    </row>
    <row r="9" spans="1:6" x14ac:dyDescent="0.2">
      <c r="A9" s="3"/>
      <c r="B9" s="22" t="s">
        <v>5</v>
      </c>
      <c r="C9" s="25">
        <f>F6</f>
        <v>0.05</v>
      </c>
      <c r="E9" s="19" t="s">
        <v>15</v>
      </c>
      <c r="F9" s="20">
        <v>100000</v>
      </c>
    </row>
    <row r="10" spans="1:6" x14ac:dyDescent="0.2">
      <c r="A10" s="1"/>
      <c r="B10" s="1" t="s">
        <v>6</v>
      </c>
      <c r="C10" s="6">
        <f>C6*C9</f>
        <v>0</v>
      </c>
      <c r="E10" s="19" t="s">
        <v>26</v>
      </c>
      <c r="F10" s="20">
        <v>5000</v>
      </c>
    </row>
    <row r="11" spans="1:6" x14ac:dyDescent="0.2">
      <c r="A11" s="4"/>
      <c r="B11" s="4" t="s">
        <v>7</v>
      </c>
      <c r="C11" s="5">
        <f>C6-C10</f>
        <v>0</v>
      </c>
      <c r="E11" s="19" t="s">
        <v>24</v>
      </c>
      <c r="F11" s="20">
        <v>150000</v>
      </c>
    </row>
    <row r="12" spans="1:6" x14ac:dyDescent="0.2">
      <c r="A12" s="1"/>
      <c r="B12" s="1"/>
      <c r="C12" s="1"/>
      <c r="E12" s="30" t="s">
        <v>27</v>
      </c>
      <c r="F12" s="50">
        <v>325000</v>
      </c>
    </row>
    <row r="13" spans="1:6" x14ac:dyDescent="0.2">
      <c r="A13" s="2" t="s">
        <v>8</v>
      </c>
      <c r="B13" s="2"/>
      <c r="C13" s="2"/>
      <c r="E13" s="19" t="s">
        <v>25</v>
      </c>
      <c r="F13" s="21">
        <v>0.04</v>
      </c>
    </row>
    <row r="14" spans="1:6" x14ac:dyDescent="0.2">
      <c r="A14" s="3"/>
      <c r="B14" s="22" t="s">
        <v>50</v>
      </c>
      <c r="C14" s="25"/>
      <c r="E14" s="19" t="s">
        <v>30</v>
      </c>
      <c r="F14" s="20">
        <v>80000</v>
      </c>
    </row>
    <row r="15" spans="1:6" x14ac:dyDescent="0.2">
      <c r="A15" s="4"/>
      <c r="B15" s="4" t="s">
        <v>9</v>
      </c>
      <c r="C15" s="5">
        <f>C11*(C14/(1+C14))</f>
        <v>0</v>
      </c>
      <c r="E15" s="30" t="s">
        <v>33</v>
      </c>
      <c r="F15" s="30">
        <v>24</v>
      </c>
    </row>
    <row r="16" spans="1:6" x14ac:dyDescent="0.2">
      <c r="A16" s="7"/>
      <c r="B16" s="7"/>
      <c r="C16" s="16"/>
      <c r="E16" s="19" t="s">
        <v>35</v>
      </c>
      <c r="F16" s="19">
        <v>18</v>
      </c>
    </row>
    <row r="17" spans="1:6" x14ac:dyDescent="0.2">
      <c r="A17" s="7" t="s">
        <v>38</v>
      </c>
      <c r="B17" s="7"/>
      <c r="C17" s="16">
        <f>C11-C15</f>
        <v>0</v>
      </c>
      <c r="E17" s="19" t="s">
        <v>34</v>
      </c>
      <c r="F17" s="21">
        <v>0.1</v>
      </c>
    </row>
    <row r="18" spans="1:6" x14ac:dyDescent="0.2">
      <c r="A18" s="7"/>
      <c r="B18" s="7"/>
      <c r="C18" s="16"/>
      <c r="E18" s="19" t="s">
        <v>31</v>
      </c>
      <c r="F18" s="20">
        <v>25000</v>
      </c>
    </row>
    <row r="19" spans="1:6" x14ac:dyDescent="0.2">
      <c r="A19" s="1"/>
      <c r="B19" s="1"/>
      <c r="C19" s="1"/>
      <c r="E19" s="19" t="s">
        <v>36</v>
      </c>
      <c r="F19" s="20">
        <v>25000</v>
      </c>
    </row>
    <row r="20" spans="1:6" x14ac:dyDescent="0.2">
      <c r="A20" s="2" t="s">
        <v>22</v>
      </c>
      <c r="B20" s="2"/>
      <c r="C20" s="2"/>
      <c r="E20" s="19" t="s">
        <v>42</v>
      </c>
      <c r="F20" s="19">
        <v>6</v>
      </c>
    </row>
    <row r="21" spans="1:6" x14ac:dyDescent="0.2">
      <c r="A21" s="1"/>
      <c r="B21" s="7" t="s">
        <v>14</v>
      </c>
      <c r="C21" s="27">
        <f>SUM(C22:C24)</f>
        <v>325000</v>
      </c>
      <c r="E21" s="19" t="s">
        <v>48</v>
      </c>
      <c r="F21" s="21">
        <v>0.04</v>
      </c>
    </row>
    <row r="22" spans="1:6" x14ac:dyDescent="0.2">
      <c r="A22" s="1"/>
      <c r="B22" s="26" t="s">
        <v>23</v>
      </c>
      <c r="C22" s="28">
        <f>F8</f>
        <v>50000</v>
      </c>
    </row>
    <row r="23" spans="1:6" x14ac:dyDescent="0.2">
      <c r="A23" s="1"/>
      <c r="B23" s="26" t="s">
        <v>15</v>
      </c>
      <c r="C23" s="28">
        <f>F9</f>
        <v>100000</v>
      </c>
    </row>
    <row r="24" spans="1:6" x14ac:dyDescent="0.2">
      <c r="A24" s="1"/>
      <c r="B24" s="26" t="s">
        <v>16</v>
      </c>
      <c r="C24" s="28">
        <f>F10*F4</f>
        <v>175000</v>
      </c>
      <c r="D24" s="13"/>
    </row>
    <row r="25" spans="1:6" x14ac:dyDescent="0.2">
      <c r="A25" s="1"/>
      <c r="B25" s="7" t="s">
        <v>10</v>
      </c>
      <c r="C25" s="27">
        <f>SUM(C26:C28)</f>
        <v>150000</v>
      </c>
    </row>
    <row r="26" spans="1:6" x14ac:dyDescent="0.2">
      <c r="A26" s="1"/>
      <c r="B26" s="26" t="s">
        <v>24</v>
      </c>
      <c r="C26" s="28">
        <f>F11</f>
        <v>150000</v>
      </c>
      <c r="E26" s="57"/>
    </row>
    <row r="27" spans="1:6" x14ac:dyDescent="0.2">
      <c r="A27" s="1"/>
      <c r="B27" s="26" t="s">
        <v>28</v>
      </c>
      <c r="C27" s="28"/>
      <c r="D27" s="15"/>
    </row>
    <row r="28" spans="1:6" x14ac:dyDescent="0.2">
      <c r="A28" s="1"/>
      <c r="B28" s="26" t="s">
        <v>25</v>
      </c>
      <c r="C28" s="28">
        <f>C27*F13</f>
        <v>0</v>
      </c>
    </row>
    <row r="29" spans="1:6" x14ac:dyDescent="0.2">
      <c r="A29" s="1"/>
      <c r="B29" s="7" t="s">
        <v>11</v>
      </c>
      <c r="C29" s="27">
        <f>SUM(C30:C30)</f>
        <v>80000</v>
      </c>
    </row>
    <row r="30" spans="1:6" x14ac:dyDescent="0.2">
      <c r="A30" s="1"/>
      <c r="B30" s="26" t="s">
        <v>29</v>
      </c>
      <c r="C30" s="28">
        <f>F14</f>
        <v>80000</v>
      </c>
      <c r="E30" s="17"/>
    </row>
    <row r="31" spans="1:6" x14ac:dyDescent="0.2">
      <c r="A31" s="1"/>
      <c r="B31" s="7" t="s">
        <v>32</v>
      </c>
      <c r="C31" s="27">
        <f>C32+C33+C34</f>
        <v>50000</v>
      </c>
    </row>
    <row r="32" spans="1:6" x14ac:dyDescent="0.2">
      <c r="A32" s="1"/>
      <c r="B32" s="14" t="s">
        <v>37</v>
      </c>
      <c r="C32" s="27"/>
    </row>
    <row r="33" spans="1:5" x14ac:dyDescent="0.2">
      <c r="A33" s="1"/>
      <c r="B33" s="26" t="s">
        <v>31</v>
      </c>
      <c r="C33" s="28">
        <f>F18</f>
        <v>25000</v>
      </c>
      <c r="E33" s="17"/>
    </row>
    <row r="34" spans="1:5" x14ac:dyDescent="0.2">
      <c r="A34" s="1"/>
      <c r="B34" s="26" t="s">
        <v>36</v>
      </c>
      <c r="C34" s="28">
        <f>F19</f>
        <v>25000</v>
      </c>
    </row>
    <row r="35" spans="1:5" x14ac:dyDescent="0.2">
      <c r="A35" s="4"/>
      <c r="B35" s="4" t="s">
        <v>12</v>
      </c>
      <c r="C35" s="8">
        <f>C31+C29+C25+C21</f>
        <v>605000</v>
      </c>
    </row>
    <row r="36" spans="1:5" x14ac:dyDescent="0.2">
      <c r="A36" s="7"/>
      <c r="B36" s="7"/>
      <c r="C36" s="18"/>
      <c r="E36" s="17"/>
    </row>
    <row r="37" spans="1:5" x14ac:dyDescent="0.2">
      <c r="A37" s="7" t="s">
        <v>43</v>
      </c>
      <c r="B37" s="7"/>
      <c r="C37" s="18"/>
    </row>
    <row r="38" spans="1:5" x14ac:dyDescent="0.2">
      <c r="A38" s="7"/>
      <c r="B38" s="7"/>
      <c r="C38" s="18"/>
      <c r="E38" s="17"/>
    </row>
    <row r="39" spans="1:5" x14ac:dyDescent="0.2">
      <c r="A39" s="2" t="s">
        <v>39</v>
      </c>
      <c r="B39" s="2"/>
      <c r="C39" s="2"/>
    </row>
    <row r="40" spans="1:5" x14ac:dyDescent="0.2">
      <c r="A40" s="3"/>
      <c r="B40" s="3" t="s">
        <v>46</v>
      </c>
      <c r="C40" s="9"/>
    </row>
    <row r="41" spans="1:5" x14ac:dyDescent="0.2">
      <c r="A41" s="3"/>
      <c r="B41" s="14" t="s">
        <v>41</v>
      </c>
      <c r="C41" s="17"/>
    </row>
    <row r="42" spans="1:5" x14ac:dyDescent="0.2">
      <c r="A42" s="4"/>
      <c r="B42" s="4" t="s">
        <v>40</v>
      </c>
      <c r="C42" s="8">
        <f>C41</f>
        <v>0</v>
      </c>
    </row>
    <row r="43" spans="1:5" x14ac:dyDescent="0.2">
      <c r="A43" s="7"/>
      <c r="B43" s="7"/>
      <c r="C43" s="12"/>
    </row>
    <row r="44" spans="1:5" x14ac:dyDescent="0.2">
      <c r="A44" s="7" t="s">
        <v>44</v>
      </c>
      <c r="B44" s="7"/>
      <c r="C44" s="12">
        <f>C37-C42</f>
        <v>0</v>
      </c>
    </row>
    <row r="45" spans="1:5" x14ac:dyDescent="0.2">
      <c r="A45" s="7"/>
      <c r="B45" s="7"/>
      <c r="C45" s="12"/>
    </row>
    <row r="46" spans="1:5" x14ac:dyDescent="0.2">
      <c r="A46" s="2" t="s">
        <v>45</v>
      </c>
      <c r="B46" s="2"/>
      <c r="C46" s="2"/>
    </row>
    <row r="47" spans="1:5" x14ac:dyDescent="0.2">
      <c r="A47" s="3"/>
      <c r="B47" s="22" t="s">
        <v>47</v>
      </c>
      <c r="C47" s="29">
        <f>F21</f>
        <v>0.04</v>
      </c>
    </row>
    <row r="48" spans="1:5" x14ac:dyDescent="0.2">
      <c r="A48" s="4"/>
      <c r="B48" s="4" t="s">
        <v>49</v>
      </c>
      <c r="C48" s="8">
        <f>C44*C47/(1+C47)</f>
        <v>0</v>
      </c>
    </row>
    <row r="49" spans="1:3" x14ac:dyDescent="0.2">
      <c r="A49" s="7"/>
      <c r="B49" s="7"/>
      <c r="C49" s="18"/>
    </row>
    <row r="50" spans="1:3" x14ac:dyDescent="0.2">
      <c r="A50" s="7" t="s">
        <v>51</v>
      </c>
      <c r="B50" s="7"/>
      <c r="C50" s="18">
        <f>C44-C48</f>
        <v>0</v>
      </c>
    </row>
    <row r="51" spans="1:3" x14ac:dyDescent="0.2">
      <c r="A51" s="7"/>
      <c r="B51" s="7"/>
      <c r="C51" s="12"/>
    </row>
    <row r="52" spans="1:3" x14ac:dyDescent="0.2">
      <c r="A52" s="2" t="s">
        <v>52</v>
      </c>
      <c r="B52" s="2"/>
      <c r="C52" s="2"/>
    </row>
    <row r="53" spans="1:3" x14ac:dyDescent="0.2">
      <c r="A53" s="3"/>
      <c r="B53" s="1" t="s">
        <v>53</v>
      </c>
      <c r="C53" s="10">
        <f>C6</f>
        <v>0</v>
      </c>
    </row>
    <row r="54" spans="1:3" x14ac:dyDescent="0.2">
      <c r="A54" s="3"/>
      <c r="B54" s="1" t="s">
        <v>54</v>
      </c>
      <c r="C54" s="10">
        <f>C42+C35+C15+C10+C48</f>
        <v>605000</v>
      </c>
    </row>
    <row r="55" spans="1:3" x14ac:dyDescent="0.2">
      <c r="A55" s="4"/>
      <c r="B55" s="4" t="s">
        <v>13</v>
      </c>
      <c r="C55" s="8">
        <f>C53-C54</f>
        <v>-605000</v>
      </c>
    </row>
    <row r="56" spans="1:3" x14ac:dyDescent="0.2">
      <c r="A56" s="1"/>
      <c r="B56" s="1"/>
      <c r="C56" s="1"/>
    </row>
    <row r="57" spans="1:3" x14ac:dyDescent="0.2">
      <c r="A57" s="7" t="s">
        <v>55</v>
      </c>
      <c r="C57" s="18">
        <v>1470000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306A-8B38-4CED-A44B-8EF0C6F081D8}">
  <dimension ref="A1:F57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2" max="2" width="59" customWidth="1"/>
    <col min="3" max="3" width="21.5" customWidth="1"/>
    <col min="4" max="4" width="11.5" customWidth="1"/>
    <col min="5" max="5" width="45.1640625" bestFit="1" customWidth="1"/>
    <col min="6" max="6" width="14.5" customWidth="1"/>
  </cols>
  <sheetData>
    <row r="1" spans="1:6" x14ac:dyDescent="0.2">
      <c r="A1" s="31" t="s">
        <v>58</v>
      </c>
    </row>
    <row r="2" spans="1:6" x14ac:dyDescent="0.2">
      <c r="A2" s="1"/>
      <c r="B2" s="1"/>
      <c r="C2" s="1"/>
    </row>
    <row r="3" spans="1:6" x14ac:dyDescent="0.2">
      <c r="A3" s="2" t="s">
        <v>0</v>
      </c>
      <c r="B3" s="2"/>
      <c r="C3" s="2"/>
      <c r="E3" s="30" t="s">
        <v>21</v>
      </c>
      <c r="F3" s="53"/>
    </row>
    <row r="4" spans="1:6" x14ac:dyDescent="0.2">
      <c r="A4" s="3"/>
      <c r="B4" s="22" t="s">
        <v>1</v>
      </c>
      <c r="C4" s="23"/>
      <c r="E4" s="19" t="s">
        <v>17</v>
      </c>
      <c r="F4" s="19">
        <v>10</v>
      </c>
    </row>
    <row r="5" spans="1:6" x14ac:dyDescent="0.2">
      <c r="A5" s="1"/>
      <c r="B5" s="23" t="s">
        <v>2</v>
      </c>
      <c r="C5" s="24"/>
      <c r="E5" s="19" t="s">
        <v>18</v>
      </c>
      <c r="F5" s="20">
        <v>750000</v>
      </c>
    </row>
    <row r="6" spans="1:6" x14ac:dyDescent="0.2">
      <c r="A6" s="4"/>
      <c r="B6" s="4" t="s">
        <v>3</v>
      </c>
      <c r="C6" s="5"/>
      <c r="E6" s="19" t="s">
        <v>19</v>
      </c>
      <c r="F6" s="21">
        <v>0.05</v>
      </c>
    </row>
    <row r="7" spans="1:6" x14ac:dyDescent="0.2">
      <c r="A7" s="1"/>
      <c r="B7" s="1"/>
      <c r="C7" s="1"/>
      <c r="E7" s="19" t="s">
        <v>20</v>
      </c>
      <c r="F7" s="21">
        <v>0.15</v>
      </c>
    </row>
    <row r="8" spans="1:6" x14ac:dyDescent="0.2">
      <c r="A8" s="2" t="s">
        <v>4</v>
      </c>
      <c r="B8" s="2"/>
      <c r="C8" s="2"/>
      <c r="E8" s="19" t="s">
        <v>23</v>
      </c>
      <c r="F8" s="20">
        <v>0</v>
      </c>
    </row>
    <row r="9" spans="1:6" x14ac:dyDescent="0.2">
      <c r="A9" s="3"/>
      <c r="B9" s="22" t="s">
        <v>5</v>
      </c>
      <c r="C9" s="25"/>
      <c r="E9" s="19" t="s">
        <v>15</v>
      </c>
      <c r="F9" s="20">
        <v>0</v>
      </c>
    </row>
    <row r="10" spans="1:6" x14ac:dyDescent="0.2">
      <c r="A10" s="1"/>
      <c r="B10" s="1" t="s">
        <v>6</v>
      </c>
      <c r="C10" s="6"/>
      <c r="E10" s="19" t="s">
        <v>26</v>
      </c>
      <c r="F10" s="20">
        <v>0</v>
      </c>
    </row>
    <row r="11" spans="1:6" x14ac:dyDescent="0.2">
      <c r="A11" s="4"/>
      <c r="B11" s="4" t="s">
        <v>7</v>
      </c>
      <c r="C11" s="5"/>
      <c r="E11" s="19" t="s">
        <v>24</v>
      </c>
      <c r="F11" s="20">
        <v>0</v>
      </c>
    </row>
    <row r="12" spans="1:6" x14ac:dyDescent="0.2">
      <c r="A12" s="1"/>
      <c r="B12" s="1"/>
      <c r="C12" s="1"/>
      <c r="E12" s="19" t="s">
        <v>27</v>
      </c>
      <c r="F12" s="20">
        <v>450000</v>
      </c>
    </row>
    <row r="13" spans="1:6" x14ac:dyDescent="0.2">
      <c r="A13" s="2" t="s">
        <v>8</v>
      </c>
      <c r="B13" s="2"/>
      <c r="C13" s="2"/>
      <c r="E13" s="19" t="s">
        <v>25</v>
      </c>
      <c r="F13" s="21">
        <v>0</v>
      </c>
    </row>
    <row r="14" spans="1:6" x14ac:dyDescent="0.2">
      <c r="A14" s="3"/>
      <c r="B14" s="22" t="s">
        <v>50</v>
      </c>
      <c r="C14" s="25"/>
      <c r="E14" s="19" t="s">
        <v>30</v>
      </c>
      <c r="F14" s="20">
        <v>0</v>
      </c>
    </row>
    <row r="15" spans="1:6" x14ac:dyDescent="0.2">
      <c r="A15" s="4"/>
      <c r="B15" s="4" t="s">
        <v>9</v>
      </c>
      <c r="C15" s="5"/>
      <c r="E15" s="19" t="s">
        <v>33</v>
      </c>
      <c r="F15" s="19">
        <v>12</v>
      </c>
    </row>
    <row r="16" spans="1:6" x14ac:dyDescent="0.2">
      <c r="A16" s="7"/>
      <c r="B16" s="7"/>
      <c r="C16" s="16"/>
      <c r="E16" s="19" t="s">
        <v>35</v>
      </c>
      <c r="F16" s="19">
        <v>6</v>
      </c>
    </row>
    <row r="17" spans="1:6" x14ac:dyDescent="0.2">
      <c r="A17" s="7" t="s">
        <v>38</v>
      </c>
      <c r="B17" s="7"/>
      <c r="C17" s="16"/>
      <c r="E17" s="19" t="s">
        <v>34</v>
      </c>
      <c r="F17" s="21">
        <v>0.08</v>
      </c>
    </row>
    <row r="18" spans="1:6" x14ac:dyDescent="0.2">
      <c r="A18" s="7"/>
      <c r="B18" s="7"/>
      <c r="C18" s="16"/>
      <c r="E18" s="19" t="s">
        <v>31</v>
      </c>
      <c r="F18" s="20">
        <v>10000</v>
      </c>
    </row>
    <row r="19" spans="1:6" x14ac:dyDescent="0.2">
      <c r="A19" s="1"/>
      <c r="B19" s="1"/>
      <c r="C19" s="1"/>
      <c r="E19" s="19" t="s">
        <v>36</v>
      </c>
      <c r="F19" s="20">
        <v>10000</v>
      </c>
    </row>
    <row r="20" spans="1:6" x14ac:dyDescent="0.2">
      <c r="A20" s="2" t="s">
        <v>22</v>
      </c>
      <c r="B20" s="2"/>
      <c r="C20" s="2"/>
      <c r="E20" s="19" t="s">
        <v>42</v>
      </c>
      <c r="F20" s="19">
        <v>3</v>
      </c>
    </row>
    <row r="21" spans="1:6" x14ac:dyDescent="0.2">
      <c r="A21" s="1"/>
      <c r="B21" s="7" t="s">
        <v>14</v>
      </c>
      <c r="C21" s="27"/>
      <c r="E21" s="19" t="s">
        <v>48</v>
      </c>
      <c r="F21" s="21">
        <v>0.04</v>
      </c>
    </row>
    <row r="22" spans="1:6" x14ac:dyDescent="0.2">
      <c r="A22" s="1"/>
      <c r="B22" s="26" t="s">
        <v>23</v>
      </c>
      <c r="C22" s="28"/>
    </row>
    <row r="23" spans="1:6" x14ac:dyDescent="0.2">
      <c r="A23" s="1"/>
      <c r="B23" s="26" t="s">
        <v>15</v>
      </c>
      <c r="C23" s="28"/>
    </row>
    <row r="24" spans="1:6" x14ac:dyDescent="0.2">
      <c r="A24" s="1"/>
      <c r="B24" s="26" t="s">
        <v>16</v>
      </c>
      <c r="C24" s="28"/>
      <c r="D24" s="13"/>
    </row>
    <row r="25" spans="1:6" x14ac:dyDescent="0.2">
      <c r="A25" s="1"/>
      <c r="B25" s="7" t="s">
        <v>10</v>
      </c>
      <c r="C25" s="27"/>
    </row>
    <row r="26" spans="1:6" x14ac:dyDescent="0.2">
      <c r="A26" s="1"/>
      <c r="B26" s="26" t="s">
        <v>24</v>
      </c>
      <c r="C26" s="28"/>
    </row>
    <row r="27" spans="1:6" x14ac:dyDescent="0.2">
      <c r="A27" s="1"/>
      <c r="B27" s="26" t="s">
        <v>28</v>
      </c>
      <c r="C27" s="28"/>
      <c r="D27" s="15"/>
    </row>
    <row r="28" spans="1:6" x14ac:dyDescent="0.2">
      <c r="A28" s="1"/>
      <c r="B28" s="26" t="s">
        <v>25</v>
      </c>
      <c r="C28" s="28"/>
    </row>
    <row r="29" spans="1:6" x14ac:dyDescent="0.2">
      <c r="A29" s="1"/>
      <c r="B29" s="7" t="s">
        <v>11</v>
      </c>
      <c r="C29" s="27"/>
    </row>
    <row r="30" spans="1:6" x14ac:dyDescent="0.2">
      <c r="A30" s="1"/>
      <c r="B30" s="26" t="s">
        <v>29</v>
      </c>
      <c r="C30" s="28"/>
      <c r="E30" s="17"/>
    </row>
    <row r="31" spans="1:6" x14ac:dyDescent="0.2">
      <c r="A31" s="1"/>
      <c r="B31" s="7" t="s">
        <v>32</v>
      </c>
      <c r="C31" s="27"/>
    </row>
    <row r="32" spans="1:6" x14ac:dyDescent="0.2">
      <c r="A32" s="1"/>
      <c r="B32" s="14" t="s">
        <v>37</v>
      </c>
      <c r="C32" s="27"/>
    </row>
    <row r="33" spans="1:5" x14ac:dyDescent="0.2">
      <c r="A33" s="1"/>
      <c r="B33" s="26" t="s">
        <v>31</v>
      </c>
      <c r="C33" s="28"/>
      <c r="E33" s="17"/>
    </row>
    <row r="34" spans="1:5" x14ac:dyDescent="0.2">
      <c r="A34" s="1"/>
      <c r="B34" s="26" t="s">
        <v>36</v>
      </c>
      <c r="C34" s="28"/>
    </row>
    <row r="35" spans="1:5" x14ac:dyDescent="0.2">
      <c r="A35" s="4"/>
      <c r="B35" s="4" t="s">
        <v>12</v>
      </c>
      <c r="C35" s="8"/>
    </row>
    <row r="36" spans="1:5" x14ac:dyDescent="0.2">
      <c r="A36" s="7"/>
      <c r="B36" s="7"/>
      <c r="C36" s="18"/>
      <c r="E36" s="17"/>
    </row>
    <row r="37" spans="1:5" x14ac:dyDescent="0.2">
      <c r="A37" s="7" t="s">
        <v>43</v>
      </c>
      <c r="B37" s="7"/>
      <c r="C37" s="18"/>
    </row>
    <row r="38" spans="1:5" x14ac:dyDescent="0.2">
      <c r="A38" s="7"/>
      <c r="B38" s="7"/>
      <c r="C38" s="18"/>
      <c r="E38" s="17"/>
    </row>
    <row r="39" spans="1:5" x14ac:dyDescent="0.2">
      <c r="A39" s="2" t="s">
        <v>39</v>
      </c>
      <c r="B39" s="2"/>
      <c r="C39" s="2"/>
    </row>
    <row r="40" spans="1:5" x14ac:dyDescent="0.2">
      <c r="A40" s="3"/>
      <c r="B40" s="3" t="s">
        <v>46</v>
      </c>
      <c r="C40" s="9"/>
    </row>
    <row r="41" spans="1:5" x14ac:dyDescent="0.2">
      <c r="A41" s="3"/>
      <c r="B41" s="14" t="s">
        <v>41</v>
      </c>
      <c r="C41" s="17"/>
    </row>
    <row r="42" spans="1:5" x14ac:dyDescent="0.2">
      <c r="A42" s="4"/>
      <c r="B42" s="4" t="s">
        <v>40</v>
      </c>
      <c r="C42" s="11"/>
    </row>
    <row r="43" spans="1:5" x14ac:dyDescent="0.2">
      <c r="A43" s="7"/>
      <c r="B43" s="7"/>
      <c r="C43" s="12"/>
    </row>
    <row r="44" spans="1:5" x14ac:dyDescent="0.2">
      <c r="A44" s="7" t="s">
        <v>44</v>
      </c>
      <c r="B44" s="7"/>
      <c r="C44" s="12"/>
    </row>
    <row r="45" spans="1:5" x14ac:dyDescent="0.2">
      <c r="A45" s="7"/>
      <c r="B45" s="7"/>
      <c r="C45" s="12"/>
    </row>
    <row r="46" spans="1:5" x14ac:dyDescent="0.2">
      <c r="A46" s="2" t="s">
        <v>45</v>
      </c>
      <c r="B46" s="2"/>
      <c r="C46" s="2"/>
    </row>
    <row r="47" spans="1:5" x14ac:dyDescent="0.2">
      <c r="A47" s="3"/>
      <c r="B47" s="22" t="s">
        <v>47</v>
      </c>
      <c r="C47" s="29"/>
    </row>
    <row r="48" spans="1:5" x14ac:dyDescent="0.2">
      <c r="A48" s="4"/>
      <c r="B48" s="4" t="s">
        <v>49</v>
      </c>
      <c r="C48" s="8"/>
    </row>
    <row r="49" spans="1:3" x14ac:dyDescent="0.2">
      <c r="A49" s="7"/>
      <c r="B49" s="7"/>
      <c r="C49" s="18"/>
    </row>
    <row r="50" spans="1:3" x14ac:dyDescent="0.2">
      <c r="A50" s="7" t="s">
        <v>51</v>
      </c>
      <c r="B50" s="7"/>
      <c r="C50" s="18"/>
    </row>
    <row r="51" spans="1:3" x14ac:dyDescent="0.2">
      <c r="A51" s="7"/>
      <c r="B51" s="7"/>
      <c r="C51" s="12"/>
    </row>
    <row r="52" spans="1:3" x14ac:dyDescent="0.2">
      <c r="A52" s="2" t="s">
        <v>52</v>
      </c>
      <c r="B52" s="2"/>
      <c r="C52" s="2"/>
    </row>
    <row r="53" spans="1:3" x14ac:dyDescent="0.2">
      <c r="A53" s="3"/>
      <c r="B53" s="1" t="s">
        <v>53</v>
      </c>
      <c r="C53" s="10"/>
    </row>
    <row r="54" spans="1:3" x14ac:dyDescent="0.2">
      <c r="A54" s="3"/>
      <c r="B54" s="1" t="s">
        <v>54</v>
      </c>
      <c r="C54" s="10"/>
    </row>
    <row r="55" spans="1:3" x14ac:dyDescent="0.2">
      <c r="A55" s="4"/>
      <c r="B55" s="4" t="s">
        <v>13</v>
      </c>
      <c r="C55" s="8"/>
    </row>
    <row r="56" spans="1:3" x14ac:dyDescent="0.2">
      <c r="A56" s="1"/>
      <c r="B56" s="1"/>
      <c r="C56" s="1"/>
    </row>
    <row r="57" spans="1:3" x14ac:dyDescent="0.2">
      <c r="A57" s="7" t="s">
        <v>55</v>
      </c>
      <c r="C5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F0ED-C4E1-AA41-8F5B-9E410751E53D}">
  <sheetPr>
    <tabColor theme="9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8BBB-48A0-7641-B427-E8FB0FE21ABC}">
  <dimension ref="A1:F57"/>
  <sheetViews>
    <sheetView tabSelected="1" zoomScale="118" workbookViewId="0"/>
  </sheetViews>
  <sheetFormatPr baseColWidth="10" defaultColWidth="8.83203125" defaultRowHeight="15" x14ac:dyDescent="0.2"/>
  <cols>
    <col min="2" max="2" width="60" customWidth="1"/>
    <col min="3" max="3" width="21.5" customWidth="1"/>
    <col min="4" max="4" width="11.5" customWidth="1"/>
    <col min="5" max="5" width="45.1640625" bestFit="1" customWidth="1"/>
    <col min="6" max="6" width="14.5" customWidth="1"/>
  </cols>
  <sheetData>
    <row r="1" spans="1:6" x14ac:dyDescent="0.2">
      <c r="A1" s="31" t="s">
        <v>56</v>
      </c>
    </row>
    <row r="2" spans="1:6" x14ac:dyDescent="0.2">
      <c r="A2" s="1"/>
      <c r="B2" s="1"/>
      <c r="C2" s="1"/>
    </row>
    <row r="3" spans="1:6" x14ac:dyDescent="0.2">
      <c r="A3" s="2" t="s">
        <v>0</v>
      </c>
      <c r="B3" s="2"/>
      <c r="C3" s="2"/>
      <c r="E3" s="30" t="s">
        <v>21</v>
      </c>
      <c r="F3" s="30"/>
    </row>
    <row r="4" spans="1:6" x14ac:dyDescent="0.2">
      <c r="A4" s="3"/>
      <c r="B4" s="22" t="s">
        <v>1</v>
      </c>
      <c r="C4" s="23">
        <f>F4</f>
        <v>35</v>
      </c>
      <c r="E4" s="19" t="s">
        <v>17</v>
      </c>
      <c r="F4" s="19">
        <v>35</v>
      </c>
    </row>
    <row r="5" spans="1:6" x14ac:dyDescent="0.2">
      <c r="A5" s="1"/>
      <c r="B5" s="23" t="s">
        <v>2</v>
      </c>
      <c r="C5" s="24">
        <f>F5</f>
        <v>690000</v>
      </c>
      <c r="E5" s="19" t="s">
        <v>18</v>
      </c>
      <c r="F5" s="20">
        <v>690000</v>
      </c>
    </row>
    <row r="6" spans="1:6" x14ac:dyDescent="0.2">
      <c r="A6" s="4"/>
      <c r="B6" s="4" t="s">
        <v>3</v>
      </c>
      <c r="C6" s="5">
        <f>C4*C5</f>
        <v>24150000</v>
      </c>
      <c r="E6" s="19" t="s">
        <v>19</v>
      </c>
      <c r="F6" s="21">
        <v>0.05</v>
      </c>
    </row>
    <row r="7" spans="1:6" x14ac:dyDescent="0.2">
      <c r="A7" s="1"/>
      <c r="B7" s="1"/>
      <c r="C7" s="1"/>
      <c r="E7" s="19" t="s">
        <v>20</v>
      </c>
      <c r="F7" s="21">
        <v>0.17</v>
      </c>
    </row>
    <row r="8" spans="1:6" x14ac:dyDescent="0.2">
      <c r="A8" s="2" t="s">
        <v>4</v>
      </c>
      <c r="B8" s="2"/>
      <c r="C8" s="2"/>
      <c r="E8" s="19" t="s">
        <v>23</v>
      </c>
      <c r="F8" s="20">
        <v>50000</v>
      </c>
    </row>
    <row r="9" spans="1:6" x14ac:dyDescent="0.2">
      <c r="A9" s="3"/>
      <c r="B9" s="22" t="s">
        <v>5</v>
      </c>
      <c r="C9" s="25">
        <f>F6</f>
        <v>0.05</v>
      </c>
      <c r="E9" s="19" t="s">
        <v>15</v>
      </c>
      <c r="F9" s="20">
        <v>100000</v>
      </c>
    </row>
    <row r="10" spans="1:6" x14ac:dyDescent="0.2">
      <c r="A10" s="1"/>
      <c r="B10" s="1" t="s">
        <v>6</v>
      </c>
      <c r="C10" s="6">
        <f>C6*C9</f>
        <v>1207500</v>
      </c>
      <c r="E10" s="19" t="s">
        <v>26</v>
      </c>
      <c r="F10" s="20">
        <v>5000</v>
      </c>
    </row>
    <row r="11" spans="1:6" x14ac:dyDescent="0.2">
      <c r="A11" s="4"/>
      <c r="B11" s="4" t="s">
        <v>7</v>
      </c>
      <c r="C11" s="5">
        <f>C6-C10</f>
        <v>22942500</v>
      </c>
      <c r="E11" s="19" t="s">
        <v>24</v>
      </c>
      <c r="F11" s="20">
        <v>150000</v>
      </c>
    </row>
    <row r="12" spans="1:6" x14ac:dyDescent="0.2">
      <c r="A12" s="1"/>
      <c r="B12" s="1"/>
      <c r="C12" s="1"/>
      <c r="E12" s="19" t="s">
        <v>27</v>
      </c>
      <c r="F12" s="20">
        <v>300000</v>
      </c>
    </row>
    <row r="13" spans="1:6" x14ac:dyDescent="0.2">
      <c r="A13" s="2" t="s">
        <v>8</v>
      </c>
      <c r="B13" s="2"/>
      <c r="C13" s="2"/>
      <c r="E13" s="19" t="s">
        <v>25</v>
      </c>
      <c r="F13" s="21">
        <v>0.04</v>
      </c>
    </row>
    <row r="14" spans="1:6" x14ac:dyDescent="0.2">
      <c r="A14" s="3"/>
      <c r="B14" s="22" t="s">
        <v>50</v>
      </c>
      <c r="C14" s="25">
        <f>F7</f>
        <v>0.17</v>
      </c>
      <c r="E14" s="19" t="s">
        <v>30</v>
      </c>
      <c r="F14" s="20">
        <v>80000</v>
      </c>
    </row>
    <row r="15" spans="1:6" x14ac:dyDescent="0.2">
      <c r="A15" s="4"/>
      <c r="B15" s="4" t="s">
        <v>9</v>
      </c>
      <c r="C15" s="5">
        <f>C11*(C14/(1+C14))</f>
        <v>3333525.6410256415</v>
      </c>
      <c r="E15" s="19" t="s">
        <v>33</v>
      </c>
      <c r="F15" s="19">
        <v>18</v>
      </c>
    </row>
    <row r="16" spans="1:6" x14ac:dyDescent="0.2">
      <c r="A16" s="7"/>
      <c r="B16" s="7"/>
      <c r="C16" s="16"/>
      <c r="E16" s="19" t="s">
        <v>35</v>
      </c>
      <c r="F16" s="19">
        <v>18</v>
      </c>
    </row>
    <row r="17" spans="1:6" x14ac:dyDescent="0.2">
      <c r="A17" s="7" t="s">
        <v>38</v>
      </c>
      <c r="B17" s="7"/>
      <c r="C17" s="16">
        <f>C11-C15</f>
        <v>19608974.35897436</v>
      </c>
      <c r="E17" s="19" t="s">
        <v>34</v>
      </c>
      <c r="F17" s="21">
        <v>0.08</v>
      </c>
    </row>
    <row r="18" spans="1:6" x14ac:dyDescent="0.2">
      <c r="A18" s="7"/>
      <c r="B18" s="7"/>
      <c r="C18" s="16"/>
      <c r="E18" s="19" t="s">
        <v>31</v>
      </c>
      <c r="F18" s="20">
        <v>25000</v>
      </c>
    </row>
    <row r="19" spans="1:6" x14ac:dyDescent="0.2">
      <c r="A19" s="1"/>
      <c r="B19" s="1"/>
      <c r="C19" s="1"/>
      <c r="E19" s="19" t="s">
        <v>36</v>
      </c>
      <c r="F19" s="20">
        <v>25000</v>
      </c>
    </row>
    <row r="20" spans="1:6" x14ac:dyDescent="0.2">
      <c r="A20" s="2" t="s">
        <v>22</v>
      </c>
      <c r="B20" s="2"/>
      <c r="C20" s="2"/>
      <c r="E20" s="19" t="s">
        <v>42</v>
      </c>
      <c r="F20" s="19">
        <v>6</v>
      </c>
    </row>
    <row r="21" spans="1:6" x14ac:dyDescent="0.2">
      <c r="A21" s="1"/>
      <c r="B21" s="7" t="s">
        <v>14</v>
      </c>
      <c r="C21" s="27">
        <f>SUM(C22:C24)</f>
        <v>325000</v>
      </c>
      <c r="E21" s="19" t="s">
        <v>48</v>
      </c>
      <c r="F21" s="21">
        <v>0.04</v>
      </c>
    </row>
    <row r="22" spans="1:6" x14ac:dyDescent="0.2">
      <c r="A22" s="1"/>
      <c r="B22" s="26" t="s">
        <v>23</v>
      </c>
      <c r="C22" s="28">
        <f>F8</f>
        <v>50000</v>
      </c>
    </row>
    <row r="23" spans="1:6" x14ac:dyDescent="0.2">
      <c r="A23" s="1"/>
      <c r="B23" s="26" t="s">
        <v>15</v>
      </c>
      <c r="C23" s="28">
        <f>F9</f>
        <v>100000</v>
      </c>
    </row>
    <row r="24" spans="1:6" x14ac:dyDescent="0.2">
      <c r="A24" s="1"/>
      <c r="B24" s="26" t="s">
        <v>16</v>
      </c>
      <c r="C24" s="28">
        <f>F10*F4</f>
        <v>175000</v>
      </c>
      <c r="D24" s="13"/>
    </row>
    <row r="25" spans="1:6" x14ac:dyDescent="0.2">
      <c r="A25" s="1"/>
      <c r="B25" s="7" t="s">
        <v>10</v>
      </c>
      <c r="C25" s="27">
        <f>SUM(C26:C28)</f>
        <v>11070000</v>
      </c>
    </row>
    <row r="26" spans="1:6" x14ac:dyDescent="0.2">
      <c r="A26" s="1"/>
      <c r="B26" s="26" t="s">
        <v>24</v>
      </c>
      <c r="C26" s="28">
        <f>F11</f>
        <v>150000</v>
      </c>
    </row>
    <row r="27" spans="1:6" x14ac:dyDescent="0.2">
      <c r="A27" s="1"/>
      <c r="B27" s="26" t="s">
        <v>28</v>
      </c>
      <c r="C27" s="28">
        <f>F12*F4</f>
        <v>10500000</v>
      </c>
      <c r="D27" s="15"/>
    </row>
    <row r="28" spans="1:6" x14ac:dyDescent="0.2">
      <c r="A28" s="1"/>
      <c r="B28" s="26" t="s">
        <v>25</v>
      </c>
      <c r="C28" s="28">
        <f>C27*F13</f>
        <v>420000</v>
      </c>
    </row>
    <row r="29" spans="1:6" x14ac:dyDescent="0.2">
      <c r="A29" s="1"/>
      <c r="B29" s="7" t="s">
        <v>11</v>
      </c>
      <c r="C29" s="27">
        <f>SUM(C30:C30)</f>
        <v>80000</v>
      </c>
    </row>
    <row r="30" spans="1:6" x14ac:dyDescent="0.2">
      <c r="A30" s="1"/>
      <c r="B30" s="26" t="s">
        <v>29</v>
      </c>
      <c r="C30" s="28">
        <f>F14</f>
        <v>80000</v>
      </c>
      <c r="E30" s="17"/>
    </row>
    <row r="31" spans="1:6" x14ac:dyDescent="0.2">
      <c r="A31" s="1"/>
      <c r="B31" s="7" t="s">
        <v>32</v>
      </c>
      <c r="C31" s="27">
        <f>C32+C33+C34</f>
        <v>2115500</v>
      </c>
    </row>
    <row r="32" spans="1:6" x14ac:dyDescent="0.2">
      <c r="A32" s="1"/>
      <c r="B32" s="14" t="s">
        <v>37</v>
      </c>
      <c r="C32" s="27">
        <f>(C29+C25+C21)*(F15+0.5*F16)/12*F17</f>
        <v>2065500</v>
      </c>
    </row>
    <row r="33" spans="1:5" x14ac:dyDescent="0.2">
      <c r="A33" s="1"/>
      <c r="B33" s="26" t="s">
        <v>31</v>
      </c>
      <c r="C33" s="28">
        <f>F18</f>
        <v>25000</v>
      </c>
      <c r="E33" s="17"/>
    </row>
    <row r="34" spans="1:5" x14ac:dyDescent="0.2">
      <c r="A34" s="1"/>
      <c r="B34" s="26" t="s">
        <v>36</v>
      </c>
      <c r="C34" s="28">
        <f>F19</f>
        <v>25000</v>
      </c>
    </row>
    <row r="35" spans="1:5" x14ac:dyDescent="0.2">
      <c r="A35" s="4"/>
      <c r="B35" s="4" t="s">
        <v>12</v>
      </c>
      <c r="C35" s="8">
        <f>C31+C29+C25+C21</f>
        <v>13590500</v>
      </c>
    </row>
    <row r="36" spans="1:5" x14ac:dyDescent="0.2">
      <c r="A36" s="7"/>
      <c r="B36" s="7"/>
      <c r="C36" s="18"/>
      <c r="E36" s="17"/>
    </row>
    <row r="37" spans="1:5" x14ac:dyDescent="0.2">
      <c r="A37" s="7" t="s">
        <v>43</v>
      </c>
      <c r="B37" s="7"/>
      <c r="C37" s="18">
        <f>C17-C35</f>
        <v>6018474.3589743599</v>
      </c>
    </row>
    <row r="38" spans="1:5" x14ac:dyDescent="0.2">
      <c r="A38" s="7"/>
      <c r="B38" s="7"/>
      <c r="C38" s="18"/>
      <c r="E38" s="17"/>
    </row>
    <row r="39" spans="1:5" x14ac:dyDescent="0.2">
      <c r="A39" s="2" t="s">
        <v>39</v>
      </c>
      <c r="B39" s="2"/>
      <c r="C39" s="2"/>
    </row>
    <row r="40" spans="1:5" x14ac:dyDescent="0.2">
      <c r="A40" s="3"/>
      <c r="B40" s="3" t="s">
        <v>46</v>
      </c>
      <c r="C40" s="9"/>
    </row>
    <row r="41" spans="1:5" x14ac:dyDescent="0.2">
      <c r="A41" s="3"/>
      <c r="B41" s="14" t="s">
        <v>41</v>
      </c>
      <c r="C41" s="17">
        <f>C37*(F20+F15+0.5*F16)/12*F17/(1+F17)</f>
        <v>1225985.5175688511</v>
      </c>
    </row>
    <row r="42" spans="1:5" x14ac:dyDescent="0.2">
      <c r="A42" s="4"/>
      <c r="B42" s="4" t="s">
        <v>40</v>
      </c>
      <c r="C42" s="11">
        <f>C41</f>
        <v>1225985.5175688511</v>
      </c>
    </row>
    <row r="43" spans="1:5" x14ac:dyDescent="0.2">
      <c r="A43" s="7"/>
      <c r="B43" s="7"/>
      <c r="C43" s="12"/>
    </row>
    <row r="44" spans="1:5" x14ac:dyDescent="0.2">
      <c r="A44" s="7" t="s">
        <v>44</v>
      </c>
      <c r="B44" s="7"/>
      <c r="C44" s="12">
        <f>C37-C42</f>
        <v>4792488.841405509</v>
      </c>
    </row>
    <row r="45" spans="1:5" x14ac:dyDescent="0.2">
      <c r="A45" s="7"/>
      <c r="B45" s="7"/>
      <c r="C45" s="12"/>
    </row>
    <row r="46" spans="1:5" x14ac:dyDescent="0.2">
      <c r="A46" s="2" t="s">
        <v>45</v>
      </c>
      <c r="B46" s="2"/>
      <c r="C46" s="2"/>
    </row>
    <row r="47" spans="1:5" x14ac:dyDescent="0.2">
      <c r="A47" s="3"/>
      <c r="B47" s="22" t="s">
        <v>47</v>
      </c>
      <c r="C47" s="29">
        <f>F21</f>
        <v>0.04</v>
      </c>
    </row>
    <row r="48" spans="1:5" x14ac:dyDescent="0.2">
      <c r="A48" s="4"/>
      <c r="B48" s="4" t="s">
        <v>49</v>
      </c>
      <c r="C48" s="8">
        <f>C44*C47/(1+C47)</f>
        <v>184326.49390021191</v>
      </c>
    </row>
    <row r="49" spans="1:3" x14ac:dyDescent="0.2">
      <c r="A49" s="7"/>
      <c r="B49" s="7"/>
      <c r="C49" s="18"/>
    </row>
    <row r="50" spans="1:3" x14ac:dyDescent="0.2">
      <c r="A50" s="7" t="s">
        <v>51</v>
      </c>
      <c r="B50" s="7"/>
      <c r="C50" s="18">
        <f>C44-C48</f>
        <v>4608162.3475052975</v>
      </c>
    </row>
    <row r="51" spans="1:3" x14ac:dyDescent="0.2">
      <c r="A51" s="7"/>
      <c r="B51" s="7"/>
      <c r="C51" s="12"/>
    </row>
    <row r="52" spans="1:3" x14ac:dyDescent="0.2">
      <c r="A52" s="2" t="s">
        <v>52</v>
      </c>
      <c r="B52" s="2"/>
      <c r="C52" s="2"/>
    </row>
    <row r="53" spans="1:3" x14ac:dyDescent="0.2">
      <c r="A53" s="3"/>
      <c r="B53" s="1" t="s">
        <v>53</v>
      </c>
      <c r="C53" s="10">
        <f>C6</f>
        <v>24150000</v>
      </c>
    </row>
    <row r="54" spans="1:3" x14ac:dyDescent="0.2">
      <c r="A54" s="3"/>
      <c r="B54" s="1" t="s">
        <v>54</v>
      </c>
      <c r="C54" s="10">
        <f>C42+C35+C15+C10+C48</f>
        <v>19541837.652494706</v>
      </c>
    </row>
    <row r="55" spans="1:3" x14ac:dyDescent="0.2">
      <c r="A55" s="4"/>
      <c r="B55" s="4" t="s">
        <v>13</v>
      </c>
      <c r="C55" s="8">
        <f>C53-C54</f>
        <v>4608162.3475052938</v>
      </c>
    </row>
    <row r="56" spans="1:3" x14ac:dyDescent="0.2">
      <c r="A56" s="1"/>
      <c r="B56" s="1"/>
      <c r="C56" s="1"/>
    </row>
    <row r="57" spans="1:3" x14ac:dyDescent="0.2">
      <c r="A57" s="7" t="s">
        <v>55</v>
      </c>
      <c r="C57" s="18">
        <v>4600000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A2BE-9AAC-3F46-A215-88083E9ED846}">
  <dimension ref="A1:F57"/>
  <sheetViews>
    <sheetView zoomScale="120" zoomScaleNormal="120" workbookViewId="0"/>
  </sheetViews>
  <sheetFormatPr baseColWidth="10" defaultColWidth="8.83203125" defaultRowHeight="15" x14ac:dyDescent="0.2"/>
  <cols>
    <col min="2" max="2" width="60.33203125" customWidth="1"/>
    <col min="3" max="3" width="21.5" customWidth="1"/>
    <col min="4" max="4" width="11.5" customWidth="1"/>
    <col min="5" max="5" width="45.1640625" bestFit="1" customWidth="1"/>
    <col min="6" max="6" width="14.5" customWidth="1"/>
  </cols>
  <sheetData>
    <row r="1" spans="1:6" x14ac:dyDescent="0.2">
      <c r="A1" s="31" t="s">
        <v>57</v>
      </c>
    </row>
    <row r="2" spans="1:6" x14ac:dyDescent="0.2">
      <c r="A2" s="1"/>
      <c r="B2" s="1"/>
      <c r="C2" s="1"/>
    </row>
    <row r="3" spans="1:6" x14ac:dyDescent="0.2">
      <c r="A3" s="2" t="s">
        <v>0</v>
      </c>
      <c r="B3" s="2"/>
      <c r="C3" s="2"/>
      <c r="E3" s="51" t="s">
        <v>21</v>
      </c>
      <c r="F3" s="51"/>
    </row>
    <row r="4" spans="1:6" x14ac:dyDescent="0.2">
      <c r="A4" s="3"/>
      <c r="B4" s="22" t="s">
        <v>1</v>
      </c>
      <c r="C4" s="23">
        <f>F4</f>
        <v>35</v>
      </c>
      <c r="E4" s="19" t="s">
        <v>17</v>
      </c>
      <c r="F4" s="19">
        <v>35</v>
      </c>
    </row>
    <row r="5" spans="1:6" x14ac:dyDescent="0.2">
      <c r="A5" s="1"/>
      <c r="B5" s="43" t="s">
        <v>2</v>
      </c>
      <c r="C5" s="42">
        <f>F5</f>
        <v>650000</v>
      </c>
      <c r="E5" s="30" t="s">
        <v>18</v>
      </c>
      <c r="F5" s="50">
        <v>650000</v>
      </c>
    </row>
    <row r="6" spans="1:6" x14ac:dyDescent="0.2">
      <c r="A6" s="4"/>
      <c r="B6" s="4" t="s">
        <v>3</v>
      </c>
      <c r="C6" s="5">
        <f>C4*C5</f>
        <v>22750000</v>
      </c>
      <c r="E6" s="19" t="s">
        <v>19</v>
      </c>
      <c r="F6" s="21">
        <v>0.05</v>
      </c>
    </row>
    <row r="7" spans="1:6" x14ac:dyDescent="0.2">
      <c r="A7" s="1"/>
      <c r="B7" s="1"/>
      <c r="C7" s="1"/>
      <c r="E7" s="30" t="s">
        <v>20</v>
      </c>
      <c r="F7" s="52">
        <v>0.2</v>
      </c>
    </row>
    <row r="8" spans="1:6" x14ac:dyDescent="0.2">
      <c r="A8" s="2" t="s">
        <v>4</v>
      </c>
      <c r="B8" s="2"/>
      <c r="C8" s="2"/>
      <c r="E8" s="19" t="s">
        <v>23</v>
      </c>
      <c r="F8" s="20">
        <v>50000</v>
      </c>
    </row>
    <row r="9" spans="1:6" x14ac:dyDescent="0.2">
      <c r="A9" s="3"/>
      <c r="B9" s="22" t="s">
        <v>5</v>
      </c>
      <c r="C9" s="25">
        <f>F6</f>
        <v>0.05</v>
      </c>
      <c r="E9" s="19" t="s">
        <v>15</v>
      </c>
      <c r="F9" s="20">
        <v>100000</v>
      </c>
    </row>
    <row r="10" spans="1:6" x14ac:dyDescent="0.2">
      <c r="A10" s="1"/>
      <c r="B10" s="1" t="s">
        <v>6</v>
      </c>
      <c r="C10" s="6">
        <f>C6*C9</f>
        <v>1137500</v>
      </c>
      <c r="E10" s="19" t="s">
        <v>26</v>
      </c>
      <c r="F10" s="20">
        <v>5000</v>
      </c>
    </row>
    <row r="11" spans="1:6" x14ac:dyDescent="0.2">
      <c r="A11" s="4"/>
      <c r="B11" s="4" t="s">
        <v>7</v>
      </c>
      <c r="C11" s="5">
        <f>C6-C10</f>
        <v>21612500</v>
      </c>
      <c r="E11" s="19" t="s">
        <v>24</v>
      </c>
      <c r="F11" s="20">
        <v>150000</v>
      </c>
    </row>
    <row r="12" spans="1:6" x14ac:dyDescent="0.2">
      <c r="A12" s="1"/>
      <c r="B12" s="1"/>
      <c r="C12" s="1"/>
      <c r="E12" s="30" t="s">
        <v>27</v>
      </c>
      <c r="F12" s="50">
        <v>325000</v>
      </c>
    </row>
    <row r="13" spans="1:6" x14ac:dyDescent="0.2">
      <c r="A13" s="2" t="s">
        <v>8</v>
      </c>
      <c r="B13" s="2"/>
      <c r="C13" s="2"/>
      <c r="E13" s="19" t="s">
        <v>25</v>
      </c>
      <c r="F13" s="21">
        <v>0.04</v>
      </c>
    </row>
    <row r="14" spans="1:6" x14ac:dyDescent="0.2">
      <c r="A14" s="3"/>
      <c r="B14" s="46" t="s">
        <v>50</v>
      </c>
      <c r="C14" s="47">
        <f>F7</f>
        <v>0.2</v>
      </c>
      <c r="E14" s="19" t="s">
        <v>30</v>
      </c>
      <c r="F14" s="20">
        <v>80000</v>
      </c>
    </row>
    <row r="15" spans="1:6" x14ac:dyDescent="0.2">
      <c r="A15" s="4"/>
      <c r="B15" s="4" t="s">
        <v>9</v>
      </c>
      <c r="C15" s="5">
        <f>C11*(C14/(1+C14))</f>
        <v>3602083.333333334</v>
      </c>
      <c r="E15" s="30" t="s">
        <v>33</v>
      </c>
      <c r="F15" s="30">
        <v>24</v>
      </c>
    </row>
    <row r="16" spans="1:6" x14ac:dyDescent="0.2">
      <c r="A16" s="7"/>
      <c r="B16" s="7"/>
      <c r="C16" s="16"/>
      <c r="E16" s="19" t="s">
        <v>35</v>
      </c>
      <c r="F16" s="19">
        <v>18</v>
      </c>
    </row>
    <row r="17" spans="1:6" x14ac:dyDescent="0.2">
      <c r="A17" s="7" t="s">
        <v>38</v>
      </c>
      <c r="B17" s="7"/>
      <c r="C17" s="16">
        <f>C11-C15</f>
        <v>18010416.666666664</v>
      </c>
      <c r="E17" s="19" t="s">
        <v>34</v>
      </c>
      <c r="F17" s="21">
        <v>0.1</v>
      </c>
    </row>
    <row r="18" spans="1:6" x14ac:dyDescent="0.2">
      <c r="A18" s="7"/>
      <c r="B18" s="7"/>
      <c r="C18" s="16"/>
      <c r="E18" s="19" t="s">
        <v>31</v>
      </c>
      <c r="F18" s="20">
        <v>25000</v>
      </c>
    </row>
    <row r="19" spans="1:6" x14ac:dyDescent="0.2">
      <c r="A19" s="1"/>
      <c r="B19" s="1"/>
      <c r="C19" s="1"/>
      <c r="E19" s="19" t="s">
        <v>36</v>
      </c>
      <c r="F19" s="20">
        <v>25000</v>
      </c>
    </row>
    <row r="20" spans="1:6" x14ac:dyDescent="0.2">
      <c r="A20" s="2" t="s">
        <v>22</v>
      </c>
      <c r="B20" s="2"/>
      <c r="C20" s="2"/>
      <c r="E20" s="19" t="s">
        <v>42</v>
      </c>
      <c r="F20" s="19">
        <v>6</v>
      </c>
    </row>
    <row r="21" spans="1:6" x14ac:dyDescent="0.2">
      <c r="A21" s="1"/>
      <c r="B21" s="7" t="s">
        <v>14</v>
      </c>
      <c r="C21" s="27">
        <f>SUM(C22:C24)</f>
        <v>325000</v>
      </c>
      <c r="E21" s="19" t="s">
        <v>48</v>
      </c>
      <c r="F21" s="21">
        <v>0.04</v>
      </c>
    </row>
    <row r="22" spans="1:6" x14ac:dyDescent="0.2">
      <c r="A22" s="1"/>
      <c r="B22" s="26" t="s">
        <v>23</v>
      </c>
      <c r="C22" s="28">
        <f>F8</f>
        <v>50000</v>
      </c>
    </row>
    <row r="23" spans="1:6" x14ac:dyDescent="0.2">
      <c r="A23" s="1"/>
      <c r="B23" s="26" t="s">
        <v>15</v>
      </c>
      <c r="C23" s="28">
        <f>F9</f>
        <v>100000</v>
      </c>
    </row>
    <row r="24" spans="1:6" x14ac:dyDescent="0.2">
      <c r="A24" s="1"/>
      <c r="B24" s="26" t="s">
        <v>16</v>
      </c>
      <c r="C24" s="28">
        <f>F10*F4</f>
        <v>175000</v>
      </c>
      <c r="D24" s="13"/>
    </row>
    <row r="25" spans="1:6" x14ac:dyDescent="0.2">
      <c r="A25" s="1"/>
      <c r="B25" s="7" t="s">
        <v>10</v>
      </c>
      <c r="C25" s="27">
        <f>SUM(C26:C28)</f>
        <v>11980000</v>
      </c>
    </row>
    <row r="26" spans="1:6" x14ac:dyDescent="0.2">
      <c r="A26" s="1"/>
      <c r="B26" s="26" t="s">
        <v>24</v>
      </c>
      <c r="C26" s="28">
        <f>F11</f>
        <v>150000</v>
      </c>
    </row>
    <row r="27" spans="1:6" x14ac:dyDescent="0.2">
      <c r="A27" s="1"/>
      <c r="B27" s="48" t="s">
        <v>28</v>
      </c>
      <c r="C27" s="49">
        <f>F12*F4</f>
        <v>11375000</v>
      </c>
      <c r="D27" s="15"/>
    </row>
    <row r="28" spans="1:6" x14ac:dyDescent="0.2">
      <c r="A28" s="1"/>
      <c r="B28" s="26" t="s">
        <v>25</v>
      </c>
      <c r="C28" s="28">
        <f>C27*F13</f>
        <v>455000</v>
      </c>
    </row>
    <row r="29" spans="1:6" x14ac:dyDescent="0.2">
      <c r="A29" s="1"/>
      <c r="B29" s="7" t="s">
        <v>11</v>
      </c>
      <c r="C29" s="27">
        <f>SUM(C30:C30)</f>
        <v>80000</v>
      </c>
    </row>
    <row r="30" spans="1:6" x14ac:dyDescent="0.2">
      <c r="A30" s="1"/>
      <c r="B30" s="26" t="s">
        <v>29</v>
      </c>
      <c r="C30" s="28">
        <f>F14</f>
        <v>80000</v>
      </c>
      <c r="E30" s="17"/>
    </row>
    <row r="31" spans="1:6" x14ac:dyDescent="0.2">
      <c r="A31" s="1"/>
      <c r="B31" s="7" t="s">
        <v>32</v>
      </c>
      <c r="C31" s="27">
        <f>C32+C33+C34</f>
        <v>3455875</v>
      </c>
    </row>
    <row r="32" spans="1:6" x14ac:dyDescent="0.2">
      <c r="A32" s="1"/>
      <c r="B32" s="54" t="s">
        <v>37</v>
      </c>
      <c r="C32" s="55">
        <f>(C29+C25+C21)*(F15+0.5*F16)/12*F17</f>
        <v>3405875</v>
      </c>
    </row>
    <row r="33" spans="1:5" x14ac:dyDescent="0.2">
      <c r="A33" s="1"/>
      <c r="B33" s="26" t="s">
        <v>31</v>
      </c>
      <c r="C33" s="28">
        <f>F18</f>
        <v>25000</v>
      </c>
      <c r="E33" s="17"/>
    </row>
    <row r="34" spans="1:5" x14ac:dyDescent="0.2">
      <c r="A34" s="1"/>
      <c r="B34" s="26" t="s">
        <v>36</v>
      </c>
      <c r="C34" s="28">
        <f>F19</f>
        <v>25000</v>
      </c>
    </row>
    <row r="35" spans="1:5" x14ac:dyDescent="0.2">
      <c r="A35" s="4"/>
      <c r="B35" s="4" t="s">
        <v>12</v>
      </c>
      <c r="C35" s="8">
        <f>C31+C29+C25+C21</f>
        <v>15840875</v>
      </c>
    </row>
    <row r="36" spans="1:5" x14ac:dyDescent="0.2">
      <c r="A36" s="7"/>
      <c r="B36" s="7"/>
      <c r="C36" s="18"/>
      <c r="E36" s="17"/>
    </row>
    <row r="37" spans="1:5" x14ac:dyDescent="0.2">
      <c r="A37" s="7" t="s">
        <v>43</v>
      </c>
      <c r="B37" s="7"/>
      <c r="C37" s="18">
        <f>C17-C35</f>
        <v>2169541.6666666642</v>
      </c>
    </row>
    <row r="38" spans="1:5" x14ac:dyDescent="0.2">
      <c r="A38" s="7"/>
      <c r="B38" s="7"/>
      <c r="C38" s="18"/>
      <c r="E38" s="17"/>
    </row>
    <row r="39" spans="1:5" x14ac:dyDescent="0.2">
      <c r="A39" s="2" t="s">
        <v>39</v>
      </c>
      <c r="B39" s="2"/>
      <c r="C39" s="2"/>
    </row>
    <row r="40" spans="1:5" x14ac:dyDescent="0.2">
      <c r="A40" s="3"/>
      <c r="B40" s="44" t="s">
        <v>46</v>
      </c>
      <c r="C40" s="45"/>
    </row>
    <row r="41" spans="1:5" x14ac:dyDescent="0.2">
      <c r="A41" s="3"/>
      <c r="B41" s="54" t="s">
        <v>41</v>
      </c>
      <c r="C41" s="56">
        <f>C37*(F20+F15+0.5*F16)/12*F17/(1+F17)</f>
        <v>641000.94696969632</v>
      </c>
    </row>
    <row r="42" spans="1:5" x14ac:dyDescent="0.2">
      <c r="A42" s="4"/>
      <c r="B42" s="4" t="s">
        <v>40</v>
      </c>
      <c r="C42" s="8">
        <f>C41</f>
        <v>641000.94696969632</v>
      </c>
    </row>
    <row r="43" spans="1:5" x14ac:dyDescent="0.2">
      <c r="A43" s="7"/>
      <c r="B43" s="7"/>
      <c r="C43" s="12"/>
    </row>
    <row r="44" spans="1:5" x14ac:dyDescent="0.2">
      <c r="A44" s="7" t="s">
        <v>44</v>
      </c>
      <c r="B44" s="7"/>
      <c r="C44" s="12">
        <f>C37-C42</f>
        <v>1528540.7196969679</v>
      </c>
    </row>
    <row r="45" spans="1:5" x14ac:dyDescent="0.2">
      <c r="A45" s="7"/>
      <c r="B45" s="7"/>
      <c r="C45" s="12"/>
    </row>
    <row r="46" spans="1:5" x14ac:dyDescent="0.2">
      <c r="A46" s="2" t="s">
        <v>45</v>
      </c>
      <c r="B46" s="2"/>
      <c r="C46" s="2"/>
    </row>
    <row r="47" spans="1:5" x14ac:dyDescent="0.2">
      <c r="A47" s="3"/>
      <c r="B47" s="22" t="s">
        <v>47</v>
      </c>
      <c r="C47" s="29">
        <f>F21</f>
        <v>0.04</v>
      </c>
    </row>
    <row r="48" spans="1:5" x14ac:dyDescent="0.2">
      <c r="A48" s="4"/>
      <c r="B48" s="4" t="s">
        <v>49</v>
      </c>
      <c r="C48" s="8">
        <f>C44*C47/(1+C47)</f>
        <v>58790.027680652609</v>
      </c>
    </row>
    <row r="49" spans="1:3" x14ac:dyDescent="0.2">
      <c r="A49" s="7"/>
      <c r="B49" s="7"/>
      <c r="C49" s="18"/>
    </row>
    <row r="50" spans="1:3" x14ac:dyDescent="0.2">
      <c r="A50" s="7" t="s">
        <v>51</v>
      </c>
      <c r="B50" s="7"/>
      <c r="C50" s="18">
        <f>C44-C48</f>
        <v>1469750.6920163152</v>
      </c>
    </row>
    <row r="51" spans="1:3" x14ac:dyDescent="0.2">
      <c r="A51" s="7"/>
      <c r="B51" s="7"/>
      <c r="C51" s="12"/>
    </row>
    <row r="52" spans="1:3" x14ac:dyDescent="0.2">
      <c r="A52" s="2" t="s">
        <v>52</v>
      </c>
      <c r="B52" s="2"/>
      <c r="C52" s="2"/>
    </row>
    <row r="53" spans="1:3" x14ac:dyDescent="0.2">
      <c r="A53" s="3"/>
      <c r="B53" s="1" t="s">
        <v>53</v>
      </c>
      <c r="C53" s="10">
        <f>C6</f>
        <v>22750000</v>
      </c>
    </row>
    <row r="54" spans="1:3" x14ac:dyDescent="0.2">
      <c r="A54" s="3"/>
      <c r="B54" s="1" t="s">
        <v>54</v>
      </c>
      <c r="C54" s="10">
        <f>C42+C35+C15+C10+C48</f>
        <v>21280249.307983685</v>
      </c>
    </row>
    <row r="55" spans="1:3" x14ac:dyDescent="0.2">
      <c r="A55" s="4"/>
      <c r="B55" s="4" t="s">
        <v>13</v>
      </c>
      <c r="C55" s="8">
        <f>C53-C54</f>
        <v>1469750.6920163147</v>
      </c>
    </row>
    <row r="56" spans="1:3" x14ac:dyDescent="0.2">
      <c r="A56" s="1"/>
      <c r="B56" s="1"/>
      <c r="C56" s="1"/>
    </row>
    <row r="57" spans="1:3" x14ac:dyDescent="0.2">
      <c r="A57" s="7" t="s">
        <v>55</v>
      </c>
      <c r="C57" s="18">
        <v>1470000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214D-00EF-2944-AF9F-D60861916B33}">
  <dimension ref="A1:F57"/>
  <sheetViews>
    <sheetView zoomScale="120" zoomScaleNormal="120" workbookViewId="0"/>
  </sheetViews>
  <sheetFormatPr baseColWidth="10" defaultColWidth="8.83203125" defaultRowHeight="15" x14ac:dyDescent="0.2"/>
  <cols>
    <col min="2" max="2" width="59" customWidth="1"/>
    <col min="3" max="3" width="21.5" customWidth="1"/>
    <col min="4" max="4" width="11.5" customWidth="1"/>
    <col min="5" max="5" width="45.1640625" bestFit="1" customWidth="1"/>
    <col min="6" max="6" width="14.5" customWidth="1"/>
  </cols>
  <sheetData>
    <row r="1" spans="1:6" x14ac:dyDescent="0.2">
      <c r="A1" s="31" t="s">
        <v>58</v>
      </c>
    </row>
    <row r="2" spans="1:6" x14ac:dyDescent="0.2">
      <c r="A2" s="1"/>
      <c r="B2" s="1"/>
      <c r="C2" s="1"/>
    </row>
    <row r="3" spans="1:6" x14ac:dyDescent="0.2">
      <c r="A3" s="2" t="s">
        <v>0</v>
      </c>
      <c r="B3" s="2"/>
      <c r="C3" s="2"/>
      <c r="E3" s="30" t="s">
        <v>21</v>
      </c>
      <c r="F3" s="53"/>
    </row>
    <row r="4" spans="1:6" x14ac:dyDescent="0.2">
      <c r="A4" s="3"/>
      <c r="B4" s="22" t="s">
        <v>1</v>
      </c>
      <c r="C4" s="23">
        <f>F4</f>
        <v>10</v>
      </c>
      <c r="E4" s="19" t="s">
        <v>17</v>
      </c>
      <c r="F4" s="19">
        <v>10</v>
      </c>
    </row>
    <row r="5" spans="1:6" x14ac:dyDescent="0.2">
      <c r="A5" s="1"/>
      <c r="B5" s="23" t="s">
        <v>2</v>
      </c>
      <c r="C5" s="24">
        <f>F5</f>
        <v>750000</v>
      </c>
      <c r="E5" s="19" t="s">
        <v>18</v>
      </c>
      <c r="F5" s="20">
        <v>750000</v>
      </c>
    </row>
    <row r="6" spans="1:6" x14ac:dyDescent="0.2">
      <c r="A6" s="4"/>
      <c r="B6" s="4" t="s">
        <v>3</v>
      </c>
      <c r="C6" s="5">
        <f>C4*C5</f>
        <v>7500000</v>
      </c>
      <c r="E6" s="19" t="s">
        <v>19</v>
      </c>
      <c r="F6" s="21">
        <v>0.05</v>
      </c>
    </row>
    <row r="7" spans="1:6" x14ac:dyDescent="0.2">
      <c r="A7" s="1"/>
      <c r="B7" s="1"/>
      <c r="C7" s="1"/>
      <c r="E7" s="19" t="s">
        <v>20</v>
      </c>
      <c r="F7" s="21">
        <v>0.15</v>
      </c>
    </row>
    <row r="8" spans="1:6" x14ac:dyDescent="0.2">
      <c r="A8" s="2" t="s">
        <v>4</v>
      </c>
      <c r="B8" s="2"/>
      <c r="C8" s="2"/>
      <c r="E8" s="19" t="s">
        <v>23</v>
      </c>
      <c r="F8" s="20">
        <v>0</v>
      </c>
    </row>
    <row r="9" spans="1:6" x14ac:dyDescent="0.2">
      <c r="A9" s="3"/>
      <c r="B9" s="22" t="s">
        <v>5</v>
      </c>
      <c r="C9" s="25">
        <f>F6</f>
        <v>0.05</v>
      </c>
      <c r="E9" s="19" t="s">
        <v>15</v>
      </c>
      <c r="F9" s="20">
        <v>0</v>
      </c>
    </row>
    <row r="10" spans="1:6" x14ac:dyDescent="0.2">
      <c r="A10" s="1"/>
      <c r="B10" s="1" t="s">
        <v>6</v>
      </c>
      <c r="C10" s="6">
        <f>C6*C9</f>
        <v>375000</v>
      </c>
      <c r="E10" s="19" t="s">
        <v>26</v>
      </c>
      <c r="F10" s="20">
        <v>0</v>
      </c>
    </row>
    <row r="11" spans="1:6" x14ac:dyDescent="0.2">
      <c r="A11" s="4"/>
      <c r="B11" s="4" t="s">
        <v>7</v>
      </c>
      <c r="C11" s="5">
        <f>C6-C10</f>
        <v>7125000</v>
      </c>
      <c r="E11" s="19" t="s">
        <v>24</v>
      </c>
      <c r="F11" s="20">
        <v>0</v>
      </c>
    </row>
    <row r="12" spans="1:6" x14ac:dyDescent="0.2">
      <c r="A12" s="1"/>
      <c r="B12" s="1"/>
      <c r="C12" s="1"/>
      <c r="E12" s="19" t="s">
        <v>27</v>
      </c>
      <c r="F12" s="20">
        <v>450000</v>
      </c>
    </row>
    <row r="13" spans="1:6" x14ac:dyDescent="0.2">
      <c r="A13" s="2" t="s">
        <v>8</v>
      </c>
      <c r="B13" s="2"/>
      <c r="C13" s="2"/>
      <c r="E13" s="19" t="s">
        <v>25</v>
      </c>
      <c r="F13" s="21">
        <v>0</v>
      </c>
    </row>
    <row r="14" spans="1:6" x14ac:dyDescent="0.2">
      <c r="A14" s="3"/>
      <c r="B14" s="22" t="s">
        <v>50</v>
      </c>
      <c r="C14" s="25">
        <f>F7</f>
        <v>0.15</v>
      </c>
      <c r="E14" s="19" t="s">
        <v>30</v>
      </c>
      <c r="F14" s="20">
        <v>0</v>
      </c>
    </row>
    <row r="15" spans="1:6" x14ac:dyDescent="0.2">
      <c r="A15" s="4"/>
      <c r="B15" s="4" t="s">
        <v>9</v>
      </c>
      <c r="C15" s="5">
        <f>C11*(C14/(1+C14))</f>
        <v>929347.82608695654</v>
      </c>
      <c r="E15" s="19" t="s">
        <v>33</v>
      </c>
      <c r="F15" s="19">
        <v>12</v>
      </c>
    </row>
    <row r="16" spans="1:6" x14ac:dyDescent="0.2">
      <c r="A16" s="7"/>
      <c r="B16" s="7"/>
      <c r="C16" s="16"/>
      <c r="E16" s="19" t="s">
        <v>35</v>
      </c>
      <c r="F16" s="19">
        <v>6</v>
      </c>
    </row>
    <row r="17" spans="1:6" x14ac:dyDescent="0.2">
      <c r="A17" s="7" t="s">
        <v>38</v>
      </c>
      <c r="B17" s="7"/>
      <c r="C17" s="16">
        <f>C11-C15</f>
        <v>6195652.173913043</v>
      </c>
      <c r="E17" s="19" t="s">
        <v>34</v>
      </c>
      <c r="F17" s="21">
        <v>0.08</v>
      </c>
    </row>
    <row r="18" spans="1:6" x14ac:dyDescent="0.2">
      <c r="A18" s="7"/>
      <c r="B18" s="7"/>
      <c r="C18" s="16"/>
      <c r="E18" s="19" t="s">
        <v>31</v>
      </c>
      <c r="F18" s="20">
        <v>10000</v>
      </c>
    </row>
    <row r="19" spans="1:6" x14ac:dyDescent="0.2">
      <c r="A19" s="1"/>
      <c r="B19" s="1"/>
      <c r="C19" s="1"/>
      <c r="E19" s="19" t="s">
        <v>36</v>
      </c>
      <c r="F19" s="20">
        <v>10000</v>
      </c>
    </row>
    <row r="20" spans="1:6" x14ac:dyDescent="0.2">
      <c r="A20" s="2" t="s">
        <v>22</v>
      </c>
      <c r="B20" s="2"/>
      <c r="C20" s="2"/>
      <c r="E20" s="19" t="s">
        <v>42</v>
      </c>
      <c r="F20" s="19">
        <v>3</v>
      </c>
    </row>
    <row r="21" spans="1:6" x14ac:dyDescent="0.2">
      <c r="A21" s="1"/>
      <c r="B21" s="7" t="s">
        <v>14</v>
      </c>
      <c r="C21" s="27">
        <f>SUM(C22:C24)</f>
        <v>0</v>
      </c>
      <c r="E21" s="19" t="s">
        <v>48</v>
      </c>
      <c r="F21" s="21">
        <v>0.04</v>
      </c>
    </row>
    <row r="22" spans="1:6" x14ac:dyDescent="0.2">
      <c r="A22" s="1"/>
      <c r="B22" s="26" t="s">
        <v>23</v>
      </c>
      <c r="C22" s="28">
        <f>F8</f>
        <v>0</v>
      </c>
    </row>
    <row r="23" spans="1:6" x14ac:dyDescent="0.2">
      <c r="A23" s="1"/>
      <c r="B23" s="26" t="s">
        <v>15</v>
      </c>
      <c r="C23" s="28">
        <f>F9</f>
        <v>0</v>
      </c>
    </row>
    <row r="24" spans="1:6" x14ac:dyDescent="0.2">
      <c r="A24" s="1"/>
      <c r="B24" s="26" t="s">
        <v>16</v>
      </c>
      <c r="C24" s="28">
        <f>F10*F4</f>
        <v>0</v>
      </c>
      <c r="D24" s="13"/>
    </row>
    <row r="25" spans="1:6" x14ac:dyDescent="0.2">
      <c r="A25" s="1"/>
      <c r="B25" s="7" t="s">
        <v>10</v>
      </c>
      <c r="C25" s="27">
        <f>SUM(C26:C28)</f>
        <v>4500000</v>
      </c>
    </row>
    <row r="26" spans="1:6" x14ac:dyDescent="0.2">
      <c r="A26" s="1"/>
      <c r="B26" s="26" t="s">
        <v>24</v>
      </c>
      <c r="C26" s="28">
        <f>F11</f>
        <v>0</v>
      </c>
    </row>
    <row r="27" spans="1:6" x14ac:dyDescent="0.2">
      <c r="A27" s="1"/>
      <c r="B27" s="26" t="s">
        <v>28</v>
      </c>
      <c r="C27" s="28">
        <f>F12*F4</f>
        <v>4500000</v>
      </c>
      <c r="D27" s="15"/>
    </row>
    <row r="28" spans="1:6" x14ac:dyDescent="0.2">
      <c r="A28" s="1"/>
      <c r="B28" s="26" t="s">
        <v>25</v>
      </c>
      <c r="C28" s="28">
        <f>C27*F13</f>
        <v>0</v>
      </c>
    </row>
    <row r="29" spans="1:6" x14ac:dyDescent="0.2">
      <c r="A29" s="1"/>
      <c r="B29" s="7" t="s">
        <v>11</v>
      </c>
      <c r="C29" s="27">
        <f>SUM(C30:C30)</f>
        <v>0</v>
      </c>
    </row>
    <row r="30" spans="1:6" x14ac:dyDescent="0.2">
      <c r="A30" s="1"/>
      <c r="B30" s="26" t="s">
        <v>29</v>
      </c>
      <c r="C30" s="28">
        <f>F14</f>
        <v>0</v>
      </c>
      <c r="E30" s="17"/>
    </row>
    <row r="31" spans="1:6" x14ac:dyDescent="0.2">
      <c r="A31" s="1"/>
      <c r="B31" s="7" t="s">
        <v>32</v>
      </c>
      <c r="C31" s="27">
        <f>C32+C33+C34</f>
        <v>470000</v>
      </c>
    </row>
    <row r="32" spans="1:6" x14ac:dyDescent="0.2">
      <c r="A32" s="1"/>
      <c r="B32" s="14" t="s">
        <v>37</v>
      </c>
      <c r="C32" s="27">
        <f>(C29+C25+C21)*(F15+0.5*F16)/12*F17</f>
        <v>450000</v>
      </c>
    </row>
    <row r="33" spans="1:5" x14ac:dyDescent="0.2">
      <c r="A33" s="1"/>
      <c r="B33" s="26" t="s">
        <v>31</v>
      </c>
      <c r="C33" s="28">
        <f>F18</f>
        <v>10000</v>
      </c>
      <c r="E33" s="17"/>
    </row>
    <row r="34" spans="1:5" x14ac:dyDescent="0.2">
      <c r="A34" s="1"/>
      <c r="B34" s="26" t="s">
        <v>36</v>
      </c>
      <c r="C34" s="28">
        <f>F19</f>
        <v>10000</v>
      </c>
    </row>
    <row r="35" spans="1:5" x14ac:dyDescent="0.2">
      <c r="A35" s="4"/>
      <c r="B35" s="4" t="s">
        <v>12</v>
      </c>
      <c r="C35" s="8">
        <f>C31+C29+C25+C21</f>
        <v>4970000</v>
      </c>
    </row>
    <row r="36" spans="1:5" x14ac:dyDescent="0.2">
      <c r="A36" s="7"/>
      <c r="B36" s="7"/>
      <c r="C36" s="18"/>
      <c r="E36" s="17"/>
    </row>
    <row r="37" spans="1:5" x14ac:dyDescent="0.2">
      <c r="A37" s="7" t="s">
        <v>43</v>
      </c>
      <c r="B37" s="7"/>
      <c r="C37" s="18">
        <f>C17-C35</f>
        <v>1225652.173913043</v>
      </c>
    </row>
    <row r="38" spans="1:5" x14ac:dyDescent="0.2">
      <c r="A38" s="7"/>
      <c r="B38" s="7"/>
      <c r="C38" s="18"/>
      <c r="E38" s="17"/>
    </row>
    <row r="39" spans="1:5" x14ac:dyDescent="0.2">
      <c r="A39" s="2" t="s">
        <v>39</v>
      </c>
      <c r="B39" s="2"/>
      <c r="C39" s="2"/>
    </row>
    <row r="40" spans="1:5" x14ac:dyDescent="0.2">
      <c r="A40" s="3"/>
      <c r="B40" s="3" t="s">
        <v>46</v>
      </c>
      <c r="C40" s="9"/>
    </row>
    <row r="41" spans="1:5" x14ac:dyDescent="0.2">
      <c r="A41" s="3"/>
      <c r="B41" s="14" t="s">
        <v>41</v>
      </c>
      <c r="C41" s="17">
        <f>C37*(F20+F15+0.5*F16)/12*F17/(1+F17)</f>
        <v>136183.574879227</v>
      </c>
    </row>
    <row r="42" spans="1:5" x14ac:dyDescent="0.2">
      <c r="A42" s="4"/>
      <c r="B42" s="4" t="s">
        <v>40</v>
      </c>
      <c r="C42" s="11">
        <f>C41</f>
        <v>136183.574879227</v>
      </c>
    </row>
    <row r="43" spans="1:5" x14ac:dyDescent="0.2">
      <c r="A43" s="7"/>
      <c r="B43" s="7"/>
      <c r="C43" s="12"/>
    </row>
    <row r="44" spans="1:5" x14ac:dyDescent="0.2">
      <c r="A44" s="7" t="s">
        <v>44</v>
      </c>
      <c r="B44" s="7"/>
      <c r="C44" s="12">
        <f>C37-C42</f>
        <v>1089468.599033816</v>
      </c>
    </row>
    <row r="45" spans="1:5" x14ac:dyDescent="0.2">
      <c r="A45" s="7"/>
      <c r="B45" s="7"/>
      <c r="C45" s="12"/>
    </row>
    <row r="46" spans="1:5" x14ac:dyDescent="0.2">
      <c r="A46" s="2" t="s">
        <v>45</v>
      </c>
      <c r="B46" s="2"/>
      <c r="C46" s="2"/>
    </row>
    <row r="47" spans="1:5" x14ac:dyDescent="0.2">
      <c r="A47" s="3"/>
      <c r="B47" s="22" t="s">
        <v>47</v>
      </c>
      <c r="C47" s="29">
        <f>F21</f>
        <v>0.04</v>
      </c>
    </row>
    <row r="48" spans="1:5" x14ac:dyDescent="0.2">
      <c r="A48" s="4"/>
      <c r="B48" s="4" t="s">
        <v>49</v>
      </c>
      <c r="C48" s="8">
        <f>C44*C47/(1+C47)</f>
        <v>41902.638424377539</v>
      </c>
    </row>
    <row r="49" spans="1:3" x14ac:dyDescent="0.2">
      <c r="A49" s="7"/>
      <c r="B49" s="7"/>
      <c r="C49" s="18"/>
    </row>
    <row r="50" spans="1:3" x14ac:dyDescent="0.2">
      <c r="A50" s="7" t="s">
        <v>51</v>
      </c>
      <c r="B50" s="7"/>
      <c r="C50" s="18">
        <f>C44-C48</f>
        <v>1047565.9606094385</v>
      </c>
    </row>
    <row r="51" spans="1:3" x14ac:dyDescent="0.2">
      <c r="A51" s="7"/>
      <c r="B51" s="7"/>
      <c r="C51" s="12"/>
    </row>
    <row r="52" spans="1:3" x14ac:dyDescent="0.2">
      <c r="A52" s="2" t="s">
        <v>52</v>
      </c>
      <c r="B52" s="2"/>
      <c r="C52" s="2"/>
    </row>
    <row r="53" spans="1:3" x14ac:dyDescent="0.2">
      <c r="A53" s="3"/>
      <c r="B53" s="1" t="s">
        <v>53</v>
      </c>
      <c r="C53" s="10">
        <f>C6</f>
        <v>7500000</v>
      </c>
    </row>
    <row r="54" spans="1:3" x14ac:dyDescent="0.2">
      <c r="A54" s="3"/>
      <c r="B54" s="1" t="s">
        <v>54</v>
      </c>
      <c r="C54" s="10">
        <f>C42+C35+C15+C10+C48</f>
        <v>6452434.0393905621</v>
      </c>
    </row>
    <row r="55" spans="1:3" x14ac:dyDescent="0.2">
      <c r="A55" s="4"/>
      <c r="B55" s="4" t="s">
        <v>13</v>
      </c>
      <c r="C55" s="8">
        <f>C53-C54</f>
        <v>1047565.9606094379</v>
      </c>
    </row>
    <row r="56" spans="1:3" x14ac:dyDescent="0.2">
      <c r="A56" s="1"/>
      <c r="B56" s="1"/>
      <c r="C56" s="1"/>
    </row>
    <row r="57" spans="1:3" x14ac:dyDescent="0.2">
      <c r="A57" s="7" t="s">
        <v>55</v>
      </c>
      <c r="C57" s="18">
        <v>1050000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Hypo - v1</vt:lpstr>
      <vt:lpstr>Hypo - v2</vt:lpstr>
      <vt:lpstr>Simple Hypo</vt:lpstr>
      <vt:lpstr>Answer</vt:lpstr>
      <vt:lpstr>Hypo - v1 (2)</vt:lpstr>
      <vt:lpstr>Hypo - v2 (2)</vt:lpstr>
      <vt:lpstr>Simple Hypo (2)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Walker</dc:creator>
  <cp:lastModifiedBy>745630560@qq.com</cp:lastModifiedBy>
  <dcterms:created xsi:type="dcterms:W3CDTF">2023-03-26T06:55:28Z</dcterms:created>
  <dcterms:modified xsi:type="dcterms:W3CDTF">2023-03-26T14:21:04Z</dcterms:modified>
</cp:coreProperties>
</file>