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DTU\BachelorProject\"/>
    </mc:Choice>
  </mc:AlternateContent>
  <xr:revisionPtr revIDLastSave="0" documentId="13_ncr:1_{4284B471-D4F9-497A-9990-A4D84071445D}" xr6:coauthVersionLast="47" xr6:coauthVersionMax="47" xr10:uidLastSave="{00000000-0000-0000-0000-000000000000}"/>
  <bookViews>
    <workbookView xWindow="-120" yWindow="-120" windowWidth="38640" windowHeight="21390" tabRatio="89" xr2:uid="{4E8EA2A2-68EE-41DC-A4D2-6C47A7D61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B74" i="1"/>
  <c r="B73" i="1"/>
  <c r="C73" i="1" s="1"/>
  <c r="B71" i="1"/>
  <c r="C71" i="1" s="1"/>
  <c r="B69" i="1"/>
  <c r="C69" i="1" s="1"/>
  <c r="B67" i="1"/>
  <c r="C67" i="1" s="1"/>
  <c r="B65" i="1"/>
  <c r="B63" i="1"/>
  <c r="C63" i="1" s="1"/>
  <c r="B61" i="1"/>
  <c r="C61" i="1" s="1"/>
  <c r="C65" i="1"/>
  <c r="B59" i="1"/>
  <c r="C59" i="1" s="1"/>
  <c r="B57" i="1"/>
  <c r="C57" i="1" s="1"/>
  <c r="B55" i="1"/>
  <c r="C55" i="1" s="1"/>
  <c r="B51" i="1"/>
  <c r="C51" i="1" s="1"/>
  <c r="B49" i="1"/>
  <c r="C49" i="1" s="1"/>
  <c r="B48" i="1"/>
  <c r="C48" i="1"/>
  <c r="C47" i="1"/>
  <c r="B47" i="1"/>
  <c r="C46" i="1"/>
  <c r="B46" i="1"/>
  <c r="C45" i="1"/>
  <c r="B45" i="1"/>
  <c r="B44" i="1"/>
  <c r="C44" i="1" s="1"/>
  <c r="C43" i="1"/>
  <c r="B43" i="1"/>
  <c r="C42" i="1"/>
  <c r="B42" i="1"/>
  <c r="C41" i="1"/>
  <c r="B41" i="1"/>
  <c r="C40" i="1"/>
  <c r="B40" i="1"/>
  <c r="C39" i="1"/>
  <c r="B39" i="1"/>
  <c r="C37" i="1"/>
  <c r="B37" i="1"/>
  <c r="B38" i="1"/>
  <c r="C38" i="1" s="1"/>
  <c r="C36" i="1"/>
  <c r="B36" i="1"/>
  <c r="C35" i="1"/>
  <c r="B35" i="1"/>
  <c r="C34" i="1"/>
  <c r="B34" i="1"/>
  <c r="C33" i="1"/>
  <c r="B33" i="1"/>
  <c r="B32" i="1"/>
  <c r="C32" i="1" s="1"/>
  <c r="C31" i="1"/>
  <c r="B31" i="1"/>
  <c r="C30" i="1"/>
  <c r="B30" i="1"/>
  <c r="C29" i="1"/>
  <c r="B29" i="1"/>
  <c r="C28" i="1"/>
  <c r="B28" i="1"/>
  <c r="C27" i="1"/>
  <c r="B27" i="1"/>
  <c r="C26" i="1"/>
  <c r="B26" i="1"/>
  <c r="B25" i="1"/>
  <c r="C25" i="1" s="1"/>
  <c r="B24" i="1"/>
  <c r="C24" i="1"/>
  <c r="C23" i="1"/>
  <c r="B23" i="1"/>
  <c r="C22" i="1"/>
  <c r="B22" i="1"/>
  <c r="C21" i="1"/>
  <c r="B21" i="1"/>
  <c r="C20" i="1"/>
  <c r="B20" i="1"/>
  <c r="C19" i="1"/>
  <c r="B19" i="1"/>
  <c r="C18" i="1"/>
  <c r="B18" i="1"/>
  <c r="B17" i="1"/>
  <c r="C17" i="1" s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D1" i="1"/>
  <c r="D2" i="1" s="1"/>
  <c r="B3" i="1"/>
  <c r="C3" i="1" s="1"/>
  <c r="E1" i="1" l="1"/>
  <c r="F1" i="1" s="1"/>
  <c r="G1" i="1" s="1"/>
  <c r="H1" i="1" s="1"/>
  <c r="I1" i="1" s="1"/>
  <c r="J1" i="1" s="1"/>
  <c r="F2" i="1" l="1"/>
  <c r="E2" i="1"/>
  <c r="K1" i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G2" i="1"/>
  <c r="CY1" i="1" l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H2" i="1"/>
  <c r="I2" i="1" l="1"/>
  <c r="J2" i="1" l="1"/>
  <c r="K2" i="1" l="1"/>
  <c r="L2" i="1" l="1"/>
  <c r="M2" i="1" l="1"/>
  <c r="N2" i="1" l="1"/>
  <c r="O2" i="1" l="1"/>
  <c r="P2" i="1" l="1"/>
  <c r="Q2" i="1" l="1"/>
  <c r="R2" i="1" l="1"/>
  <c r="S2" i="1" l="1"/>
  <c r="T2" i="1" l="1"/>
  <c r="U2" i="1" l="1"/>
  <c r="V2" i="1" l="1"/>
  <c r="W2" i="1" l="1"/>
  <c r="X2" i="1" l="1"/>
  <c r="Y2" i="1" l="1"/>
  <c r="Z2" i="1" l="1"/>
  <c r="AA2" i="1" l="1"/>
  <c r="AB2" i="1" l="1"/>
  <c r="AC2" i="1" l="1"/>
  <c r="AD2" i="1" l="1"/>
  <c r="AE2" i="1" l="1"/>
  <c r="AF2" i="1" l="1"/>
  <c r="AG2" i="1" l="1"/>
  <c r="AH2" i="1" l="1"/>
  <c r="AI2" i="1" l="1"/>
  <c r="AJ2" i="1" l="1"/>
  <c r="AK2" i="1" l="1"/>
  <c r="AL2" i="1" l="1"/>
  <c r="AM2" i="1" l="1"/>
  <c r="AN2" i="1" l="1"/>
  <c r="AO2" i="1" l="1"/>
  <c r="AP2" i="1" l="1"/>
  <c r="AQ2" i="1" l="1"/>
  <c r="AR2" i="1" l="1"/>
  <c r="AS2" i="1" l="1"/>
  <c r="AT2" i="1" l="1"/>
  <c r="AU2" i="1" l="1"/>
  <c r="AV2" i="1" l="1"/>
  <c r="AW2" i="1" l="1"/>
  <c r="AX2" i="1" l="1"/>
  <c r="AY2" i="1" l="1"/>
  <c r="AZ2" i="1" l="1"/>
  <c r="BA2" i="1" l="1"/>
  <c r="BB2" i="1" l="1"/>
  <c r="BC2" i="1" l="1"/>
  <c r="BD2" i="1" l="1"/>
  <c r="BE2" i="1" l="1"/>
  <c r="BF2" i="1" l="1"/>
  <c r="BG2" i="1" l="1"/>
  <c r="BH2" i="1" l="1"/>
  <c r="BI2" i="1" l="1"/>
  <c r="BJ2" i="1" l="1"/>
  <c r="BK2" i="1" l="1"/>
  <c r="BL2" i="1" l="1"/>
  <c r="BM2" i="1" l="1"/>
  <c r="BN2" i="1" l="1"/>
  <c r="BO2" i="1" l="1"/>
  <c r="BP2" i="1" l="1"/>
  <c r="BQ2" i="1" l="1"/>
  <c r="BR2" i="1" l="1"/>
  <c r="BS2" i="1" l="1"/>
  <c r="BT2" i="1" l="1"/>
  <c r="BU2" i="1" l="1"/>
  <c r="BV2" i="1" l="1"/>
  <c r="BW2" i="1" l="1"/>
  <c r="BX2" i="1" l="1"/>
  <c r="BY2" i="1" l="1"/>
  <c r="BZ2" i="1" l="1"/>
  <c r="CA2" i="1" l="1"/>
  <c r="CB2" i="1" l="1"/>
  <c r="CC2" i="1" l="1"/>
  <c r="CD2" i="1" l="1"/>
  <c r="CE2" i="1" l="1"/>
  <c r="CF2" i="1" l="1"/>
  <c r="CG2" i="1" l="1"/>
  <c r="CH2" i="1" l="1"/>
  <c r="CI2" i="1" l="1"/>
  <c r="CJ2" i="1" l="1"/>
  <c r="CK2" i="1" l="1"/>
  <c r="CL2" i="1" l="1"/>
  <c r="CM2" i="1" l="1"/>
  <c r="CN2" i="1" l="1"/>
  <c r="CO2" i="1" l="1"/>
  <c r="CP2" i="1" l="1"/>
  <c r="CQ2" i="1" l="1"/>
  <c r="CR2" i="1" l="1"/>
  <c r="CS2" i="1" l="1"/>
  <c r="CT2" i="1" l="1"/>
  <c r="CU2" i="1" l="1"/>
  <c r="CV2" i="1" l="1"/>
  <c r="CW2" i="1" l="1"/>
  <c r="CX2" i="1" l="1"/>
  <c r="CY2" i="1" l="1"/>
  <c r="CZ2" i="1" l="1"/>
  <c r="DA2" i="1" l="1"/>
  <c r="DB2" i="1" l="1"/>
  <c r="DC2" i="1" l="1"/>
  <c r="DD2" i="1" l="1"/>
  <c r="DE2" i="1" l="1"/>
  <c r="DF2" i="1" l="1"/>
  <c r="DG2" i="1" l="1"/>
  <c r="DH2" i="1" l="1"/>
  <c r="DI2" i="1" l="1"/>
  <c r="DJ2" i="1" l="1"/>
  <c r="DK2" i="1" l="1"/>
  <c r="DL2" i="1" l="1"/>
  <c r="DM2" i="1" l="1"/>
  <c r="DN2" i="1" l="1"/>
  <c r="DO2" i="1" l="1"/>
  <c r="DP2" i="1" l="1"/>
  <c r="DQ2" i="1" l="1"/>
  <c r="DR2" i="1" l="1"/>
  <c r="DS2" i="1" l="1"/>
  <c r="DT2" i="1" l="1"/>
  <c r="DU2" i="1" l="1"/>
  <c r="DV2" i="1" l="1"/>
  <c r="DW2" i="1" l="1"/>
  <c r="DX2" i="1" l="1"/>
  <c r="DY2" i="1" l="1"/>
</calcChain>
</file>

<file path=xl/sharedStrings.xml><?xml version="1.0" encoding="utf-8"?>
<sst xmlns="http://schemas.openxmlformats.org/spreadsheetml/2006/main" count="65" uniqueCount="60">
  <si>
    <t>Title</t>
  </si>
  <si>
    <t>Start Date</t>
  </si>
  <si>
    <t>End Date</t>
  </si>
  <si>
    <t>Interview Draft</t>
  </si>
  <si>
    <t>Contact people for interviews</t>
  </si>
  <si>
    <t>Research initial UX methods</t>
  </si>
  <si>
    <t>Research Image Analysis methods</t>
  </si>
  <si>
    <t>Create Git repository</t>
  </si>
  <si>
    <t>Create Overleaf document for final report</t>
  </si>
  <si>
    <t>Look into using wheel from bike to rotate</t>
  </si>
  <si>
    <t>Finish expert interview</t>
  </si>
  <si>
    <t>Start writing inital part of report</t>
  </si>
  <si>
    <t>Fill in Gantt diagram</t>
  </si>
  <si>
    <t>Talk about Gantt diagram and mid-project goals</t>
  </si>
  <si>
    <t>Android app prototype</t>
  </si>
  <si>
    <t>Send email to Daniel</t>
  </si>
  <si>
    <t>Plan wheel data collection</t>
  </si>
  <si>
    <t>Create rotating wheel setup</t>
  </si>
  <si>
    <t>Execute wheel data collection</t>
  </si>
  <si>
    <t>Offline analysis of bike wheel data</t>
  </si>
  <si>
    <t>Write BML#1 section in report</t>
  </si>
  <si>
    <t>Dennis interview</t>
  </si>
  <si>
    <t>Learn meeting</t>
  </si>
  <si>
    <t>Preparation</t>
  </si>
  <si>
    <t>Iteration 1 - Ground Truth</t>
  </si>
  <si>
    <t>Iteration 2 - Offline Linear Analysis</t>
  </si>
  <si>
    <t>Per Meeting #2</t>
  </si>
  <si>
    <t>Plan and execute linear experiment</t>
  </si>
  <si>
    <t>Conduct offline analysis</t>
  </si>
  <si>
    <t>Write BML#2 section in report</t>
  </si>
  <si>
    <t>Write Kotlin vs. Java section</t>
  </si>
  <si>
    <t>Iteration 3 - Simple Linear App</t>
  </si>
  <si>
    <t>Collect accelerometer data</t>
  </si>
  <si>
    <t>Collect gyroscopic data</t>
  </si>
  <si>
    <t>Collect optical data</t>
  </si>
  <si>
    <t>Research different eye detection packages and pick one</t>
  </si>
  <si>
    <t>Implement eye detection package</t>
  </si>
  <si>
    <t>Conduct experiment</t>
  </si>
  <si>
    <t>Write BML#3 Section In Report</t>
  </si>
  <si>
    <t>Learn Meeting</t>
  </si>
  <si>
    <t>Hand in project plan</t>
  </si>
  <si>
    <t>Iteration 4 - End User Testing 1</t>
  </si>
  <si>
    <t>Create Lean Canvas</t>
  </si>
  <si>
    <t>Create Roleplaying Test</t>
  </si>
  <si>
    <t>Test on friends, colleagues, family members and strangers</t>
  </si>
  <si>
    <t>Write BML#4 Section In Report</t>
  </si>
  <si>
    <t>Iteration 5 - End User Testing 2</t>
  </si>
  <si>
    <t>Iteration 6 - Eye Tracking App</t>
  </si>
  <si>
    <t>Look into drawbacks and benefits of different eye tracking packages</t>
  </si>
  <si>
    <t>Create export to offline data functionality</t>
  </si>
  <si>
    <t>Create backend for caching all data in memory</t>
  </si>
  <si>
    <t>Iteration 7 - Environmental Conditions Test</t>
  </si>
  <si>
    <t xml:space="preserve">Iteration 8 - </t>
  </si>
  <si>
    <t>Iteration 9 -</t>
  </si>
  <si>
    <t>Iteration 10 -</t>
  </si>
  <si>
    <t>Iteration 11 -</t>
  </si>
  <si>
    <t>Iteration 12 -</t>
  </si>
  <si>
    <t>Finishing Report</t>
  </si>
  <si>
    <t>Final Week</t>
  </si>
  <si>
    <t>Hand in final 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</si>
</sst>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[$]ddd" x16r2:formatCode16="[$-en-DK]ddd"/>
    <numFmt numFmtId="166" formatCode="[$-409]mmm\ d;@"/>
    <numFmt numFmtId="167" formatCode="[$-409]d;@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0"/>
      <color theme="0" tint="-0.1499984740745262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10151A"/>
        <bgColor indexed="64"/>
      </patternFill>
    </fill>
    <fill>
      <patternFill patternType="solid">
        <fgColor rgb="FF37252B"/>
        <bgColor indexed="64"/>
      </patternFill>
    </fill>
    <fill>
      <patternFill patternType="solid">
        <fgColor rgb="FF2B293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6C7E00"/>
        <bgColor indexed="64"/>
      </patternFill>
    </fill>
    <fill>
      <patternFill patternType="solid">
        <fgColor rgb="FF414C00"/>
        <bgColor indexed="64"/>
      </patternFill>
    </fill>
    <fill>
      <patternFill patternType="solid">
        <fgColor rgb="FF232D27"/>
        <bgColor indexed="64"/>
      </patternFill>
    </fill>
    <fill>
      <patternFill patternType="solid">
        <fgColor rgb="FF235540"/>
        <bgColor indexed="64"/>
      </patternFill>
    </fill>
    <fill>
      <patternFill patternType="solid">
        <fgColor rgb="FF2034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C454C"/>
        <bgColor indexed="64"/>
      </patternFill>
    </fill>
    <fill>
      <patternFill patternType="solid">
        <fgColor rgb="FF2D373E"/>
        <bgColor indexed="64"/>
      </patternFill>
    </fill>
    <fill>
      <patternFill patternType="solid">
        <fgColor rgb="FF1F2D36"/>
        <bgColor indexed="64"/>
      </patternFill>
    </fill>
    <fill>
      <patternFill patternType="solid">
        <fgColor rgb="FF234156"/>
        <bgColor indexed="64"/>
      </patternFill>
    </fill>
    <fill>
      <patternFill patternType="solid">
        <fgColor rgb="FF1F2E38"/>
        <bgColor indexed="64"/>
      </patternFill>
    </fill>
    <fill>
      <patternFill patternType="solid">
        <fgColor rgb="FF351D23"/>
        <bgColor indexed="64"/>
      </patternFill>
    </fill>
    <fill>
      <patternFill patternType="solid">
        <fgColor rgb="FF24252B"/>
        <bgColor indexed="64"/>
      </patternFill>
    </fill>
    <fill>
      <patternFill patternType="solid">
        <fgColor rgb="FF3E5370"/>
        <bgColor indexed="64"/>
      </patternFill>
    </fill>
    <fill>
      <patternFill patternType="solid">
        <fgColor rgb="FF222B35"/>
        <bgColor indexed="64"/>
      </patternFill>
    </fill>
    <fill>
      <patternFill patternType="solid">
        <fgColor rgb="FF283644"/>
        <bgColor indexed="64"/>
      </patternFill>
    </fill>
    <fill>
      <patternFill patternType="solid">
        <fgColor rgb="FF4E3123"/>
        <bgColor indexed="64"/>
      </patternFill>
    </fill>
    <fill>
      <patternFill patternType="solid">
        <fgColor rgb="FF332B29"/>
        <bgColor indexed="64"/>
      </patternFill>
    </fill>
    <fill>
      <patternFill patternType="solid">
        <fgColor rgb="FF793150"/>
        <bgColor indexed="64"/>
      </patternFill>
    </fill>
    <fill>
      <patternFill patternType="solid">
        <fgColor rgb="FF3F2B3A"/>
        <bgColor indexed="64"/>
      </patternFill>
    </fill>
    <fill>
      <patternFill patternType="solid">
        <fgColor rgb="FF17295E"/>
        <bgColor indexed="64"/>
      </patternFill>
    </fill>
    <fill>
      <patternFill patternType="solid">
        <fgColor rgb="FF1D273E"/>
        <bgColor indexed="64"/>
      </patternFill>
    </fill>
    <fill>
      <patternFill patternType="solid">
        <fgColor rgb="FF511D5B"/>
        <bgColor indexed="64"/>
      </patternFill>
    </fill>
    <fill>
      <patternFill patternType="solid">
        <fgColor rgb="FF32243F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rgb="FF201619"/>
      </top>
      <bottom/>
      <diagonal/>
    </border>
    <border>
      <left/>
      <right style="thin">
        <color rgb="FF201619"/>
      </right>
      <top style="thin">
        <color rgb="FF201619"/>
      </top>
      <bottom/>
      <diagonal/>
    </border>
    <border>
      <left style="thin">
        <color rgb="FF201619"/>
      </left>
      <right/>
      <top style="thin">
        <color rgb="FF201619"/>
      </top>
      <bottom style="thin">
        <color rgb="FF201619"/>
      </bottom>
      <diagonal/>
    </border>
    <border>
      <left style="thin">
        <color rgb="FF201619"/>
      </left>
      <right style="thin">
        <color rgb="FF201619"/>
      </right>
      <top style="thin">
        <color rgb="FF201619"/>
      </top>
      <bottom style="thin">
        <color rgb="FF201619"/>
      </bottom>
      <diagonal/>
    </border>
    <border>
      <left/>
      <right/>
      <top style="thin">
        <color rgb="FF201619"/>
      </top>
      <bottom style="thin">
        <color rgb="FF201619"/>
      </bottom>
      <diagonal/>
    </border>
    <border>
      <left/>
      <right style="thin">
        <color rgb="FF201619"/>
      </right>
      <top style="thin">
        <color rgb="FF201619"/>
      </top>
      <bottom style="thin">
        <color rgb="FF201619"/>
      </bottom>
      <diagonal/>
    </border>
    <border>
      <left style="thin">
        <color rgb="FF201619"/>
      </left>
      <right style="thin">
        <color rgb="FF201619"/>
      </right>
      <top/>
      <bottom style="thin">
        <color rgb="FF2016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201619"/>
      </top>
      <bottom style="thin">
        <color rgb="FF20161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rgb="FF201619"/>
      </right>
      <top/>
      <bottom style="thin">
        <color rgb="FF201619"/>
      </bottom>
      <diagonal/>
    </border>
    <border>
      <left style="thin">
        <color indexed="64"/>
      </left>
      <right style="thin">
        <color rgb="FF201619"/>
      </right>
      <top style="thin">
        <color rgb="FF201619"/>
      </top>
      <bottom style="thin">
        <color rgb="FF201619"/>
      </bottom>
      <diagonal/>
    </border>
    <border>
      <left style="thin">
        <color indexed="64"/>
      </left>
      <right/>
      <top/>
      <bottom style="thin">
        <color rgb="FF201619"/>
      </bottom>
      <diagonal/>
    </border>
    <border>
      <left style="thin">
        <color indexed="64"/>
      </left>
      <right/>
      <top style="thin">
        <color rgb="FF201619"/>
      </top>
      <bottom style="thin">
        <color rgb="FF201619"/>
      </bottom>
      <diagonal/>
    </border>
    <border>
      <left style="thin">
        <color rgb="FF201619"/>
      </left>
      <right style="thin">
        <color indexed="64"/>
      </right>
      <top style="thin">
        <color rgb="FF201619"/>
      </top>
      <bottom style="thin">
        <color rgb="FF20161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166" fontId="4" fillId="5" borderId="0" xfId="0" applyNumberFormat="1" applyFont="1" applyFill="1" applyAlignment="1">
      <alignment horizontal="center"/>
    </xf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4" xfId="0" applyFont="1" applyFill="1" applyBorder="1"/>
    <xf numFmtId="0" fontId="1" fillId="6" borderId="7" xfId="0" applyFont="1" applyFill="1" applyBorder="1"/>
    <xf numFmtId="0" fontId="4" fillId="9" borderId="0" xfId="0" applyFont="1" applyFill="1"/>
    <xf numFmtId="166" fontId="4" fillId="9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left"/>
    </xf>
    <xf numFmtId="0" fontId="4" fillId="11" borderId="0" xfId="0" applyFont="1" applyFill="1"/>
    <xf numFmtId="166" fontId="4" fillId="11" borderId="0" xfId="0" applyNumberFormat="1" applyFont="1" applyFill="1" applyAlignment="1">
      <alignment horizontal="center"/>
    </xf>
    <xf numFmtId="0" fontId="1" fillId="6" borderId="8" xfId="0" applyFont="1" applyFill="1" applyBorder="1"/>
    <xf numFmtId="0" fontId="1" fillId="6" borderId="10" xfId="0" applyFont="1" applyFill="1" applyBorder="1"/>
    <xf numFmtId="0" fontId="1" fillId="2" borderId="0" xfId="0" applyFont="1" applyFill="1" applyBorder="1"/>
    <xf numFmtId="0" fontId="1" fillId="10" borderId="11" xfId="0" applyFont="1" applyFill="1" applyBorder="1"/>
    <xf numFmtId="0" fontId="9" fillId="10" borderId="12" xfId="0" applyFont="1" applyFill="1" applyBorder="1"/>
    <xf numFmtId="166" fontId="8" fillId="10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" fillId="10" borderId="12" xfId="0" applyFont="1" applyFill="1" applyBorder="1"/>
    <xf numFmtId="0" fontId="5" fillId="4" borderId="12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/>
    </xf>
    <xf numFmtId="0" fontId="1" fillId="7" borderId="12" xfId="0" applyFont="1" applyFill="1" applyBorder="1"/>
    <xf numFmtId="0" fontId="1" fillId="6" borderId="14" xfId="0" applyFont="1" applyFill="1" applyBorder="1"/>
    <xf numFmtId="0" fontId="1" fillId="6" borderId="15" xfId="0" applyFont="1" applyFill="1" applyBorder="1"/>
    <xf numFmtId="0" fontId="1" fillId="6" borderId="9" xfId="0" applyFont="1" applyFill="1" applyBorder="1"/>
    <xf numFmtId="0" fontId="1" fillId="6" borderId="16" xfId="0" applyFont="1" applyFill="1" applyBorder="1"/>
    <xf numFmtId="0" fontId="1" fillId="6" borderId="17" xfId="0" applyFont="1" applyFill="1" applyBorder="1"/>
    <xf numFmtId="0" fontId="1" fillId="6" borderId="13" xfId="0" applyFont="1" applyFill="1" applyBorder="1"/>
    <xf numFmtId="0" fontId="1" fillId="6" borderId="18" xfId="0" applyFont="1" applyFill="1" applyBorder="1"/>
    <xf numFmtId="166" fontId="2" fillId="3" borderId="0" xfId="0" applyNumberFormat="1" applyFont="1" applyFill="1" applyBorder="1" applyAlignment="1">
      <alignment horizontal="center"/>
    </xf>
    <xf numFmtId="166" fontId="2" fillId="3" borderId="19" xfId="0" applyNumberFormat="1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center"/>
    </xf>
    <xf numFmtId="165" fontId="2" fillId="3" borderId="19" xfId="0" applyNumberFormat="1" applyFont="1" applyFill="1" applyBorder="1" applyAlignment="1">
      <alignment horizontal="center"/>
    </xf>
    <xf numFmtId="0" fontId="1" fillId="2" borderId="20" xfId="0" applyFont="1" applyFill="1" applyBorder="1"/>
    <xf numFmtId="0" fontId="1" fillId="2" borderId="19" xfId="0" applyFont="1" applyFill="1" applyBorder="1"/>
    <xf numFmtId="0" fontId="1" fillId="6" borderId="21" xfId="0" applyFont="1" applyFill="1" applyBorder="1"/>
    <xf numFmtId="166" fontId="4" fillId="5" borderId="0" xfId="0" applyNumberFormat="1" applyFont="1" applyFill="1" applyBorder="1" applyAlignment="1">
      <alignment horizontal="center"/>
    </xf>
    <xf numFmtId="166" fontId="2" fillId="3" borderId="22" xfId="0" applyNumberFormat="1" applyFont="1" applyFill="1" applyBorder="1" applyAlignment="1">
      <alignment horizontal="center"/>
    </xf>
    <xf numFmtId="165" fontId="2" fillId="3" borderId="22" xfId="0" applyNumberFormat="1" applyFont="1" applyFill="1" applyBorder="1" applyAlignment="1">
      <alignment horizont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  <xf numFmtId="0" fontId="1" fillId="2" borderId="26" xfId="0" applyFont="1" applyFill="1" applyBorder="1"/>
    <xf numFmtId="0" fontId="1" fillId="6" borderId="27" xfId="0" applyFont="1" applyFill="1" applyBorder="1"/>
    <xf numFmtId="0" fontId="1" fillId="2" borderId="22" xfId="0" applyFont="1" applyFill="1" applyBorder="1"/>
    <xf numFmtId="0" fontId="1" fillId="6" borderId="25" xfId="0" applyFont="1" applyFill="1" applyBorder="1"/>
    <xf numFmtId="0" fontId="1" fillId="7" borderId="23" xfId="0" applyFont="1" applyFill="1" applyBorder="1"/>
    <xf numFmtId="0" fontId="1" fillId="6" borderId="24" xfId="0" applyFont="1" applyFill="1" applyBorder="1"/>
    <xf numFmtId="0" fontId="1" fillId="7" borderId="20" xfId="0" applyFont="1" applyFill="1" applyBorder="1"/>
    <xf numFmtId="0" fontId="1" fillId="6" borderId="28" xfId="0" applyFont="1" applyFill="1" applyBorder="1"/>
    <xf numFmtId="0" fontId="1" fillId="10" borderId="23" xfId="0" applyFont="1" applyFill="1" applyBorder="1"/>
    <xf numFmtId="0" fontId="1" fillId="10" borderId="20" xfId="0" applyFont="1" applyFill="1" applyBorder="1"/>
    <xf numFmtId="0" fontId="10" fillId="11" borderId="0" xfId="0" applyFont="1" applyFill="1"/>
    <xf numFmtId="166" fontId="10" fillId="11" borderId="0" xfId="0" applyNumberFormat="1" applyFont="1" applyFill="1" applyAlignment="1">
      <alignment horizontal="center"/>
    </xf>
    <xf numFmtId="166" fontId="8" fillId="13" borderId="12" xfId="0" applyNumberFormat="1" applyFont="1" applyFill="1" applyBorder="1" applyAlignment="1">
      <alignment horizontal="center"/>
    </xf>
    <xf numFmtId="166" fontId="8" fillId="13" borderId="20" xfId="0" applyNumberFormat="1" applyFont="1" applyFill="1" applyBorder="1" applyAlignment="1">
      <alignment horizontal="center"/>
    </xf>
    <xf numFmtId="0" fontId="1" fillId="13" borderId="12" xfId="0" applyFont="1" applyFill="1" applyBorder="1"/>
    <xf numFmtId="0" fontId="5" fillId="13" borderId="12" xfId="0" applyFont="1" applyFill="1" applyBorder="1"/>
    <xf numFmtId="166" fontId="7" fillId="8" borderId="12" xfId="0" applyNumberFormat="1" applyFont="1" applyFill="1" applyBorder="1" applyAlignment="1">
      <alignment horizontal="center"/>
    </xf>
    <xf numFmtId="166" fontId="7" fillId="4" borderId="12" xfId="0" applyNumberFormat="1" applyFont="1" applyFill="1" applyBorder="1" applyAlignment="1">
      <alignment horizontal="center" vertical="center"/>
    </xf>
    <xf numFmtId="166" fontId="1" fillId="2" borderId="0" xfId="0" applyNumberFormat="1" applyFont="1" applyFill="1" applyAlignment="1">
      <alignment horizontal="center"/>
    </xf>
    <xf numFmtId="0" fontId="4" fillId="14" borderId="0" xfId="0" applyFont="1" applyFill="1"/>
    <xf numFmtId="166" fontId="4" fillId="14" borderId="0" xfId="0" applyNumberFormat="1" applyFont="1" applyFill="1" applyAlignment="1">
      <alignment horizontal="center"/>
    </xf>
    <xf numFmtId="0" fontId="5" fillId="16" borderId="12" xfId="0" applyFont="1" applyFill="1" applyBorder="1"/>
    <xf numFmtId="166" fontId="8" fillId="16" borderId="12" xfId="0" applyNumberFormat="1" applyFont="1" applyFill="1" applyBorder="1" applyAlignment="1">
      <alignment horizontal="center"/>
    </xf>
    <xf numFmtId="166" fontId="8" fillId="16" borderId="20" xfId="0" applyNumberFormat="1" applyFont="1" applyFill="1" applyBorder="1" applyAlignment="1">
      <alignment horizontal="center"/>
    </xf>
    <xf numFmtId="0" fontId="1" fillId="6" borderId="29" xfId="0" applyFont="1" applyFill="1" applyBorder="1"/>
    <xf numFmtId="0" fontId="1" fillId="6" borderId="30" xfId="0" applyFont="1" applyFill="1" applyBorder="1"/>
    <xf numFmtId="0" fontId="1" fillId="13" borderId="23" xfId="0" applyFont="1" applyFill="1" applyBorder="1"/>
    <xf numFmtId="0" fontId="1" fillId="13" borderId="20" xfId="0" applyFont="1" applyFill="1" applyBorder="1"/>
    <xf numFmtId="0" fontId="1" fillId="16" borderId="23" xfId="0" applyFont="1" applyFill="1" applyBorder="1"/>
    <xf numFmtId="0" fontId="1" fillId="16" borderId="12" xfId="0" applyFont="1" applyFill="1" applyBorder="1"/>
    <xf numFmtId="0" fontId="1" fillId="16" borderId="20" xfId="0" applyFont="1" applyFill="1" applyBorder="1"/>
    <xf numFmtId="166" fontId="4" fillId="15" borderId="0" xfId="0" applyNumberFormat="1" applyFont="1" applyFill="1" applyAlignment="1">
      <alignment horizontal="center"/>
    </xf>
    <xf numFmtId="0" fontId="1" fillId="6" borderId="31" xfId="0" applyFont="1" applyFill="1" applyBorder="1"/>
    <xf numFmtId="0" fontId="4" fillId="17" borderId="0" xfId="0" applyFont="1" applyFill="1"/>
    <xf numFmtId="166" fontId="4" fillId="17" borderId="0" xfId="0" applyNumberFormat="1" applyFont="1" applyFill="1" applyAlignment="1">
      <alignment horizontal="center"/>
    </xf>
    <xf numFmtId="167" fontId="2" fillId="3" borderId="0" xfId="0" applyNumberFormat="1" applyFont="1" applyFill="1" applyBorder="1" applyAlignment="1">
      <alignment horizontal="center"/>
    </xf>
    <xf numFmtId="167" fontId="2" fillId="3" borderId="19" xfId="0" applyNumberFormat="1" applyFont="1" applyFill="1" applyBorder="1" applyAlignment="1">
      <alignment horizontal="center"/>
    </xf>
    <xf numFmtId="167" fontId="2" fillId="3" borderId="22" xfId="0" applyNumberFormat="1" applyFont="1" applyFill="1" applyBorder="1" applyAlignment="1">
      <alignment horizontal="center"/>
    </xf>
    <xf numFmtId="0" fontId="5" fillId="18" borderId="12" xfId="0" applyFont="1" applyFill="1" applyBorder="1"/>
    <xf numFmtId="166" fontId="8" fillId="18" borderId="12" xfId="0" applyNumberFormat="1" applyFont="1" applyFill="1" applyBorder="1" applyAlignment="1">
      <alignment horizontal="center"/>
    </xf>
    <xf numFmtId="166" fontId="8" fillId="18" borderId="20" xfId="0" applyNumberFormat="1" applyFont="1" applyFill="1" applyBorder="1" applyAlignment="1">
      <alignment horizontal="center"/>
    </xf>
    <xf numFmtId="0" fontId="4" fillId="19" borderId="0" xfId="0" applyFont="1" applyFill="1"/>
    <xf numFmtId="166" fontId="4" fillId="19" borderId="0" xfId="0" applyNumberFormat="1" applyFont="1" applyFill="1" applyAlignment="1">
      <alignment horizontal="center"/>
    </xf>
    <xf numFmtId="0" fontId="1" fillId="18" borderId="32" xfId="0" applyFont="1" applyFill="1" applyBorder="1"/>
    <xf numFmtId="0" fontId="1" fillId="18" borderId="11" xfId="0" applyFont="1" applyFill="1" applyBorder="1"/>
    <xf numFmtId="0" fontId="1" fillId="18" borderId="33" xfId="0" applyFont="1" applyFill="1" applyBorder="1"/>
    <xf numFmtId="0" fontId="5" fillId="20" borderId="12" xfId="0" applyFont="1" applyFill="1" applyBorder="1"/>
    <xf numFmtId="166" fontId="8" fillId="20" borderId="12" xfId="0" applyNumberFormat="1" applyFont="1" applyFill="1" applyBorder="1" applyAlignment="1">
      <alignment horizontal="center"/>
    </xf>
    <xf numFmtId="166" fontId="8" fillId="20" borderId="20" xfId="0" applyNumberFormat="1" applyFont="1" applyFill="1" applyBorder="1" applyAlignment="1">
      <alignment horizontal="center"/>
    </xf>
    <xf numFmtId="0" fontId="1" fillId="22" borderId="0" xfId="0" applyFont="1" applyFill="1"/>
    <xf numFmtId="0" fontId="3" fillId="22" borderId="0" xfId="0" applyFont="1" applyFill="1"/>
    <xf numFmtId="166" fontId="3" fillId="22" borderId="0" xfId="0" applyNumberFormat="1" applyFont="1" applyFill="1" applyAlignment="1">
      <alignment horizontal="center"/>
    </xf>
    <xf numFmtId="0" fontId="1" fillId="22" borderId="22" xfId="0" applyFont="1" applyFill="1" applyBorder="1"/>
    <xf numFmtId="0" fontId="1" fillId="22" borderId="0" xfId="0" applyFont="1" applyFill="1" applyBorder="1"/>
    <xf numFmtId="0" fontId="1" fillId="22" borderId="19" xfId="0" applyFont="1" applyFill="1" applyBorder="1"/>
    <xf numFmtId="0" fontId="1" fillId="20" borderId="23" xfId="0" applyFont="1" applyFill="1" applyBorder="1"/>
    <xf numFmtId="0" fontId="1" fillId="20" borderId="12" xfId="0" applyFont="1" applyFill="1" applyBorder="1"/>
    <xf numFmtId="0" fontId="1" fillId="20" borderId="20" xfId="0" applyFont="1" applyFill="1" applyBorder="1"/>
    <xf numFmtId="0" fontId="5" fillId="23" borderId="12" xfId="0" applyFont="1" applyFill="1" applyBorder="1"/>
    <xf numFmtId="166" fontId="8" fillId="23" borderId="12" xfId="0" applyNumberFormat="1" applyFont="1" applyFill="1" applyBorder="1" applyAlignment="1">
      <alignment horizontal="center"/>
    </xf>
    <xf numFmtId="166" fontId="8" fillId="23" borderId="20" xfId="0" applyNumberFormat="1" applyFont="1" applyFill="1" applyBorder="1" applyAlignment="1">
      <alignment horizontal="center"/>
    </xf>
    <xf numFmtId="0" fontId="3" fillId="24" borderId="0" xfId="0" applyFont="1" applyFill="1"/>
    <xf numFmtId="166" fontId="3" fillId="24" borderId="0" xfId="0" applyNumberFormat="1" applyFont="1" applyFill="1" applyAlignment="1">
      <alignment horizontal="center"/>
    </xf>
    <xf numFmtId="0" fontId="1" fillId="23" borderId="23" xfId="0" applyFont="1" applyFill="1" applyBorder="1"/>
    <xf numFmtId="0" fontId="1" fillId="23" borderId="12" xfId="0" applyFont="1" applyFill="1" applyBorder="1"/>
    <xf numFmtId="0" fontId="1" fillId="23" borderId="20" xfId="0" applyFont="1" applyFill="1" applyBorder="1"/>
    <xf numFmtId="0" fontId="5" fillId="25" borderId="12" xfId="0" applyFont="1" applyFill="1" applyBorder="1"/>
    <xf numFmtId="166" fontId="8" fillId="25" borderId="12" xfId="0" applyNumberFormat="1" applyFont="1" applyFill="1" applyBorder="1" applyAlignment="1">
      <alignment horizontal="center"/>
    </xf>
    <xf numFmtId="166" fontId="8" fillId="25" borderId="20" xfId="0" applyNumberFormat="1" applyFont="1" applyFill="1" applyBorder="1" applyAlignment="1">
      <alignment horizontal="center"/>
    </xf>
    <xf numFmtId="0" fontId="3" fillId="26" borderId="0" xfId="0" applyFont="1" applyFill="1"/>
    <xf numFmtId="166" fontId="3" fillId="26" borderId="0" xfId="0" applyNumberFormat="1" applyFont="1" applyFill="1" applyAlignment="1">
      <alignment horizontal="center"/>
    </xf>
    <xf numFmtId="0" fontId="1" fillId="25" borderId="23" xfId="0" applyFont="1" applyFill="1" applyBorder="1"/>
    <xf numFmtId="0" fontId="1" fillId="25" borderId="12" xfId="0" applyFont="1" applyFill="1" applyBorder="1"/>
    <xf numFmtId="0" fontId="1" fillId="25" borderId="20" xfId="0" applyFont="1" applyFill="1" applyBorder="1"/>
    <xf numFmtId="0" fontId="5" fillId="27" borderId="12" xfId="0" applyFont="1" applyFill="1" applyBorder="1"/>
    <xf numFmtId="166" fontId="8" fillId="27" borderId="12" xfId="0" applyNumberFormat="1" applyFont="1" applyFill="1" applyBorder="1" applyAlignment="1">
      <alignment horizontal="center"/>
    </xf>
    <xf numFmtId="166" fontId="8" fillId="27" borderId="20" xfId="0" applyNumberFormat="1" applyFont="1" applyFill="1" applyBorder="1" applyAlignment="1">
      <alignment horizontal="center"/>
    </xf>
    <xf numFmtId="0" fontId="1" fillId="27" borderId="23" xfId="0" applyFont="1" applyFill="1" applyBorder="1"/>
    <xf numFmtId="0" fontId="1" fillId="27" borderId="12" xfId="0" applyFont="1" applyFill="1" applyBorder="1"/>
    <xf numFmtId="0" fontId="1" fillId="27" borderId="20" xfId="0" applyFont="1" applyFill="1" applyBorder="1"/>
    <xf numFmtId="0" fontId="3" fillId="28" borderId="0" xfId="0" applyFont="1" applyFill="1"/>
    <xf numFmtId="166" fontId="3" fillId="28" borderId="0" xfId="0" applyNumberFormat="1" applyFont="1" applyFill="1" applyAlignment="1">
      <alignment horizontal="center"/>
    </xf>
    <xf numFmtId="0" fontId="1" fillId="4" borderId="23" xfId="0" applyFont="1" applyFill="1" applyBorder="1"/>
    <xf numFmtId="0" fontId="1" fillId="4" borderId="12" xfId="0" applyFont="1" applyFill="1" applyBorder="1"/>
    <xf numFmtId="0" fontId="1" fillId="4" borderId="20" xfId="0" applyFont="1" applyFill="1" applyBorder="1"/>
    <xf numFmtId="0" fontId="1" fillId="21" borderId="22" xfId="0" applyFont="1" applyFill="1" applyBorder="1"/>
    <xf numFmtId="0" fontId="1" fillId="21" borderId="0" xfId="0" applyFont="1" applyFill="1" applyBorder="1"/>
    <xf numFmtId="0" fontId="9" fillId="29" borderId="12" xfId="0" applyFont="1" applyFill="1" applyBorder="1"/>
    <xf numFmtId="166" fontId="8" fillId="29" borderId="12" xfId="0" applyNumberFormat="1" applyFont="1" applyFill="1" applyBorder="1" applyAlignment="1">
      <alignment horizontal="center"/>
    </xf>
    <xf numFmtId="0" fontId="3" fillId="30" borderId="0" xfId="0" applyFont="1" applyFill="1"/>
    <xf numFmtId="166" fontId="3" fillId="30" borderId="0" xfId="0" applyNumberFormat="1" applyFont="1" applyFill="1" applyAlignment="1">
      <alignment horizontal="center"/>
    </xf>
    <xf numFmtId="0" fontId="1" fillId="29" borderId="23" xfId="0" applyFont="1" applyFill="1" applyBorder="1"/>
    <xf numFmtId="0" fontId="1" fillId="29" borderId="12" xfId="0" applyFont="1" applyFill="1" applyBorder="1"/>
    <xf numFmtId="0" fontId="1" fillId="29" borderId="20" xfId="0" applyFont="1" applyFill="1" applyBorder="1"/>
    <xf numFmtId="0" fontId="1" fillId="18" borderId="23" xfId="0" applyFont="1" applyFill="1" applyBorder="1"/>
    <xf numFmtId="0" fontId="1" fillId="18" borderId="12" xfId="0" applyFont="1" applyFill="1" applyBorder="1"/>
    <xf numFmtId="0" fontId="1" fillId="18" borderId="20" xfId="0" applyFont="1" applyFill="1" applyBorder="1"/>
    <xf numFmtId="0" fontId="1" fillId="12" borderId="10" xfId="0" applyFont="1" applyFill="1" applyBorder="1"/>
    <xf numFmtId="0" fontId="1" fillId="23" borderId="32" xfId="0" applyFont="1" applyFill="1" applyBorder="1"/>
    <xf numFmtId="0" fontId="1" fillId="23" borderId="11" xfId="0" applyFont="1" applyFill="1" applyBorder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 patternType="solid">
          <fgColor auto="1"/>
          <bgColor rgb="FF37252B"/>
        </patternFill>
      </fill>
    </dxf>
    <dxf>
      <fill>
        <patternFill>
          <bgColor theme="9"/>
        </patternFill>
      </fill>
    </dxf>
    <dxf>
      <fill>
        <patternFill patternType="solid">
          <fgColor auto="1"/>
          <bgColor rgb="FF37252B"/>
        </patternFill>
      </fill>
    </dxf>
  </dxfs>
  <tableStyles count="0" defaultTableStyle="TableStyleMedium2" defaultPivotStyle="PivotStyleLight16"/>
  <colors>
    <mruColors>
      <color rgb="FF511D5B"/>
      <color rgb="FF32243F"/>
      <color rgb="FF222B35"/>
      <color rgb="FF37252B"/>
      <color rgb="FF1D273E"/>
      <color rgb="FF17295E"/>
      <color rgb="FF793150"/>
      <color rgb="FF3F2B3A"/>
      <color rgb="FF332B29"/>
      <color rgb="FF4E31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FD4C2-57C2-4FB4-BDF9-3AB7CE53288A}">
  <dimension ref="A1:DY75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B67" sqref="EB67"/>
    </sheetView>
  </sheetViews>
  <sheetFormatPr defaultRowHeight="15" outlineLevelRow="1" outlineLevelCol="1" x14ac:dyDescent="0.25"/>
  <cols>
    <col min="1" max="1" width="63.140625" style="1" customWidth="1"/>
    <col min="2" max="2" width="11" style="69" customWidth="1"/>
    <col min="3" max="3" width="11.140625" style="69" customWidth="1"/>
    <col min="4" max="4" width="6.7109375" style="53" customWidth="1"/>
    <col min="5" max="9" width="6.7109375" style="22" hidden="1" customWidth="1" outlineLevel="1"/>
    <col min="10" max="10" width="6.7109375" style="43" hidden="1" customWidth="1" outlineLevel="1"/>
    <col min="11" max="11" width="6.7109375" style="53" customWidth="1" collapsed="1"/>
    <col min="12" max="16" width="6.7109375" style="22" hidden="1" customWidth="1" outlineLevel="1"/>
    <col min="17" max="17" width="6.7109375" style="43" hidden="1" customWidth="1" outlineLevel="1"/>
    <col min="18" max="18" width="6.7109375" style="53" customWidth="1" collapsed="1"/>
    <col min="19" max="23" width="6.7109375" style="22" hidden="1" customWidth="1" outlineLevel="1"/>
    <col min="24" max="24" width="6.7109375" style="43" hidden="1" customWidth="1" outlineLevel="1"/>
    <col min="25" max="25" width="6.7109375" style="53" customWidth="1" collapsed="1"/>
    <col min="26" max="30" width="6.7109375" style="22" hidden="1" customWidth="1" outlineLevel="1"/>
    <col min="31" max="31" width="6.7109375" style="43" hidden="1" customWidth="1" outlineLevel="1"/>
    <col min="32" max="32" width="6.7109375" style="53" customWidth="1" collapsed="1"/>
    <col min="33" max="37" width="6.7109375" style="22" hidden="1" customWidth="1" outlineLevel="1"/>
    <col min="38" max="38" width="6.7109375" style="43" hidden="1" customWidth="1" outlineLevel="1"/>
    <col min="39" max="39" width="6.7109375" style="53" customWidth="1" collapsed="1"/>
    <col min="40" max="44" width="6.7109375" style="22" hidden="1" customWidth="1" outlineLevel="1"/>
    <col min="45" max="45" width="6.7109375" style="43" hidden="1" customWidth="1" outlineLevel="1"/>
    <col min="46" max="46" width="6.7109375" style="53" customWidth="1" collapsed="1"/>
    <col min="47" max="51" width="6.7109375" style="22" hidden="1" customWidth="1" outlineLevel="1"/>
    <col min="52" max="52" width="6.7109375" style="43" hidden="1" customWidth="1" outlineLevel="1"/>
    <col min="53" max="53" width="6.7109375" style="53" customWidth="1" collapsed="1"/>
    <col min="54" max="58" width="6.7109375" style="22" hidden="1" customWidth="1" outlineLevel="1"/>
    <col min="59" max="59" width="6.7109375" style="43" hidden="1" customWidth="1" outlineLevel="1"/>
    <col min="60" max="60" width="6.7109375" style="53" customWidth="1" collapsed="1"/>
    <col min="61" max="65" width="6.7109375" style="22" hidden="1" customWidth="1" outlineLevel="1"/>
    <col min="66" max="66" width="6.7109375" style="43" hidden="1" customWidth="1" outlineLevel="1"/>
    <col min="67" max="67" width="6.7109375" style="53" customWidth="1" collapsed="1"/>
    <col min="68" max="72" width="6.7109375" style="22" hidden="1" customWidth="1" outlineLevel="1"/>
    <col min="73" max="73" width="6.7109375" style="43" hidden="1" customWidth="1" outlineLevel="1"/>
    <col min="74" max="74" width="6.7109375" style="53" customWidth="1" collapsed="1"/>
    <col min="75" max="79" width="6.7109375" style="22" hidden="1" customWidth="1" outlineLevel="1"/>
    <col min="80" max="80" width="6.7109375" style="43" hidden="1" customWidth="1" outlineLevel="1"/>
    <col min="81" max="81" width="6.7109375" style="53" customWidth="1" collapsed="1"/>
    <col min="82" max="86" width="6.7109375" style="22" hidden="1" customWidth="1" outlineLevel="1"/>
    <col min="87" max="87" width="6.7109375" style="43" hidden="1" customWidth="1" outlineLevel="1"/>
    <col min="88" max="88" width="6.7109375" style="53" customWidth="1" collapsed="1"/>
    <col min="89" max="93" width="6.7109375" style="22" hidden="1" customWidth="1" outlineLevel="1"/>
    <col min="94" max="94" width="6.7109375" style="43" hidden="1" customWidth="1" outlineLevel="1"/>
    <col min="95" max="95" width="6.7109375" style="53" customWidth="1" collapsed="1"/>
    <col min="96" max="100" width="6.7109375" style="22" hidden="1" customWidth="1" outlineLevel="1"/>
    <col min="101" max="101" width="6.7109375" style="43" hidden="1" customWidth="1" outlineLevel="1"/>
    <col min="102" max="102" width="6.7109375" style="53" customWidth="1" collapsed="1"/>
    <col min="103" max="107" width="6.7109375" style="22" hidden="1" customWidth="1" outlineLevel="1"/>
    <col min="108" max="108" width="6.7109375" style="43" hidden="1" customWidth="1" outlineLevel="1"/>
    <col min="109" max="109" width="6.7109375" style="53" customWidth="1" collapsed="1"/>
    <col min="110" max="114" width="6.7109375" style="22" hidden="1" customWidth="1" outlineLevel="1"/>
    <col min="115" max="115" width="6.7109375" style="43" hidden="1" customWidth="1" outlineLevel="1"/>
    <col min="116" max="116" width="6.7109375" style="53" customWidth="1" collapsed="1"/>
    <col min="117" max="121" width="6.7109375" style="22" hidden="1" customWidth="1" outlineLevel="1"/>
    <col min="122" max="122" width="6.7109375" style="43" hidden="1" customWidth="1" outlineLevel="1"/>
    <col min="123" max="123" width="6.7109375" style="53" customWidth="1" collapsed="1"/>
    <col min="124" max="128" width="6.7109375" style="22" customWidth="1" outlineLevel="1"/>
    <col min="129" max="129" width="6.7109375" style="43" customWidth="1" outlineLevel="1"/>
    <col min="130" max="16384" width="9.140625" style="1"/>
  </cols>
  <sheetData>
    <row r="1" spans="1:129" s="4" customFormat="1" x14ac:dyDescent="0.25">
      <c r="A1" s="2"/>
      <c r="B1" s="3"/>
      <c r="C1" s="3"/>
      <c r="D1" s="46">
        <f>DATE(2023,1,31)</f>
        <v>44957</v>
      </c>
      <c r="E1" s="38">
        <f>D1+1</f>
        <v>44958</v>
      </c>
      <c r="F1" s="86">
        <f t="shared" ref="F1:BQ1" si="0">E1+1</f>
        <v>44959</v>
      </c>
      <c r="G1" s="86">
        <f t="shared" si="0"/>
        <v>44960</v>
      </c>
      <c r="H1" s="86">
        <f t="shared" si="0"/>
        <v>44961</v>
      </c>
      <c r="I1" s="86">
        <f t="shared" si="0"/>
        <v>44962</v>
      </c>
      <c r="J1" s="87">
        <f t="shared" si="0"/>
        <v>44963</v>
      </c>
      <c r="K1" s="88">
        <f t="shared" si="0"/>
        <v>44964</v>
      </c>
      <c r="L1" s="86">
        <f t="shared" si="0"/>
        <v>44965</v>
      </c>
      <c r="M1" s="86">
        <f t="shared" si="0"/>
        <v>44966</v>
      </c>
      <c r="N1" s="86">
        <f t="shared" si="0"/>
        <v>44967</v>
      </c>
      <c r="O1" s="86">
        <f t="shared" si="0"/>
        <v>44968</v>
      </c>
      <c r="P1" s="86">
        <f t="shared" si="0"/>
        <v>44969</v>
      </c>
      <c r="Q1" s="87">
        <f t="shared" si="0"/>
        <v>44970</v>
      </c>
      <c r="R1" s="88">
        <f t="shared" si="0"/>
        <v>44971</v>
      </c>
      <c r="S1" s="86">
        <f t="shared" si="0"/>
        <v>44972</v>
      </c>
      <c r="T1" s="86">
        <f t="shared" si="0"/>
        <v>44973</v>
      </c>
      <c r="U1" s="86">
        <f t="shared" si="0"/>
        <v>44974</v>
      </c>
      <c r="V1" s="86">
        <f t="shared" si="0"/>
        <v>44975</v>
      </c>
      <c r="W1" s="86">
        <f t="shared" si="0"/>
        <v>44976</v>
      </c>
      <c r="X1" s="87">
        <f t="shared" si="0"/>
        <v>44977</v>
      </c>
      <c r="Y1" s="88">
        <f t="shared" si="0"/>
        <v>44978</v>
      </c>
      <c r="Z1" s="86">
        <f t="shared" si="0"/>
        <v>44979</v>
      </c>
      <c r="AA1" s="86">
        <f t="shared" si="0"/>
        <v>44980</v>
      </c>
      <c r="AB1" s="86">
        <f t="shared" si="0"/>
        <v>44981</v>
      </c>
      <c r="AC1" s="86">
        <f t="shared" si="0"/>
        <v>44982</v>
      </c>
      <c r="AD1" s="86">
        <f t="shared" si="0"/>
        <v>44983</v>
      </c>
      <c r="AE1" s="87">
        <f t="shared" si="0"/>
        <v>44984</v>
      </c>
      <c r="AF1" s="88">
        <f t="shared" si="0"/>
        <v>44985</v>
      </c>
      <c r="AG1" s="38">
        <f t="shared" si="0"/>
        <v>44986</v>
      </c>
      <c r="AH1" s="86">
        <f t="shared" si="0"/>
        <v>44987</v>
      </c>
      <c r="AI1" s="86">
        <f t="shared" si="0"/>
        <v>44988</v>
      </c>
      <c r="AJ1" s="86">
        <f t="shared" si="0"/>
        <v>44989</v>
      </c>
      <c r="AK1" s="86">
        <f t="shared" si="0"/>
        <v>44990</v>
      </c>
      <c r="AL1" s="87">
        <f t="shared" si="0"/>
        <v>44991</v>
      </c>
      <c r="AM1" s="88">
        <f t="shared" si="0"/>
        <v>44992</v>
      </c>
      <c r="AN1" s="86">
        <f t="shared" si="0"/>
        <v>44993</v>
      </c>
      <c r="AO1" s="86">
        <f t="shared" si="0"/>
        <v>44994</v>
      </c>
      <c r="AP1" s="86">
        <f t="shared" si="0"/>
        <v>44995</v>
      </c>
      <c r="AQ1" s="86">
        <f t="shared" si="0"/>
        <v>44996</v>
      </c>
      <c r="AR1" s="86">
        <f t="shared" si="0"/>
        <v>44997</v>
      </c>
      <c r="AS1" s="87">
        <f t="shared" si="0"/>
        <v>44998</v>
      </c>
      <c r="AT1" s="88">
        <f t="shared" si="0"/>
        <v>44999</v>
      </c>
      <c r="AU1" s="86">
        <f t="shared" si="0"/>
        <v>45000</v>
      </c>
      <c r="AV1" s="86">
        <f t="shared" si="0"/>
        <v>45001</v>
      </c>
      <c r="AW1" s="86">
        <f t="shared" si="0"/>
        <v>45002</v>
      </c>
      <c r="AX1" s="86">
        <f t="shared" si="0"/>
        <v>45003</v>
      </c>
      <c r="AY1" s="86">
        <f t="shared" si="0"/>
        <v>45004</v>
      </c>
      <c r="AZ1" s="87">
        <f t="shared" si="0"/>
        <v>45005</v>
      </c>
      <c r="BA1" s="88">
        <f t="shared" si="0"/>
        <v>45006</v>
      </c>
      <c r="BB1" s="86">
        <f t="shared" si="0"/>
        <v>45007</v>
      </c>
      <c r="BC1" s="86">
        <f t="shared" si="0"/>
        <v>45008</v>
      </c>
      <c r="BD1" s="86">
        <f t="shared" si="0"/>
        <v>45009</v>
      </c>
      <c r="BE1" s="86">
        <f t="shared" si="0"/>
        <v>45010</v>
      </c>
      <c r="BF1" s="86">
        <f t="shared" si="0"/>
        <v>45011</v>
      </c>
      <c r="BG1" s="87">
        <f t="shared" si="0"/>
        <v>45012</v>
      </c>
      <c r="BH1" s="88">
        <f t="shared" si="0"/>
        <v>45013</v>
      </c>
      <c r="BI1" s="86">
        <f t="shared" si="0"/>
        <v>45014</v>
      </c>
      <c r="BJ1" s="86">
        <f t="shared" si="0"/>
        <v>45015</v>
      </c>
      <c r="BK1" s="86">
        <f t="shared" si="0"/>
        <v>45016</v>
      </c>
      <c r="BL1" s="38">
        <f t="shared" si="0"/>
        <v>45017</v>
      </c>
      <c r="BM1" s="86">
        <f t="shared" si="0"/>
        <v>45018</v>
      </c>
      <c r="BN1" s="87">
        <f t="shared" si="0"/>
        <v>45019</v>
      </c>
      <c r="BO1" s="88">
        <f t="shared" si="0"/>
        <v>45020</v>
      </c>
      <c r="BP1" s="86">
        <f t="shared" si="0"/>
        <v>45021</v>
      </c>
      <c r="BQ1" s="86">
        <f t="shared" si="0"/>
        <v>45022</v>
      </c>
      <c r="BR1" s="86">
        <f t="shared" ref="BR1:DY1" si="1">BQ1+1</f>
        <v>45023</v>
      </c>
      <c r="BS1" s="86">
        <f t="shared" si="1"/>
        <v>45024</v>
      </c>
      <c r="BT1" s="86">
        <f t="shared" si="1"/>
        <v>45025</v>
      </c>
      <c r="BU1" s="87">
        <f t="shared" si="1"/>
        <v>45026</v>
      </c>
      <c r="BV1" s="88">
        <f t="shared" si="1"/>
        <v>45027</v>
      </c>
      <c r="BW1" s="86">
        <f t="shared" si="1"/>
        <v>45028</v>
      </c>
      <c r="BX1" s="86">
        <f t="shared" si="1"/>
        <v>45029</v>
      </c>
      <c r="BY1" s="86">
        <f t="shared" si="1"/>
        <v>45030</v>
      </c>
      <c r="BZ1" s="86">
        <f t="shared" si="1"/>
        <v>45031</v>
      </c>
      <c r="CA1" s="86">
        <f t="shared" si="1"/>
        <v>45032</v>
      </c>
      <c r="CB1" s="87">
        <f t="shared" si="1"/>
        <v>45033</v>
      </c>
      <c r="CC1" s="88">
        <f t="shared" si="1"/>
        <v>45034</v>
      </c>
      <c r="CD1" s="86">
        <f t="shared" si="1"/>
        <v>45035</v>
      </c>
      <c r="CE1" s="86">
        <f t="shared" si="1"/>
        <v>45036</v>
      </c>
      <c r="CF1" s="86">
        <f t="shared" si="1"/>
        <v>45037</v>
      </c>
      <c r="CG1" s="86">
        <f t="shared" si="1"/>
        <v>45038</v>
      </c>
      <c r="CH1" s="86">
        <f t="shared" si="1"/>
        <v>45039</v>
      </c>
      <c r="CI1" s="87">
        <f t="shared" si="1"/>
        <v>45040</v>
      </c>
      <c r="CJ1" s="88">
        <f t="shared" si="1"/>
        <v>45041</v>
      </c>
      <c r="CK1" s="86">
        <f t="shared" si="1"/>
        <v>45042</v>
      </c>
      <c r="CL1" s="86">
        <f t="shared" si="1"/>
        <v>45043</v>
      </c>
      <c r="CM1" s="86">
        <f t="shared" si="1"/>
        <v>45044</v>
      </c>
      <c r="CN1" s="86">
        <f t="shared" si="1"/>
        <v>45045</v>
      </c>
      <c r="CO1" s="86">
        <f t="shared" si="1"/>
        <v>45046</v>
      </c>
      <c r="CP1" s="39">
        <f t="shared" si="1"/>
        <v>45047</v>
      </c>
      <c r="CQ1" s="88">
        <f t="shared" si="1"/>
        <v>45048</v>
      </c>
      <c r="CR1" s="86">
        <f t="shared" si="1"/>
        <v>45049</v>
      </c>
      <c r="CS1" s="86">
        <f t="shared" si="1"/>
        <v>45050</v>
      </c>
      <c r="CT1" s="86">
        <f t="shared" si="1"/>
        <v>45051</v>
      </c>
      <c r="CU1" s="86">
        <f t="shared" si="1"/>
        <v>45052</v>
      </c>
      <c r="CV1" s="86">
        <f t="shared" si="1"/>
        <v>45053</v>
      </c>
      <c r="CW1" s="87">
        <f t="shared" si="1"/>
        <v>45054</v>
      </c>
      <c r="CX1" s="88">
        <f t="shared" si="1"/>
        <v>45055</v>
      </c>
      <c r="CY1" s="88">
        <f t="shared" ref="CY1" si="2">CX1+1</f>
        <v>45056</v>
      </c>
      <c r="CZ1" s="88">
        <f t="shared" ref="CZ1" si="3">CY1+1</f>
        <v>45057</v>
      </c>
      <c r="DA1" s="88">
        <f t="shared" ref="DA1" si="4">CZ1+1</f>
        <v>45058</v>
      </c>
      <c r="DB1" s="88">
        <f t="shared" ref="DB1" si="5">DA1+1</f>
        <v>45059</v>
      </c>
      <c r="DC1" s="88">
        <f t="shared" ref="DC1" si="6">DB1+1</f>
        <v>45060</v>
      </c>
      <c r="DD1" s="88">
        <f t="shared" ref="DD1" si="7">DC1+1</f>
        <v>45061</v>
      </c>
      <c r="DE1" s="88">
        <f t="shared" ref="DE1" si="8">DD1+1</f>
        <v>45062</v>
      </c>
      <c r="DF1" s="88">
        <f t="shared" ref="DF1" si="9">DE1+1</f>
        <v>45063</v>
      </c>
      <c r="DG1" s="88">
        <f t="shared" ref="DG1" si="10">DF1+1</f>
        <v>45064</v>
      </c>
      <c r="DH1" s="88">
        <f t="shared" ref="DH1" si="11">DG1+1</f>
        <v>45065</v>
      </c>
      <c r="DI1" s="88">
        <f t="shared" ref="DI1" si="12">DH1+1</f>
        <v>45066</v>
      </c>
      <c r="DJ1" s="88">
        <f t="shared" ref="DJ1" si="13">DI1+1</f>
        <v>45067</v>
      </c>
      <c r="DK1" s="88">
        <f t="shared" ref="DK1" si="14">DJ1+1</f>
        <v>45068</v>
      </c>
      <c r="DL1" s="88">
        <f t="shared" ref="DL1" si="15">DK1+1</f>
        <v>45069</v>
      </c>
      <c r="DM1" s="88">
        <f t="shared" ref="DM1" si="16">DL1+1</f>
        <v>45070</v>
      </c>
      <c r="DN1" s="88">
        <f t="shared" ref="DN1" si="17">DM1+1</f>
        <v>45071</v>
      </c>
      <c r="DO1" s="88">
        <f t="shared" ref="DO1" si="18">DN1+1</f>
        <v>45072</v>
      </c>
      <c r="DP1" s="88">
        <f t="shared" ref="DP1" si="19">DO1+1</f>
        <v>45073</v>
      </c>
      <c r="DQ1" s="88">
        <f t="shared" ref="DQ1" si="20">DP1+1</f>
        <v>45074</v>
      </c>
      <c r="DR1" s="88">
        <f t="shared" ref="DR1" si="21">DQ1+1</f>
        <v>45075</v>
      </c>
      <c r="DS1" s="88">
        <f t="shared" ref="DS1" si="22">DR1+1</f>
        <v>45076</v>
      </c>
      <c r="DT1" s="88">
        <f t="shared" ref="DT1" si="23">DS1+1</f>
        <v>45077</v>
      </c>
      <c r="DU1" s="38">
        <f t="shared" si="1"/>
        <v>45078</v>
      </c>
      <c r="DV1" s="86">
        <f t="shared" si="1"/>
        <v>45079</v>
      </c>
      <c r="DW1" s="86">
        <f t="shared" si="1"/>
        <v>45080</v>
      </c>
      <c r="DX1" s="86">
        <f t="shared" si="1"/>
        <v>45081</v>
      </c>
      <c r="DY1" s="87">
        <f t="shared" si="1"/>
        <v>45082</v>
      </c>
    </row>
    <row r="2" spans="1:129" s="6" customFormat="1" x14ac:dyDescent="0.25">
      <c r="A2" s="5" t="s">
        <v>0</v>
      </c>
      <c r="B2" s="3" t="s">
        <v>1</v>
      </c>
      <c r="C2" s="3" t="s">
        <v>2</v>
      </c>
      <c r="D2" s="47">
        <f>D1</f>
        <v>44957</v>
      </c>
      <c r="E2" s="40">
        <f t="shared" ref="E2:G2" si="24">E1</f>
        <v>44958</v>
      </c>
      <c r="F2" s="40">
        <f t="shared" si="24"/>
        <v>44959</v>
      </c>
      <c r="G2" s="40">
        <f t="shared" si="24"/>
        <v>44960</v>
      </c>
      <c r="H2" s="40">
        <f t="shared" ref="H2" si="25">H1</f>
        <v>44961</v>
      </c>
      <c r="I2" s="40">
        <f t="shared" ref="I2" si="26">I1</f>
        <v>44962</v>
      </c>
      <c r="J2" s="41">
        <f t="shared" ref="J2" si="27">J1</f>
        <v>44963</v>
      </c>
      <c r="K2" s="47">
        <f t="shared" ref="K2" si="28">K1</f>
        <v>44964</v>
      </c>
      <c r="L2" s="40">
        <f t="shared" ref="L2" si="29">L1</f>
        <v>44965</v>
      </c>
      <c r="M2" s="40">
        <f t="shared" ref="M2" si="30">M1</f>
        <v>44966</v>
      </c>
      <c r="N2" s="40">
        <f t="shared" ref="N2" si="31">N1</f>
        <v>44967</v>
      </c>
      <c r="O2" s="40">
        <f t="shared" ref="O2" si="32">O1</f>
        <v>44968</v>
      </c>
      <c r="P2" s="40">
        <f t="shared" ref="P2" si="33">P1</f>
        <v>44969</v>
      </c>
      <c r="Q2" s="41">
        <f t="shared" ref="Q2" si="34">Q1</f>
        <v>44970</v>
      </c>
      <c r="R2" s="47">
        <f t="shared" ref="R2" si="35">R1</f>
        <v>44971</v>
      </c>
      <c r="S2" s="40">
        <f t="shared" ref="S2" si="36">S1</f>
        <v>44972</v>
      </c>
      <c r="T2" s="40">
        <f t="shared" ref="T2" si="37">T1</f>
        <v>44973</v>
      </c>
      <c r="U2" s="40">
        <f t="shared" ref="U2" si="38">U1</f>
        <v>44974</v>
      </c>
      <c r="V2" s="40">
        <f t="shared" ref="V2" si="39">V1</f>
        <v>44975</v>
      </c>
      <c r="W2" s="40">
        <f t="shared" ref="W2" si="40">W1</f>
        <v>44976</v>
      </c>
      <c r="X2" s="41">
        <f t="shared" ref="X2" si="41">X1</f>
        <v>44977</v>
      </c>
      <c r="Y2" s="47">
        <f t="shared" ref="Y2" si="42">Y1</f>
        <v>44978</v>
      </c>
      <c r="Z2" s="40">
        <f t="shared" ref="Z2" si="43">Z1</f>
        <v>44979</v>
      </c>
      <c r="AA2" s="40">
        <f t="shared" ref="AA2" si="44">AA1</f>
        <v>44980</v>
      </c>
      <c r="AB2" s="40">
        <f t="shared" ref="AB2" si="45">AB1</f>
        <v>44981</v>
      </c>
      <c r="AC2" s="40">
        <f t="shared" ref="AC2" si="46">AC1</f>
        <v>44982</v>
      </c>
      <c r="AD2" s="40">
        <f t="shared" ref="AD2" si="47">AD1</f>
        <v>44983</v>
      </c>
      <c r="AE2" s="41">
        <f t="shared" ref="AE2" si="48">AE1</f>
        <v>44984</v>
      </c>
      <c r="AF2" s="47">
        <f t="shared" ref="AF2" si="49">AF1</f>
        <v>44985</v>
      </c>
      <c r="AG2" s="40">
        <f t="shared" ref="AG2" si="50">AG1</f>
        <v>44986</v>
      </c>
      <c r="AH2" s="40">
        <f t="shared" ref="AH2" si="51">AH1</f>
        <v>44987</v>
      </c>
      <c r="AI2" s="40">
        <f t="shared" ref="AI2" si="52">AI1</f>
        <v>44988</v>
      </c>
      <c r="AJ2" s="40">
        <f t="shared" ref="AJ2" si="53">AJ1</f>
        <v>44989</v>
      </c>
      <c r="AK2" s="40">
        <f t="shared" ref="AK2" si="54">AK1</f>
        <v>44990</v>
      </c>
      <c r="AL2" s="41">
        <f t="shared" ref="AL2" si="55">AL1</f>
        <v>44991</v>
      </c>
      <c r="AM2" s="47">
        <f t="shared" ref="AM2" si="56">AM1</f>
        <v>44992</v>
      </c>
      <c r="AN2" s="40">
        <f t="shared" ref="AN2" si="57">AN1</f>
        <v>44993</v>
      </c>
      <c r="AO2" s="40">
        <f t="shared" ref="AO2" si="58">AO1</f>
        <v>44994</v>
      </c>
      <c r="AP2" s="40">
        <f t="shared" ref="AP2" si="59">AP1</f>
        <v>44995</v>
      </c>
      <c r="AQ2" s="40">
        <f t="shared" ref="AQ2" si="60">AQ1</f>
        <v>44996</v>
      </c>
      <c r="AR2" s="40">
        <f t="shared" ref="AR2" si="61">AR1</f>
        <v>44997</v>
      </c>
      <c r="AS2" s="41">
        <f t="shared" ref="AS2" si="62">AS1</f>
        <v>44998</v>
      </c>
      <c r="AT2" s="47">
        <f t="shared" ref="AT2" si="63">AT1</f>
        <v>44999</v>
      </c>
      <c r="AU2" s="40">
        <f t="shared" ref="AU2" si="64">AU1</f>
        <v>45000</v>
      </c>
      <c r="AV2" s="40">
        <f t="shared" ref="AV2" si="65">AV1</f>
        <v>45001</v>
      </c>
      <c r="AW2" s="40">
        <f t="shared" ref="AW2" si="66">AW1</f>
        <v>45002</v>
      </c>
      <c r="AX2" s="40">
        <f t="shared" ref="AX2" si="67">AX1</f>
        <v>45003</v>
      </c>
      <c r="AY2" s="40">
        <f t="shared" ref="AY2" si="68">AY1</f>
        <v>45004</v>
      </c>
      <c r="AZ2" s="41">
        <f t="shared" ref="AZ2" si="69">AZ1</f>
        <v>45005</v>
      </c>
      <c r="BA2" s="47">
        <f t="shared" ref="BA2" si="70">BA1</f>
        <v>45006</v>
      </c>
      <c r="BB2" s="40">
        <f t="shared" ref="BB2" si="71">BB1</f>
        <v>45007</v>
      </c>
      <c r="BC2" s="40">
        <f t="shared" ref="BC2" si="72">BC1</f>
        <v>45008</v>
      </c>
      <c r="BD2" s="40">
        <f t="shared" ref="BD2" si="73">BD1</f>
        <v>45009</v>
      </c>
      <c r="BE2" s="40">
        <f t="shared" ref="BE2" si="74">BE1</f>
        <v>45010</v>
      </c>
      <c r="BF2" s="40">
        <f t="shared" ref="BF2" si="75">BF1</f>
        <v>45011</v>
      </c>
      <c r="BG2" s="41">
        <f t="shared" ref="BG2" si="76">BG1</f>
        <v>45012</v>
      </c>
      <c r="BH2" s="47">
        <f t="shared" ref="BH2" si="77">BH1</f>
        <v>45013</v>
      </c>
      <c r="BI2" s="40">
        <f t="shared" ref="BI2" si="78">BI1</f>
        <v>45014</v>
      </c>
      <c r="BJ2" s="40">
        <f t="shared" ref="BJ2" si="79">BJ1</f>
        <v>45015</v>
      </c>
      <c r="BK2" s="40">
        <f t="shared" ref="BK2" si="80">BK1</f>
        <v>45016</v>
      </c>
      <c r="BL2" s="40">
        <f t="shared" ref="BL2" si="81">BL1</f>
        <v>45017</v>
      </c>
      <c r="BM2" s="40">
        <f t="shared" ref="BM2" si="82">BM1</f>
        <v>45018</v>
      </c>
      <c r="BN2" s="41">
        <f t="shared" ref="BN2" si="83">BN1</f>
        <v>45019</v>
      </c>
      <c r="BO2" s="47">
        <f t="shared" ref="BO2" si="84">BO1</f>
        <v>45020</v>
      </c>
      <c r="BP2" s="40">
        <f t="shared" ref="BP2" si="85">BP1</f>
        <v>45021</v>
      </c>
      <c r="BQ2" s="40">
        <f t="shared" ref="BQ2" si="86">BQ1</f>
        <v>45022</v>
      </c>
      <c r="BR2" s="40">
        <f t="shared" ref="BR2" si="87">BR1</f>
        <v>45023</v>
      </c>
      <c r="BS2" s="40">
        <f t="shared" ref="BS2" si="88">BS1</f>
        <v>45024</v>
      </c>
      <c r="BT2" s="40">
        <f t="shared" ref="BT2" si="89">BT1</f>
        <v>45025</v>
      </c>
      <c r="BU2" s="41">
        <f t="shared" ref="BU2" si="90">BU1</f>
        <v>45026</v>
      </c>
      <c r="BV2" s="47">
        <f t="shared" ref="BV2" si="91">BV1</f>
        <v>45027</v>
      </c>
      <c r="BW2" s="40">
        <f t="shared" ref="BW2" si="92">BW1</f>
        <v>45028</v>
      </c>
      <c r="BX2" s="40">
        <f t="shared" ref="BX2" si="93">BX1</f>
        <v>45029</v>
      </c>
      <c r="BY2" s="40">
        <f t="shared" ref="BY2" si="94">BY1</f>
        <v>45030</v>
      </c>
      <c r="BZ2" s="40">
        <f t="shared" ref="BZ2" si="95">BZ1</f>
        <v>45031</v>
      </c>
      <c r="CA2" s="40">
        <f t="shared" ref="CA2" si="96">CA1</f>
        <v>45032</v>
      </c>
      <c r="CB2" s="41">
        <f t="shared" ref="CB2" si="97">CB1</f>
        <v>45033</v>
      </c>
      <c r="CC2" s="47">
        <f t="shared" ref="CC2" si="98">CC1</f>
        <v>45034</v>
      </c>
      <c r="CD2" s="40">
        <f t="shared" ref="CD2" si="99">CD1</f>
        <v>45035</v>
      </c>
      <c r="CE2" s="40">
        <f t="shared" ref="CE2" si="100">CE1</f>
        <v>45036</v>
      </c>
      <c r="CF2" s="40">
        <f t="shared" ref="CF2" si="101">CF1</f>
        <v>45037</v>
      </c>
      <c r="CG2" s="40">
        <f t="shared" ref="CG2" si="102">CG1</f>
        <v>45038</v>
      </c>
      <c r="CH2" s="40">
        <f t="shared" ref="CH2" si="103">CH1</f>
        <v>45039</v>
      </c>
      <c r="CI2" s="41">
        <f t="shared" ref="CI2" si="104">CI1</f>
        <v>45040</v>
      </c>
      <c r="CJ2" s="47">
        <f t="shared" ref="CJ2" si="105">CJ1</f>
        <v>45041</v>
      </c>
      <c r="CK2" s="40">
        <f t="shared" ref="CK2" si="106">CK1</f>
        <v>45042</v>
      </c>
      <c r="CL2" s="40">
        <f t="shared" ref="CL2" si="107">CL1</f>
        <v>45043</v>
      </c>
      <c r="CM2" s="40">
        <f t="shared" ref="CM2" si="108">CM1</f>
        <v>45044</v>
      </c>
      <c r="CN2" s="40">
        <f t="shared" ref="CN2" si="109">CN1</f>
        <v>45045</v>
      </c>
      <c r="CO2" s="40">
        <f t="shared" ref="CO2" si="110">CO1</f>
        <v>45046</v>
      </c>
      <c r="CP2" s="41">
        <f t="shared" ref="CP2" si="111">CP1</f>
        <v>45047</v>
      </c>
      <c r="CQ2" s="47">
        <f t="shared" ref="CQ2" si="112">CQ1</f>
        <v>45048</v>
      </c>
      <c r="CR2" s="40">
        <f t="shared" ref="CR2" si="113">CR1</f>
        <v>45049</v>
      </c>
      <c r="CS2" s="40">
        <f t="shared" ref="CS2" si="114">CS1</f>
        <v>45050</v>
      </c>
      <c r="CT2" s="40">
        <f t="shared" ref="CT2" si="115">CT1</f>
        <v>45051</v>
      </c>
      <c r="CU2" s="40">
        <f t="shared" ref="CU2" si="116">CU1</f>
        <v>45052</v>
      </c>
      <c r="CV2" s="40">
        <f t="shared" ref="CV2" si="117">CV1</f>
        <v>45053</v>
      </c>
      <c r="CW2" s="41">
        <f t="shared" ref="CW2" si="118">CW1</f>
        <v>45054</v>
      </c>
      <c r="CX2" s="47">
        <f t="shared" ref="CX2" si="119">CX1</f>
        <v>45055</v>
      </c>
      <c r="CY2" s="40">
        <f t="shared" ref="CY2" si="120">CY1</f>
        <v>45056</v>
      </c>
      <c r="CZ2" s="40">
        <f t="shared" ref="CZ2" si="121">CZ1</f>
        <v>45057</v>
      </c>
      <c r="DA2" s="40">
        <f t="shared" ref="DA2" si="122">DA1</f>
        <v>45058</v>
      </c>
      <c r="DB2" s="40">
        <f t="shared" ref="DB2" si="123">DB1</f>
        <v>45059</v>
      </c>
      <c r="DC2" s="40">
        <f t="shared" ref="DC2" si="124">DC1</f>
        <v>45060</v>
      </c>
      <c r="DD2" s="41">
        <f t="shared" ref="DD2" si="125">DD1</f>
        <v>45061</v>
      </c>
      <c r="DE2" s="47">
        <f t="shared" ref="DE2" si="126">DE1</f>
        <v>45062</v>
      </c>
      <c r="DF2" s="40">
        <f t="shared" ref="DF2" si="127">DF1</f>
        <v>45063</v>
      </c>
      <c r="DG2" s="40">
        <f t="shared" ref="DG2" si="128">DG1</f>
        <v>45064</v>
      </c>
      <c r="DH2" s="40">
        <f t="shared" ref="DH2" si="129">DH1</f>
        <v>45065</v>
      </c>
      <c r="DI2" s="40">
        <f t="shared" ref="DI2" si="130">DI1</f>
        <v>45066</v>
      </c>
      <c r="DJ2" s="40">
        <f t="shared" ref="DJ2" si="131">DJ1</f>
        <v>45067</v>
      </c>
      <c r="DK2" s="41">
        <f t="shared" ref="DK2" si="132">DK1</f>
        <v>45068</v>
      </c>
      <c r="DL2" s="47">
        <f t="shared" ref="DL2" si="133">DL1</f>
        <v>45069</v>
      </c>
      <c r="DM2" s="40">
        <f t="shared" ref="DM2" si="134">DM1</f>
        <v>45070</v>
      </c>
      <c r="DN2" s="40">
        <f t="shared" ref="DN2" si="135">DN1</f>
        <v>45071</v>
      </c>
      <c r="DO2" s="40">
        <f t="shared" ref="DO2" si="136">DO1</f>
        <v>45072</v>
      </c>
      <c r="DP2" s="40">
        <f t="shared" ref="DP2" si="137">DP1</f>
        <v>45073</v>
      </c>
      <c r="DQ2" s="40">
        <f t="shared" ref="DQ2" si="138">DQ1</f>
        <v>45074</v>
      </c>
      <c r="DR2" s="41">
        <f t="shared" ref="DR2" si="139">DR1</f>
        <v>45075</v>
      </c>
      <c r="DS2" s="47">
        <f t="shared" ref="DS2" si="140">DS1</f>
        <v>45076</v>
      </c>
      <c r="DT2" s="40">
        <f t="shared" ref="DT2" si="141">DT1</f>
        <v>45077</v>
      </c>
      <c r="DU2" s="40">
        <f t="shared" ref="DU2" si="142">DU1</f>
        <v>45078</v>
      </c>
      <c r="DV2" s="40">
        <f t="shared" ref="DV2" si="143">DV1</f>
        <v>45079</v>
      </c>
      <c r="DW2" s="40">
        <f t="shared" ref="DW2" si="144">DW1</f>
        <v>45080</v>
      </c>
      <c r="DX2" s="40">
        <f t="shared" ref="DX2" si="145">DX1</f>
        <v>45081</v>
      </c>
      <c r="DY2" s="41">
        <f t="shared" ref="DY2" si="146">DY1</f>
        <v>45082</v>
      </c>
    </row>
    <row r="3" spans="1:129" ht="19.5" thickBot="1" x14ac:dyDescent="0.3">
      <c r="A3" s="28" t="s">
        <v>23</v>
      </c>
      <c r="B3" s="68">
        <f t="shared" ref="B3:B9" si="147">DATE(2023,1,31)</f>
        <v>44957</v>
      </c>
      <c r="C3" s="68">
        <f>B3+6</f>
        <v>44963</v>
      </c>
      <c r="D3" s="48"/>
      <c r="E3" s="26"/>
      <c r="F3" s="26"/>
      <c r="G3" s="26"/>
      <c r="H3" s="26"/>
      <c r="I3" s="26"/>
      <c r="J3" s="42"/>
    </row>
    <row r="4" spans="1:129" hidden="1" outlineLevel="1" x14ac:dyDescent="0.25">
      <c r="A4" s="17" t="s">
        <v>3</v>
      </c>
      <c r="B4" s="7">
        <f t="shared" si="147"/>
        <v>44957</v>
      </c>
      <c r="C4" s="7">
        <f>DATE(2023,1,31)</f>
        <v>44957</v>
      </c>
      <c r="D4" s="49"/>
    </row>
    <row r="5" spans="1:129" hidden="1" outlineLevel="1" x14ac:dyDescent="0.25">
      <c r="A5" s="17" t="s">
        <v>4</v>
      </c>
      <c r="B5" s="7">
        <f t="shared" si="147"/>
        <v>44957</v>
      </c>
      <c r="C5" s="7">
        <f>DATE(2023,1,31)</f>
        <v>44957</v>
      </c>
      <c r="D5" s="50"/>
    </row>
    <row r="6" spans="1:129" hidden="1" outlineLevel="1" x14ac:dyDescent="0.25">
      <c r="A6" s="17" t="s">
        <v>5</v>
      </c>
      <c r="B6" s="7">
        <f t="shared" si="147"/>
        <v>44957</v>
      </c>
      <c r="C6" s="45">
        <f>DATE(2023,2,2)</f>
        <v>44959</v>
      </c>
      <c r="D6" s="51"/>
      <c r="E6" s="8"/>
      <c r="F6" s="9"/>
    </row>
    <row r="7" spans="1:129" hidden="1" outlineLevel="1" x14ac:dyDescent="0.25">
      <c r="A7" s="17" t="s">
        <v>6</v>
      </c>
      <c r="B7" s="7">
        <f t="shared" si="147"/>
        <v>44957</v>
      </c>
      <c r="C7" s="7">
        <f>DATE(2023,2,2)</f>
        <v>44959</v>
      </c>
      <c r="D7" s="52"/>
      <c r="E7" s="11"/>
      <c r="F7" s="12"/>
    </row>
    <row r="8" spans="1:129" hidden="1" outlineLevel="1" x14ac:dyDescent="0.25">
      <c r="A8" s="17" t="s">
        <v>7</v>
      </c>
      <c r="B8" s="7">
        <f t="shared" si="147"/>
        <v>44957</v>
      </c>
      <c r="C8" s="7">
        <f>DATE(2023,1,31)</f>
        <v>44957</v>
      </c>
      <c r="D8" s="50"/>
    </row>
    <row r="9" spans="1:129" hidden="1" outlineLevel="1" x14ac:dyDescent="0.25">
      <c r="A9" s="17" t="s">
        <v>8</v>
      </c>
      <c r="B9" s="7">
        <f t="shared" si="147"/>
        <v>44957</v>
      </c>
      <c r="C9" s="7">
        <f>DATE(2023,1,31)</f>
        <v>44957</v>
      </c>
      <c r="D9" s="50"/>
    </row>
    <row r="10" spans="1:129" hidden="1" outlineLevel="1" x14ac:dyDescent="0.25">
      <c r="A10" s="17" t="s">
        <v>9</v>
      </c>
      <c r="B10" s="7">
        <f>DATE(2023,2,2)</f>
        <v>44959</v>
      </c>
      <c r="C10" s="7">
        <f>DATE(2023,2,6)</f>
        <v>44963</v>
      </c>
      <c r="F10" s="10"/>
      <c r="G10" s="11"/>
      <c r="H10" s="11"/>
      <c r="I10" s="11"/>
      <c r="J10" s="44"/>
    </row>
    <row r="11" spans="1:129" hidden="1" outlineLevel="1" x14ac:dyDescent="0.25">
      <c r="A11" s="17" t="s">
        <v>10</v>
      </c>
      <c r="B11" s="7">
        <f>DATE(2023,2,2)</f>
        <v>44959</v>
      </c>
      <c r="C11" s="7">
        <f>DATE(2023,2,6)</f>
        <v>44963</v>
      </c>
      <c r="F11" s="10"/>
      <c r="G11" s="11"/>
      <c r="H11" s="11"/>
      <c r="I11" s="11"/>
      <c r="J11" s="44"/>
    </row>
    <row r="12" spans="1:129" hidden="1" outlineLevel="1" x14ac:dyDescent="0.25">
      <c r="A12" s="17" t="s">
        <v>11</v>
      </c>
      <c r="B12" s="7">
        <f>DATE(2023,2,2)</f>
        <v>44959</v>
      </c>
      <c r="C12" s="7">
        <f>DATE(2023,2,6)</f>
        <v>44963</v>
      </c>
      <c r="F12" s="10"/>
      <c r="G12" s="11"/>
      <c r="H12" s="11"/>
      <c r="I12" s="11"/>
      <c r="J12" s="44"/>
    </row>
    <row r="13" spans="1:129" hidden="1" outlineLevel="1" x14ac:dyDescent="0.25">
      <c r="A13" s="17" t="s">
        <v>12</v>
      </c>
      <c r="B13" s="7">
        <f>DATE(2023,2,2)</f>
        <v>44959</v>
      </c>
      <c r="C13" s="7">
        <f>DATE(2023,2,6)</f>
        <v>44963</v>
      </c>
      <c r="F13" s="10"/>
      <c r="G13" s="11"/>
      <c r="H13" s="11"/>
      <c r="I13" s="11"/>
      <c r="J13" s="44"/>
    </row>
    <row r="14" spans="1:129" hidden="1" outlineLevel="1" x14ac:dyDescent="0.25">
      <c r="A14" s="17" t="s">
        <v>13</v>
      </c>
      <c r="B14" s="7">
        <f>DATE(2023,2,7)</f>
        <v>44964</v>
      </c>
      <c r="C14" s="7">
        <f>DATE(2023,2,7)</f>
        <v>44964</v>
      </c>
      <c r="K14" s="54"/>
    </row>
    <row r="15" spans="1:129" hidden="1" outlineLevel="1" x14ac:dyDescent="0.25">
      <c r="A15" s="17" t="s">
        <v>14</v>
      </c>
      <c r="B15" s="7">
        <f>DATE(2023,2,2)</f>
        <v>44959</v>
      </c>
      <c r="C15" s="7">
        <f>DATE(2023,2,7)</f>
        <v>44964</v>
      </c>
      <c r="F15" s="10"/>
      <c r="G15" s="11"/>
      <c r="H15" s="11"/>
      <c r="I15" s="11"/>
      <c r="J15" s="44"/>
    </row>
    <row r="16" spans="1:129" hidden="1" outlineLevel="1" x14ac:dyDescent="0.25">
      <c r="A16" s="17" t="s">
        <v>15</v>
      </c>
      <c r="B16" s="7">
        <f>DATE(2023,2,2)</f>
        <v>44959</v>
      </c>
      <c r="C16" s="7">
        <f>DATE(2023,2,2)</f>
        <v>44959</v>
      </c>
      <c r="F16" s="14"/>
    </row>
    <row r="17" spans="1:31" ht="18.75" customHeight="1" collapsed="1" thickBot="1" x14ac:dyDescent="0.35">
      <c r="A17" s="29" t="s">
        <v>24</v>
      </c>
      <c r="B17" s="67">
        <f>DATE(2023,2,7)</f>
        <v>44964</v>
      </c>
      <c r="C17" s="67">
        <f>B17+6</f>
        <v>44970</v>
      </c>
      <c r="K17" s="55"/>
      <c r="L17" s="30"/>
      <c r="M17" s="30"/>
      <c r="N17" s="30"/>
      <c r="O17" s="30"/>
      <c r="P17" s="30"/>
      <c r="Q17" s="57"/>
    </row>
    <row r="18" spans="1:31" hidden="1" outlineLevel="1" x14ac:dyDescent="0.25">
      <c r="A18" s="15" t="s">
        <v>16</v>
      </c>
      <c r="B18" s="16">
        <f>DATE(2023, 2, 7)</f>
        <v>44964</v>
      </c>
      <c r="C18" s="16">
        <f>DATE(2023, 2, 7)</f>
        <v>44964</v>
      </c>
      <c r="K18" s="56"/>
    </row>
    <row r="19" spans="1:31" hidden="1" outlineLevel="1" x14ac:dyDescent="0.25">
      <c r="A19" s="15" t="s">
        <v>17</v>
      </c>
      <c r="B19" s="16">
        <f>DATE(2023, 2, 8)</f>
        <v>44965</v>
      </c>
      <c r="C19" s="16">
        <f>DATE(2023, 2, 8)</f>
        <v>44965</v>
      </c>
      <c r="L19" s="13"/>
    </row>
    <row r="20" spans="1:31" hidden="1" outlineLevel="1" x14ac:dyDescent="0.25">
      <c r="A20" s="15" t="s">
        <v>18</v>
      </c>
      <c r="B20" s="16">
        <f>DATE(2023, 2,9)</f>
        <v>44966</v>
      </c>
      <c r="C20" s="16">
        <f>DATE(2023, 2,9)</f>
        <v>44966</v>
      </c>
      <c r="M20" s="13"/>
    </row>
    <row r="21" spans="1:31" hidden="1" outlineLevel="1" x14ac:dyDescent="0.25">
      <c r="A21" s="15" t="s">
        <v>19</v>
      </c>
      <c r="B21" s="16">
        <f>DATE(2023, 2, 10)</f>
        <v>44967</v>
      </c>
      <c r="C21" s="16">
        <f>DATE(2023, 2, 12)</f>
        <v>44969</v>
      </c>
      <c r="N21" s="10"/>
      <c r="O21" s="8"/>
      <c r="P21" s="9"/>
    </row>
    <row r="22" spans="1:31" hidden="1" outlineLevel="1" x14ac:dyDescent="0.25">
      <c r="A22" s="15" t="s">
        <v>20</v>
      </c>
      <c r="B22" s="16">
        <f>DATE(2023, 2, 11)</f>
        <v>44968</v>
      </c>
      <c r="C22" s="16">
        <f>DATE(2023, 2, 13)</f>
        <v>44970</v>
      </c>
      <c r="O22" s="10"/>
      <c r="P22" s="11"/>
      <c r="Q22" s="44"/>
    </row>
    <row r="23" spans="1:31" hidden="1" outlineLevel="1" x14ac:dyDescent="0.25">
      <c r="A23" s="15" t="s">
        <v>21</v>
      </c>
      <c r="B23" s="16">
        <f>DATE(2023, 2, 13)</f>
        <v>44970</v>
      </c>
      <c r="C23" s="16">
        <f>DATE(2023, 2, 13)</f>
        <v>44970</v>
      </c>
      <c r="Q23" s="58"/>
    </row>
    <row r="24" spans="1:31" hidden="1" outlineLevel="1" x14ac:dyDescent="0.25">
      <c r="A24" s="15" t="s">
        <v>22</v>
      </c>
      <c r="B24" s="16">
        <f>DATE(2023, 2, 13)</f>
        <v>44970</v>
      </c>
      <c r="C24" s="16">
        <f>DATE(2023, 2, 13)</f>
        <v>44970</v>
      </c>
    </row>
    <row r="25" spans="1:31" ht="18.75" customHeight="1" collapsed="1" thickBot="1" x14ac:dyDescent="0.35">
      <c r="A25" s="24" t="s">
        <v>25</v>
      </c>
      <c r="B25" s="25">
        <f>DATE(2023,2,14)</f>
        <v>44971</v>
      </c>
      <c r="C25" s="25">
        <f>B25+6</f>
        <v>44977</v>
      </c>
      <c r="R25" s="59"/>
      <c r="S25" s="27"/>
      <c r="T25" s="27"/>
      <c r="U25" s="27"/>
      <c r="V25" s="27"/>
      <c r="W25" s="27"/>
      <c r="X25" s="60"/>
    </row>
    <row r="26" spans="1:31" hidden="1" outlineLevel="1" x14ac:dyDescent="0.25">
      <c r="A26" s="18" t="s">
        <v>26</v>
      </c>
      <c r="B26" s="19">
        <f>DATE(2023, 2, 16)</f>
        <v>44973</v>
      </c>
      <c r="C26" s="19">
        <f>DATE(2023, 2, 16)</f>
        <v>44973</v>
      </c>
      <c r="T26" s="21"/>
    </row>
    <row r="27" spans="1:31" hidden="1" outlineLevel="1" x14ac:dyDescent="0.25">
      <c r="A27" s="61" t="s">
        <v>27</v>
      </c>
      <c r="B27" s="62">
        <f>DATE(2023, 2, 14)</f>
        <v>44971</v>
      </c>
      <c r="C27" s="62">
        <f>DATE(2023, 2, 14)</f>
        <v>44971</v>
      </c>
      <c r="R27" s="31"/>
    </row>
    <row r="28" spans="1:31" hidden="1" outlineLevel="1" x14ac:dyDescent="0.25">
      <c r="A28" s="61" t="s">
        <v>28</v>
      </c>
      <c r="B28" s="62">
        <f>DATE(2023, 2, 15)</f>
        <v>44972</v>
      </c>
      <c r="C28" s="62">
        <f>DATE(2023, 2, 17)</f>
        <v>44974</v>
      </c>
      <c r="S28" s="35"/>
      <c r="T28" s="36"/>
      <c r="U28" s="37"/>
    </row>
    <row r="29" spans="1:31" hidden="1" outlineLevel="1" x14ac:dyDescent="0.25">
      <c r="A29" s="61" t="s">
        <v>29</v>
      </c>
      <c r="B29" s="62">
        <f>DATE(2023, 2, 15)</f>
        <v>44972</v>
      </c>
      <c r="C29" s="62">
        <f>DATE(2023, 2, 20)</f>
        <v>44977</v>
      </c>
      <c r="S29" s="32"/>
      <c r="T29" s="33"/>
      <c r="U29" s="33"/>
      <c r="V29" s="33"/>
      <c r="W29" s="33"/>
      <c r="X29" s="34"/>
    </row>
    <row r="30" spans="1:31" hidden="1" outlineLevel="1" x14ac:dyDescent="0.25">
      <c r="A30" s="61" t="s">
        <v>30</v>
      </c>
      <c r="B30" s="62">
        <f>DATE(2023, 2, 18)</f>
        <v>44975</v>
      </c>
      <c r="C30" s="62">
        <f>DATE(2023, 2, 18)</f>
        <v>44975</v>
      </c>
      <c r="V30" s="20"/>
    </row>
    <row r="31" spans="1:31" hidden="1" outlineLevel="1" x14ac:dyDescent="0.25">
      <c r="A31" s="61" t="s">
        <v>22</v>
      </c>
      <c r="B31" s="62">
        <f>DATE(2023, 2, 19)</f>
        <v>44976</v>
      </c>
      <c r="C31" s="62">
        <f>DATE(2023, 2, 19)</f>
        <v>44976</v>
      </c>
      <c r="W31" s="20"/>
    </row>
    <row r="32" spans="1:31" ht="18.75" customHeight="1" collapsed="1" thickBot="1" x14ac:dyDescent="0.35">
      <c r="A32" s="66" t="s">
        <v>31</v>
      </c>
      <c r="B32" s="63">
        <f>DATE(2023,2,21)</f>
        <v>44978</v>
      </c>
      <c r="C32" s="64">
        <f>B32+6</f>
        <v>44984</v>
      </c>
      <c r="Y32" s="77"/>
      <c r="Z32" s="65"/>
      <c r="AA32" s="65"/>
      <c r="AB32" s="65"/>
      <c r="AC32" s="65"/>
      <c r="AD32" s="65"/>
      <c r="AE32" s="78"/>
    </row>
    <row r="33" spans="1:45" hidden="1" outlineLevel="1" x14ac:dyDescent="0.25">
      <c r="A33" s="70" t="s">
        <v>32</v>
      </c>
      <c r="B33" s="71">
        <f>DATE(2023,2,21)</f>
        <v>44978</v>
      </c>
      <c r="C33" s="71">
        <f>DATE(2023,2,22)</f>
        <v>44979</v>
      </c>
      <c r="X33" s="22"/>
      <c r="Y33" s="75"/>
      <c r="Z33" s="76"/>
    </row>
    <row r="34" spans="1:45" hidden="1" outlineLevel="1" x14ac:dyDescent="0.25">
      <c r="A34" s="70" t="s">
        <v>33</v>
      </c>
      <c r="B34" s="71">
        <f>DATE(2023,2,23)</f>
        <v>44980</v>
      </c>
      <c r="C34" s="71">
        <f>DATE(2023,2,24)</f>
        <v>44981</v>
      </c>
      <c r="AA34" s="35"/>
      <c r="AB34" s="37"/>
    </row>
    <row r="35" spans="1:45" hidden="1" outlineLevel="1" x14ac:dyDescent="0.25">
      <c r="A35" s="70" t="s">
        <v>34</v>
      </c>
      <c r="B35" s="71">
        <f>DATE(2023,2,21)</f>
        <v>44978</v>
      </c>
      <c r="C35" s="71">
        <f>DATE(2023,2,24)</f>
        <v>44981</v>
      </c>
      <c r="Y35" s="32"/>
      <c r="Z35" s="33"/>
      <c r="AA35" s="33"/>
      <c r="AB35" s="34"/>
    </row>
    <row r="36" spans="1:45" hidden="1" outlineLevel="1" x14ac:dyDescent="0.25">
      <c r="A36" s="70" t="s">
        <v>35</v>
      </c>
      <c r="B36" s="71">
        <f>DATE(2023,2,25)</f>
        <v>44982</v>
      </c>
      <c r="C36" s="71">
        <f>DATE(2023,2,27)</f>
        <v>44984</v>
      </c>
      <c r="AC36" s="35"/>
      <c r="AD36" s="36"/>
      <c r="AE36" s="37"/>
    </row>
    <row r="37" spans="1:45" hidden="1" outlineLevel="1" x14ac:dyDescent="0.25">
      <c r="A37" s="70" t="s">
        <v>38</v>
      </c>
      <c r="B37" s="71">
        <f>DATE(2023,2,21)</f>
        <v>44978</v>
      </c>
      <c r="C37" s="71">
        <f>DATE(2023,3,6)</f>
        <v>44991</v>
      </c>
      <c r="X37" s="22"/>
      <c r="Y37" s="32"/>
      <c r="Z37" s="33"/>
      <c r="AA37" s="33"/>
      <c r="AB37" s="33"/>
      <c r="AC37" s="33"/>
      <c r="AD37" s="33"/>
      <c r="AE37" s="34"/>
      <c r="AF37" s="22"/>
    </row>
    <row r="38" spans="1:45" ht="18.75" customHeight="1" collapsed="1" thickBot="1" x14ac:dyDescent="0.35">
      <c r="A38" s="72" t="s">
        <v>31</v>
      </c>
      <c r="B38" s="73">
        <f>DATE(2023,2,28)</f>
        <v>44985</v>
      </c>
      <c r="C38" s="74">
        <f>B38+6</f>
        <v>44991</v>
      </c>
      <c r="AF38" s="79"/>
      <c r="AG38" s="80"/>
      <c r="AH38" s="80"/>
      <c r="AI38" s="80"/>
      <c r="AJ38" s="80"/>
      <c r="AK38" s="80"/>
      <c r="AL38" s="81"/>
    </row>
    <row r="39" spans="1:45" hidden="1" outlineLevel="1" x14ac:dyDescent="0.25">
      <c r="A39" s="84" t="s">
        <v>38</v>
      </c>
      <c r="B39" s="82">
        <f>DATE(2023,2,21)</f>
        <v>44978</v>
      </c>
      <c r="C39" s="82">
        <f>DATE(2023,3,6)</f>
        <v>44991</v>
      </c>
      <c r="AF39" s="75"/>
      <c r="AG39" s="83"/>
      <c r="AH39" s="83"/>
      <c r="AI39" s="83"/>
      <c r="AJ39" s="83"/>
      <c r="AK39" s="83"/>
      <c r="AL39" s="76"/>
    </row>
    <row r="40" spans="1:45" hidden="1" outlineLevel="1" x14ac:dyDescent="0.25">
      <c r="A40" s="84" t="s">
        <v>36</v>
      </c>
      <c r="B40" s="82">
        <f>DATE(2023,2,28)</f>
        <v>44985</v>
      </c>
      <c r="C40" s="82">
        <f>DATE(2023,3,2)</f>
        <v>44987</v>
      </c>
      <c r="AF40" s="32"/>
      <c r="AG40" s="33"/>
      <c r="AH40" s="34"/>
    </row>
    <row r="41" spans="1:45" hidden="1" outlineLevel="1" x14ac:dyDescent="0.25">
      <c r="A41" s="84" t="s">
        <v>37</v>
      </c>
      <c r="B41" s="82">
        <f>DATE(2023,3,3)</f>
        <v>44988</v>
      </c>
      <c r="C41" s="82">
        <f>DATE(2023,3,3)</f>
        <v>44988</v>
      </c>
      <c r="AI41" s="20"/>
    </row>
    <row r="42" spans="1:45" hidden="1" outlineLevel="1" x14ac:dyDescent="0.25">
      <c r="A42" s="84" t="s">
        <v>39</v>
      </c>
      <c r="B42" s="85">
        <f>DATE(2023,3,5)</f>
        <v>44990</v>
      </c>
      <c r="C42" s="85">
        <f>DATE(2023,3,5)</f>
        <v>44990</v>
      </c>
      <c r="AK42" s="20"/>
    </row>
    <row r="43" spans="1:45" hidden="1" outlineLevel="1" x14ac:dyDescent="0.25">
      <c r="A43" s="84" t="s">
        <v>40</v>
      </c>
      <c r="B43" s="85">
        <f>DATE(2023,3,1)</f>
        <v>44986</v>
      </c>
      <c r="C43" s="85">
        <f>DATE(2023,3,1)</f>
        <v>44986</v>
      </c>
      <c r="AG43" s="20"/>
    </row>
    <row r="44" spans="1:45" ht="19.5" collapsed="1" thickBot="1" x14ac:dyDescent="0.35">
      <c r="A44" s="89" t="s">
        <v>41</v>
      </c>
      <c r="B44" s="90">
        <f>DATE(2023,3,7)</f>
        <v>44992</v>
      </c>
      <c r="C44" s="91">
        <f>B44+6</f>
        <v>44998</v>
      </c>
      <c r="AM44" s="94"/>
      <c r="AN44" s="95"/>
      <c r="AO44" s="95"/>
      <c r="AP44" s="95"/>
      <c r="AQ44" s="95"/>
      <c r="AR44" s="95"/>
      <c r="AS44" s="96"/>
    </row>
    <row r="45" spans="1:45" hidden="1" outlineLevel="1" x14ac:dyDescent="0.25">
      <c r="A45" s="92" t="s">
        <v>42</v>
      </c>
      <c r="B45" s="93">
        <f>DATE(2023,3,7)</f>
        <v>44992</v>
      </c>
      <c r="C45" s="93">
        <f>DATE(2023,3,7)</f>
        <v>44992</v>
      </c>
      <c r="AM45" s="21"/>
    </row>
    <row r="46" spans="1:45" hidden="1" outlineLevel="1" x14ac:dyDescent="0.25">
      <c r="A46" s="92" t="s">
        <v>43</v>
      </c>
      <c r="B46" s="93">
        <f>DATE(2023,3,8)</f>
        <v>44993</v>
      </c>
      <c r="C46" s="93">
        <f>DATE(2023,3,8)</f>
        <v>44993</v>
      </c>
      <c r="AN46" s="20"/>
    </row>
    <row r="47" spans="1:45" hidden="1" outlineLevel="1" x14ac:dyDescent="0.25">
      <c r="A47" s="92" t="s">
        <v>44</v>
      </c>
      <c r="B47" s="93">
        <f>DATE(2023,3,9)</f>
        <v>44994</v>
      </c>
      <c r="C47" s="93">
        <f>DATE(2023,3,13)</f>
        <v>44998</v>
      </c>
      <c r="AO47" s="32"/>
      <c r="AP47" s="33"/>
      <c r="AQ47" s="33"/>
      <c r="AR47" s="33"/>
      <c r="AS47" s="34"/>
    </row>
    <row r="48" spans="1:45" hidden="1" outlineLevel="1" x14ac:dyDescent="0.25">
      <c r="A48" s="92" t="s">
        <v>45</v>
      </c>
      <c r="B48" s="93">
        <f>DATE(2023,3,10)</f>
        <v>44995</v>
      </c>
      <c r="C48" s="93">
        <f>DATE(2023,3,13)</f>
        <v>44998</v>
      </c>
      <c r="AP48" s="32"/>
      <c r="AQ48" s="33"/>
      <c r="AR48" s="33"/>
      <c r="AS48" s="34"/>
    </row>
    <row r="49" spans="1:95" ht="19.5" collapsed="1" thickBot="1" x14ac:dyDescent="0.35">
      <c r="A49" s="97" t="s">
        <v>46</v>
      </c>
      <c r="B49" s="98">
        <f>DATE(2023,3,14)</f>
        <v>44999</v>
      </c>
      <c r="C49" s="99">
        <f>B49+6</f>
        <v>45005</v>
      </c>
      <c r="AT49" s="106"/>
      <c r="AU49" s="107"/>
      <c r="AV49" s="107"/>
      <c r="AW49" s="107"/>
      <c r="AX49" s="107"/>
      <c r="AY49" s="107"/>
      <c r="AZ49" s="108"/>
    </row>
    <row r="50" spans="1:95" hidden="1" outlineLevel="1" x14ac:dyDescent="0.25">
      <c r="A50" s="100"/>
      <c r="B50" s="101"/>
      <c r="C50" s="102"/>
      <c r="AT50" s="103"/>
      <c r="AU50" s="104"/>
      <c r="AV50" s="104"/>
      <c r="AW50" s="104"/>
      <c r="AX50" s="104"/>
      <c r="AY50" s="104"/>
      <c r="AZ50" s="105"/>
    </row>
    <row r="51" spans="1:95" ht="19.5" collapsed="1" thickBot="1" x14ac:dyDescent="0.35">
      <c r="A51" s="109" t="s">
        <v>47</v>
      </c>
      <c r="B51" s="110">
        <f>DATE(2023,3,21)</f>
        <v>45006</v>
      </c>
      <c r="C51" s="111">
        <f>B51+6</f>
        <v>45012</v>
      </c>
      <c r="BA51" s="114"/>
      <c r="BB51" s="115"/>
      <c r="BC51" s="115"/>
      <c r="BD51" s="115"/>
      <c r="BE51" s="115"/>
      <c r="BF51" s="115"/>
      <c r="BG51" s="116"/>
    </row>
    <row r="52" spans="1:95" hidden="1" outlineLevel="1" x14ac:dyDescent="0.25">
      <c r="A52" s="112" t="s">
        <v>48</v>
      </c>
      <c r="B52" s="113"/>
      <c r="C52" s="113"/>
    </row>
    <row r="53" spans="1:95" hidden="1" outlineLevel="1" x14ac:dyDescent="0.25">
      <c r="A53" s="112" t="s">
        <v>49</v>
      </c>
      <c r="B53" s="113"/>
      <c r="C53" s="113"/>
    </row>
    <row r="54" spans="1:95" hidden="1" outlineLevel="1" x14ac:dyDescent="0.25">
      <c r="A54" s="112" t="s">
        <v>50</v>
      </c>
      <c r="B54" s="113"/>
      <c r="C54" s="113"/>
    </row>
    <row r="55" spans="1:95" ht="19.5" collapsed="1" thickBot="1" x14ac:dyDescent="0.35">
      <c r="A55" s="117" t="s">
        <v>47</v>
      </c>
      <c r="B55" s="118">
        <f>DATE(2023,3,28)</f>
        <v>45013</v>
      </c>
      <c r="C55" s="119">
        <f>B55+6</f>
        <v>45019</v>
      </c>
      <c r="BH55" s="122"/>
      <c r="BI55" s="123"/>
      <c r="BJ55" s="123"/>
      <c r="BK55" s="123"/>
      <c r="BL55" s="123"/>
      <c r="BM55" s="123"/>
      <c r="BN55" s="124"/>
    </row>
    <row r="56" spans="1:95" hidden="1" outlineLevel="1" x14ac:dyDescent="0.25">
      <c r="A56" s="120"/>
      <c r="B56" s="121"/>
      <c r="C56" s="121"/>
    </row>
    <row r="57" spans="1:95" ht="19.5" collapsed="1" thickBot="1" x14ac:dyDescent="0.35">
      <c r="A57" s="125" t="s">
        <v>47</v>
      </c>
      <c r="B57" s="126">
        <f>DATE(2023,4,4)</f>
        <v>45020</v>
      </c>
      <c r="C57" s="127">
        <f>B57+6</f>
        <v>45026</v>
      </c>
      <c r="BO57" s="128"/>
      <c r="BP57" s="129"/>
      <c r="BQ57" s="129"/>
      <c r="BR57" s="129"/>
      <c r="BS57" s="129"/>
      <c r="BT57" s="129"/>
      <c r="BU57" s="130"/>
    </row>
    <row r="58" spans="1:95" hidden="1" outlineLevel="1" x14ac:dyDescent="0.25">
      <c r="A58" s="131"/>
      <c r="B58" s="132"/>
      <c r="C58" s="132"/>
    </row>
    <row r="59" spans="1:95" ht="19.5" collapsed="1" thickBot="1" x14ac:dyDescent="0.3">
      <c r="A59" s="28" t="s">
        <v>51</v>
      </c>
      <c r="B59" s="68">
        <f>DATE(2023,4,11)</f>
        <v>45027</v>
      </c>
      <c r="C59" s="68">
        <f>B59+6</f>
        <v>45033</v>
      </c>
      <c r="BV59" s="133"/>
      <c r="BW59" s="134"/>
      <c r="BX59" s="134"/>
      <c r="BY59" s="134"/>
      <c r="BZ59" s="134"/>
      <c r="CA59" s="134"/>
      <c r="CB59" s="135"/>
    </row>
    <row r="60" spans="1:95" hidden="1" outlineLevel="1" x14ac:dyDescent="0.25">
      <c r="A60" s="17"/>
      <c r="B60" s="7"/>
      <c r="C60" s="7"/>
      <c r="BV60" s="136"/>
      <c r="BW60" s="137"/>
      <c r="BX60" s="137"/>
      <c r="BY60" s="137"/>
      <c r="BZ60" s="137"/>
      <c r="CA60" s="137"/>
      <c r="CB60" s="137"/>
      <c r="CJ60" s="22"/>
    </row>
    <row r="61" spans="1:95" ht="19.5" collapsed="1" thickBot="1" x14ac:dyDescent="0.35">
      <c r="A61" s="29" t="s">
        <v>52</v>
      </c>
      <c r="B61" s="67">
        <f>DATE(2023,4,18)</f>
        <v>45034</v>
      </c>
      <c r="C61" s="67">
        <f>B61+6</f>
        <v>45040</v>
      </c>
      <c r="CB61" s="22"/>
      <c r="CC61" s="30"/>
      <c r="CD61" s="30"/>
      <c r="CE61" s="30"/>
      <c r="CF61" s="30"/>
      <c r="CG61" s="30"/>
      <c r="CH61" s="30"/>
      <c r="CI61" s="30"/>
      <c r="CJ61" s="22"/>
    </row>
    <row r="62" spans="1:95" hidden="1" outlineLevel="1" x14ac:dyDescent="0.25">
      <c r="A62" s="15"/>
      <c r="B62" s="16"/>
      <c r="C62" s="16"/>
    </row>
    <row r="63" spans="1:95" ht="18.75" customHeight="1" collapsed="1" thickBot="1" x14ac:dyDescent="0.35">
      <c r="A63" s="24" t="s">
        <v>53</v>
      </c>
      <c r="B63" s="25">
        <f>DATE(2023,4,25)</f>
        <v>45041</v>
      </c>
      <c r="C63" s="25">
        <f>B63+6</f>
        <v>45047</v>
      </c>
      <c r="S63" s="27"/>
      <c r="T63" s="27"/>
      <c r="U63" s="27"/>
      <c r="V63" s="27"/>
      <c r="W63" s="27"/>
      <c r="X63" s="60"/>
      <c r="CI63" s="22"/>
      <c r="CJ63" s="23"/>
      <c r="CK63" s="23"/>
      <c r="CL63" s="23"/>
      <c r="CM63" s="23"/>
      <c r="CN63" s="23"/>
      <c r="CO63" s="23"/>
      <c r="CP63" s="23"/>
      <c r="CQ63" s="22"/>
    </row>
    <row r="64" spans="1:95" hidden="1" outlineLevel="1" x14ac:dyDescent="0.25">
      <c r="A64" s="18"/>
      <c r="B64" s="19"/>
      <c r="C64" s="19"/>
      <c r="T64" s="21"/>
    </row>
    <row r="65" spans="1:129" ht="19.5" collapsed="1" thickBot="1" x14ac:dyDescent="0.35">
      <c r="A65" s="138" t="s">
        <v>54</v>
      </c>
      <c r="B65" s="139">
        <f>DATE(2023,5,2)</f>
        <v>45048</v>
      </c>
      <c r="C65" s="139">
        <f>B65+6</f>
        <v>45054</v>
      </c>
      <c r="CQ65" s="142"/>
      <c r="CR65" s="143"/>
      <c r="CS65" s="143"/>
      <c r="CT65" s="143"/>
      <c r="CU65" s="143"/>
      <c r="CV65" s="143"/>
      <c r="CW65" s="144"/>
    </row>
    <row r="66" spans="1:129" hidden="1" outlineLevel="1" x14ac:dyDescent="0.25">
      <c r="A66" s="140"/>
      <c r="B66" s="141"/>
      <c r="C66" s="141"/>
    </row>
    <row r="67" spans="1:129" ht="19.5" collapsed="1" thickBot="1" x14ac:dyDescent="0.35">
      <c r="A67" s="72" t="s">
        <v>55</v>
      </c>
      <c r="B67" s="73">
        <f>DATE(2023,5,9)</f>
        <v>45055</v>
      </c>
      <c r="C67" s="74">
        <f>B67+6</f>
        <v>45061</v>
      </c>
      <c r="CW67" s="22"/>
      <c r="CX67" s="80"/>
      <c r="CY67" s="80"/>
      <c r="CZ67" s="80"/>
      <c r="DA67" s="80"/>
      <c r="DB67" s="80"/>
      <c r="DC67" s="80"/>
      <c r="DD67" s="80"/>
      <c r="DE67" s="22"/>
    </row>
    <row r="68" spans="1:129" hidden="1" outlineLevel="1" x14ac:dyDescent="0.25">
      <c r="A68" s="84"/>
      <c r="B68" s="84"/>
      <c r="C68" s="84"/>
    </row>
    <row r="69" spans="1:129" ht="19.5" collapsed="1" thickBot="1" x14ac:dyDescent="0.35">
      <c r="A69" s="89" t="s">
        <v>56</v>
      </c>
      <c r="B69" s="90">
        <f>DATE(2023,5,16)</f>
        <v>45062</v>
      </c>
      <c r="C69" s="91">
        <f>B69+6</f>
        <v>45068</v>
      </c>
      <c r="DD69" s="22"/>
      <c r="DE69" s="145"/>
      <c r="DF69" s="146"/>
      <c r="DG69" s="146"/>
      <c r="DH69" s="146"/>
      <c r="DI69" s="146"/>
      <c r="DJ69" s="146"/>
      <c r="DK69" s="147"/>
      <c r="DL69" s="22"/>
    </row>
    <row r="70" spans="1:129" hidden="1" outlineLevel="1" x14ac:dyDescent="0.25">
      <c r="A70" s="92"/>
      <c r="B70" s="93"/>
      <c r="C70" s="93"/>
    </row>
    <row r="71" spans="1:129" ht="19.5" collapsed="1" thickBot="1" x14ac:dyDescent="0.35">
      <c r="A71" s="97" t="s">
        <v>57</v>
      </c>
      <c r="B71" s="98">
        <f>DATE(2023,5,23)</f>
        <v>45069</v>
      </c>
      <c r="C71" s="99">
        <f>B71+6</f>
        <v>45075</v>
      </c>
      <c r="DK71" s="22"/>
      <c r="DL71" s="106"/>
      <c r="DM71" s="107"/>
      <c r="DN71" s="107"/>
      <c r="DO71" s="107"/>
      <c r="DP71" s="107"/>
      <c r="DQ71" s="107"/>
      <c r="DR71" s="108"/>
      <c r="DS71" s="22"/>
    </row>
    <row r="72" spans="1:129" hidden="1" outlineLevel="1" x14ac:dyDescent="0.25">
      <c r="A72" s="100"/>
      <c r="B72" s="101"/>
      <c r="C72" s="102"/>
    </row>
    <row r="73" spans="1:129" ht="19.5" collapsed="1" thickBot="1" x14ac:dyDescent="0.35">
      <c r="A73" s="109" t="s">
        <v>58</v>
      </c>
      <c r="B73" s="110">
        <f>DATE(2023,5,30)</f>
        <v>45076</v>
      </c>
      <c r="C73" s="111">
        <f>B73+6</f>
        <v>45082</v>
      </c>
      <c r="DR73" s="22"/>
      <c r="DS73" s="149"/>
      <c r="DT73" s="150"/>
      <c r="DU73" s="150"/>
      <c r="DV73" s="150"/>
      <c r="DW73" s="150"/>
      <c r="DX73" s="150"/>
      <c r="DY73" s="150"/>
    </row>
    <row r="74" spans="1:129" hidden="1" outlineLevel="1" x14ac:dyDescent="0.25">
      <c r="A74" s="112" t="s">
        <v>59</v>
      </c>
      <c r="B74" s="113">
        <f>DATE(2023,6,5)</f>
        <v>45082</v>
      </c>
      <c r="C74" s="113">
        <f>DATE(2023,6,5)</f>
        <v>45082</v>
      </c>
      <c r="DY74" s="148"/>
    </row>
    <row r="75" spans="1:129" collapsed="1" x14ac:dyDescent="0.25"/>
  </sheetData>
  <conditionalFormatting sqref="D3:MW3">
    <cfRule type="expression" dxfId="3" priority="4">
      <formula>AND(D1&gt;=$B$3,D1&lt;=$C$3)</formula>
    </cfRule>
  </conditionalFormatting>
  <conditionalFormatting sqref="D4:J27">
    <cfRule type="expression" dxfId="2" priority="3">
      <formula>AND(D$1&gt;=B4,D$1&lt;=C4)</formula>
    </cfRule>
  </conditionalFormatting>
  <conditionalFormatting sqref="BV59:CB60">
    <cfRule type="expression" dxfId="1" priority="2">
      <formula>AND(BV57&gt;=$B$3,BV57&lt;=$C$3)</formula>
    </cfRule>
  </conditionalFormatting>
  <conditionalFormatting sqref="D63:J64">
    <cfRule type="expression" dxfId="0" priority="1">
      <formula>AND(D$1&gt;=B63,D$1&lt;=C63)</formula>
    </cfRule>
  </conditionalFormatting>
  <pageMargins left="0.7" right="0.7" top="0.75" bottom="0.75" header="0.3" footer="0.3"/>
  <pageSetup orientation="portrait" r:id="rId1"/>
  <ignoredErrors>
    <ignoredError sqref="E1 B14 B34 B36 B38:C38 B3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2023-02-11T10:42:25Z</dcterms:created>
  <dcterms:modified xsi:type="dcterms:W3CDTF">2023-02-12T13:07:02Z</dcterms:modified>
</cp:coreProperties>
</file>