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la.ramirez\Documents\IFRH (marzo_abril 2020)\2021\INEGYCEI 2019\"/>
    </mc:Choice>
  </mc:AlternateContent>
  <xr:revisionPtr revIDLastSave="0" documentId="8_{B10F7B2E-5326-4E07-94AD-2ED03FF62B28}" xr6:coauthVersionLast="36" xr6:coauthVersionMax="36" xr10:uidLastSave="{00000000-0000-0000-0000-000000000000}"/>
  <bookViews>
    <workbookView xWindow="0" yWindow="0" windowWidth="23040" windowHeight="9060" tabRatio="749" activeTab="9" xr2:uid="{00000000-000D-0000-FFFF-FFFF00000000}"/>
  </bookViews>
  <sheets>
    <sheet name="1990" sheetId="22" r:id="rId1"/>
    <sheet name="1991" sheetId="21" r:id="rId2"/>
    <sheet name="1992" sheetId="20" r:id="rId3"/>
    <sheet name="1993" sheetId="19" r:id="rId4"/>
    <sheet name="1994" sheetId="18" r:id="rId5"/>
    <sheet name="1995" sheetId="17" r:id="rId6"/>
    <sheet name="1996" sheetId="16" r:id="rId7"/>
    <sheet name="1997" sheetId="15" r:id="rId8"/>
    <sheet name="1998" sheetId="14" r:id="rId9"/>
    <sheet name="1999" sheetId="13" r:id="rId10"/>
    <sheet name="2000" sheetId="12" r:id="rId11"/>
    <sheet name="2001" sheetId="11" r:id="rId12"/>
    <sheet name="2002" sheetId="10" r:id="rId13"/>
    <sheet name="2003" sheetId="9" r:id="rId14"/>
    <sheet name="2004" sheetId="8" r:id="rId15"/>
    <sheet name="2005" sheetId="7" r:id="rId16"/>
    <sheet name="2006" sheetId="6" r:id="rId17"/>
    <sheet name="2007" sheetId="5" r:id="rId18"/>
    <sheet name="2008" sheetId="4" r:id="rId19"/>
    <sheet name="2009" sheetId="26" r:id="rId20"/>
    <sheet name="2010" sheetId="25" r:id="rId21"/>
    <sheet name="2011" sheetId="24" r:id="rId22"/>
    <sheet name="2012" sheetId="23" r:id="rId23"/>
    <sheet name="2013" sheetId="3" r:id="rId24"/>
    <sheet name="2014" sheetId="2" r:id="rId25"/>
    <sheet name="2015" sheetId="1" r:id="rId26"/>
    <sheet name="2016" sheetId="29" r:id="rId27"/>
    <sheet name="2017" sheetId="30" r:id="rId28"/>
    <sheet name="2018" sheetId="33" r:id="rId29"/>
    <sheet name="2019" sheetId="35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6" i="9" l="1"/>
  <c r="AC56" i="9" l="1"/>
  <c r="AC57" i="9"/>
  <c r="AC58" i="9"/>
  <c r="AC59" i="9"/>
  <c r="AC60" i="9"/>
  <c r="C50" i="9" l="1"/>
  <c r="D50" i="9"/>
  <c r="C46" i="9"/>
  <c r="D46" i="9"/>
  <c r="B50" i="9"/>
  <c r="D150" i="24" l="1"/>
  <c r="C150" i="24"/>
  <c r="B61" i="29"/>
  <c r="B72" i="29"/>
  <c r="C55" i="24" l="1"/>
  <c r="AF150" i="7"/>
  <c r="AF149" i="7" s="1"/>
  <c r="B45" i="17" l="1"/>
  <c r="AC52" i="20"/>
  <c r="AC50" i="21"/>
  <c r="AC48" i="21"/>
  <c r="AC47" i="21"/>
  <c r="AC46" i="21"/>
  <c r="AC49" i="21"/>
  <c r="AC51" i="21"/>
  <c r="AC52" i="21"/>
  <c r="AC53" i="21"/>
  <c r="AC49" i="20"/>
  <c r="AC50" i="20"/>
  <c r="AC51" i="20"/>
  <c r="AC53" i="20"/>
  <c r="AC49" i="19"/>
  <c r="AC50" i="19"/>
  <c r="AC51" i="19"/>
  <c r="AC52" i="19"/>
  <c r="AC53" i="19"/>
  <c r="AC49" i="18"/>
  <c r="AC50" i="18"/>
  <c r="AC51" i="18"/>
  <c r="AC52" i="18"/>
  <c r="AC53" i="18"/>
  <c r="AC49" i="17"/>
  <c r="AC50" i="17"/>
  <c r="AC51" i="17"/>
  <c r="AC52" i="17"/>
  <c r="AC53" i="17"/>
  <c r="AC49" i="16"/>
  <c r="AC50" i="16"/>
  <c r="AC51" i="16"/>
  <c r="AC52" i="16"/>
  <c r="AC53" i="16"/>
  <c r="AC49" i="15"/>
  <c r="AC50" i="15"/>
  <c r="AC51" i="15"/>
  <c r="AC52" i="15"/>
  <c r="AC53" i="15"/>
  <c r="AC49" i="14"/>
  <c r="AC50" i="14"/>
  <c r="AC51" i="14"/>
  <c r="AC52" i="14"/>
  <c r="AC53" i="14"/>
  <c r="AC49" i="13"/>
  <c r="AC50" i="13"/>
  <c r="AC51" i="13"/>
  <c r="AC52" i="13"/>
  <c r="AC53" i="13"/>
  <c r="AC49" i="12"/>
  <c r="AC50" i="12"/>
  <c r="AC51" i="12"/>
  <c r="AC52" i="12"/>
  <c r="AC53" i="12"/>
  <c r="AC49" i="11"/>
  <c r="AC50" i="11"/>
  <c r="AC51" i="11"/>
  <c r="AC52" i="11"/>
  <c r="AC53" i="11"/>
  <c r="AC49" i="10"/>
  <c r="AC50" i="10"/>
  <c r="AC51" i="10"/>
  <c r="AC52" i="10"/>
  <c r="AC53" i="10"/>
  <c r="AC49" i="9"/>
  <c r="AC50" i="9"/>
  <c r="AC51" i="9"/>
  <c r="AC52" i="9"/>
  <c r="AC53" i="9"/>
  <c r="AC49" i="8"/>
  <c r="AC50" i="8"/>
  <c r="AC51" i="8"/>
  <c r="AC52" i="8"/>
  <c r="AC53" i="8"/>
  <c r="AC49" i="7"/>
  <c r="AC50" i="7"/>
  <c r="AC51" i="7"/>
  <c r="AC52" i="7"/>
  <c r="AC53" i="7"/>
  <c r="AC49" i="6"/>
  <c r="AC50" i="6"/>
  <c r="AC51" i="6"/>
  <c r="AC52" i="6"/>
  <c r="AC53" i="6"/>
  <c r="AC49" i="5"/>
  <c r="AC50" i="5"/>
  <c r="AC51" i="5"/>
  <c r="AC52" i="5"/>
  <c r="AC53" i="5"/>
  <c r="AC49" i="4"/>
  <c r="AC50" i="4"/>
  <c r="AC51" i="4"/>
  <c r="AC52" i="4"/>
  <c r="AC53" i="4"/>
  <c r="AC49" i="26"/>
  <c r="AC50" i="26"/>
  <c r="AC51" i="26"/>
  <c r="AC52" i="26"/>
  <c r="AC53" i="26"/>
  <c r="AC49" i="25"/>
  <c r="AC50" i="25"/>
  <c r="AC51" i="25"/>
  <c r="AC52" i="25"/>
  <c r="AC53" i="25"/>
  <c r="AC49" i="24"/>
  <c r="AC50" i="24"/>
  <c r="AC51" i="24"/>
  <c r="AC52" i="24"/>
  <c r="AC53" i="24"/>
  <c r="AC49" i="23"/>
  <c r="AC50" i="23"/>
  <c r="AC51" i="23"/>
  <c r="AC52" i="23"/>
  <c r="AC53" i="23"/>
  <c r="AC49" i="3"/>
  <c r="AC50" i="3"/>
  <c r="AC51" i="3"/>
  <c r="AC52" i="3"/>
  <c r="AC53" i="3"/>
  <c r="AC49" i="2"/>
  <c r="AC50" i="2"/>
  <c r="AC51" i="2"/>
  <c r="AC52" i="2"/>
  <c r="AC53" i="2"/>
  <c r="AC49" i="1"/>
  <c r="AC50" i="1"/>
  <c r="AC51" i="1"/>
  <c r="AC52" i="1"/>
  <c r="AC53" i="1"/>
  <c r="AC49" i="29"/>
  <c r="AC50" i="29"/>
  <c r="AC51" i="29"/>
  <c r="AC52" i="29"/>
  <c r="AC53" i="29"/>
  <c r="AC49" i="30"/>
  <c r="AC50" i="30"/>
  <c r="AC51" i="30"/>
  <c r="AC52" i="30"/>
  <c r="AC53" i="30"/>
  <c r="AC49" i="33"/>
  <c r="AC50" i="33"/>
  <c r="AC51" i="33"/>
  <c r="AC52" i="33"/>
  <c r="AC53" i="33"/>
  <c r="AC49" i="35"/>
  <c r="AC50" i="35"/>
  <c r="AC51" i="35"/>
  <c r="AC52" i="35"/>
  <c r="AC53" i="35"/>
  <c r="AC49" i="22"/>
  <c r="AC50" i="22"/>
  <c r="AC51" i="22"/>
  <c r="AC52" i="22"/>
  <c r="AC53" i="22"/>
  <c r="AC47" i="20"/>
  <c r="AC48" i="20"/>
  <c r="AC47" i="19"/>
  <c r="AC48" i="19"/>
  <c r="AC47" i="18"/>
  <c r="AC48" i="18"/>
  <c r="AC47" i="17"/>
  <c r="AC48" i="17"/>
  <c r="AC47" i="16"/>
  <c r="AC48" i="16"/>
  <c r="AC47" i="15"/>
  <c r="AC48" i="15"/>
  <c r="AC47" i="14"/>
  <c r="AC48" i="14"/>
  <c r="AC47" i="13"/>
  <c r="AC48" i="13"/>
  <c r="AC47" i="12"/>
  <c r="AC48" i="12"/>
  <c r="AC47" i="11"/>
  <c r="AC48" i="11"/>
  <c r="AC47" i="10"/>
  <c r="AC48" i="10"/>
  <c r="AC47" i="9"/>
  <c r="AC48" i="9"/>
  <c r="AC47" i="8"/>
  <c r="AC48" i="8"/>
  <c r="AC47" i="7"/>
  <c r="AC48" i="7"/>
  <c r="AC47" i="6"/>
  <c r="AC48" i="6"/>
  <c r="AC47" i="5"/>
  <c r="AC48" i="5"/>
  <c r="AC47" i="4"/>
  <c r="AC48" i="4"/>
  <c r="AC47" i="26"/>
  <c r="AC48" i="26"/>
  <c r="AC47" i="25"/>
  <c r="AC48" i="25"/>
  <c r="AC47" i="24"/>
  <c r="AC48" i="24"/>
  <c r="AC47" i="23"/>
  <c r="AC48" i="23"/>
  <c r="AC47" i="3"/>
  <c r="AC48" i="3"/>
  <c r="AC47" i="2"/>
  <c r="AC48" i="2"/>
  <c r="AC47" i="1"/>
  <c r="AC48" i="1"/>
  <c r="AC47" i="29"/>
  <c r="AC48" i="29"/>
  <c r="AC47" i="30"/>
  <c r="AC48" i="30"/>
  <c r="AC47" i="33"/>
  <c r="AC48" i="33"/>
  <c r="AC47" i="35"/>
  <c r="AC48" i="35"/>
  <c r="AC47" i="22"/>
  <c r="AC48" i="22"/>
  <c r="AC46" i="19"/>
  <c r="AC46" i="18"/>
  <c r="AC46" i="17"/>
  <c r="AC46" i="16"/>
  <c r="AC46" i="15"/>
  <c r="AC46" i="14"/>
  <c r="AC46" i="12"/>
  <c r="AC45" i="12" s="1"/>
  <c r="AC46" i="11"/>
  <c r="AC46" i="10"/>
  <c r="AC46" i="8"/>
  <c r="AC46" i="7"/>
  <c r="AC46" i="6"/>
  <c r="AC46" i="5"/>
  <c r="AC46" i="4"/>
  <c r="AC46" i="26"/>
  <c r="AC46" i="25"/>
  <c r="AC46" i="24"/>
  <c r="AC46" i="23"/>
  <c r="AC46" i="3"/>
  <c r="AC46" i="2"/>
  <c r="AC46" i="1"/>
  <c r="AC46" i="29"/>
  <c r="AC46" i="30"/>
  <c r="AC46" i="33"/>
  <c r="AC46" i="35"/>
  <c r="AC46" i="22"/>
  <c r="AC45" i="22" s="1"/>
  <c r="AC45" i="10"/>
  <c r="AC45" i="25"/>
  <c r="AC45" i="7" l="1"/>
  <c r="AC45" i="35"/>
  <c r="AC45" i="33"/>
  <c r="AC45" i="30"/>
  <c r="AC45" i="29"/>
  <c r="AC45" i="3"/>
  <c r="AC45" i="23"/>
  <c r="AC45" i="24"/>
  <c r="AC45" i="26"/>
  <c r="AC45" i="4"/>
  <c r="AC45" i="8"/>
  <c r="AC45" i="11"/>
  <c r="AC45" i="14"/>
  <c r="AC45" i="15"/>
  <c r="AC45" i="16"/>
  <c r="AC45" i="17"/>
  <c r="AC45" i="18"/>
  <c r="AC45" i="19"/>
  <c r="AC45" i="6"/>
  <c r="AC45" i="1"/>
  <c r="AC45" i="5"/>
  <c r="AC45" i="21"/>
  <c r="AC45" i="2"/>
  <c r="C45" i="19" l="1"/>
  <c r="C45" i="15"/>
  <c r="C45" i="11"/>
  <c r="C45" i="7"/>
  <c r="C45" i="26"/>
  <c r="C45" i="3"/>
  <c r="C45" i="30"/>
  <c r="C45" i="22"/>
  <c r="D45" i="22"/>
  <c r="C45" i="21"/>
  <c r="D45" i="21"/>
  <c r="C45" i="20"/>
  <c r="D45" i="20"/>
  <c r="D45" i="19"/>
  <c r="C45" i="18"/>
  <c r="D45" i="18"/>
  <c r="C45" i="17"/>
  <c r="D45" i="17"/>
  <c r="C45" i="16"/>
  <c r="D45" i="16"/>
  <c r="D45" i="15"/>
  <c r="C45" i="14"/>
  <c r="D45" i="14"/>
  <c r="C45" i="13"/>
  <c r="D45" i="13"/>
  <c r="C45" i="12"/>
  <c r="D45" i="12"/>
  <c r="D45" i="11"/>
  <c r="C45" i="10"/>
  <c r="D45" i="10"/>
  <c r="C45" i="9"/>
  <c r="D45" i="9"/>
  <c r="C45" i="8"/>
  <c r="D45" i="8"/>
  <c r="D45" i="7"/>
  <c r="C45" i="6"/>
  <c r="D45" i="6"/>
  <c r="C45" i="5"/>
  <c r="D45" i="5"/>
  <c r="C45" i="4"/>
  <c r="D45" i="4"/>
  <c r="D45" i="26"/>
  <c r="C45" i="25"/>
  <c r="D45" i="25"/>
  <c r="C45" i="24"/>
  <c r="D45" i="24"/>
  <c r="C45" i="23"/>
  <c r="D45" i="23"/>
  <c r="D45" i="3"/>
  <c r="C45" i="2"/>
  <c r="D45" i="2"/>
  <c r="C45" i="1"/>
  <c r="D45" i="1"/>
  <c r="C45" i="29"/>
  <c r="D45" i="29"/>
  <c r="D45" i="30"/>
  <c r="C45" i="33"/>
  <c r="D45" i="33"/>
  <c r="C45" i="35"/>
  <c r="D45" i="35"/>
  <c r="B45" i="21"/>
  <c r="B45" i="19"/>
  <c r="B45" i="18"/>
  <c r="B45" i="16"/>
  <c r="B45" i="15"/>
  <c r="B45" i="14"/>
  <c r="B45" i="12"/>
  <c r="B45" i="11"/>
  <c r="B45" i="10"/>
  <c r="B45" i="8"/>
  <c r="B45" i="7"/>
  <c r="B45" i="6"/>
  <c r="B45" i="5"/>
  <c r="B45" i="4"/>
  <c r="B45" i="26"/>
  <c r="B45" i="25"/>
  <c r="B45" i="24"/>
  <c r="B45" i="23"/>
  <c r="B45" i="3"/>
  <c r="B45" i="2"/>
  <c r="B45" i="1"/>
  <c r="B45" i="29"/>
  <c r="B45" i="30"/>
  <c r="B45" i="33"/>
  <c r="B45" i="35"/>
  <c r="AC46" i="20"/>
  <c r="AC46" i="13"/>
  <c r="B46" i="9"/>
  <c r="AC46" i="9" s="1"/>
  <c r="B45" i="9" l="1"/>
  <c r="AC45" i="9"/>
  <c r="AC45" i="13"/>
  <c r="B45" i="13"/>
  <c r="B45" i="20"/>
  <c r="AC45" i="20"/>
  <c r="B45" i="22"/>
  <c r="AF29" i="30" l="1"/>
  <c r="AF11" i="35" l="1"/>
  <c r="AC12" i="11"/>
  <c r="AC12" i="10"/>
  <c r="AC12" i="9"/>
  <c r="AC12" i="8"/>
  <c r="AC12" i="7"/>
  <c r="AC12" i="6"/>
  <c r="AC12" i="5"/>
  <c r="AC14" i="4"/>
  <c r="AC12" i="4"/>
  <c r="AC12" i="26"/>
  <c r="AC12" i="25"/>
  <c r="AC12" i="24"/>
  <c r="AC12" i="23"/>
  <c r="AC12" i="3"/>
  <c r="AC12" i="2"/>
  <c r="AC12" i="1"/>
  <c r="AC12" i="29"/>
  <c r="AC12" i="30"/>
  <c r="AC13" i="30"/>
  <c r="B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B29" i="30"/>
  <c r="AC30" i="30"/>
  <c r="AC31" i="30"/>
  <c r="AC32" i="30"/>
  <c r="AC33" i="30"/>
  <c r="AC34" i="30"/>
  <c r="B35" i="30"/>
  <c r="AC36" i="30"/>
  <c r="AC37" i="30"/>
  <c r="AC38" i="30"/>
  <c r="B40" i="30"/>
  <c r="B39" i="30" s="1"/>
  <c r="AC41" i="30"/>
  <c r="AC44" i="30"/>
  <c r="B55" i="30"/>
  <c r="AC56" i="30"/>
  <c r="AC57" i="30"/>
  <c r="AC58" i="30"/>
  <c r="AC59" i="30"/>
  <c r="AC60" i="30"/>
  <c r="B61" i="30"/>
  <c r="AC62" i="30"/>
  <c r="AC63" i="30"/>
  <c r="AC64" i="30"/>
  <c r="AC65" i="30"/>
  <c r="AC66" i="30"/>
  <c r="AC67" i="30"/>
  <c r="AC68" i="30"/>
  <c r="AC69" i="30"/>
  <c r="AC70" i="30"/>
  <c r="AC71" i="30"/>
  <c r="B72" i="30"/>
  <c r="AC73" i="30"/>
  <c r="AC74" i="30"/>
  <c r="AC75" i="30"/>
  <c r="AC76" i="30"/>
  <c r="AC77" i="30"/>
  <c r="AC78" i="30"/>
  <c r="AC79" i="30"/>
  <c r="B80" i="30"/>
  <c r="AC81" i="30"/>
  <c r="AC82" i="30"/>
  <c r="AC83" i="30"/>
  <c r="AC84" i="30"/>
  <c r="B85" i="30"/>
  <c r="AC86" i="30"/>
  <c r="AC87" i="30"/>
  <c r="AC88" i="30"/>
  <c r="AC89" i="30"/>
  <c r="AC90" i="30"/>
  <c r="B91" i="30"/>
  <c r="AC92" i="30"/>
  <c r="AC93" i="30"/>
  <c r="AC94" i="30"/>
  <c r="AC95" i="30"/>
  <c r="AC96" i="30"/>
  <c r="AC97" i="30"/>
  <c r="B98" i="30"/>
  <c r="AC99" i="30"/>
  <c r="AC100" i="30"/>
  <c r="AC101" i="30"/>
  <c r="AC102" i="30"/>
  <c r="B103" i="30"/>
  <c r="AC104" i="30"/>
  <c r="AC105" i="30"/>
  <c r="AC106" i="30"/>
  <c r="B131" i="30"/>
  <c r="B134" i="30"/>
  <c r="B137" i="30"/>
  <c r="B140" i="30"/>
  <c r="B143" i="30"/>
  <c r="B146" i="30"/>
  <c r="B150" i="30"/>
  <c r="B149" i="30" s="1"/>
  <c r="B161" i="30"/>
  <c r="C109" i="30"/>
  <c r="AC109" i="30" s="1"/>
  <c r="C119" i="30"/>
  <c r="D119" i="30"/>
  <c r="D108" i="30" s="1"/>
  <c r="C150" i="30"/>
  <c r="C149" i="30" s="1"/>
  <c r="D150" i="30"/>
  <c r="AC166" i="30"/>
  <c r="AC167" i="30"/>
  <c r="AC168" i="30"/>
  <c r="AC169" i="30"/>
  <c r="B170" i="30"/>
  <c r="B164" i="30" s="1"/>
  <c r="AC171" i="30"/>
  <c r="AC172" i="30"/>
  <c r="C173" i="30"/>
  <c r="D173" i="30"/>
  <c r="AC176" i="30"/>
  <c r="AC157" i="35"/>
  <c r="B133" i="26"/>
  <c r="AC133" i="26" s="1"/>
  <c r="AC133" i="35"/>
  <c r="C165" i="17"/>
  <c r="M98" i="35"/>
  <c r="D150" i="35"/>
  <c r="D149" i="35" s="1"/>
  <c r="C150" i="35"/>
  <c r="C149" i="35" s="1"/>
  <c r="B150" i="35"/>
  <c r="AC148" i="22"/>
  <c r="AC147" i="22"/>
  <c r="AC146" i="22" s="1"/>
  <c r="AC145" i="22"/>
  <c r="AC144" i="22"/>
  <c r="AC142" i="22"/>
  <c r="AC141" i="22"/>
  <c r="AC140" i="22" s="1"/>
  <c r="AC139" i="22"/>
  <c r="AC138" i="22"/>
  <c r="AC136" i="22"/>
  <c r="AC135" i="22"/>
  <c r="AC133" i="22"/>
  <c r="AC132" i="22"/>
  <c r="AC148" i="21"/>
  <c r="AC147" i="21"/>
  <c r="AC146" i="21" s="1"/>
  <c r="AC145" i="21"/>
  <c r="AC144" i="21"/>
  <c r="AC142" i="21"/>
  <c r="AC141" i="21"/>
  <c r="AC139" i="21"/>
  <c r="AC138" i="21"/>
  <c r="AC136" i="21"/>
  <c r="AC135" i="21"/>
  <c r="AC134" i="21" s="1"/>
  <c r="AC133" i="21"/>
  <c r="AC131" i="21" s="1"/>
  <c r="AC132" i="21"/>
  <c r="AC148" i="20"/>
  <c r="AC147" i="20"/>
  <c r="AC145" i="20"/>
  <c r="AC144" i="20"/>
  <c r="AC142" i="20"/>
  <c r="AC141" i="20"/>
  <c r="AC140" i="20" s="1"/>
  <c r="AC139" i="20"/>
  <c r="AC138" i="20"/>
  <c r="AC136" i="20"/>
  <c r="AC135" i="20"/>
  <c r="AC133" i="20"/>
  <c r="AC132" i="20"/>
  <c r="AC148" i="19"/>
  <c r="AC147" i="19"/>
  <c r="AC146" i="19" s="1"/>
  <c r="AC145" i="19"/>
  <c r="AC144" i="19"/>
  <c r="AC142" i="19"/>
  <c r="AC141" i="19"/>
  <c r="AC139" i="19"/>
  <c r="AC138" i="19"/>
  <c r="AC136" i="19"/>
  <c r="AC135" i="19"/>
  <c r="AC133" i="19"/>
  <c r="AC131" i="19" s="1"/>
  <c r="AC132" i="19"/>
  <c r="AC148" i="18"/>
  <c r="AC147" i="18"/>
  <c r="AC146" i="18" s="1"/>
  <c r="AC145" i="18"/>
  <c r="AC144" i="18"/>
  <c r="AC142" i="18"/>
  <c r="AC141" i="18"/>
  <c r="AC139" i="18"/>
  <c r="AC138" i="18"/>
  <c r="AC136" i="18"/>
  <c r="AC135" i="18"/>
  <c r="AC133" i="18"/>
  <c r="AC132" i="18"/>
  <c r="AC148" i="17"/>
  <c r="AC147" i="17"/>
  <c r="AC146" i="17" s="1"/>
  <c r="AC145" i="17"/>
  <c r="AC144" i="17"/>
  <c r="AC142" i="17"/>
  <c r="AC141" i="17"/>
  <c r="AC139" i="17"/>
  <c r="AC138" i="17"/>
  <c r="AC136" i="17"/>
  <c r="AC135" i="17"/>
  <c r="AC133" i="17"/>
  <c r="AC131" i="17" s="1"/>
  <c r="AC132" i="17"/>
  <c r="AC148" i="16"/>
  <c r="AC147" i="16"/>
  <c r="AC146" i="16" s="1"/>
  <c r="AC145" i="16"/>
  <c r="AC144" i="16"/>
  <c r="AC142" i="16"/>
  <c r="AC141" i="16"/>
  <c r="AC139" i="16"/>
  <c r="AC138" i="16"/>
  <c r="AC136" i="16"/>
  <c r="AC135" i="16"/>
  <c r="AC133" i="16"/>
  <c r="AC132" i="16"/>
  <c r="AC148" i="15"/>
  <c r="AC147" i="15"/>
  <c r="AC145" i="15"/>
  <c r="AC144" i="15"/>
  <c r="AC142" i="15"/>
  <c r="AC141" i="15"/>
  <c r="AC139" i="15"/>
  <c r="AC138" i="15"/>
  <c r="AC136" i="15"/>
  <c r="AC135" i="15"/>
  <c r="AC133" i="15"/>
  <c r="AC131" i="15" s="1"/>
  <c r="AC132" i="15"/>
  <c r="AC148" i="14"/>
  <c r="AC147" i="14"/>
  <c r="AC145" i="14"/>
  <c r="AC144" i="14"/>
  <c r="AC142" i="14"/>
  <c r="AC141" i="14"/>
  <c r="AC139" i="14"/>
  <c r="AC138" i="14"/>
  <c r="AC136" i="14"/>
  <c r="AC135" i="14"/>
  <c r="AC133" i="14"/>
  <c r="AC132" i="14"/>
  <c r="AC148" i="13"/>
  <c r="AC147" i="13"/>
  <c r="AC146" i="13" s="1"/>
  <c r="AC145" i="13"/>
  <c r="AC144" i="13"/>
  <c r="AC142" i="13"/>
  <c r="AC141" i="13"/>
  <c r="AC139" i="13"/>
  <c r="AC138" i="13"/>
  <c r="AC136" i="13"/>
  <c r="AC135" i="13"/>
  <c r="AC133" i="13"/>
  <c r="AC132" i="13"/>
  <c r="AC148" i="12"/>
  <c r="AC147" i="12"/>
  <c r="AC146" i="12" s="1"/>
  <c r="AC145" i="12"/>
  <c r="AC144" i="12"/>
  <c r="AC142" i="12"/>
  <c r="AC141" i="12"/>
  <c r="AC140" i="12" s="1"/>
  <c r="AC139" i="12"/>
  <c r="AC138" i="12"/>
  <c r="AC136" i="12"/>
  <c r="AC135" i="12"/>
  <c r="AC133" i="12"/>
  <c r="AC132" i="12"/>
  <c r="AC148" i="11"/>
  <c r="AC147" i="11"/>
  <c r="AC145" i="11"/>
  <c r="AC144" i="11"/>
  <c r="AC142" i="11"/>
  <c r="AC141" i="11"/>
  <c r="AC139" i="11"/>
  <c r="AC138" i="11"/>
  <c r="AC136" i="11"/>
  <c r="AC135" i="11"/>
  <c r="AC133" i="11"/>
  <c r="AC132" i="11"/>
  <c r="AC148" i="10"/>
  <c r="AC147" i="10"/>
  <c r="AC146" i="10" s="1"/>
  <c r="AC145" i="10"/>
  <c r="AC144" i="10"/>
  <c r="AC142" i="10"/>
  <c r="AC141" i="10"/>
  <c r="AC140" i="10" s="1"/>
  <c r="AC139" i="10"/>
  <c r="AC138" i="10"/>
  <c r="AC136" i="10"/>
  <c r="AC135" i="10"/>
  <c r="AC133" i="10"/>
  <c r="AC132" i="10"/>
  <c r="AC148" i="9"/>
  <c r="AC147" i="9"/>
  <c r="AC145" i="9"/>
  <c r="AC144" i="9"/>
  <c r="AC142" i="9"/>
  <c r="AC141" i="9"/>
  <c r="AC139" i="9"/>
  <c r="AC138" i="9"/>
  <c r="AC136" i="9"/>
  <c r="AC135" i="9"/>
  <c r="AC134" i="9" s="1"/>
  <c r="AC133" i="9"/>
  <c r="AC132" i="9"/>
  <c r="AC148" i="8"/>
  <c r="AC147" i="8"/>
  <c r="AC145" i="8"/>
  <c r="AC144" i="8"/>
  <c r="AC142" i="8"/>
  <c r="AC141" i="8"/>
  <c r="AC140" i="8" s="1"/>
  <c r="AC139" i="8"/>
  <c r="AC138" i="8"/>
  <c r="AC136" i="8"/>
  <c r="AC135" i="8"/>
  <c r="AC133" i="8"/>
  <c r="AC132" i="8"/>
  <c r="AC148" i="7"/>
  <c r="AC147" i="7"/>
  <c r="AC145" i="7"/>
  <c r="AC144" i="7"/>
  <c r="AC142" i="7"/>
  <c r="AC141" i="7"/>
  <c r="AC139" i="7"/>
  <c r="AC138" i="7"/>
  <c r="AC136" i="7"/>
  <c r="AC135" i="7"/>
  <c r="AC133" i="7"/>
  <c r="AC131" i="7" s="1"/>
  <c r="AC132" i="7"/>
  <c r="AC148" i="6"/>
  <c r="AC147" i="6"/>
  <c r="AC146" i="6" s="1"/>
  <c r="AC145" i="6"/>
  <c r="AC144" i="6"/>
  <c r="AC142" i="6"/>
  <c r="AC141" i="6"/>
  <c r="AC140" i="6" s="1"/>
  <c r="AC139" i="6"/>
  <c r="AC138" i="6"/>
  <c r="AC136" i="6"/>
  <c r="AC135" i="6"/>
  <c r="AC133" i="6"/>
  <c r="AC132" i="6"/>
  <c r="AC148" i="5"/>
  <c r="AC147" i="5"/>
  <c r="AC145" i="5"/>
  <c r="AC144" i="5"/>
  <c r="AC142" i="5"/>
  <c r="AC141" i="5"/>
  <c r="AC140" i="5" s="1"/>
  <c r="AC139" i="5"/>
  <c r="AC138" i="5"/>
  <c r="AC136" i="5"/>
  <c r="AC135" i="5"/>
  <c r="AC133" i="5"/>
  <c r="AC131" i="5" s="1"/>
  <c r="AC132" i="5"/>
  <c r="AC148" i="4"/>
  <c r="AC147" i="4"/>
  <c r="AC145" i="4"/>
  <c r="AC144" i="4"/>
  <c r="AC142" i="4"/>
  <c r="AC141" i="4"/>
  <c r="AC140" i="4" s="1"/>
  <c r="AC139" i="4"/>
  <c r="AC138" i="4"/>
  <c r="AC136" i="4"/>
  <c r="AC135" i="4"/>
  <c r="AC133" i="4"/>
  <c r="AC132" i="4"/>
  <c r="AC148" i="26"/>
  <c r="AC147" i="26"/>
  <c r="AC146" i="26" s="1"/>
  <c r="AC145" i="26"/>
  <c r="AC144" i="26"/>
  <c r="AC142" i="26"/>
  <c r="AC141" i="26"/>
  <c r="AC139" i="26"/>
  <c r="AC138" i="26"/>
  <c r="AC136" i="26"/>
  <c r="AC135" i="26"/>
  <c r="AC132" i="26"/>
  <c r="AC148" i="25"/>
  <c r="AC147" i="25"/>
  <c r="AC145" i="25"/>
  <c r="AC144" i="25"/>
  <c r="AC142" i="25"/>
  <c r="AC141" i="25"/>
  <c r="AC139" i="25"/>
  <c r="AC138" i="25"/>
  <c r="AC136" i="25"/>
  <c r="AC135" i="25"/>
  <c r="AC134" i="25" s="1"/>
  <c r="AC133" i="25"/>
  <c r="AC132" i="25"/>
  <c r="AC148" i="24"/>
  <c r="AC147" i="24"/>
  <c r="AC145" i="24"/>
  <c r="AC144" i="24"/>
  <c r="AC142" i="24"/>
  <c r="AC141" i="24"/>
  <c r="AC139" i="24"/>
  <c r="AC138" i="24"/>
  <c r="AC136" i="24"/>
  <c r="AC135" i="24"/>
  <c r="AC133" i="24"/>
  <c r="AC132" i="24"/>
  <c r="AC148" i="23"/>
  <c r="AC147" i="23"/>
  <c r="AC145" i="23"/>
  <c r="AC143" i="23" s="1"/>
  <c r="AC144" i="23"/>
  <c r="AC142" i="23"/>
  <c r="AC141" i="23"/>
  <c r="AC139" i="23"/>
  <c r="AC138" i="23"/>
  <c r="AC136" i="23"/>
  <c r="AC135" i="23"/>
  <c r="AC133" i="23"/>
  <c r="AC132" i="23"/>
  <c r="AC148" i="3"/>
  <c r="AC147" i="3"/>
  <c r="AC145" i="3"/>
  <c r="AC144" i="3"/>
  <c r="AC142" i="3"/>
  <c r="AC141" i="3"/>
  <c r="AC139" i="3"/>
  <c r="AC138" i="3"/>
  <c r="AC136" i="3"/>
  <c r="AC135" i="3"/>
  <c r="AC134" i="3" s="1"/>
  <c r="AC133" i="3"/>
  <c r="AC132" i="3"/>
  <c r="AC148" i="2"/>
  <c r="AC147" i="2"/>
  <c r="AC145" i="2"/>
  <c r="AC143" i="2" s="1"/>
  <c r="AC144" i="2"/>
  <c r="AC142" i="2"/>
  <c r="AC141" i="2"/>
  <c r="AC139" i="2"/>
  <c r="AC138" i="2"/>
  <c r="AC136" i="2"/>
  <c r="AC135" i="2"/>
  <c r="AC133" i="2"/>
  <c r="AC132" i="2"/>
  <c r="AC148" i="1"/>
  <c r="AC147" i="1"/>
  <c r="AC145" i="1"/>
  <c r="AC144" i="1"/>
  <c r="AC142" i="1"/>
  <c r="AC141" i="1"/>
  <c r="AC139" i="1"/>
  <c r="AC138" i="1"/>
  <c r="AC136" i="1"/>
  <c r="AC135" i="1"/>
  <c r="AC133" i="1"/>
  <c r="AC132" i="1"/>
  <c r="AC148" i="29"/>
  <c r="AC145" i="29"/>
  <c r="AC144" i="29"/>
  <c r="AC143" i="29" s="1"/>
  <c r="AC142" i="29"/>
  <c r="AC141" i="29"/>
  <c r="AC139" i="29"/>
  <c r="AC138" i="29"/>
  <c r="AC136" i="29"/>
  <c r="AC135" i="29"/>
  <c r="AC133" i="29"/>
  <c r="AC132" i="29"/>
  <c r="AC148" i="30"/>
  <c r="AC146" i="30" s="1"/>
  <c r="AC147" i="30"/>
  <c r="AC145" i="30"/>
  <c r="AC144" i="30"/>
  <c r="AC143" i="30" s="1"/>
  <c r="AC142" i="30"/>
  <c r="AC141" i="30"/>
  <c r="AC139" i="30"/>
  <c r="AC138" i="30"/>
  <c r="AC136" i="30"/>
  <c r="AC135" i="30"/>
  <c r="AC133" i="30"/>
  <c r="AC132" i="30"/>
  <c r="AC148" i="33"/>
  <c r="AC147" i="33"/>
  <c r="AC145" i="33"/>
  <c r="AC144" i="33"/>
  <c r="AC143" i="33" s="1"/>
  <c r="AC142" i="33"/>
  <c r="AC141" i="33"/>
  <c r="AC139" i="33"/>
  <c r="AC138" i="33"/>
  <c r="AC137" i="33" s="1"/>
  <c r="AC136" i="33"/>
  <c r="AC135" i="33"/>
  <c r="AC133" i="33"/>
  <c r="AC132" i="33"/>
  <c r="AC148" i="35"/>
  <c r="AC147" i="35"/>
  <c r="AC145" i="35"/>
  <c r="AC144" i="35"/>
  <c r="AC142" i="35"/>
  <c r="AC141" i="35"/>
  <c r="AC139" i="35"/>
  <c r="AC138" i="35"/>
  <c r="AC136" i="35"/>
  <c r="AC135" i="35"/>
  <c r="AC132" i="35"/>
  <c r="AC143" i="17"/>
  <c r="AC140" i="19"/>
  <c r="AC137" i="11"/>
  <c r="AC137" i="21"/>
  <c r="AC137" i="14"/>
  <c r="AC137" i="16"/>
  <c r="AC137" i="19"/>
  <c r="AC140" i="26"/>
  <c r="AC143" i="14"/>
  <c r="AC140" i="21"/>
  <c r="AC137" i="12"/>
  <c r="AC143" i="9"/>
  <c r="AC140" i="11"/>
  <c r="AC137" i="15"/>
  <c r="AC143" i="16"/>
  <c r="AC143" i="19"/>
  <c r="AC137" i="7"/>
  <c r="AC140" i="15"/>
  <c r="AC137" i="17"/>
  <c r="AC143" i="11"/>
  <c r="AC140" i="17"/>
  <c r="AC143" i="21"/>
  <c r="AC137" i="22"/>
  <c r="AC143" i="8"/>
  <c r="AC143" i="15"/>
  <c r="AC131" i="10"/>
  <c r="D119" i="35"/>
  <c r="D108" i="35" s="1"/>
  <c r="C119" i="35"/>
  <c r="D119" i="33"/>
  <c r="C119" i="33"/>
  <c r="D119" i="29"/>
  <c r="D108" i="29" s="1"/>
  <c r="C119" i="29"/>
  <c r="D119" i="1"/>
  <c r="C119" i="1"/>
  <c r="D119" i="2"/>
  <c r="C119" i="2"/>
  <c r="D119" i="3"/>
  <c r="C119" i="3"/>
  <c r="D119" i="23"/>
  <c r="C119" i="23"/>
  <c r="D119" i="24"/>
  <c r="D108" i="24" s="1"/>
  <c r="C119" i="24"/>
  <c r="D119" i="25"/>
  <c r="D108" i="25" s="1"/>
  <c r="C119" i="25"/>
  <c r="D119" i="26"/>
  <c r="D108" i="26" s="1"/>
  <c r="C119" i="26"/>
  <c r="D119" i="4"/>
  <c r="C119" i="4"/>
  <c r="AC119" i="4" s="1"/>
  <c r="D119" i="5"/>
  <c r="C119" i="5"/>
  <c r="D119" i="6"/>
  <c r="C119" i="6"/>
  <c r="D119" i="7"/>
  <c r="C119" i="7"/>
  <c r="D119" i="8"/>
  <c r="C119" i="8"/>
  <c r="D119" i="9"/>
  <c r="C119" i="9"/>
  <c r="D119" i="10"/>
  <c r="C119" i="10"/>
  <c r="D119" i="11"/>
  <c r="C119" i="11"/>
  <c r="D119" i="12"/>
  <c r="C119" i="12"/>
  <c r="D119" i="13"/>
  <c r="C119" i="13"/>
  <c r="D119" i="14"/>
  <c r="C119" i="14"/>
  <c r="D119" i="15"/>
  <c r="C119" i="15"/>
  <c r="D119" i="16"/>
  <c r="C119" i="16"/>
  <c r="AC119" i="16" s="1"/>
  <c r="D119" i="22"/>
  <c r="C119" i="22"/>
  <c r="D119" i="21"/>
  <c r="C119" i="21"/>
  <c r="D119" i="20"/>
  <c r="C119" i="20"/>
  <c r="D119" i="19"/>
  <c r="C119" i="19"/>
  <c r="D119" i="18"/>
  <c r="D108" i="18" s="1"/>
  <c r="C119" i="18"/>
  <c r="D119" i="17"/>
  <c r="C119" i="17"/>
  <c r="B140" i="12"/>
  <c r="B137" i="12"/>
  <c r="B134" i="12"/>
  <c r="B131" i="12"/>
  <c r="B140" i="11"/>
  <c r="B130" i="11" s="1"/>
  <c r="B137" i="11"/>
  <c r="B134" i="11"/>
  <c r="B131" i="11"/>
  <c r="B137" i="10"/>
  <c r="B134" i="10"/>
  <c r="B131" i="10"/>
  <c r="B137" i="9"/>
  <c r="B134" i="9"/>
  <c r="B131" i="9"/>
  <c r="B137" i="8"/>
  <c r="B134" i="8"/>
  <c r="B131" i="8"/>
  <c r="B137" i="7"/>
  <c r="B134" i="7"/>
  <c r="B131" i="7"/>
  <c r="B140" i="6"/>
  <c r="B137" i="6"/>
  <c r="B134" i="6"/>
  <c r="B131" i="6"/>
  <c r="B140" i="5"/>
  <c r="B137" i="5"/>
  <c r="B134" i="5"/>
  <c r="B131" i="5"/>
  <c r="B137" i="4"/>
  <c r="B134" i="4"/>
  <c r="B131" i="4"/>
  <c r="B137" i="26"/>
  <c r="B134" i="26"/>
  <c r="B131" i="26"/>
  <c r="B137" i="25"/>
  <c r="B134" i="25"/>
  <c r="B131" i="25"/>
  <c r="B137" i="24"/>
  <c r="B134" i="24"/>
  <c r="B131" i="24"/>
  <c r="B137" i="23"/>
  <c r="B134" i="23"/>
  <c r="B131" i="23"/>
  <c r="B137" i="3"/>
  <c r="B134" i="3"/>
  <c r="B131" i="3"/>
  <c r="B137" i="2"/>
  <c r="B134" i="2"/>
  <c r="B131" i="2"/>
  <c r="B137" i="1"/>
  <c r="B134" i="1"/>
  <c r="B131" i="1"/>
  <c r="B137" i="29"/>
  <c r="B134" i="29"/>
  <c r="B131" i="29"/>
  <c r="B137" i="33"/>
  <c r="B134" i="33"/>
  <c r="B131" i="33"/>
  <c r="B137" i="35"/>
  <c r="B134" i="35"/>
  <c r="B131" i="35"/>
  <c r="C165" i="33"/>
  <c r="D165" i="33"/>
  <c r="B170" i="33"/>
  <c r="C170" i="33"/>
  <c r="D170" i="33"/>
  <c r="C173" i="33"/>
  <c r="AC173" i="33" s="1"/>
  <c r="D173" i="33"/>
  <c r="AF179" i="2"/>
  <c r="AF179" i="1"/>
  <c r="AF179" i="29"/>
  <c r="AF179" i="30"/>
  <c r="AF179" i="33"/>
  <c r="AF179" i="35"/>
  <c r="D39" i="22"/>
  <c r="D39" i="21"/>
  <c r="D39" i="20"/>
  <c r="D39" i="19"/>
  <c r="D39" i="18"/>
  <c r="D39" i="17"/>
  <c r="D39" i="16"/>
  <c r="D39" i="15"/>
  <c r="D39" i="14"/>
  <c r="D39" i="13"/>
  <c r="D39" i="11"/>
  <c r="D39" i="10"/>
  <c r="D39" i="9"/>
  <c r="D39" i="8"/>
  <c r="D39" i="7"/>
  <c r="D39" i="6"/>
  <c r="D39" i="5"/>
  <c r="D39" i="26"/>
  <c r="D39" i="23"/>
  <c r="D39" i="24"/>
  <c r="D11" i="24"/>
  <c r="D39" i="25"/>
  <c r="D39" i="3"/>
  <c r="D40" i="2"/>
  <c r="D39" i="1"/>
  <c r="D39" i="29"/>
  <c r="D39" i="30"/>
  <c r="D39" i="33"/>
  <c r="D39" i="35"/>
  <c r="B85" i="35"/>
  <c r="B55" i="35"/>
  <c r="M91" i="21"/>
  <c r="M85" i="21"/>
  <c r="M91" i="20"/>
  <c r="M85" i="20"/>
  <c r="M91" i="22"/>
  <c r="M54" i="22" s="1"/>
  <c r="M91" i="19"/>
  <c r="M85" i="19"/>
  <c r="M54" i="19" s="1"/>
  <c r="M91" i="18"/>
  <c r="M85" i="18"/>
  <c r="M91" i="17"/>
  <c r="M85" i="17"/>
  <c r="M91" i="16"/>
  <c r="M54" i="16" s="1"/>
  <c r="M85" i="16"/>
  <c r="M91" i="15"/>
  <c r="M85" i="15"/>
  <c r="M54" i="15" s="1"/>
  <c r="M8" i="15" s="1"/>
  <c r="M91" i="14"/>
  <c r="M85" i="14"/>
  <c r="M54" i="14" s="1"/>
  <c r="M91" i="13"/>
  <c r="M85" i="13"/>
  <c r="M54" i="13" s="1"/>
  <c r="M177" i="13" s="1"/>
  <c r="M91" i="12"/>
  <c r="M54" i="12" s="1"/>
  <c r="M177" i="12" s="1"/>
  <c r="M85" i="12"/>
  <c r="M91" i="11"/>
  <c r="M85" i="11"/>
  <c r="M91" i="10"/>
  <c r="M85" i="10"/>
  <c r="N85" i="10"/>
  <c r="N91" i="10"/>
  <c r="N98" i="10"/>
  <c r="M91" i="9"/>
  <c r="M85" i="9"/>
  <c r="M91" i="8"/>
  <c r="M85" i="8"/>
  <c r="M54" i="8" s="1"/>
  <c r="M177" i="8" s="1"/>
  <c r="M91" i="7"/>
  <c r="M85" i="7"/>
  <c r="M91" i="6"/>
  <c r="M85" i="6"/>
  <c r="M54" i="6" s="1"/>
  <c r="M177" i="6" s="1"/>
  <c r="M91" i="5"/>
  <c r="M85" i="5"/>
  <c r="M91" i="4"/>
  <c r="M85" i="4"/>
  <c r="M91" i="26"/>
  <c r="M85" i="26"/>
  <c r="M91" i="25"/>
  <c r="M85" i="25"/>
  <c r="M91" i="24"/>
  <c r="M85" i="24"/>
  <c r="M91" i="23"/>
  <c r="M85" i="23"/>
  <c r="M54" i="23" s="1"/>
  <c r="M91" i="3"/>
  <c r="M85" i="3"/>
  <c r="M91" i="2"/>
  <c r="M85" i="2"/>
  <c r="M91" i="1"/>
  <c r="M85" i="1"/>
  <c r="M91" i="29"/>
  <c r="M85" i="29"/>
  <c r="M91" i="30"/>
  <c r="M85" i="30"/>
  <c r="M91" i="33"/>
  <c r="M85" i="33"/>
  <c r="M85" i="35"/>
  <c r="M91" i="35"/>
  <c r="M54" i="21"/>
  <c r="AC182" i="22"/>
  <c r="AC180" i="22"/>
  <c r="M8" i="8"/>
  <c r="D173" i="29"/>
  <c r="C173" i="29"/>
  <c r="D173" i="1"/>
  <c r="C173" i="1"/>
  <c r="D173" i="2"/>
  <c r="C173" i="2"/>
  <c r="D173" i="3"/>
  <c r="C173" i="3"/>
  <c r="D173" i="23"/>
  <c r="AC173" i="23" s="1"/>
  <c r="C173" i="23"/>
  <c r="D173" i="24"/>
  <c r="C173" i="24"/>
  <c r="D173" i="25"/>
  <c r="C173" i="25"/>
  <c r="AC173" i="25" s="1"/>
  <c r="D173" i="26"/>
  <c r="C173" i="26"/>
  <c r="D173" i="4"/>
  <c r="AC173" i="4" s="1"/>
  <c r="C173" i="4"/>
  <c r="D173" i="5"/>
  <c r="AC173" i="5" s="1"/>
  <c r="C173" i="5"/>
  <c r="D173" i="6"/>
  <c r="C173" i="6"/>
  <c r="D173" i="7"/>
  <c r="C173" i="7"/>
  <c r="D173" i="8"/>
  <c r="C173" i="8"/>
  <c r="D173" i="9"/>
  <c r="C173" i="9"/>
  <c r="AC173" i="9" s="1"/>
  <c r="D173" i="10"/>
  <c r="C173" i="10"/>
  <c r="D173" i="11"/>
  <c r="C173" i="11"/>
  <c r="D173" i="12"/>
  <c r="C173" i="12"/>
  <c r="D173" i="13"/>
  <c r="C173" i="13"/>
  <c r="D173" i="14"/>
  <c r="C173" i="14"/>
  <c r="D173" i="15"/>
  <c r="C173" i="15"/>
  <c r="AC173" i="15" s="1"/>
  <c r="D173" i="16"/>
  <c r="AC173" i="16" s="1"/>
  <c r="C173" i="16"/>
  <c r="D173" i="17"/>
  <c r="AC173" i="17" s="1"/>
  <c r="C173" i="17"/>
  <c r="D173" i="18"/>
  <c r="C173" i="18"/>
  <c r="D173" i="19"/>
  <c r="C173" i="19"/>
  <c r="D173" i="20"/>
  <c r="C173" i="20"/>
  <c r="D173" i="21"/>
  <c r="C173" i="21"/>
  <c r="AC173" i="21" s="1"/>
  <c r="C173" i="22"/>
  <c r="AF170" i="22"/>
  <c r="AF164" i="22" s="1"/>
  <c r="D170" i="22"/>
  <c r="C170" i="22"/>
  <c r="B170" i="22"/>
  <c r="B164" i="22" s="1"/>
  <c r="AF170" i="21"/>
  <c r="AF164" i="21" s="1"/>
  <c r="D170" i="21"/>
  <c r="C170" i="21"/>
  <c r="B170" i="21"/>
  <c r="AF170" i="20"/>
  <c r="AF164" i="20" s="1"/>
  <c r="D170" i="20"/>
  <c r="C170" i="20"/>
  <c r="B170" i="20"/>
  <c r="B164" i="20" s="1"/>
  <c r="AF170" i="19"/>
  <c r="AF164" i="19" s="1"/>
  <c r="D170" i="19"/>
  <c r="C170" i="19"/>
  <c r="B170" i="19"/>
  <c r="B164" i="19" s="1"/>
  <c r="AF170" i="18"/>
  <c r="D170" i="18"/>
  <c r="C170" i="18"/>
  <c r="B170" i="18"/>
  <c r="B164" i="18" s="1"/>
  <c r="AF170" i="17"/>
  <c r="AF164" i="17" s="1"/>
  <c r="D170" i="17"/>
  <c r="C170" i="17"/>
  <c r="B170" i="17"/>
  <c r="B164" i="17" s="1"/>
  <c r="AF170" i="16"/>
  <c r="AF164" i="16" s="1"/>
  <c r="D170" i="16"/>
  <c r="C170" i="16"/>
  <c r="B170" i="16"/>
  <c r="B164" i="16" s="1"/>
  <c r="AF170" i="15"/>
  <c r="AF164" i="15" s="1"/>
  <c r="D170" i="15"/>
  <c r="C170" i="15"/>
  <c r="B170" i="15"/>
  <c r="AF170" i="14"/>
  <c r="AF164" i="14" s="1"/>
  <c r="D170" i="14"/>
  <c r="C170" i="14"/>
  <c r="B170" i="14"/>
  <c r="B164" i="14" s="1"/>
  <c r="AF170" i="13"/>
  <c r="D170" i="13"/>
  <c r="C170" i="13"/>
  <c r="B170" i="13"/>
  <c r="AF170" i="12"/>
  <c r="AF164" i="12" s="1"/>
  <c r="D170" i="12"/>
  <c r="C170" i="12"/>
  <c r="B170" i="12"/>
  <c r="B164" i="12" s="1"/>
  <c r="AF170" i="11"/>
  <c r="AF164" i="11" s="1"/>
  <c r="D170" i="11"/>
  <c r="C170" i="11"/>
  <c r="B170" i="11"/>
  <c r="B164" i="11" s="1"/>
  <c r="AF170" i="10"/>
  <c r="AF164" i="10" s="1"/>
  <c r="D170" i="10"/>
  <c r="C170" i="10"/>
  <c r="B170" i="10"/>
  <c r="B164" i="10" s="1"/>
  <c r="AF170" i="9"/>
  <c r="AF164" i="9" s="1"/>
  <c r="D170" i="9"/>
  <c r="C170" i="9"/>
  <c r="B170" i="9"/>
  <c r="AF170" i="8"/>
  <c r="AF164" i="8" s="1"/>
  <c r="D170" i="8"/>
  <c r="C170" i="8"/>
  <c r="B170" i="8"/>
  <c r="B164" i="8" s="1"/>
  <c r="AF170" i="7"/>
  <c r="AF164" i="7" s="1"/>
  <c r="D170" i="7"/>
  <c r="C170" i="7"/>
  <c r="B170" i="7"/>
  <c r="AF170" i="6"/>
  <c r="AF164" i="6" s="1"/>
  <c r="D170" i="6"/>
  <c r="C170" i="6"/>
  <c r="B170" i="6"/>
  <c r="AF170" i="5"/>
  <c r="AF164" i="5" s="1"/>
  <c r="D170" i="5"/>
  <c r="C170" i="5"/>
  <c r="B170" i="5"/>
  <c r="B164" i="5" s="1"/>
  <c r="AF170" i="4"/>
  <c r="AF164" i="4" s="1"/>
  <c r="D170" i="4"/>
  <c r="C170" i="4"/>
  <c r="B170" i="4"/>
  <c r="AF170" i="26"/>
  <c r="AF164" i="26" s="1"/>
  <c r="D170" i="26"/>
  <c r="C170" i="26"/>
  <c r="B170" i="26"/>
  <c r="AF170" i="25"/>
  <c r="AF164" i="25" s="1"/>
  <c r="D170" i="25"/>
  <c r="C170" i="25"/>
  <c r="B170" i="25"/>
  <c r="B164" i="25" s="1"/>
  <c r="AF170" i="24"/>
  <c r="AF164" i="24" s="1"/>
  <c r="D170" i="24"/>
  <c r="C170" i="24"/>
  <c r="B170" i="24"/>
  <c r="B164" i="24" s="1"/>
  <c r="AF170" i="23"/>
  <c r="AF164" i="23" s="1"/>
  <c r="D170" i="23"/>
  <c r="C170" i="23"/>
  <c r="B170" i="23"/>
  <c r="B164" i="23" s="1"/>
  <c r="AF170" i="3"/>
  <c r="AF164" i="3" s="1"/>
  <c r="D170" i="3"/>
  <c r="C170" i="3"/>
  <c r="B170" i="3"/>
  <c r="AF170" i="2"/>
  <c r="AF164" i="2" s="1"/>
  <c r="D170" i="2"/>
  <c r="C170" i="2"/>
  <c r="B170" i="2"/>
  <c r="B164" i="2" s="1"/>
  <c r="AF170" i="1"/>
  <c r="AF164" i="1" s="1"/>
  <c r="D170" i="1"/>
  <c r="C170" i="1"/>
  <c r="B170" i="1"/>
  <c r="B164" i="1" s="1"/>
  <c r="AF170" i="29"/>
  <c r="AF164" i="29" s="1"/>
  <c r="D170" i="29"/>
  <c r="C170" i="29"/>
  <c r="B170" i="29"/>
  <c r="B164" i="29" s="1"/>
  <c r="AF170" i="30"/>
  <c r="AF164" i="30" s="1"/>
  <c r="D170" i="30"/>
  <c r="C170" i="30"/>
  <c r="AF170" i="33"/>
  <c r="AF164" i="33" s="1"/>
  <c r="D165" i="22"/>
  <c r="C165" i="22"/>
  <c r="D165" i="21"/>
  <c r="D164" i="21" s="1"/>
  <c r="C165" i="21"/>
  <c r="C164" i="21" s="1"/>
  <c r="D165" i="20"/>
  <c r="C165" i="20"/>
  <c r="D165" i="18"/>
  <c r="C165" i="18"/>
  <c r="D165" i="19"/>
  <c r="C165" i="19"/>
  <c r="C164" i="19" s="1"/>
  <c r="D165" i="17"/>
  <c r="D165" i="16"/>
  <c r="C165" i="16"/>
  <c r="D165" i="15"/>
  <c r="D164" i="15" s="1"/>
  <c r="C165" i="15"/>
  <c r="D165" i="14"/>
  <c r="C165" i="14"/>
  <c r="D165" i="13"/>
  <c r="C165" i="13"/>
  <c r="AF164" i="13"/>
  <c r="B164" i="13"/>
  <c r="D165" i="12"/>
  <c r="C165" i="12"/>
  <c r="D165" i="11"/>
  <c r="C165" i="11"/>
  <c r="D165" i="10"/>
  <c r="D164" i="10" s="1"/>
  <c r="C165" i="10"/>
  <c r="D165" i="9"/>
  <c r="C165" i="9"/>
  <c r="D165" i="8"/>
  <c r="C165" i="8"/>
  <c r="D165" i="6"/>
  <c r="D164" i="6" s="1"/>
  <c r="C165" i="6"/>
  <c r="D165" i="7"/>
  <c r="C165" i="7"/>
  <c r="D165" i="5"/>
  <c r="D164" i="5" s="1"/>
  <c r="C165" i="5"/>
  <c r="D165" i="4"/>
  <c r="C165" i="4"/>
  <c r="D165" i="26"/>
  <c r="C165" i="26"/>
  <c r="C164" i="26" s="1"/>
  <c r="B164" i="26"/>
  <c r="D165" i="25"/>
  <c r="D165" i="24"/>
  <c r="C165" i="24"/>
  <c r="D165" i="23"/>
  <c r="C165" i="23"/>
  <c r="C164" i="23" s="1"/>
  <c r="D165" i="3"/>
  <c r="C165" i="3"/>
  <c r="D165" i="2"/>
  <c r="C165" i="2"/>
  <c r="D165" i="1"/>
  <c r="C165" i="1"/>
  <c r="D165" i="29"/>
  <c r="C165" i="29"/>
  <c r="D165" i="30"/>
  <c r="C165" i="30"/>
  <c r="D164" i="33"/>
  <c r="B164" i="33"/>
  <c r="AF170" i="35"/>
  <c r="AF164" i="35" s="1"/>
  <c r="D173" i="35"/>
  <c r="C173" i="35"/>
  <c r="C170" i="35"/>
  <c r="D170" i="35"/>
  <c r="B170" i="35"/>
  <c r="B164" i="35" s="1"/>
  <c r="D165" i="35"/>
  <c r="C165" i="35"/>
  <c r="D146" i="22"/>
  <c r="C146" i="22"/>
  <c r="B146" i="22"/>
  <c r="D143" i="22"/>
  <c r="C143" i="22"/>
  <c r="B143" i="22"/>
  <c r="D140" i="22"/>
  <c r="C140" i="22"/>
  <c r="B140" i="22"/>
  <c r="D137" i="22"/>
  <c r="C137" i="22"/>
  <c r="B137" i="22"/>
  <c r="D134" i="22"/>
  <c r="C134" i="22"/>
  <c r="B134" i="22"/>
  <c r="D131" i="22"/>
  <c r="C131" i="22"/>
  <c r="B131" i="22"/>
  <c r="D146" i="21"/>
  <c r="C146" i="21"/>
  <c r="B146" i="21"/>
  <c r="D143" i="21"/>
  <c r="C143" i="21"/>
  <c r="B143" i="21"/>
  <c r="D140" i="21"/>
  <c r="C140" i="21"/>
  <c r="B140" i="21"/>
  <c r="D137" i="21"/>
  <c r="C137" i="21"/>
  <c r="B137" i="21"/>
  <c r="D134" i="21"/>
  <c r="C134" i="21"/>
  <c r="B134" i="21"/>
  <c r="D131" i="21"/>
  <c r="C131" i="21"/>
  <c r="B131" i="21"/>
  <c r="D146" i="20"/>
  <c r="C146" i="20"/>
  <c r="B146" i="20"/>
  <c r="D143" i="20"/>
  <c r="C143" i="20"/>
  <c r="B143" i="20"/>
  <c r="D140" i="20"/>
  <c r="C140" i="20"/>
  <c r="B140" i="20"/>
  <c r="D137" i="20"/>
  <c r="C137" i="20"/>
  <c r="B137" i="20"/>
  <c r="D134" i="20"/>
  <c r="C134" i="20"/>
  <c r="B134" i="20"/>
  <c r="D131" i="20"/>
  <c r="C131" i="20"/>
  <c r="B131" i="20"/>
  <c r="D146" i="18"/>
  <c r="C146" i="18"/>
  <c r="B146" i="18"/>
  <c r="D143" i="18"/>
  <c r="C143" i="18"/>
  <c r="B143" i="18"/>
  <c r="D140" i="18"/>
  <c r="C140" i="18"/>
  <c r="B140" i="18"/>
  <c r="D137" i="18"/>
  <c r="C137" i="18"/>
  <c r="B137" i="18"/>
  <c r="D134" i="18"/>
  <c r="C134" i="18"/>
  <c r="B134" i="18"/>
  <c r="D131" i="18"/>
  <c r="C131" i="18"/>
  <c r="B131" i="18"/>
  <c r="D146" i="19"/>
  <c r="C146" i="19"/>
  <c r="B146" i="19"/>
  <c r="D143" i="19"/>
  <c r="C143" i="19"/>
  <c r="B143" i="19"/>
  <c r="D140" i="19"/>
  <c r="C140" i="19"/>
  <c r="B140" i="19"/>
  <c r="D137" i="19"/>
  <c r="C137" i="19"/>
  <c r="B137" i="19"/>
  <c r="D134" i="19"/>
  <c r="C134" i="19"/>
  <c r="B134" i="19"/>
  <c r="D131" i="19"/>
  <c r="C131" i="19"/>
  <c r="B131" i="19"/>
  <c r="D146" i="17"/>
  <c r="C146" i="17"/>
  <c r="B146" i="17"/>
  <c r="D143" i="17"/>
  <c r="C143" i="17"/>
  <c r="B143" i="17"/>
  <c r="D140" i="17"/>
  <c r="C140" i="17"/>
  <c r="B140" i="17"/>
  <c r="D137" i="17"/>
  <c r="C137" i="17"/>
  <c r="B137" i="17"/>
  <c r="D134" i="17"/>
  <c r="C134" i="17"/>
  <c r="B134" i="17"/>
  <c r="D131" i="17"/>
  <c r="C131" i="17"/>
  <c r="B131" i="17"/>
  <c r="D146" i="16"/>
  <c r="C146" i="16"/>
  <c r="B146" i="16"/>
  <c r="D143" i="16"/>
  <c r="C143" i="16"/>
  <c r="B143" i="16"/>
  <c r="D140" i="16"/>
  <c r="C140" i="16"/>
  <c r="B140" i="16"/>
  <c r="D137" i="16"/>
  <c r="C137" i="16"/>
  <c r="B137" i="16"/>
  <c r="D134" i="16"/>
  <c r="C134" i="16"/>
  <c r="B134" i="16"/>
  <c r="D131" i="16"/>
  <c r="C131" i="16"/>
  <c r="B131" i="16"/>
  <c r="D146" i="15"/>
  <c r="C146" i="15"/>
  <c r="B146" i="15"/>
  <c r="D143" i="15"/>
  <c r="C143" i="15"/>
  <c r="B143" i="15"/>
  <c r="D140" i="15"/>
  <c r="C140" i="15"/>
  <c r="B140" i="15"/>
  <c r="D137" i="15"/>
  <c r="C137" i="15"/>
  <c r="B137" i="15"/>
  <c r="D134" i="15"/>
  <c r="C134" i="15"/>
  <c r="B134" i="15"/>
  <c r="D131" i="15"/>
  <c r="C131" i="15"/>
  <c r="B131" i="15"/>
  <c r="D146" i="14"/>
  <c r="C146" i="14"/>
  <c r="B146" i="14"/>
  <c r="D143" i="14"/>
  <c r="C143" i="14"/>
  <c r="B143" i="14"/>
  <c r="D140" i="14"/>
  <c r="C140" i="14"/>
  <c r="B140" i="14"/>
  <c r="D137" i="14"/>
  <c r="C137" i="14"/>
  <c r="B137" i="14"/>
  <c r="D134" i="14"/>
  <c r="C134" i="14"/>
  <c r="B134" i="14"/>
  <c r="D131" i="14"/>
  <c r="C131" i="14"/>
  <c r="B131" i="14"/>
  <c r="D146" i="13"/>
  <c r="C146" i="13"/>
  <c r="B146" i="13"/>
  <c r="D143" i="13"/>
  <c r="C143" i="13"/>
  <c r="B143" i="13"/>
  <c r="D140" i="13"/>
  <c r="C140" i="13"/>
  <c r="B140" i="13"/>
  <c r="D137" i="13"/>
  <c r="C137" i="13"/>
  <c r="B137" i="13"/>
  <c r="D134" i="13"/>
  <c r="C134" i="13"/>
  <c r="B134" i="13"/>
  <c r="D131" i="13"/>
  <c r="C131" i="13"/>
  <c r="B131" i="13"/>
  <c r="D146" i="12"/>
  <c r="C146" i="12"/>
  <c r="B146" i="12"/>
  <c r="D143" i="12"/>
  <c r="C143" i="12"/>
  <c r="B143" i="12"/>
  <c r="D140" i="12"/>
  <c r="C140" i="12"/>
  <c r="D137" i="12"/>
  <c r="C137" i="12"/>
  <c r="D134" i="12"/>
  <c r="C134" i="12"/>
  <c r="D131" i="12"/>
  <c r="C131" i="12"/>
  <c r="D146" i="11"/>
  <c r="C146" i="11"/>
  <c r="B146" i="11"/>
  <c r="D143" i="11"/>
  <c r="C143" i="11"/>
  <c r="B143" i="11"/>
  <c r="D140" i="11"/>
  <c r="C140" i="11"/>
  <c r="D137" i="11"/>
  <c r="C137" i="11"/>
  <c r="D134" i="11"/>
  <c r="C134" i="11"/>
  <c r="D131" i="11"/>
  <c r="C131" i="11"/>
  <c r="D146" i="10"/>
  <c r="C146" i="10"/>
  <c r="B146" i="10"/>
  <c r="D143" i="10"/>
  <c r="C143" i="10"/>
  <c r="B143" i="10"/>
  <c r="D140" i="10"/>
  <c r="C140" i="10"/>
  <c r="B140" i="10"/>
  <c r="D137" i="10"/>
  <c r="C137" i="10"/>
  <c r="D134" i="10"/>
  <c r="C134" i="10"/>
  <c r="D131" i="10"/>
  <c r="C131" i="10"/>
  <c r="D146" i="9"/>
  <c r="C146" i="9"/>
  <c r="B146" i="9"/>
  <c r="D143" i="9"/>
  <c r="C143" i="9"/>
  <c r="B143" i="9"/>
  <c r="D140" i="9"/>
  <c r="C140" i="9"/>
  <c r="B140" i="9"/>
  <c r="D137" i="9"/>
  <c r="C137" i="9"/>
  <c r="D134" i="9"/>
  <c r="C134" i="9"/>
  <c r="D131" i="9"/>
  <c r="C131" i="9"/>
  <c r="D146" i="8"/>
  <c r="C146" i="8"/>
  <c r="B146" i="8"/>
  <c r="D143" i="8"/>
  <c r="C143" i="8"/>
  <c r="B143" i="8"/>
  <c r="D140" i="8"/>
  <c r="C140" i="8"/>
  <c r="B140" i="8"/>
  <c r="D137" i="8"/>
  <c r="C137" i="8"/>
  <c r="D134" i="8"/>
  <c r="C134" i="8"/>
  <c r="D131" i="8"/>
  <c r="D130" i="8" s="1"/>
  <c r="C131" i="8"/>
  <c r="D146" i="7"/>
  <c r="C146" i="7"/>
  <c r="B146" i="7"/>
  <c r="D143" i="7"/>
  <c r="C143" i="7"/>
  <c r="B143" i="7"/>
  <c r="D140" i="7"/>
  <c r="C140" i="7"/>
  <c r="B140" i="7"/>
  <c r="D137" i="7"/>
  <c r="C137" i="7"/>
  <c r="D134" i="7"/>
  <c r="C134" i="7"/>
  <c r="D131" i="7"/>
  <c r="C131" i="7"/>
  <c r="D146" i="6"/>
  <c r="C146" i="6"/>
  <c r="B146" i="6"/>
  <c r="D143" i="6"/>
  <c r="C143" i="6"/>
  <c r="B143" i="6"/>
  <c r="D140" i="6"/>
  <c r="C140" i="6"/>
  <c r="D137" i="6"/>
  <c r="C137" i="6"/>
  <c r="D134" i="6"/>
  <c r="C134" i="6"/>
  <c r="D131" i="6"/>
  <c r="C131" i="6"/>
  <c r="D146" i="5"/>
  <c r="C146" i="5"/>
  <c r="B146" i="5"/>
  <c r="D143" i="5"/>
  <c r="C143" i="5"/>
  <c r="B143" i="5"/>
  <c r="D140" i="5"/>
  <c r="C140" i="5"/>
  <c r="D137" i="5"/>
  <c r="C137" i="5"/>
  <c r="D134" i="5"/>
  <c r="C134" i="5"/>
  <c r="D131" i="5"/>
  <c r="C131" i="5"/>
  <c r="D146" i="4"/>
  <c r="C146" i="4"/>
  <c r="B146" i="4"/>
  <c r="D143" i="4"/>
  <c r="C143" i="4"/>
  <c r="B143" i="4"/>
  <c r="D140" i="4"/>
  <c r="C140" i="4"/>
  <c r="B140" i="4"/>
  <c r="D137" i="4"/>
  <c r="C137" i="4"/>
  <c r="D134" i="4"/>
  <c r="C134" i="4"/>
  <c r="D131" i="4"/>
  <c r="C131" i="4"/>
  <c r="D146" i="26"/>
  <c r="C146" i="26"/>
  <c r="B146" i="26"/>
  <c r="D143" i="26"/>
  <c r="C143" i="26"/>
  <c r="B143" i="26"/>
  <c r="D140" i="26"/>
  <c r="C140" i="26"/>
  <c r="B140" i="26"/>
  <c r="D137" i="26"/>
  <c r="C137" i="26"/>
  <c r="D134" i="26"/>
  <c r="C134" i="26"/>
  <c r="D131" i="26"/>
  <c r="C131" i="26"/>
  <c r="D146" i="25"/>
  <c r="C146" i="25"/>
  <c r="B146" i="25"/>
  <c r="D143" i="25"/>
  <c r="C143" i="25"/>
  <c r="B143" i="25"/>
  <c r="D140" i="25"/>
  <c r="C140" i="25"/>
  <c r="B140" i="25"/>
  <c r="D137" i="25"/>
  <c r="C137" i="25"/>
  <c r="D134" i="25"/>
  <c r="C134" i="25"/>
  <c r="D131" i="25"/>
  <c r="C131" i="25"/>
  <c r="D146" i="24"/>
  <c r="C146" i="24"/>
  <c r="B146" i="24"/>
  <c r="D143" i="24"/>
  <c r="C143" i="24"/>
  <c r="B143" i="24"/>
  <c r="D140" i="24"/>
  <c r="C140" i="24"/>
  <c r="B140" i="24"/>
  <c r="D137" i="24"/>
  <c r="C137" i="24"/>
  <c r="D134" i="24"/>
  <c r="C134" i="24"/>
  <c r="D131" i="24"/>
  <c r="C131" i="24"/>
  <c r="D146" i="23"/>
  <c r="C146" i="23"/>
  <c r="B146" i="23"/>
  <c r="D143" i="23"/>
  <c r="C143" i="23"/>
  <c r="B143" i="23"/>
  <c r="D140" i="23"/>
  <c r="C140" i="23"/>
  <c r="B140" i="23"/>
  <c r="D137" i="23"/>
  <c r="C137" i="23"/>
  <c r="D134" i="23"/>
  <c r="C134" i="23"/>
  <c r="D131" i="23"/>
  <c r="C131" i="23"/>
  <c r="D146" i="3"/>
  <c r="C146" i="3"/>
  <c r="B146" i="3"/>
  <c r="D143" i="3"/>
  <c r="C143" i="3"/>
  <c r="B143" i="3"/>
  <c r="D140" i="3"/>
  <c r="C140" i="3"/>
  <c r="B140" i="3"/>
  <c r="D137" i="3"/>
  <c r="C137" i="3"/>
  <c r="D134" i="3"/>
  <c r="C134" i="3"/>
  <c r="D131" i="3"/>
  <c r="C131" i="3"/>
  <c r="D146" i="2"/>
  <c r="C146" i="2"/>
  <c r="C130" i="2" s="1"/>
  <c r="B146" i="2"/>
  <c r="D143" i="2"/>
  <c r="C143" i="2"/>
  <c r="B143" i="2"/>
  <c r="D140" i="2"/>
  <c r="C140" i="2"/>
  <c r="B140" i="2"/>
  <c r="D137" i="2"/>
  <c r="C137" i="2"/>
  <c r="D134" i="2"/>
  <c r="C134" i="2"/>
  <c r="D131" i="2"/>
  <c r="C131" i="2"/>
  <c r="AC120" i="2"/>
  <c r="AC121" i="2"/>
  <c r="AC122" i="2"/>
  <c r="AC123" i="2"/>
  <c r="AC124" i="2"/>
  <c r="AC125" i="2"/>
  <c r="AC126" i="2"/>
  <c r="AC127" i="2"/>
  <c r="AC128" i="2"/>
  <c r="AC129" i="2"/>
  <c r="D146" i="1"/>
  <c r="C146" i="1"/>
  <c r="B146" i="1"/>
  <c r="D143" i="1"/>
  <c r="C143" i="1"/>
  <c r="B143" i="1"/>
  <c r="D140" i="1"/>
  <c r="C140" i="1"/>
  <c r="B140" i="1"/>
  <c r="D137" i="1"/>
  <c r="C137" i="1"/>
  <c r="D134" i="1"/>
  <c r="C134" i="1"/>
  <c r="D131" i="1"/>
  <c r="C131" i="1"/>
  <c r="B146" i="29"/>
  <c r="D143" i="29"/>
  <c r="C143" i="29"/>
  <c r="B143" i="29"/>
  <c r="D140" i="29"/>
  <c r="C140" i="29"/>
  <c r="B140" i="29"/>
  <c r="D137" i="29"/>
  <c r="C137" i="29"/>
  <c r="D134" i="29"/>
  <c r="C134" i="29"/>
  <c r="D131" i="29"/>
  <c r="C131" i="29"/>
  <c r="D146" i="30"/>
  <c r="C146" i="30"/>
  <c r="D143" i="30"/>
  <c r="C143" i="30"/>
  <c r="D140" i="30"/>
  <c r="C140" i="30"/>
  <c r="D137" i="30"/>
  <c r="C137" i="30"/>
  <c r="D134" i="30"/>
  <c r="C134" i="30"/>
  <c r="D131" i="30"/>
  <c r="C131" i="30"/>
  <c r="D146" i="33"/>
  <c r="C146" i="33"/>
  <c r="B146" i="33"/>
  <c r="D143" i="33"/>
  <c r="C143" i="33"/>
  <c r="B143" i="33"/>
  <c r="D140" i="33"/>
  <c r="C140" i="33"/>
  <c r="B140" i="33"/>
  <c r="D137" i="33"/>
  <c r="C137" i="33"/>
  <c r="D134" i="33"/>
  <c r="C134" i="33"/>
  <c r="D131" i="33"/>
  <c r="C131" i="33"/>
  <c r="C131" i="35"/>
  <c r="D131" i="35"/>
  <c r="C134" i="35"/>
  <c r="D134" i="35"/>
  <c r="C137" i="35"/>
  <c r="D137" i="35"/>
  <c r="C140" i="35"/>
  <c r="D140" i="35"/>
  <c r="C143" i="35"/>
  <c r="D143" i="35"/>
  <c r="C146" i="35"/>
  <c r="D146" i="35"/>
  <c r="B146" i="35"/>
  <c r="B143" i="35"/>
  <c r="B140" i="35"/>
  <c r="V72" i="8"/>
  <c r="U72" i="8"/>
  <c r="V72" i="9"/>
  <c r="V54" i="9" s="1"/>
  <c r="V177" i="9" s="1"/>
  <c r="U72" i="9"/>
  <c r="V72" i="10"/>
  <c r="U72" i="10"/>
  <c r="V72" i="11"/>
  <c r="U72" i="11"/>
  <c r="V72" i="12"/>
  <c r="U72" i="12"/>
  <c r="V72" i="13"/>
  <c r="U72" i="13"/>
  <c r="V72" i="14"/>
  <c r="U72" i="14"/>
  <c r="V72" i="15"/>
  <c r="U72" i="15"/>
  <c r="V72" i="16"/>
  <c r="U72" i="16"/>
  <c r="V72" i="17"/>
  <c r="U72" i="17"/>
  <c r="V72" i="19"/>
  <c r="U72" i="19"/>
  <c r="V72" i="18"/>
  <c r="U72" i="18"/>
  <c r="V72" i="20"/>
  <c r="U72" i="20"/>
  <c r="V72" i="21"/>
  <c r="V54" i="21" s="1"/>
  <c r="V177" i="21" s="1"/>
  <c r="U72" i="21"/>
  <c r="V72" i="22"/>
  <c r="U72" i="22"/>
  <c r="AF150" i="22"/>
  <c r="AF149" i="22"/>
  <c r="D150" i="22"/>
  <c r="D149" i="22" s="1"/>
  <c r="C150" i="22"/>
  <c r="C149" i="22" s="1"/>
  <c r="B150" i="22"/>
  <c r="B149" i="22" s="1"/>
  <c r="AF150" i="21"/>
  <c r="AF149" i="21" s="1"/>
  <c r="D150" i="21"/>
  <c r="C150" i="21"/>
  <c r="B150" i="21"/>
  <c r="AF150" i="20"/>
  <c r="AF149" i="20" s="1"/>
  <c r="D150" i="20"/>
  <c r="C150" i="20"/>
  <c r="C149" i="20" s="1"/>
  <c r="B150" i="20"/>
  <c r="B149" i="20" s="1"/>
  <c r="AF150" i="18"/>
  <c r="AF149" i="18" s="1"/>
  <c r="D150" i="18"/>
  <c r="D149" i="18" s="1"/>
  <c r="C150" i="18"/>
  <c r="C149" i="18" s="1"/>
  <c r="B150" i="18"/>
  <c r="B149" i="18" s="1"/>
  <c r="AF150" i="19"/>
  <c r="AF149" i="19" s="1"/>
  <c r="D150" i="19"/>
  <c r="C150" i="19"/>
  <c r="C149" i="19" s="1"/>
  <c r="B150" i="19"/>
  <c r="B149" i="19" s="1"/>
  <c r="AF150" i="17"/>
  <c r="AF149" i="17" s="1"/>
  <c r="D150" i="17"/>
  <c r="D149" i="17" s="1"/>
  <c r="C150" i="17"/>
  <c r="B150" i="17"/>
  <c r="AF150" i="16"/>
  <c r="AF149" i="16" s="1"/>
  <c r="D150" i="16"/>
  <c r="C150" i="16"/>
  <c r="C149" i="16" s="1"/>
  <c r="B150" i="16"/>
  <c r="B149" i="16" s="1"/>
  <c r="AF150" i="15"/>
  <c r="AF149" i="15" s="1"/>
  <c r="D150" i="15"/>
  <c r="C150" i="15"/>
  <c r="C149" i="15" s="1"/>
  <c r="B150" i="15"/>
  <c r="B149" i="15" s="1"/>
  <c r="AF150" i="14"/>
  <c r="AF149" i="14" s="1"/>
  <c r="AF107" i="14" s="1"/>
  <c r="D150" i="14"/>
  <c r="C150" i="14"/>
  <c r="C149" i="14" s="1"/>
  <c r="B150" i="14"/>
  <c r="B149" i="14" s="1"/>
  <c r="AF150" i="13"/>
  <c r="AF149" i="13" s="1"/>
  <c r="AF107" i="13" s="1"/>
  <c r="D150" i="13"/>
  <c r="C150" i="13"/>
  <c r="C149" i="13" s="1"/>
  <c r="B150" i="13"/>
  <c r="AF150" i="12"/>
  <c r="AF149" i="12" s="1"/>
  <c r="AF107" i="12" s="1"/>
  <c r="D150" i="12"/>
  <c r="D149" i="12" s="1"/>
  <c r="C150" i="12"/>
  <c r="C149" i="12" s="1"/>
  <c r="B150" i="12"/>
  <c r="B149" i="12" s="1"/>
  <c r="AF150" i="11"/>
  <c r="AF149" i="11" s="1"/>
  <c r="AF107" i="11" s="1"/>
  <c r="D150" i="11"/>
  <c r="D149" i="11" s="1"/>
  <c r="C150" i="11"/>
  <c r="C149" i="11" s="1"/>
  <c r="B150" i="11"/>
  <c r="AF150" i="10"/>
  <c r="AF149" i="10" s="1"/>
  <c r="AF107" i="10" s="1"/>
  <c r="D150" i="10"/>
  <c r="C150" i="10"/>
  <c r="C149" i="10"/>
  <c r="B150" i="10"/>
  <c r="B149" i="10" s="1"/>
  <c r="AF150" i="9"/>
  <c r="AF149" i="9" s="1"/>
  <c r="AF107" i="9" s="1"/>
  <c r="D150" i="9"/>
  <c r="D149" i="9" s="1"/>
  <c r="C150" i="9"/>
  <c r="B150" i="9"/>
  <c r="B149" i="9" s="1"/>
  <c r="AF150" i="8"/>
  <c r="AF149" i="8" s="1"/>
  <c r="AF107" i="8" s="1"/>
  <c r="D150" i="8"/>
  <c r="D149" i="8"/>
  <c r="C150" i="8"/>
  <c r="C149" i="8" s="1"/>
  <c r="B150" i="8"/>
  <c r="AF107" i="7"/>
  <c r="D150" i="7"/>
  <c r="D149" i="7" s="1"/>
  <c r="C150" i="7"/>
  <c r="C149" i="7" s="1"/>
  <c r="B150" i="7"/>
  <c r="AF150" i="6"/>
  <c r="AF149" i="6"/>
  <c r="AF107" i="6" s="1"/>
  <c r="D150" i="6"/>
  <c r="C150" i="6"/>
  <c r="B150" i="6"/>
  <c r="AF150" i="5"/>
  <c r="AF149" i="5" s="1"/>
  <c r="AF107" i="5" s="1"/>
  <c r="D150" i="5"/>
  <c r="C150" i="5"/>
  <c r="C149" i="5" s="1"/>
  <c r="B150" i="5"/>
  <c r="B149" i="5" s="1"/>
  <c r="AF150" i="4"/>
  <c r="AF149" i="4" s="1"/>
  <c r="AF107" i="4" s="1"/>
  <c r="D150" i="4"/>
  <c r="D149" i="4" s="1"/>
  <c r="C150" i="4"/>
  <c r="C149" i="4" s="1"/>
  <c r="B150" i="4"/>
  <c r="AF150" i="26"/>
  <c r="AF149" i="26" s="1"/>
  <c r="AF107" i="26" s="1"/>
  <c r="D150" i="26"/>
  <c r="D149" i="26" s="1"/>
  <c r="C150" i="26"/>
  <c r="C149" i="26" s="1"/>
  <c r="B150" i="26"/>
  <c r="AF150" i="25"/>
  <c r="AF149" i="25" s="1"/>
  <c r="AF107" i="25" s="1"/>
  <c r="D150" i="25"/>
  <c r="C150" i="25"/>
  <c r="C149" i="25" s="1"/>
  <c r="B150" i="25"/>
  <c r="AF150" i="24"/>
  <c r="AF149" i="24" s="1"/>
  <c r="AF107" i="24" s="1"/>
  <c r="B150" i="24"/>
  <c r="B149" i="24" s="1"/>
  <c r="AF150" i="23"/>
  <c r="AF149" i="23" s="1"/>
  <c r="AF107" i="23" s="1"/>
  <c r="D150" i="23"/>
  <c r="D149" i="23" s="1"/>
  <c r="C150" i="23"/>
  <c r="B150" i="23"/>
  <c r="B149" i="23" s="1"/>
  <c r="AF150" i="3"/>
  <c r="AF149" i="3" s="1"/>
  <c r="AF107" i="3" s="1"/>
  <c r="D150" i="3"/>
  <c r="D149" i="3" s="1"/>
  <c r="C150" i="3"/>
  <c r="C149" i="3" s="1"/>
  <c r="B150" i="3"/>
  <c r="B149" i="3" s="1"/>
  <c r="AF150" i="2"/>
  <c r="AF149" i="2" s="1"/>
  <c r="AF107" i="2" s="1"/>
  <c r="D150" i="2"/>
  <c r="D149" i="2" s="1"/>
  <c r="C150" i="2"/>
  <c r="B150" i="2"/>
  <c r="AF150" i="1"/>
  <c r="AF149" i="1" s="1"/>
  <c r="AF107" i="1" s="1"/>
  <c r="D150" i="1"/>
  <c r="D149" i="1" s="1"/>
  <c r="C150" i="1"/>
  <c r="B150" i="1"/>
  <c r="B149" i="1" s="1"/>
  <c r="AF150" i="29"/>
  <c r="AF149" i="29" s="1"/>
  <c r="AF107" i="29" s="1"/>
  <c r="D150" i="29"/>
  <c r="D149" i="29" s="1"/>
  <c r="C150" i="29"/>
  <c r="C149" i="29" s="1"/>
  <c r="B150" i="29"/>
  <c r="AF150" i="30"/>
  <c r="AF149" i="30" s="1"/>
  <c r="AF107" i="30" s="1"/>
  <c r="AF150" i="33"/>
  <c r="AF149" i="33" s="1"/>
  <c r="AF107" i="33" s="1"/>
  <c r="D150" i="33"/>
  <c r="D149" i="33" s="1"/>
  <c r="C150" i="33"/>
  <c r="C149" i="33" s="1"/>
  <c r="B150" i="33"/>
  <c r="B149" i="33" s="1"/>
  <c r="AF150" i="35"/>
  <c r="AF149" i="35" s="1"/>
  <c r="AF107" i="35" s="1"/>
  <c r="D130" i="21"/>
  <c r="AC119" i="33"/>
  <c r="AC119" i="30"/>
  <c r="D108" i="2"/>
  <c r="D108" i="3"/>
  <c r="AC119" i="3"/>
  <c r="AC119" i="26"/>
  <c r="D108" i="6"/>
  <c r="AC119" i="6"/>
  <c r="AC119" i="10"/>
  <c r="D108" i="11"/>
  <c r="AC119" i="11"/>
  <c r="AC119" i="19"/>
  <c r="D108" i="20"/>
  <c r="D108" i="21"/>
  <c r="AC119" i="21"/>
  <c r="C109" i="22"/>
  <c r="C109" i="21"/>
  <c r="C109" i="20"/>
  <c r="AC109" i="20" s="1"/>
  <c r="C109" i="18"/>
  <c r="C109" i="19"/>
  <c r="AC109" i="19" s="1"/>
  <c r="D108" i="19"/>
  <c r="C109" i="17"/>
  <c r="AC109" i="17" s="1"/>
  <c r="D108" i="17"/>
  <c r="C109" i="16"/>
  <c r="C109" i="15"/>
  <c r="C109" i="14"/>
  <c r="C109" i="13"/>
  <c r="C108" i="13" s="1"/>
  <c r="C109" i="12"/>
  <c r="D108" i="12"/>
  <c r="C109" i="11"/>
  <c r="C109" i="10"/>
  <c r="D108" i="10"/>
  <c r="C109" i="9"/>
  <c r="C109" i="8"/>
  <c r="AC109" i="8" s="1"/>
  <c r="C109" i="7"/>
  <c r="C108" i="7" s="1"/>
  <c r="D108" i="7"/>
  <c r="C109" i="6"/>
  <c r="C109" i="5"/>
  <c r="AC109" i="5" s="1"/>
  <c r="C109" i="4"/>
  <c r="AC109" i="4" s="1"/>
  <c r="D108" i="4"/>
  <c r="C109" i="26"/>
  <c r="C109" i="25"/>
  <c r="AC109" i="25" s="1"/>
  <c r="C109" i="24"/>
  <c r="AC166" i="24"/>
  <c r="C109" i="23"/>
  <c r="D108" i="23"/>
  <c r="C109" i="3"/>
  <c r="C109" i="2"/>
  <c r="AC109" i="2" s="1"/>
  <c r="C109" i="1"/>
  <c r="C109" i="29"/>
  <c r="C109" i="33"/>
  <c r="D108" i="33"/>
  <c r="C109" i="35"/>
  <c r="B161" i="22"/>
  <c r="B161" i="21"/>
  <c r="B161" i="20"/>
  <c r="B161" i="18"/>
  <c r="B161" i="19"/>
  <c r="B161" i="17"/>
  <c r="B161" i="16"/>
  <c r="B161" i="15"/>
  <c r="B161" i="14"/>
  <c r="B161" i="13"/>
  <c r="B161" i="12"/>
  <c r="B161" i="11"/>
  <c r="B161" i="10"/>
  <c r="B161" i="9"/>
  <c r="B161" i="8"/>
  <c r="B161" i="7"/>
  <c r="B161" i="6"/>
  <c r="B161" i="5"/>
  <c r="B161" i="4"/>
  <c r="B161" i="26"/>
  <c r="B161" i="25"/>
  <c r="B161" i="24"/>
  <c r="B161" i="23"/>
  <c r="B161" i="3"/>
  <c r="B161" i="2"/>
  <c r="B161" i="1"/>
  <c r="B161" i="29"/>
  <c r="B161" i="33"/>
  <c r="B161" i="35"/>
  <c r="B164" i="7"/>
  <c r="B164" i="9"/>
  <c r="B164" i="3"/>
  <c r="AC109" i="7"/>
  <c r="D149" i="25"/>
  <c r="C164" i="16"/>
  <c r="B164" i="21"/>
  <c r="B149" i="4"/>
  <c r="B149" i="6"/>
  <c r="B149" i="8"/>
  <c r="AC109" i="3"/>
  <c r="AC109" i="29"/>
  <c r="AC150" i="10"/>
  <c r="D149" i="10"/>
  <c r="D149" i="16"/>
  <c r="D149" i="19"/>
  <c r="AC109" i="15"/>
  <c r="D149" i="24"/>
  <c r="B149" i="26"/>
  <c r="AC109" i="16"/>
  <c r="AC109" i="22"/>
  <c r="B149" i="11"/>
  <c r="B149" i="13"/>
  <c r="B149" i="17"/>
  <c r="B149" i="21"/>
  <c r="AC173" i="19"/>
  <c r="C108" i="12"/>
  <c r="B149" i="2"/>
  <c r="B149" i="25"/>
  <c r="D149" i="21"/>
  <c r="AC173" i="2"/>
  <c r="C164" i="4"/>
  <c r="AC173" i="14"/>
  <c r="AC173" i="13"/>
  <c r="AC109" i="12"/>
  <c r="AC119" i="12"/>
  <c r="AC173" i="10"/>
  <c r="C164" i="9"/>
  <c r="C108" i="8"/>
  <c r="AC119" i="7"/>
  <c r="AC173" i="6"/>
  <c r="AC150" i="4"/>
  <c r="AC119" i="25"/>
  <c r="AC119" i="23"/>
  <c r="C164" i="2"/>
  <c r="C164" i="6"/>
  <c r="C164" i="7"/>
  <c r="C108" i="25"/>
  <c r="C108" i="6"/>
  <c r="D108" i="16"/>
  <c r="C108" i="19"/>
  <c r="C108" i="15"/>
  <c r="C108" i="11"/>
  <c r="AB98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L98" i="19"/>
  <c r="K98" i="19"/>
  <c r="K54" i="19" s="1"/>
  <c r="J98" i="19"/>
  <c r="I98" i="19"/>
  <c r="H98" i="19"/>
  <c r="G98" i="19"/>
  <c r="F98" i="19"/>
  <c r="E98" i="19"/>
  <c r="D103" i="22"/>
  <c r="D98" i="22" s="1"/>
  <c r="C103" i="22"/>
  <c r="B103" i="22"/>
  <c r="B98" i="22" s="1"/>
  <c r="D103" i="21"/>
  <c r="D98" i="21" s="1"/>
  <c r="C103" i="21"/>
  <c r="C98" i="21" s="1"/>
  <c r="B103" i="21"/>
  <c r="B98" i="21" s="1"/>
  <c r="D103" i="20"/>
  <c r="D98" i="20" s="1"/>
  <c r="C103" i="20"/>
  <c r="C98" i="20" s="1"/>
  <c r="B103" i="20"/>
  <c r="B98" i="20" s="1"/>
  <c r="D103" i="18"/>
  <c r="D98" i="18" s="1"/>
  <c r="C103" i="18"/>
  <c r="C98" i="18" s="1"/>
  <c r="B103" i="18"/>
  <c r="B98" i="18" s="1"/>
  <c r="D103" i="19"/>
  <c r="D98" i="19" s="1"/>
  <c r="C103" i="19"/>
  <c r="C98" i="19" s="1"/>
  <c r="B103" i="19"/>
  <c r="B98" i="19" s="1"/>
  <c r="B85" i="19"/>
  <c r="C85" i="19"/>
  <c r="D85" i="19"/>
  <c r="E85" i="19"/>
  <c r="F85" i="19"/>
  <c r="G85" i="19"/>
  <c r="H85" i="19"/>
  <c r="I85" i="19"/>
  <c r="J85" i="19"/>
  <c r="K85" i="19"/>
  <c r="L85" i="19"/>
  <c r="N85" i="19"/>
  <c r="O85" i="19"/>
  <c r="P85" i="19"/>
  <c r="Q85" i="19"/>
  <c r="R85" i="19"/>
  <c r="S85" i="19"/>
  <c r="T85" i="19"/>
  <c r="U85" i="19"/>
  <c r="V85" i="19"/>
  <c r="W85" i="19"/>
  <c r="X85" i="19"/>
  <c r="Y85" i="19"/>
  <c r="Z85" i="19"/>
  <c r="AA85" i="19"/>
  <c r="AB85" i="19"/>
  <c r="D103" i="17"/>
  <c r="C103" i="17"/>
  <c r="B103" i="17"/>
  <c r="D103" i="16"/>
  <c r="C103" i="16"/>
  <c r="B103" i="16"/>
  <c r="D103" i="15"/>
  <c r="C103" i="15"/>
  <c r="B103" i="15"/>
  <c r="D103" i="14"/>
  <c r="C103" i="14"/>
  <c r="B103" i="14"/>
  <c r="D103" i="13"/>
  <c r="C103" i="13"/>
  <c r="B103" i="13"/>
  <c r="D103" i="12"/>
  <c r="C103" i="12"/>
  <c r="C54" i="12" s="1"/>
  <c r="B103" i="12"/>
  <c r="D103" i="11"/>
  <c r="C103" i="11"/>
  <c r="B103" i="11"/>
  <c r="D103" i="10"/>
  <c r="C103" i="10"/>
  <c r="B103" i="10"/>
  <c r="D103" i="9"/>
  <c r="C103" i="9"/>
  <c r="B103" i="9"/>
  <c r="D103" i="8"/>
  <c r="C103" i="8"/>
  <c r="B103" i="8"/>
  <c r="D103" i="7"/>
  <c r="C103" i="7"/>
  <c r="B103" i="7"/>
  <c r="D103" i="6"/>
  <c r="C103" i="6"/>
  <c r="B103" i="6"/>
  <c r="D103" i="5"/>
  <c r="C103" i="5"/>
  <c r="B103" i="5"/>
  <c r="D103" i="4"/>
  <c r="C103" i="4"/>
  <c r="B103" i="4"/>
  <c r="D103" i="26"/>
  <c r="C103" i="26"/>
  <c r="B103" i="26"/>
  <c r="D103" i="25"/>
  <c r="C103" i="25"/>
  <c r="B103" i="25"/>
  <c r="D103" i="24"/>
  <c r="C103" i="24"/>
  <c r="B103" i="24"/>
  <c r="D103" i="23"/>
  <c r="C103" i="23"/>
  <c r="B103" i="23"/>
  <c r="D103" i="3"/>
  <c r="C103" i="3"/>
  <c r="B103" i="3"/>
  <c r="D103" i="2"/>
  <c r="C103" i="2"/>
  <c r="B103" i="2"/>
  <c r="D103" i="1"/>
  <c r="C103" i="1"/>
  <c r="B103" i="1"/>
  <c r="D103" i="29"/>
  <c r="C103" i="29"/>
  <c r="B103" i="29"/>
  <c r="D103" i="30"/>
  <c r="C103" i="30"/>
  <c r="D103" i="33"/>
  <c r="C103" i="33"/>
  <c r="B103" i="33"/>
  <c r="AB98" i="22"/>
  <c r="AA98" i="22"/>
  <c r="Z98" i="22"/>
  <c r="Y98" i="22"/>
  <c r="X98" i="22"/>
  <c r="W98" i="22"/>
  <c r="V98" i="22"/>
  <c r="U98" i="22"/>
  <c r="T98" i="22"/>
  <c r="S98" i="22"/>
  <c r="R98" i="22"/>
  <c r="Q98" i="22"/>
  <c r="P98" i="22"/>
  <c r="O98" i="22"/>
  <c r="N98" i="22"/>
  <c r="L98" i="22"/>
  <c r="K98" i="22"/>
  <c r="J98" i="22"/>
  <c r="I98" i="22"/>
  <c r="H98" i="22"/>
  <c r="G98" i="22"/>
  <c r="F98" i="22"/>
  <c r="E98" i="22"/>
  <c r="AB98" i="21"/>
  <c r="AA98" i="21"/>
  <c r="Z98" i="21"/>
  <c r="Y98" i="21"/>
  <c r="X98" i="21"/>
  <c r="W98" i="21"/>
  <c r="V98" i="21"/>
  <c r="U98" i="21"/>
  <c r="T98" i="21"/>
  <c r="S98" i="21"/>
  <c r="R98" i="21"/>
  <c r="R54" i="21" s="1"/>
  <c r="Q98" i="21"/>
  <c r="P98" i="21"/>
  <c r="O98" i="21"/>
  <c r="N98" i="21"/>
  <c r="L98" i="21"/>
  <c r="K98" i="21"/>
  <c r="J98" i="21"/>
  <c r="I98" i="21"/>
  <c r="I54" i="21" s="1"/>
  <c r="I177" i="21" s="1"/>
  <c r="H98" i="21"/>
  <c r="G98" i="21"/>
  <c r="F98" i="21"/>
  <c r="E98" i="21"/>
  <c r="AB98" i="20"/>
  <c r="AA98" i="20"/>
  <c r="Z98" i="20"/>
  <c r="Y98" i="20"/>
  <c r="X98" i="20"/>
  <c r="W98" i="20"/>
  <c r="V98" i="20"/>
  <c r="U98" i="20"/>
  <c r="T98" i="20"/>
  <c r="S98" i="20"/>
  <c r="R98" i="20"/>
  <c r="Q98" i="20"/>
  <c r="P98" i="20"/>
  <c r="O98" i="20"/>
  <c r="N98" i="20"/>
  <c r="L98" i="20"/>
  <c r="K98" i="20"/>
  <c r="J98" i="20"/>
  <c r="I98" i="20"/>
  <c r="H98" i="20"/>
  <c r="G98" i="20"/>
  <c r="F98" i="20"/>
  <c r="E98" i="20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L98" i="18"/>
  <c r="K98" i="18"/>
  <c r="J98" i="18"/>
  <c r="I98" i="18"/>
  <c r="H98" i="18"/>
  <c r="G98" i="18"/>
  <c r="F98" i="18"/>
  <c r="E98" i="18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L98" i="17"/>
  <c r="K98" i="17"/>
  <c r="J98" i="17"/>
  <c r="I98" i="17"/>
  <c r="H98" i="17"/>
  <c r="G98" i="17"/>
  <c r="F98" i="17"/>
  <c r="E98" i="17"/>
  <c r="D98" i="17"/>
  <c r="C98" i="17"/>
  <c r="B98" i="17"/>
  <c r="AB98" i="16"/>
  <c r="AA98" i="16"/>
  <c r="Z98" i="16"/>
  <c r="Y98" i="16"/>
  <c r="X98" i="16"/>
  <c r="W98" i="16"/>
  <c r="V98" i="16"/>
  <c r="U98" i="16"/>
  <c r="T98" i="16"/>
  <c r="S98" i="16"/>
  <c r="R98" i="16"/>
  <c r="R54" i="16" s="1"/>
  <c r="R177" i="16" s="1"/>
  <c r="Q98" i="16"/>
  <c r="P98" i="16"/>
  <c r="O98" i="16"/>
  <c r="N98" i="16"/>
  <c r="L98" i="16"/>
  <c r="K98" i="16"/>
  <c r="J98" i="16"/>
  <c r="I98" i="16"/>
  <c r="I54" i="16" s="1"/>
  <c r="H98" i="16"/>
  <c r="G98" i="16"/>
  <c r="F98" i="16"/>
  <c r="E98" i="16"/>
  <c r="D98" i="16"/>
  <c r="C98" i="16"/>
  <c r="B98" i="16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L98" i="15"/>
  <c r="K98" i="15"/>
  <c r="J98" i="15"/>
  <c r="I98" i="15"/>
  <c r="H98" i="15"/>
  <c r="G98" i="15"/>
  <c r="F98" i="15"/>
  <c r="E98" i="15"/>
  <c r="D98" i="15"/>
  <c r="C98" i="15"/>
  <c r="B98" i="15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L98" i="14"/>
  <c r="K98" i="14"/>
  <c r="J98" i="14"/>
  <c r="I98" i="14"/>
  <c r="H98" i="14"/>
  <c r="G98" i="14"/>
  <c r="F98" i="14"/>
  <c r="E98" i="14"/>
  <c r="D98" i="14"/>
  <c r="C98" i="14"/>
  <c r="B98" i="14"/>
  <c r="AB98" i="13"/>
  <c r="AA98" i="13"/>
  <c r="Z98" i="13"/>
  <c r="Y98" i="13"/>
  <c r="X98" i="13"/>
  <c r="X54" i="13" s="1"/>
  <c r="W98" i="13"/>
  <c r="V98" i="13"/>
  <c r="U98" i="13"/>
  <c r="T98" i="13"/>
  <c r="S98" i="13"/>
  <c r="R98" i="13"/>
  <c r="Q98" i="13"/>
  <c r="P98" i="13"/>
  <c r="O98" i="13"/>
  <c r="N98" i="13"/>
  <c r="L98" i="13"/>
  <c r="K98" i="13"/>
  <c r="J98" i="13"/>
  <c r="I98" i="13"/>
  <c r="H98" i="13"/>
  <c r="G98" i="13"/>
  <c r="F98" i="13"/>
  <c r="E98" i="13"/>
  <c r="D98" i="13"/>
  <c r="C98" i="13"/>
  <c r="B98" i="13"/>
  <c r="AB98" i="12"/>
  <c r="AA98" i="12"/>
  <c r="Z98" i="12"/>
  <c r="Z54" i="12" s="1"/>
  <c r="Z177" i="12" s="1"/>
  <c r="Y98" i="12"/>
  <c r="X98" i="12"/>
  <c r="W98" i="12"/>
  <c r="V98" i="12"/>
  <c r="U98" i="12"/>
  <c r="T98" i="12"/>
  <c r="S98" i="12"/>
  <c r="R98" i="12"/>
  <c r="Q98" i="12"/>
  <c r="P98" i="12"/>
  <c r="O98" i="12"/>
  <c r="N98" i="12"/>
  <c r="L98" i="12"/>
  <c r="K98" i="12"/>
  <c r="J98" i="12"/>
  <c r="I98" i="12"/>
  <c r="H98" i="12"/>
  <c r="G98" i="12"/>
  <c r="F98" i="12"/>
  <c r="E98" i="12"/>
  <c r="D98" i="12"/>
  <c r="C98" i="12"/>
  <c r="B98" i="12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L98" i="11"/>
  <c r="K98" i="11"/>
  <c r="J98" i="11"/>
  <c r="I98" i="11"/>
  <c r="H98" i="11"/>
  <c r="G98" i="11"/>
  <c r="F98" i="11"/>
  <c r="E98" i="11"/>
  <c r="D98" i="11"/>
  <c r="C98" i="11"/>
  <c r="B98" i="11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L98" i="10"/>
  <c r="K98" i="10"/>
  <c r="J98" i="10"/>
  <c r="I98" i="10"/>
  <c r="H98" i="10"/>
  <c r="G98" i="10"/>
  <c r="F98" i="10"/>
  <c r="E98" i="10"/>
  <c r="D98" i="10"/>
  <c r="C98" i="10"/>
  <c r="B98" i="10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L98" i="9"/>
  <c r="K98" i="9"/>
  <c r="J98" i="9"/>
  <c r="I98" i="9"/>
  <c r="H98" i="9"/>
  <c r="G98" i="9"/>
  <c r="F98" i="9"/>
  <c r="E98" i="9"/>
  <c r="D98" i="9"/>
  <c r="C98" i="9"/>
  <c r="B98" i="9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L98" i="8"/>
  <c r="K98" i="8"/>
  <c r="J98" i="8"/>
  <c r="I98" i="8"/>
  <c r="H98" i="8"/>
  <c r="H54" i="8" s="1"/>
  <c r="H177" i="8" s="1"/>
  <c r="G98" i="8"/>
  <c r="F98" i="8"/>
  <c r="E98" i="8"/>
  <c r="D98" i="8"/>
  <c r="C98" i="8"/>
  <c r="B98" i="8"/>
  <c r="AB98" i="7"/>
  <c r="AA98" i="7"/>
  <c r="AA54" i="7" s="1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L98" i="7"/>
  <c r="K98" i="7"/>
  <c r="J98" i="7"/>
  <c r="J54" i="7" s="1"/>
  <c r="I98" i="7"/>
  <c r="H98" i="7"/>
  <c r="G98" i="7"/>
  <c r="F98" i="7"/>
  <c r="E98" i="7"/>
  <c r="D98" i="7"/>
  <c r="C98" i="7"/>
  <c r="B98" i="7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L98" i="6"/>
  <c r="L54" i="6" s="1"/>
  <c r="L8" i="6" s="1"/>
  <c r="K98" i="6"/>
  <c r="J98" i="6"/>
  <c r="I98" i="6"/>
  <c r="H98" i="6"/>
  <c r="G98" i="6"/>
  <c r="F98" i="6"/>
  <c r="E98" i="6"/>
  <c r="D98" i="6"/>
  <c r="C98" i="6"/>
  <c r="B98" i="6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L98" i="5"/>
  <c r="K98" i="5"/>
  <c r="J98" i="5"/>
  <c r="I98" i="5"/>
  <c r="H98" i="5"/>
  <c r="G98" i="5"/>
  <c r="F98" i="5"/>
  <c r="F54" i="5" s="1"/>
  <c r="E98" i="5"/>
  <c r="D98" i="5"/>
  <c r="C98" i="5"/>
  <c r="B98" i="5"/>
  <c r="AB98" i="4"/>
  <c r="AA98" i="4"/>
  <c r="Z98" i="4"/>
  <c r="Y98" i="4"/>
  <c r="X98" i="4"/>
  <c r="W98" i="4"/>
  <c r="V98" i="4"/>
  <c r="U98" i="4"/>
  <c r="T98" i="4"/>
  <c r="S98" i="4"/>
  <c r="R98" i="4"/>
  <c r="Q98" i="4"/>
  <c r="Q54" i="4" s="1"/>
  <c r="P98" i="4"/>
  <c r="O98" i="4"/>
  <c r="N98" i="4"/>
  <c r="L98" i="4"/>
  <c r="K98" i="4"/>
  <c r="J98" i="4"/>
  <c r="I98" i="4"/>
  <c r="H98" i="4"/>
  <c r="H54" i="4" s="1"/>
  <c r="G98" i="4"/>
  <c r="F98" i="4"/>
  <c r="E98" i="4"/>
  <c r="D98" i="4"/>
  <c r="C98" i="4"/>
  <c r="B98" i="4"/>
  <c r="AB98" i="26"/>
  <c r="AA98" i="26"/>
  <c r="Z98" i="26"/>
  <c r="Y98" i="26"/>
  <c r="X98" i="26"/>
  <c r="W98" i="26"/>
  <c r="V98" i="26"/>
  <c r="U98" i="26"/>
  <c r="T98" i="26"/>
  <c r="S98" i="26"/>
  <c r="S54" i="26" s="1"/>
  <c r="R98" i="26"/>
  <c r="Q98" i="26"/>
  <c r="P98" i="26"/>
  <c r="O98" i="26"/>
  <c r="N98" i="26"/>
  <c r="L98" i="26"/>
  <c r="K98" i="26"/>
  <c r="J98" i="26"/>
  <c r="J54" i="26" s="1"/>
  <c r="I98" i="26"/>
  <c r="H98" i="26"/>
  <c r="G98" i="26"/>
  <c r="F98" i="26"/>
  <c r="E98" i="26"/>
  <c r="D98" i="26"/>
  <c r="C98" i="26"/>
  <c r="B98" i="26"/>
  <c r="AB98" i="25"/>
  <c r="AA98" i="25"/>
  <c r="Z98" i="25"/>
  <c r="Y98" i="25"/>
  <c r="X98" i="25"/>
  <c r="W98" i="25"/>
  <c r="V98" i="25"/>
  <c r="U98" i="25"/>
  <c r="U54" i="25" s="1"/>
  <c r="T98" i="25"/>
  <c r="S98" i="25"/>
  <c r="R98" i="25"/>
  <c r="Q98" i="25"/>
  <c r="P98" i="25"/>
  <c r="O98" i="25"/>
  <c r="N98" i="25"/>
  <c r="L98" i="25"/>
  <c r="L54" i="25" s="1"/>
  <c r="K98" i="25"/>
  <c r="J98" i="25"/>
  <c r="I98" i="25"/>
  <c r="H98" i="25"/>
  <c r="G98" i="25"/>
  <c r="F98" i="25"/>
  <c r="E98" i="25"/>
  <c r="D98" i="25"/>
  <c r="C98" i="25"/>
  <c r="B98" i="25"/>
  <c r="AB98" i="24"/>
  <c r="AA98" i="24"/>
  <c r="Z98" i="24"/>
  <c r="Y98" i="24"/>
  <c r="X98" i="24"/>
  <c r="W98" i="24"/>
  <c r="V98" i="24"/>
  <c r="U98" i="24"/>
  <c r="T98" i="24"/>
  <c r="S98" i="24"/>
  <c r="R98" i="24"/>
  <c r="Q98" i="24"/>
  <c r="P98" i="24"/>
  <c r="O98" i="24"/>
  <c r="N98" i="24"/>
  <c r="L98" i="24"/>
  <c r="K98" i="24"/>
  <c r="J98" i="24"/>
  <c r="I98" i="24"/>
  <c r="H98" i="24"/>
  <c r="G98" i="24"/>
  <c r="F98" i="24"/>
  <c r="E98" i="24"/>
  <c r="D98" i="24"/>
  <c r="C98" i="24"/>
  <c r="B98" i="24"/>
  <c r="AB98" i="23"/>
  <c r="AA98" i="23"/>
  <c r="Z98" i="23"/>
  <c r="Y98" i="23"/>
  <c r="X98" i="23"/>
  <c r="W98" i="23"/>
  <c r="V98" i="23"/>
  <c r="U98" i="23"/>
  <c r="T98" i="23"/>
  <c r="S98" i="23"/>
  <c r="R98" i="23"/>
  <c r="Q98" i="23"/>
  <c r="P98" i="23"/>
  <c r="O98" i="23"/>
  <c r="N98" i="23"/>
  <c r="L98" i="23"/>
  <c r="K98" i="23"/>
  <c r="J98" i="23"/>
  <c r="I98" i="23"/>
  <c r="H98" i="23"/>
  <c r="G98" i="23"/>
  <c r="F98" i="23"/>
  <c r="E98" i="23"/>
  <c r="D98" i="23"/>
  <c r="C98" i="23"/>
  <c r="B98" i="23"/>
  <c r="AB98" i="3"/>
  <c r="AA98" i="3"/>
  <c r="AA54" i="3" s="1"/>
  <c r="AA177" i="3" s="1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L98" i="3"/>
  <c r="K98" i="3"/>
  <c r="J98" i="3"/>
  <c r="I98" i="3"/>
  <c r="H98" i="3"/>
  <c r="G98" i="3"/>
  <c r="F98" i="3"/>
  <c r="E98" i="3"/>
  <c r="D98" i="3"/>
  <c r="C98" i="3"/>
  <c r="B98" i="3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L98" i="2"/>
  <c r="K98" i="2"/>
  <c r="J98" i="2"/>
  <c r="I98" i="2"/>
  <c r="H98" i="2"/>
  <c r="G98" i="2"/>
  <c r="F98" i="2"/>
  <c r="E98" i="2"/>
  <c r="D98" i="2"/>
  <c r="C98" i="2"/>
  <c r="B98" i="2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L98" i="1"/>
  <c r="K98" i="1"/>
  <c r="J98" i="1"/>
  <c r="I98" i="1"/>
  <c r="H98" i="1"/>
  <c r="G98" i="1"/>
  <c r="F98" i="1"/>
  <c r="F54" i="1" s="1"/>
  <c r="E98" i="1"/>
  <c r="D98" i="1"/>
  <c r="C98" i="1"/>
  <c r="B98" i="1"/>
  <c r="AB98" i="29"/>
  <c r="AA98" i="29"/>
  <c r="Z98" i="29"/>
  <c r="Y98" i="29"/>
  <c r="X98" i="29"/>
  <c r="W98" i="29"/>
  <c r="V98" i="29"/>
  <c r="U98" i="29"/>
  <c r="T98" i="29"/>
  <c r="S98" i="29"/>
  <c r="R98" i="29"/>
  <c r="Q98" i="29"/>
  <c r="P98" i="29"/>
  <c r="O98" i="29"/>
  <c r="N98" i="29"/>
  <c r="L98" i="29"/>
  <c r="K98" i="29"/>
  <c r="J98" i="29"/>
  <c r="I98" i="29"/>
  <c r="H98" i="29"/>
  <c r="G98" i="29"/>
  <c r="F98" i="29"/>
  <c r="E98" i="29"/>
  <c r="D98" i="29"/>
  <c r="C98" i="29"/>
  <c r="B98" i="29"/>
  <c r="B103" i="35"/>
  <c r="AB98" i="30"/>
  <c r="AA98" i="30"/>
  <c r="Z98" i="30"/>
  <c r="Y98" i="30"/>
  <c r="X98" i="30"/>
  <c r="W98" i="30"/>
  <c r="V98" i="30"/>
  <c r="U98" i="30"/>
  <c r="T98" i="30"/>
  <c r="T54" i="30" s="1"/>
  <c r="T177" i="30" s="1"/>
  <c r="S98" i="30"/>
  <c r="R98" i="30"/>
  <c r="Q98" i="30"/>
  <c r="P98" i="30"/>
  <c r="O98" i="30"/>
  <c r="N98" i="30"/>
  <c r="L98" i="30"/>
  <c r="K98" i="30"/>
  <c r="J98" i="30"/>
  <c r="I98" i="30"/>
  <c r="H98" i="30"/>
  <c r="G98" i="30"/>
  <c r="F98" i="30"/>
  <c r="E98" i="30"/>
  <c r="D98" i="30"/>
  <c r="C98" i="30"/>
  <c r="AB98" i="33"/>
  <c r="AA98" i="33"/>
  <c r="Z98" i="33"/>
  <c r="Y98" i="33"/>
  <c r="X98" i="33"/>
  <c r="W98" i="33"/>
  <c r="V98" i="33"/>
  <c r="U98" i="33"/>
  <c r="U54" i="33" s="1"/>
  <c r="T98" i="33"/>
  <c r="S98" i="33"/>
  <c r="R98" i="33"/>
  <c r="Q98" i="33"/>
  <c r="P98" i="33"/>
  <c r="O98" i="33"/>
  <c r="N98" i="33"/>
  <c r="L98" i="33"/>
  <c r="K98" i="33"/>
  <c r="J98" i="33"/>
  <c r="I98" i="33"/>
  <c r="H98" i="33"/>
  <c r="G98" i="33"/>
  <c r="F98" i="33"/>
  <c r="E98" i="33"/>
  <c r="D98" i="33"/>
  <c r="C98" i="33"/>
  <c r="B98" i="33"/>
  <c r="C85" i="35"/>
  <c r="C98" i="35"/>
  <c r="D98" i="35"/>
  <c r="E98" i="35"/>
  <c r="F98" i="35"/>
  <c r="G98" i="35"/>
  <c r="H98" i="35"/>
  <c r="I98" i="35"/>
  <c r="J98" i="35"/>
  <c r="K98" i="35"/>
  <c r="L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Z98" i="35"/>
  <c r="AA98" i="35"/>
  <c r="AB98" i="35"/>
  <c r="B98" i="35"/>
  <c r="AB91" i="22"/>
  <c r="AA91" i="22"/>
  <c r="AA54" i="22"/>
  <c r="AA8" i="22" s="1"/>
  <c r="Z91" i="22"/>
  <c r="Z54" i="22" s="1"/>
  <c r="Z177" i="22" s="1"/>
  <c r="Y91" i="22"/>
  <c r="X91" i="22"/>
  <c r="W91" i="22"/>
  <c r="V91" i="22"/>
  <c r="U91" i="22"/>
  <c r="U54" i="22" s="1"/>
  <c r="T91" i="22"/>
  <c r="S91" i="22"/>
  <c r="S54" i="22" s="1"/>
  <c r="R91" i="22"/>
  <c r="Q91" i="22"/>
  <c r="P91" i="22"/>
  <c r="O91" i="22"/>
  <c r="N91" i="22"/>
  <c r="N54" i="22" s="1"/>
  <c r="L91" i="22"/>
  <c r="K91" i="22"/>
  <c r="J91" i="22"/>
  <c r="J54" i="22" s="1"/>
  <c r="J8" i="22" s="1"/>
  <c r="I91" i="22"/>
  <c r="H91" i="22"/>
  <c r="G91" i="22"/>
  <c r="F91" i="22"/>
  <c r="E91" i="22"/>
  <c r="D91" i="22"/>
  <c r="C91" i="22"/>
  <c r="B91" i="22"/>
  <c r="AB91" i="21"/>
  <c r="AA91" i="21"/>
  <c r="Z91" i="21"/>
  <c r="Y91" i="21"/>
  <c r="X91" i="21"/>
  <c r="W91" i="21"/>
  <c r="V91" i="21"/>
  <c r="U91" i="21"/>
  <c r="U54" i="21" s="1"/>
  <c r="U177" i="21" s="1"/>
  <c r="T91" i="21"/>
  <c r="S91" i="21"/>
  <c r="R91" i="21"/>
  <c r="Q91" i="21"/>
  <c r="P91" i="21"/>
  <c r="P54" i="21" s="1"/>
  <c r="P177" i="21" s="1"/>
  <c r="O91" i="21"/>
  <c r="N91" i="21"/>
  <c r="L91" i="21"/>
  <c r="L54" i="21" s="1"/>
  <c r="K91" i="21"/>
  <c r="J91" i="21"/>
  <c r="I91" i="21"/>
  <c r="H91" i="21"/>
  <c r="G91" i="21"/>
  <c r="F91" i="21"/>
  <c r="E91" i="21"/>
  <c r="D91" i="21"/>
  <c r="C91" i="21"/>
  <c r="B91" i="21"/>
  <c r="AB91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L91" i="20"/>
  <c r="K91" i="20"/>
  <c r="J91" i="20"/>
  <c r="I91" i="20"/>
  <c r="H91" i="20"/>
  <c r="G91" i="20"/>
  <c r="F91" i="20"/>
  <c r="E91" i="20"/>
  <c r="D91" i="20"/>
  <c r="C91" i="20"/>
  <c r="B91" i="20"/>
  <c r="AB91" i="19"/>
  <c r="AA91" i="19"/>
  <c r="Z91" i="19"/>
  <c r="Y91" i="19"/>
  <c r="X91" i="19"/>
  <c r="W91" i="19"/>
  <c r="W54" i="19" s="1"/>
  <c r="W8" i="19" s="1"/>
  <c r="V91" i="19"/>
  <c r="U91" i="19"/>
  <c r="T91" i="19"/>
  <c r="S91" i="19"/>
  <c r="R91" i="19"/>
  <c r="Q91" i="19"/>
  <c r="Q54" i="19" s="1"/>
  <c r="Q177" i="19" s="1"/>
  <c r="P91" i="19"/>
  <c r="O91" i="19"/>
  <c r="N91" i="19"/>
  <c r="L91" i="19"/>
  <c r="K91" i="19"/>
  <c r="J91" i="19"/>
  <c r="I91" i="19"/>
  <c r="H91" i="19"/>
  <c r="H54" i="19" s="1"/>
  <c r="H177" i="19" s="1"/>
  <c r="G91" i="19"/>
  <c r="G54" i="19" s="1"/>
  <c r="F91" i="19"/>
  <c r="E91" i="19"/>
  <c r="D91" i="19"/>
  <c r="C91" i="19"/>
  <c r="B91" i="19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L91" i="18"/>
  <c r="K91" i="18"/>
  <c r="J91" i="18"/>
  <c r="I91" i="18"/>
  <c r="H91" i="18"/>
  <c r="G91" i="18"/>
  <c r="F91" i="18"/>
  <c r="E91" i="18"/>
  <c r="D91" i="18"/>
  <c r="C91" i="18"/>
  <c r="B91" i="18"/>
  <c r="AB91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L91" i="17"/>
  <c r="K91" i="17"/>
  <c r="J91" i="17"/>
  <c r="I91" i="17"/>
  <c r="H91" i="17"/>
  <c r="G91" i="17"/>
  <c r="F91" i="17"/>
  <c r="E91" i="17"/>
  <c r="D91" i="17"/>
  <c r="C91" i="17"/>
  <c r="B91" i="17"/>
  <c r="AB91" i="16"/>
  <c r="AA91" i="16"/>
  <c r="Z91" i="16"/>
  <c r="Y91" i="16"/>
  <c r="X91" i="16"/>
  <c r="W91" i="16"/>
  <c r="W54" i="16" s="1"/>
  <c r="V91" i="16"/>
  <c r="U91" i="16"/>
  <c r="T91" i="16"/>
  <c r="S91" i="16"/>
  <c r="R91" i="16"/>
  <c r="Q91" i="16"/>
  <c r="P91" i="16"/>
  <c r="O91" i="16"/>
  <c r="O54" i="16" s="1"/>
  <c r="N91" i="16"/>
  <c r="L91" i="16"/>
  <c r="K91" i="16"/>
  <c r="J91" i="16"/>
  <c r="I91" i="16"/>
  <c r="H91" i="16"/>
  <c r="G91" i="16"/>
  <c r="F91" i="16"/>
  <c r="F54" i="16" s="1"/>
  <c r="E91" i="16"/>
  <c r="D91" i="16"/>
  <c r="C91" i="16"/>
  <c r="B91" i="16"/>
  <c r="AB91" i="15"/>
  <c r="AA91" i="15"/>
  <c r="Z91" i="15"/>
  <c r="Y91" i="15"/>
  <c r="Y54" i="15" s="1"/>
  <c r="X91" i="15"/>
  <c r="W91" i="15"/>
  <c r="V91" i="15"/>
  <c r="U91" i="15"/>
  <c r="T91" i="15"/>
  <c r="S91" i="15"/>
  <c r="R91" i="15"/>
  <c r="Q91" i="15"/>
  <c r="Q54" i="15" s="1"/>
  <c r="P91" i="15"/>
  <c r="O91" i="15"/>
  <c r="N91" i="15"/>
  <c r="L91" i="15"/>
  <c r="K91" i="15"/>
  <c r="J91" i="15"/>
  <c r="I91" i="15"/>
  <c r="H91" i="15"/>
  <c r="G91" i="15"/>
  <c r="F91" i="15"/>
  <c r="E91" i="15"/>
  <c r="D91" i="15"/>
  <c r="C91" i="15"/>
  <c r="B91" i="15"/>
  <c r="AB91" i="14"/>
  <c r="AA91" i="14"/>
  <c r="AA54" i="14" s="1"/>
  <c r="Z91" i="14"/>
  <c r="Y91" i="14"/>
  <c r="X91" i="14"/>
  <c r="W91" i="14"/>
  <c r="V91" i="14"/>
  <c r="U91" i="14"/>
  <c r="T91" i="14"/>
  <c r="S91" i="14"/>
  <c r="S54" i="14" s="1"/>
  <c r="R91" i="14"/>
  <c r="Q91" i="14"/>
  <c r="P91" i="14"/>
  <c r="O91" i="14"/>
  <c r="N91" i="14"/>
  <c r="L91" i="14"/>
  <c r="K91" i="14"/>
  <c r="J91" i="14"/>
  <c r="I91" i="14"/>
  <c r="H91" i="14"/>
  <c r="G91" i="14"/>
  <c r="F91" i="14"/>
  <c r="E91" i="14"/>
  <c r="D91" i="14"/>
  <c r="C91" i="14"/>
  <c r="B91" i="14"/>
  <c r="AB91" i="13"/>
  <c r="AA91" i="13"/>
  <c r="Z91" i="13"/>
  <c r="Y91" i="13"/>
  <c r="X91" i="13"/>
  <c r="W91" i="13"/>
  <c r="V91" i="13"/>
  <c r="U91" i="13"/>
  <c r="U54" i="13" s="1"/>
  <c r="T91" i="13"/>
  <c r="S91" i="13"/>
  <c r="R91" i="13"/>
  <c r="Q91" i="13"/>
  <c r="P91" i="13"/>
  <c r="O91" i="13"/>
  <c r="N91" i="13"/>
  <c r="L91" i="13"/>
  <c r="L54" i="13" s="1"/>
  <c r="K91" i="13"/>
  <c r="J91" i="13"/>
  <c r="I91" i="13"/>
  <c r="H91" i="13"/>
  <c r="G91" i="13"/>
  <c r="F91" i="13"/>
  <c r="E91" i="13"/>
  <c r="D91" i="13"/>
  <c r="C91" i="13"/>
  <c r="B91" i="13"/>
  <c r="AB91" i="12"/>
  <c r="AA91" i="12"/>
  <c r="Z91" i="12"/>
  <c r="Y91" i="12"/>
  <c r="X91" i="12"/>
  <c r="W91" i="12"/>
  <c r="W54" i="12" s="1"/>
  <c r="V91" i="12"/>
  <c r="U91" i="12"/>
  <c r="T91" i="12"/>
  <c r="S91" i="12"/>
  <c r="R91" i="12"/>
  <c r="Q91" i="12"/>
  <c r="P91" i="12"/>
  <c r="O91" i="12"/>
  <c r="O54" i="12" s="1"/>
  <c r="N91" i="12"/>
  <c r="L91" i="12"/>
  <c r="K91" i="12"/>
  <c r="J91" i="12"/>
  <c r="I91" i="12"/>
  <c r="H91" i="12"/>
  <c r="G91" i="12"/>
  <c r="F91" i="12"/>
  <c r="F54" i="12" s="1"/>
  <c r="E91" i="12"/>
  <c r="D91" i="12"/>
  <c r="C91" i="12"/>
  <c r="B91" i="12"/>
  <c r="AB91" i="11"/>
  <c r="AA91" i="11"/>
  <c r="Z91" i="11"/>
  <c r="Y91" i="11"/>
  <c r="X91" i="11"/>
  <c r="W91" i="11"/>
  <c r="V91" i="11"/>
  <c r="U91" i="11"/>
  <c r="T91" i="11"/>
  <c r="S91" i="11"/>
  <c r="R91" i="11"/>
  <c r="Q91" i="11"/>
  <c r="Q54" i="11" s="1"/>
  <c r="P91" i="11"/>
  <c r="O91" i="11"/>
  <c r="N91" i="11"/>
  <c r="L91" i="11"/>
  <c r="K91" i="11"/>
  <c r="J91" i="11"/>
  <c r="I91" i="11"/>
  <c r="H91" i="11"/>
  <c r="H54" i="11" s="1"/>
  <c r="G91" i="11"/>
  <c r="F91" i="11"/>
  <c r="E91" i="11"/>
  <c r="D91" i="11"/>
  <c r="C91" i="11"/>
  <c r="B91" i="11"/>
  <c r="AB91" i="10"/>
  <c r="AA91" i="10"/>
  <c r="Z91" i="10"/>
  <c r="Y91" i="10"/>
  <c r="X91" i="10"/>
  <c r="W91" i="10"/>
  <c r="V91" i="10"/>
  <c r="U91" i="10"/>
  <c r="T91" i="10"/>
  <c r="S91" i="10"/>
  <c r="S54" i="10" s="1"/>
  <c r="R91" i="10"/>
  <c r="Q91" i="10"/>
  <c r="P91" i="10"/>
  <c r="O91" i="10"/>
  <c r="L91" i="10"/>
  <c r="K91" i="10"/>
  <c r="J91" i="10"/>
  <c r="I91" i="10"/>
  <c r="I54" i="10" s="1"/>
  <c r="I177" i="10" s="1"/>
  <c r="H91" i="10"/>
  <c r="G91" i="10"/>
  <c r="F91" i="10"/>
  <c r="E91" i="10"/>
  <c r="D91" i="10"/>
  <c r="C91" i="10"/>
  <c r="B91" i="10"/>
  <c r="AB91" i="9"/>
  <c r="AB54" i="9" s="1"/>
  <c r="AB177" i="9" s="1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L91" i="9"/>
  <c r="K91" i="9"/>
  <c r="J91" i="9"/>
  <c r="I91" i="9"/>
  <c r="H91" i="9"/>
  <c r="G91" i="9"/>
  <c r="F91" i="9"/>
  <c r="E91" i="9"/>
  <c r="D91" i="9"/>
  <c r="C91" i="9"/>
  <c r="B91" i="9"/>
  <c r="AB91" i="8"/>
  <c r="AA91" i="8"/>
  <c r="Z91" i="8"/>
  <c r="Y91" i="8"/>
  <c r="X91" i="8"/>
  <c r="W91" i="8"/>
  <c r="V91" i="8"/>
  <c r="V54" i="8" s="1"/>
  <c r="U91" i="8"/>
  <c r="T91" i="8"/>
  <c r="S91" i="8"/>
  <c r="R91" i="8"/>
  <c r="Q91" i="8"/>
  <c r="P91" i="8"/>
  <c r="O91" i="8"/>
  <c r="N91" i="8"/>
  <c r="N54" i="8" s="1"/>
  <c r="N8" i="8" s="1"/>
  <c r="L91" i="8"/>
  <c r="K91" i="8"/>
  <c r="J91" i="8"/>
  <c r="I91" i="8"/>
  <c r="H91" i="8"/>
  <c r="G91" i="8"/>
  <c r="F91" i="8"/>
  <c r="E91" i="8"/>
  <c r="E54" i="8" s="1"/>
  <c r="D91" i="8"/>
  <c r="C91" i="8"/>
  <c r="B91" i="8"/>
  <c r="AB91" i="7"/>
  <c r="AA91" i="7"/>
  <c r="Z91" i="7"/>
  <c r="Y91" i="7"/>
  <c r="X91" i="7"/>
  <c r="X54" i="7" s="1"/>
  <c r="X8" i="7" s="1"/>
  <c r="W91" i="7"/>
  <c r="V91" i="7"/>
  <c r="U91" i="7"/>
  <c r="T91" i="7"/>
  <c r="S91" i="7"/>
  <c r="R91" i="7"/>
  <c r="Q91" i="7"/>
  <c r="P91" i="7"/>
  <c r="P54" i="7" s="1"/>
  <c r="O91" i="7"/>
  <c r="N91" i="7"/>
  <c r="L91" i="7"/>
  <c r="K91" i="7"/>
  <c r="J91" i="7"/>
  <c r="I91" i="7"/>
  <c r="H91" i="7"/>
  <c r="G91" i="7"/>
  <c r="F91" i="7"/>
  <c r="E91" i="7"/>
  <c r="D91" i="7"/>
  <c r="C91" i="7"/>
  <c r="B91" i="7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L91" i="6"/>
  <c r="K91" i="6"/>
  <c r="J91" i="6"/>
  <c r="I91" i="6"/>
  <c r="H91" i="6"/>
  <c r="G91" i="6"/>
  <c r="F91" i="6"/>
  <c r="E91" i="6"/>
  <c r="D91" i="6"/>
  <c r="C91" i="6"/>
  <c r="B91" i="6"/>
  <c r="AB91" i="5"/>
  <c r="AB54" i="5" s="1"/>
  <c r="AA91" i="5"/>
  <c r="Z91" i="5"/>
  <c r="Y91" i="5"/>
  <c r="X91" i="5"/>
  <c r="W91" i="5"/>
  <c r="V91" i="5"/>
  <c r="U91" i="5"/>
  <c r="T91" i="5"/>
  <c r="T54" i="5" s="1"/>
  <c r="T177" i="5" s="1"/>
  <c r="S91" i="5"/>
  <c r="R91" i="5"/>
  <c r="Q91" i="5"/>
  <c r="P91" i="5"/>
  <c r="O91" i="5"/>
  <c r="N91" i="5"/>
  <c r="L91" i="5"/>
  <c r="K91" i="5"/>
  <c r="K54" i="5" s="1"/>
  <c r="K177" i="5" s="1"/>
  <c r="J91" i="5"/>
  <c r="I91" i="5"/>
  <c r="H91" i="5"/>
  <c r="G91" i="5"/>
  <c r="F91" i="5"/>
  <c r="E91" i="5"/>
  <c r="D91" i="5"/>
  <c r="C91" i="5"/>
  <c r="B91" i="5"/>
  <c r="AB91" i="4"/>
  <c r="AA91" i="4"/>
  <c r="Z91" i="4"/>
  <c r="Y91" i="4"/>
  <c r="X91" i="4"/>
  <c r="W91" i="4"/>
  <c r="V91" i="4"/>
  <c r="V54" i="4" s="1"/>
  <c r="U91" i="4"/>
  <c r="T91" i="4"/>
  <c r="S91" i="4"/>
  <c r="R91" i="4"/>
  <c r="Q91" i="4"/>
  <c r="P91" i="4"/>
  <c r="O91" i="4"/>
  <c r="N91" i="4"/>
  <c r="N54" i="4" s="1"/>
  <c r="L91" i="4"/>
  <c r="K91" i="4"/>
  <c r="J91" i="4"/>
  <c r="I91" i="4"/>
  <c r="H91" i="4"/>
  <c r="G91" i="4"/>
  <c r="F91" i="4"/>
  <c r="E91" i="4"/>
  <c r="D91" i="4"/>
  <c r="C91" i="4"/>
  <c r="B91" i="4"/>
  <c r="AB91" i="26"/>
  <c r="AA91" i="26"/>
  <c r="Z91" i="26"/>
  <c r="Y91" i="26"/>
  <c r="X91" i="26"/>
  <c r="W91" i="26"/>
  <c r="V91" i="26"/>
  <c r="U91" i="26"/>
  <c r="T91" i="26"/>
  <c r="S91" i="26"/>
  <c r="R91" i="26"/>
  <c r="Q91" i="26"/>
  <c r="P91" i="26"/>
  <c r="P54" i="26" s="1"/>
  <c r="O91" i="26"/>
  <c r="N91" i="26"/>
  <c r="L91" i="26"/>
  <c r="K91" i="26"/>
  <c r="J91" i="26"/>
  <c r="I91" i="26"/>
  <c r="H91" i="26"/>
  <c r="G91" i="26"/>
  <c r="F91" i="26"/>
  <c r="E91" i="26"/>
  <c r="D91" i="26"/>
  <c r="C91" i="26"/>
  <c r="B91" i="26"/>
  <c r="AB91" i="25"/>
  <c r="AA91" i="25"/>
  <c r="Z91" i="25"/>
  <c r="Z54" i="25" s="1"/>
  <c r="Z177" i="25" s="1"/>
  <c r="Y91" i="25"/>
  <c r="X91" i="25"/>
  <c r="W91" i="25"/>
  <c r="V91" i="25"/>
  <c r="U91" i="25"/>
  <c r="T91" i="25"/>
  <c r="S91" i="25"/>
  <c r="R91" i="25"/>
  <c r="R54" i="25" s="1"/>
  <c r="R177" i="25" s="1"/>
  <c r="Q91" i="25"/>
  <c r="P91" i="25"/>
  <c r="O91" i="25"/>
  <c r="N91" i="25"/>
  <c r="L91" i="25"/>
  <c r="K91" i="25"/>
  <c r="J91" i="25"/>
  <c r="I91" i="25"/>
  <c r="I54" i="25" s="1"/>
  <c r="H91" i="25"/>
  <c r="G91" i="25"/>
  <c r="F91" i="25"/>
  <c r="E91" i="25"/>
  <c r="D91" i="25"/>
  <c r="C91" i="25"/>
  <c r="B91" i="25"/>
  <c r="AB91" i="24"/>
  <c r="AA91" i="24"/>
  <c r="Z91" i="24"/>
  <c r="Y91" i="24"/>
  <c r="X91" i="24"/>
  <c r="W91" i="24"/>
  <c r="V91" i="24"/>
  <c r="U91" i="24"/>
  <c r="T91" i="24"/>
  <c r="S91" i="24"/>
  <c r="R91" i="24"/>
  <c r="Q91" i="24"/>
  <c r="P91" i="24"/>
  <c r="O91" i="24"/>
  <c r="N91" i="24"/>
  <c r="L91" i="24"/>
  <c r="K91" i="24"/>
  <c r="J91" i="24"/>
  <c r="I91" i="24"/>
  <c r="H91" i="24"/>
  <c r="G91" i="24"/>
  <c r="F91" i="24"/>
  <c r="E91" i="24"/>
  <c r="D91" i="24"/>
  <c r="C91" i="24"/>
  <c r="B91" i="24"/>
  <c r="AB91" i="23"/>
  <c r="AA91" i="23"/>
  <c r="Z91" i="23"/>
  <c r="Y91" i="23"/>
  <c r="X91" i="23"/>
  <c r="W91" i="23"/>
  <c r="V91" i="23"/>
  <c r="V54" i="23" s="1"/>
  <c r="U91" i="23"/>
  <c r="T91" i="23"/>
  <c r="S91" i="23"/>
  <c r="R91" i="23"/>
  <c r="Q91" i="23"/>
  <c r="P91" i="23"/>
  <c r="O91" i="23"/>
  <c r="N91" i="23"/>
  <c r="N54" i="23" s="1"/>
  <c r="L91" i="23"/>
  <c r="K91" i="23"/>
  <c r="J91" i="23"/>
  <c r="I91" i="23"/>
  <c r="H91" i="23"/>
  <c r="G91" i="23"/>
  <c r="F91" i="23"/>
  <c r="E91" i="23"/>
  <c r="E54" i="23" s="1"/>
  <c r="D91" i="23"/>
  <c r="C91" i="23"/>
  <c r="B91" i="23"/>
  <c r="AB91" i="3"/>
  <c r="AA91" i="3"/>
  <c r="Z91" i="3"/>
  <c r="Y91" i="3"/>
  <c r="X91" i="3"/>
  <c r="X54" i="3" s="1"/>
  <c r="X177" i="3" s="1"/>
  <c r="W91" i="3"/>
  <c r="V91" i="3"/>
  <c r="U91" i="3"/>
  <c r="T91" i="3"/>
  <c r="S91" i="3"/>
  <c r="R91" i="3"/>
  <c r="Q91" i="3"/>
  <c r="P91" i="3"/>
  <c r="O91" i="3"/>
  <c r="N91" i="3"/>
  <c r="L91" i="3"/>
  <c r="K91" i="3"/>
  <c r="J91" i="3"/>
  <c r="I91" i="3"/>
  <c r="H91" i="3"/>
  <c r="G91" i="3"/>
  <c r="G54" i="3" s="1"/>
  <c r="G8" i="3" s="1"/>
  <c r="F91" i="3"/>
  <c r="E91" i="3"/>
  <c r="D91" i="3"/>
  <c r="C91" i="3"/>
  <c r="B91" i="3"/>
  <c r="AB91" i="2"/>
  <c r="AA91" i="2"/>
  <c r="Z91" i="2"/>
  <c r="Z54" i="2" s="1"/>
  <c r="Y91" i="2"/>
  <c r="X91" i="2"/>
  <c r="W91" i="2"/>
  <c r="V91" i="2"/>
  <c r="U91" i="2"/>
  <c r="T91" i="2"/>
  <c r="S91" i="2"/>
  <c r="R91" i="2"/>
  <c r="Q91" i="2"/>
  <c r="P91" i="2"/>
  <c r="O91" i="2"/>
  <c r="N91" i="2"/>
  <c r="L91" i="2"/>
  <c r="K91" i="2"/>
  <c r="J91" i="2"/>
  <c r="I91" i="2"/>
  <c r="I54" i="2" s="1"/>
  <c r="I8" i="2" s="1"/>
  <c r="H91" i="2"/>
  <c r="G91" i="2"/>
  <c r="F91" i="2"/>
  <c r="E91" i="2"/>
  <c r="D91" i="2"/>
  <c r="C91" i="2"/>
  <c r="B91" i="2"/>
  <c r="AB91" i="1"/>
  <c r="AB54" i="1" s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L91" i="1"/>
  <c r="K91" i="1"/>
  <c r="K54" i="1" s="1"/>
  <c r="J91" i="1"/>
  <c r="I91" i="1"/>
  <c r="H91" i="1"/>
  <c r="G91" i="1"/>
  <c r="F91" i="1"/>
  <c r="E91" i="1"/>
  <c r="D91" i="1"/>
  <c r="C91" i="1"/>
  <c r="C54" i="1" s="1"/>
  <c r="B91" i="1"/>
  <c r="AB91" i="29"/>
  <c r="AA91" i="29"/>
  <c r="Z91" i="29"/>
  <c r="Y91" i="29"/>
  <c r="X91" i="29"/>
  <c r="W91" i="29"/>
  <c r="V91" i="29"/>
  <c r="U91" i="29"/>
  <c r="T91" i="29"/>
  <c r="S91" i="29"/>
  <c r="R91" i="29"/>
  <c r="Q91" i="29"/>
  <c r="P91" i="29"/>
  <c r="O91" i="29"/>
  <c r="N91" i="29"/>
  <c r="L91" i="29"/>
  <c r="K91" i="29"/>
  <c r="J91" i="29"/>
  <c r="I91" i="29"/>
  <c r="H91" i="29"/>
  <c r="G91" i="29"/>
  <c r="F91" i="29"/>
  <c r="E91" i="29"/>
  <c r="D91" i="29"/>
  <c r="C91" i="29"/>
  <c r="B91" i="29"/>
  <c r="AB91" i="30"/>
  <c r="AA91" i="30"/>
  <c r="Z91" i="30"/>
  <c r="Y91" i="30"/>
  <c r="X91" i="30"/>
  <c r="X54" i="30" s="1"/>
  <c r="W91" i="30"/>
  <c r="V91" i="30"/>
  <c r="U91" i="30"/>
  <c r="T91" i="30"/>
  <c r="S91" i="30"/>
  <c r="R91" i="30"/>
  <c r="Q91" i="30"/>
  <c r="P91" i="30"/>
  <c r="O91" i="30"/>
  <c r="N91" i="30"/>
  <c r="L91" i="30"/>
  <c r="K91" i="30"/>
  <c r="J91" i="30"/>
  <c r="I91" i="30"/>
  <c r="H91" i="30"/>
  <c r="G91" i="30"/>
  <c r="G54" i="30" s="1"/>
  <c r="F91" i="30"/>
  <c r="E91" i="30"/>
  <c r="D91" i="30"/>
  <c r="C91" i="30"/>
  <c r="AB91" i="33"/>
  <c r="AA91" i="33"/>
  <c r="Z91" i="33"/>
  <c r="Y91" i="33"/>
  <c r="Y54" i="33" s="1"/>
  <c r="Y8" i="33" s="1"/>
  <c r="X91" i="33"/>
  <c r="W91" i="33"/>
  <c r="V91" i="33"/>
  <c r="U91" i="33"/>
  <c r="T91" i="33"/>
  <c r="S91" i="33"/>
  <c r="R91" i="33"/>
  <c r="Q91" i="33"/>
  <c r="P91" i="33"/>
  <c r="O91" i="33"/>
  <c r="N91" i="33"/>
  <c r="L91" i="33"/>
  <c r="K91" i="33"/>
  <c r="J91" i="33"/>
  <c r="I91" i="33"/>
  <c r="H91" i="33"/>
  <c r="G91" i="33"/>
  <c r="F91" i="33"/>
  <c r="E91" i="33"/>
  <c r="D91" i="33"/>
  <c r="C91" i="33"/>
  <c r="B91" i="33"/>
  <c r="B85" i="33"/>
  <c r="AB85" i="21"/>
  <c r="AA85" i="21"/>
  <c r="Z85" i="21"/>
  <c r="Y85" i="21"/>
  <c r="X85" i="21"/>
  <c r="W85" i="21"/>
  <c r="W54" i="21" s="1"/>
  <c r="V85" i="21"/>
  <c r="U85" i="21"/>
  <c r="T85" i="21"/>
  <c r="T54" i="21" s="1"/>
  <c r="T177" i="21" s="1"/>
  <c r="S85" i="21"/>
  <c r="R85" i="21"/>
  <c r="Q85" i="21"/>
  <c r="P85" i="21"/>
  <c r="O85" i="21"/>
  <c r="N85" i="21"/>
  <c r="L85" i="21"/>
  <c r="K85" i="21"/>
  <c r="J85" i="21"/>
  <c r="I85" i="21"/>
  <c r="H85" i="21"/>
  <c r="G85" i="21"/>
  <c r="F85" i="21"/>
  <c r="E85" i="21"/>
  <c r="D85" i="21"/>
  <c r="C85" i="21"/>
  <c r="B85" i="21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L85" i="20"/>
  <c r="K85" i="20"/>
  <c r="J85" i="20"/>
  <c r="I85" i="20"/>
  <c r="H85" i="20"/>
  <c r="G85" i="20"/>
  <c r="F85" i="20"/>
  <c r="E85" i="20"/>
  <c r="D85" i="20"/>
  <c r="C85" i="20"/>
  <c r="B85" i="20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L85" i="18"/>
  <c r="K85" i="18"/>
  <c r="J85" i="18"/>
  <c r="I85" i="18"/>
  <c r="H85" i="18"/>
  <c r="G85" i="18"/>
  <c r="F85" i="18"/>
  <c r="E85" i="18"/>
  <c r="D85" i="18"/>
  <c r="C85" i="18"/>
  <c r="B85" i="18"/>
  <c r="AB85" i="17"/>
  <c r="AA85" i="17"/>
  <c r="Z85" i="17"/>
  <c r="Y85" i="17"/>
  <c r="X85" i="17"/>
  <c r="W85" i="17"/>
  <c r="V85" i="17"/>
  <c r="U85" i="17"/>
  <c r="T85" i="17"/>
  <c r="S85" i="17"/>
  <c r="S54" i="17" s="1"/>
  <c r="S177" i="17" s="1"/>
  <c r="R85" i="17"/>
  <c r="Q85" i="17"/>
  <c r="P85" i="17"/>
  <c r="O85" i="17"/>
  <c r="O54" i="17" s="1"/>
  <c r="O177" i="17" s="1"/>
  <c r="N85" i="17"/>
  <c r="N54" i="17"/>
  <c r="L85" i="17"/>
  <c r="L54" i="17" s="1"/>
  <c r="K85" i="17"/>
  <c r="J85" i="17"/>
  <c r="J54" i="17" s="1"/>
  <c r="I85" i="17"/>
  <c r="H85" i="17"/>
  <c r="G85" i="17"/>
  <c r="G54" i="17" s="1"/>
  <c r="F85" i="17"/>
  <c r="F54" i="17"/>
  <c r="F177" i="17" s="1"/>
  <c r="E85" i="17"/>
  <c r="D85" i="17"/>
  <c r="C85" i="17"/>
  <c r="B85" i="17"/>
  <c r="AB85" i="16"/>
  <c r="AB54" i="16" s="1"/>
  <c r="AA85" i="16"/>
  <c r="Z85" i="16"/>
  <c r="Y85" i="16"/>
  <c r="X85" i="16"/>
  <c r="W85" i="16"/>
  <c r="V85" i="16"/>
  <c r="U85" i="16"/>
  <c r="U54" i="16" s="1"/>
  <c r="T85" i="16"/>
  <c r="S85" i="16"/>
  <c r="R85" i="16"/>
  <c r="Q85" i="16"/>
  <c r="P85" i="16"/>
  <c r="P54" i="16" s="1"/>
  <c r="O85" i="16"/>
  <c r="N85" i="16"/>
  <c r="L85" i="16"/>
  <c r="K85" i="16"/>
  <c r="J85" i="16"/>
  <c r="I85" i="16"/>
  <c r="H85" i="16"/>
  <c r="H54" i="16" s="1"/>
  <c r="H177" i="16" s="1"/>
  <c r="G85" i="16"/>
  <c r="G54" i="16" s="1"/>
  <c r="G177" i="16" s="1"/>
  <c r="F85" i="16"/>
  <c r="E85" i="16"/>
  <c r="D85" i="16"/>
  <c r="C85" i="16"/>
  <c r="B85" i="16"/>
  <c r="AB85" i="15"/>
  <c r="AA85" i="15"/>
  <c r="Z85" i="15"/>
  <c r="Y85" i="15"/>
  <c r="X85" i="15"/>
  <c r="X54" i="15" s="1"/>
  <c r="W85" i="15"/>
  <c r="V85" i="15"/>
  <c r="U85" i="15"/>
  <c r="T85" i="15"/>
  <c r="S85" i="15"/>
  <c r="R85" i="15"/>
  <c r="Q85" i="15"/>
  <c r="P85" i="15"/>
  <c r="O85" i="15"/>
  <c r="N85" i="15"/>
  <c r="N54" i="15" s="1"/>
  <c r="L85" i="15"/>
  <c r="K85" i="15"/>
  <c r="J85" i="15"/>
  <c r="J54" i="15" s="1"/>
  <c r="J177" i="15" s="1"/>
  <c r="I85" i="15"/>
  <c r="H85" i="15"/>
  <c r="G85" i="15"/>
  <c r="F85" i="15"/>
  <c r="E85" i="15"/>
  <c r="D85" i="15"/>
  <c r="C85" i="15"/>
  <c r="B85" i="15"/>
  <c r="AB85" i="14"/>
  <c r="AB54" i="14" s="1"/>
  <c r="AA85" i="14"/>
  <c r="Z85" i="14"/>
  <c r="Z54" i="14" s="1"/>
  <c r="Y85" i="14"/>
  <c r="X85" i="14"/>
  <c r="W85" i="14"/>
  <c r="V85" i="14"/>
  <c r="U85" i="14"/>
  <c r="T85" i="14"/>
  <c r="S85" i="14"/>
  <c r="R85" i="14"/>
  <c r="Q85" i="14"/>
  <c r="P85" i="14"/>
  <c r="O85" i="14"/>
  <c r="N85" i="14"/>
  <c r="L85" i="14"/>
  <c r="L54" i="14" s="1"/>
  <c r="K85" i="14"/>
  <c r="J85" i="14"/>
  <c r="I85" i="14"/>
  <c r="H85" i="14"/>
  <c r="G85" i="14"/>
  <c r="F85" i="14"/>
  <c r="E85" i="14"/>
  <c r="D85" i="14"/>
  <c r="C85" i="14"/>
  <c r="B85" i="14"/>
  <c r="AB85" i="13"/>
  <c r="AB54" i="13" s="1"/>
  <c r="AB177" i="13" s="1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O54" i="13" s="1"/>
  <c r="N85" i="13"/>
  <c r="L85" i="13"/>
  <c r="K85" i="13"/>
  <c r="J85" i="13"/>
  <c r="I85" i="13"/>
  <c r="H85" i="13"/>
  <c r="G85" i="13"/>
  <c r="F85" i="13"/>
  <c r="F54" i="13" s="1"/>
  <c r="F177" i="13" s="1"/>
  <c r="E85" i="13"/>
  <c r="D85" i="13"/>
  <c r="C85" i="13"/>
  <c r="B85" i="13"/>
  <c r="AB85" i="12"/>
  <c r="AA85" i="12"/>
  <c r="Z85" i="12"/>
  <c r="Y85" i="12"/>
  <c r="X85" i="12"/>
  <c r="W85" i="12"/>
  <c r="V85" i="12"/>
  <c r="V54" i="12" s="1"/>
  <c r="V177" i="12" s="1"/>
  <c r="U85" i="12"/>
  <c r="T85" i="12"/>
  <c r="T54" i="12" s="1"/>
  <c r="T177" i="12" s="1"/>
  <c r="S85" i="12"/>
  <c r="R85" i="12"/>
  <c r="Q85" i="12"/>
  <c r="Q54" i="12" s="1"/>
  <c r="Q177" i="12" s="1"/>
  <c r="P85" i="12"/>
  <c r="P54" i="12" s="1"/>
  <c r="O85" i="12"/>
  <c r="N85" i="12"/>
  <c r="L85" i="12"/>
  <c r="K85" i="12"/>
  <c r="J85" i="12"/>
  <c r="J54" i="12" s="1"/>
  <c r="J177" i="12" s="1"/>
  <c r="I85" i="12"/>
  <c r="H85" i="12"/>
  <c r="H54" i="12" s="1"/>
  <c r="G85" i="12"/>
  <c r="G54" i="12" s="1"/>
  <c r="F85" i="12"/>
  <c r="E85" i="12"/>
  <c r="D85" i="12"/>
  <c r="C85" i="12"/>
  <c r="B85" i="12"/>
  <c r="AB85" i="11"/>
  <c r="AA85" i="11"/>
  <c r="Z85" i="11"/>
  <c r="Y85" i="11"/>
  <c r="X85" i="11"/>
  <c r="W85" i="11"/>
  <c r="V85" i="11"/>
  <c r="U85" i="11"/>
  <c r="T85" i="11"/>
  <c r="S85" i="11"/>
  <c r="S54" i="11" s="1"/>
  <c r="R85" i="11"/>
  <c r="Q85" i="11"/>
  <c r="P85" i="11"/>
  <c r="O85" i="11"/>
  <c r="N85" i="11"/>
  <c r="L85" i="11"/>
  <c r="K85" i="11"/>
  <c r="J85" i="11"/>
  <c r="J54" i="11" s="1"/>
  <c r="J177" i="11" s="1"/>
  <c r="I85" i="11"/>
  <c r="I54" i="11" s="1"/>
  <c r="I177" i="11" s="1"/>
  <c r="H85" i="11"/>
  <c r="G85" i="11"/>
  <c r="F85" i="11"/>
  <c r="E85" i="11"/>
  <c r="D85" i="11"/>
  <c r="C85" i="11"/>
  <c r="B85" i="11"/>
  <c r="AB85" i="10"/>
  <c r="AA85" i="10"/>
  <c r="Z85" i="10"/>
  <c r="Y85" i="10"/>
  <c r="X85" i="10"/>
  <c r="W85" i="10"/>
  <c r="V85" i="10"/>
  <c r="U85" i="10"/>
  <c r="U54" i="10" s="1"/>
  <c r="U177" i="10" s="1"/>
  <c r="T85" i="10"/>
  <c r="S85" i="10"/>
  <c r="R85" i="10"/>
  <c r="Q85" i="10"/>
  <c r="P85" i="10"/>
  <c r="O85" i="10"/>
  <c r="O54" i="10" s="1"/>
  <c r="O8" i="10" s="1"/>
  <c r="L85" i="10"/>
  <c r="K85" i="10"/>
  <c r="K54" i="10" s="1"/>
  <c r="J85" i="10"/>
  <c r="I85" i="10"/>
  <c r="H85" i="10"/>
  <c r="H54" i="10" s="1"/>
  <c r="G85" i="10"/>
  <c r="F85" i="10"/>
  <c r="F54" i="10"/>
  <c r="E85" i="10"/>
  <c r="D85" i="10"/>
  <c r="C85" i="10"/>
  <c r="B85" i="10"/>
  <c r="AB85" i="9"/>
  <c r="AA85" i="9"/>
  <c r="AA54" i="9" s="1"/>
  <c r="AA177" i="9" s="1"/>
  <c r="Z85" i="9"/>
  <c r="Y85" i="9"/>
  <c r="X85" i="9"/>
  <c r="X54" i="9" s="1"/>
  <c r="W85" i="9"/>
  <c r="V85" i="9"/>
  <c r="U85" i="9"/>
  <c r="T85" i="9"/>
  <c r="S85" i="9"/>
  <c r="R85" i="9"/>
  <c r="Q85" i="9"/>
  <c r="Q54" i="9" s="1"/>
  <c r="Q177" i="9" s="1"/>
  <c r="P85" i="9"/>
  <c r="P54" i="9" s="1"/>
  <c r="O85" i="9"/>
  <c r="N85" i="9"/>
  <c r="L85" i="9"/>
  <c r="K85" i="9"/>
  <c r="J85" i="9"/>
  <c r="I85" i="9"/>
  <c r="H85" i="9"/>
  <c r="G85" i="9"/>
  <c r="F85" i="9"/>
  <c r="E85" i="9"/>
  <c r="D85" i="9"/>
  <c r="C85" i="9"/>
  <c r="B85" i="9"/>
  <c r="AB85" i="8"/>
  <c r="AA85" i="8"/>
  <c r="AA54" i="8" s="1"/>
  <c r="AA177" i="8" s="1"/>
  <c r="Z85" i="8"/>
  <c r="Z54" i="8" s="1"/>
  <c r="Y85" i="8"/>
  <c r="X85" i="8"/>
  <c r="X54" i="8" s="1"/>
  <c r="X177" i="8" s="1"/>
  <c r="W85" i="8"/>
  <c r="V85" i="8"/>
  <c r="U85" i="8"/>
  <c r="T85" i="8"/>
  <c r="S85" i="8"/>
  <c r="S54" i="8" s="1"/>
  <c r="R85" i="8"/>
  <c r="R54" i="8" s="1"/>
  <c r="R8" i="8" s="1"/>
  <c r="Q85" i="8"/>
  <c r="P85" i="8"/>
  <c r="O85" i="8"/>
  <c r="N85" i="8"/>
  <c r="L85" i="8"/>
  <c r="K85" i="8"/>
  <c r="J85" i="8"/>
  <c r="I85" i="8"/>
  <c r="H85" i="8"/>
  <c r="G85" i="8"/>
  <c r="F85" i="8"/>
  <c r="E85" i="8"/>
  <c r="D85" i="8"/>
  <c r="C85" i="8"/>
  <c r="B85" i="8"/>
  <c r="AB85" i="7"/>
  <c r="AB54" i="7" s="1"/>
  <c r="AA85" i="7"/>
  <c r="Z85" i="7"/>
  <c r="Z54" i="7" s="1"/>
  <c r="Z177" i="7" s="1"/>
  <c r="Y85" i="7"/>
  <c r="X85" i="7"/>
  <c r="W85" i="7"/>
  <c r="V85" i="7"/>
  <c r="V54" i="7" s="1"/>
  <c r="V177" i="7" s="1"/>
  <c r="U85" i="7"/>
  <c r="T85" i="7"/>
  <c r="T54" i="7" s="1"/>
  <c r="T177" i="7" s="1"/>
  <c r="S85" i="7"/>
  <c r="R85" i="7"/>
  <c r="Q85" i="7"/>
  <c r="P85" i="7"/>
  <c r="O85" i="7"/>
  <c r="O54" i="7" s="1"/>
  <c r="O177" i="7" s="1"/>
  <c r="N85" i="7"/>
  <c r="L85" i="7"/>
  <c r="K85" i="7"/>
  <c r="J85" i="7"/>
  <c r="I85" i="7"/>
  <c r="I54" i="7" s="1"/>
  <c r="H85" i="7"/>
  <c r="G85" i="7"/>
  <c r="F85" i="7"/>
  <c r="E85" i="7"/>
  <c r="D85" i="7"/>
  <c r="C85" i="7"/>
  <c r="B85" i="7"/>
  <c r="AB85" i="6"/>
  <c r="AB54" i="6" s="1"/>
  <c r="AA85" i="6"/>
  <c r="Z85" i="6"/>
  <c r="Y85" i="6"/>
  <c r="X85" i="6"/>
  <c r="X54" i="6" s="1"/>
  <c r="W85" i="6"/>
  <c r="V85" i="6"/>
  <c r="V54" i="6" s="1"/>
  <c r="V177" i="6" s="1"/>
  <c r="U85" i="6"/>
  <c r="T85" i="6"/>
  <c r="S85" i="6"/>
  <c r="S54" i="6" s="1"/>
  <c r="R85" i="6"/>
  <c r="Q85" i="6"/>
  <c r="P85" i="6"/>
  <c r="O85" i="6"/>
  <c r="N85" i="6"/>
  <c r="L85" i="6"/>
  <c r="K85" i="6"/>
  <c r="K54" i="6" s="1"/>
  <c r="J85" i="6"/>
  <c r="I85" i="6"/>
  <c r="H85" i="6"/>
  <c r="G85" i="6"/>
  <c r="F85" i="6"/>
  <c r="F54" i="6" s="1"/>
  <c r="E85" i="6"/>
  <c r="E54" i="6" s="1"/>
  <c r="D85" i="6"/>
  <c r="C85" i="6"/>
  <c r="B85" i="6"/>
  <c r="AB85" i="5"/>
  <c r="AA85" i="5"/>
  <c r="Z85" i="5"/>
  <c r="Y85" i="5"/>
  <c r="X85" i="5"/>
  <c r="X54" i="5" s="1"/>
  <c r="X177" i="5" s="1"/>
  <c r="W85" i="5"/>
  <c r="V85" i="5"/>
  <c r="U85" i="5"/>
  <c r="U54" i="5" s="1"/>
  <c r="T85" i="5"/>
  <c r="S85" i="5"/>
  <c r="R85" i="5"/>
  <c r="R54" i="5" s="1"/>
  <c r="Q85" i="5"/>
  <c r="P85" i="5"/>
  <c r="P54" i="5" s="1"/>
  <c r="P177" i="5" s="1"/>
  <c r="O85" i="5"/>
  <c r="N85" i="5"/>
  <c r="L85" i="5"/>
  <c r="K85" i="5"/>
  <c r="J85" i="5"/>
  <c r="I85" i="5"/>
  <c r="H85" i="5"/>
  <c r="G85" i="5"/>
  <c r="G54" i="5" s="1"/>
  <c r="G177" i="5" s="1"/>
  <c r="F85" i="5"/>
  <c r="E85" i="5"/>
  <c r="D85" i="5"/>
  <c r="C85" i="5"/>
  <c r="B85" i="5"/>
  <c r="AB85" i="4"/>
  <c r="AA85" i="4"/>
  <c r="Z85" i="4"/>
  <c r="Z54" i="4" s="1"/>
  <c r="Y85" i="4"/>
  <c r="X85" i="4"/>
  <c r="W85" i="4"/>
  <c r="W54" i="4"/>
  <c r="V85" i="4"/>
  <c r="U85" i="4"/>
  <c r="T85" i="4"/>
  <c r="S85" i="4"/>
  <c r="R85" i="4"/>
  <c r="Q85" i="4"/>
  <c r="P85" i="4"/>
  <c r="O85" i="4"/>
  <c r="N85" i="4"/>
  <c r="L85" i="4"/>
  <c r="K85" i="4"/>
  <c r="J85" i="4"/>
  <c r="J54" i="4" s="1"/>
  <c r="I85" i="4"/>
  <c r="I54" i="4" s="1"/>
  <c r="I177" i="4" s="1"/>
  <c r="H85" i="4"/>
  <c r="G85" i="4"/>
  <c r="G54" i="4" s="1"/>
  <c r="F85" i="4"/>
  <c r="F54" i="4" s="1"/>
  <c r="E85" i="4"/>
  <c r="D85" i="4"/>
  <c r="C85" i="4"/>
  <c r="B85" i="4"/>
  <c r="AB85" i="26"/>
  <c r="AB54" i="26" s="1"/>
  <c r="AA85" i="26"/>
  <c r="Z85" i="26"/>
  <c r="Y85" i="26"/>
  <c r="X85" i="26"/>
  <c r="W85" i="26"/>
  <c r="V85" i="26"/>
  <c r="V54" i="26" s="1"/>
  <c r="U85" i="26"/>
  <c r="U54" i="26" s="1"/>
  <c r="T85" i="26"/>
  <c r="S85" i="26"/>
  <c r="R85" i="26"/>
  <c r="Q85" i="26"/>
  <c r="P85" i="26"/>
  <c r="O85" i="26"/>
  <c r="N85" i="26"/>
  <c r="L85" i="26"/>
  <c r="L54" i="26" s="1"/>
  <c r="K85" i="26"/>
  <c r="J85" i="26"/>
  <c r="I85" i="26"/>
  <c r="H85" i="26"/>
  <c r="H54" i="26" s="1"/>
  <c r="H177" i="26" s="1"/>
  <c r="G85" i="26"/>
  <c r="F85" i="26"/>
  <c r="E85" i="26"/>
  <c r="D85" i="26"/>
  <c r="C85" i="26"/>
  <c r="B85" i="26"/>
  <c r="AB85" i="25"/>
  <c r="AA85" i="25"/>
  <c r="Z85" i="25"/>
  <c r="Y85" i="25"/>
  <c r="X85" i="25"/>
  <c r="X54" i="25" s="1"/>
  <c r="W85" i="25"/>
  <c r="W54" i="25" s="1"/>
  <c r="W177" i="25" s="1"/>
  <c r="V85" i="25"/>
  <c r="U85" i="25"/>
  <c r="T85" i="25"/>
  <c r="S85" i="25"/>
  <c r="R85" i="25"/>
  <c r="Q85" i="25"/>
  <c r="P85" i="25"/>
  <c r="O85" i="25"/>
  <c r="O54" i="25" s="1"/>
  <c r="O177" i="25" s="1"/>
  <c r="N85" i="25"/>
  <c r="N54" i="25" s="1"/>
  <c r="L85" i="25"/>
  <c r="K85" i="25"/>
  <c r="K54" i="25" s="1"/>
  <c r="K177" i="25" s="1"/>
  <c r="J85" i="25"/>
  <c r="I85" i="25"/>
  <c r="H85" i="25"/>
  <c r="G85" i="25"/>
  <c r="F85" i="25"/>
  <c r="F54" i="25" s="1"/>
  <c r="E85" i="25"/>
  <c r="D85" i="25"/>
  <c r="C85" i="25"/>
  <c r="B85" i="25"/>
  <c r="AB85" i="24"/>
  <c r="AA85" i="24"/>
  <c r="Z85" i="24"/>
  <c r="Y85" i="24"/>
  <c r="Y54" i="24" s="1"/>
  <c r="X85" i="24"/>
  <c r="W85" i="24"/>
  <c r="V85" i="24"/>
  <c r="U85" i="24"/>
  <c r="T85" i="24"/>
  <c r="S85" i="24"/>
  <c r="R85" i="24"/>
  <c r="Q85" i="24"/>
  <c r="P85" i="24"/>
  <c r="O85" i="24"/>
  <c r="N85" i="24"/>
  <c r="L85" i="24"/>
  <c r="K85" i="24"/>
  <c r="J85" i="24"/>
  <c r="I85" i="24"/>
  <c r="H85" i="24"/>
  <c r="G85" i="24"/>
  <c r="F85" i="24"/>
  <c r="E85" i="24"/>
  <c r="D85" i="24"/>
  <c r="C85" i="24"/>
  <c r="B85" i="24"/>
  <c r="AB85" i="23"/>
  <c r="AB54" i="23" s="1"/>
  <c r="AA85" i="23"/>
  <c r="AA54" i="23" s="1"/>
  <c r="Z85" i="23"/>
  <c r="Y85" i="23"/>
  <c r="X85" i="23"/>
  <c r="W85" i="23"/>
  <c r="V85" i="23"/>
  <c r="U85" i="23"/>
  <c r="T85" i="23"/>
  <c r="S85" i="23"/>
  <c r="S54" i="23" s="1"/>
  <c r="S177" i="23" s="1"/>
  <c r="R85" i="23"/>
  <c r="Q85" i="23"/>
  <c r="P85" i="23"/>
  <c r="P54" i="23" s="1"/>
  <c r="O85" i="23"/>
  <c r="N85" i="23"/>
  <c r="L85" i="23"/>
  <c r="K85" i="23"/>
  <c r="J85" i="23"/>
  <c r="I85" i="23"/>
  <c r="H85" i="23"/>
  <c r="G85" i="23"/>
  <c r="F85" i="23"/>
  <c r="E85" i="23"/>
  <c r="D85" i="23"/>
  <c r="C85" i="23"/>
  <c r="B85" i="23"/>
  <c r="AB85" i="3"/>
  <c r="AB54" i="3" s="1"/>
  <c r="AA85" i="3"/>
  <c r="Z85" i="3"/>
  <c r="Y85" i="3"/>
  <c r="X85" i="3"/>
  <c r="W85" i="3"/>
  <c r="V85" i="3"/>
  <c r="U85" i="3"/>
  <c r="U54" i="3" s="1"/>
  <c r="T85" i="3"/>
  <c r="T54" i="3" s="1"/>
  <c r="T177" i="3" s="1"/>
  <c r="S85" i="3"/>
  <c r="R85" i="3"/>
  <c r="Q85" i="3"/>
  <c r="Q54" i="3" s="1"/>
  <c r="P85" i="3"/>
  <c r="O85" i="3"/>
  <c r="N85" i="3"/>
  <c r="L85" i="3"/>
  <c r="K85" i="3"/>
  <c r="J85" i="3"/>
  <c r="I85" i="3"/>
  <c r="H85" i="3"/>
  <c r="H54" i="3" s="1"/>
  <c r="G85" i="3"/>
  <c r="F85" i="3"/>
  <c r="E85" i="3"/>
  <c r="D85" i="3"/>
  <c r="C85" i="3"/>
  <c r="B85" i="3"/>
  <c r="AB85" i="2"/>
  <c r="AA85" i="2"/>
  <c r="Z85" i="2"/>
  <c r="Y85" i="2"/>
  <c r="X85" i="2"/>
  <c r="W85" i="2"/>
  <c r="W54" i="2" s="1"/>
  <c r="V85" i="2"/>
  <c r="U85" i="2"/>
  <c r="T85" i="2"/>
  <c r="T54" i="2" s="1"/>
  <c r="T177" i="2" s="1"/>
  <c r="S85" i="2"/>
  <c r="R85" i="2"/>
  <c r="Q85" i="2"/>
  <c r="P85" i="2"/>
  <c r="O85" i="2"/>
  <c r="N85" i="2"/>
  <c r="L85" i="2"/>
  <c r="K85" i="2"/>
  <c r="J85" i="2"/>
  <c r="I85" i="2"/>
  <c r="H85" i="2"/>
  <c r="G85" i="2"/>
  <c r="G54" i="2" s="1"/>
  <c r="F85" i="2"/>
  <c r="E85" i="2"/>
  <c r="D85" i="2"/>
  <c r="C85" i="2"/>
  <c r="B85" i="2"/>
  <c r="AB85" i="1"/>
  <c r="AA85" i="1"/>
  <c r="Z85" i="1"/>
  <c r="Y85" i="1"/>
  <c r="Y54" i="1" s="1"/>
  <c r="X85" i="1"/>
  <c r="W85" i="1"/>
  <c r="V85" i="1"/>
  <c r="U85" i="1"/>
  <c r="T85" i="1"/>
  <c r="S85" i="1"/>
  <c r="R85" i="1"/>
  <c r="Q85" i="1"/>
  <c r="P85" i="1"/>
  <c r="O85" i="1"/>
  <c r="N85" i="1"/>
  <c r="L85" i="1"/>
  <c r="K85" i="1"/>
  <c r="J85" i="1"/>
  <c r="I85" i="1"/>
  <c r="I54" i="1" s="1"/>
  <c r="H85" i="1"/>
  <c r="H54" i="1" s="1"/>
  <c r="H177" i="1" s="1"/>
  <c r="G85" i="1"/>
  <c r="G54" i="1" s="1"/>
  <c r="F85" i="1"/>
  <c r="E85" i="1"/>
  <c r="D85" i="1"/>
  <c r="C85" i="1"/>
  <c r="B85" i="1"/>
  <c r="AB85" i="29"/>
  <c r="AA85" i="29"/>
  <c r="Z85" i="29"/>
  <c r="Y85" i="29"/>
  <c r="X85" i="29"/>
  <c r="W85" i="29"/>
  <c r="V85" i="29"/>
  <c r="U85" i="29"/>
  <c r="T85" i="29"/>
  <c r="S85" i="29"/>
  <c r="R85" i="29"/>
  <c r="Q85" i="29"/>
  <c r="P85" i="29"/>
  <c r="O85" i="29"/>
  <c r="N85" i="29"/>
  <c r="L85" i="29"/>
  <c r="K85" i="29"/>
  <c r="J85" i="29"/>
  <c r="I85" i="29"/>
  <c r="H85" i="29"/>
  <c r="G85" i="29"/>
  <c r="F85" i="29"/>
  <c r="E85" i="29"/>
  <c r="D85" i="29"/>
  <c r="C85" i="29"/>
  <c r="B85" i="29"/>
  <c r="AB85" i="30"/>
  <c r="AA85" i="30"/>
  <c r="Z85" i="30"/>
  <c r="Z54" i="30" s="1"/>
  <c r="Z177" i="30" s="1"/>
  <c r="Y85" i="30"/>
  <c r="X85" i="30"/>
  <c r="W85" i="30"/>
  <c r="W54" i="30" s="1"/>
  <c r="V85" i="30"/>
  <c r="U85" i="30"/>
  <c r="U54" i="30" s="1"/>
  <c r="T85" i="30"/>
  <c r="S85" i="30"/>
  <c r="R85" i="30"/>
  <c r="R54" i="30" s="1"/>
  <c r="Q85" i="30"/>
  <c r="P85" i="30"/>
  <c r="O85" i="30"/>
  <c r="N85" i="30"/>
  <c r="L85" i="30"/>
  <c r="L54" i="30" s="1"/>
  <c r="L8" i="30" s="1"/>
  <c r="K85" i="30"/>
  <c r="J85" i="30"/>
  <c r="I85" i="30"/>
  <c r="H85" i="30"/>
  <c r="G85" i="30"/>
  <c r="F85" i="30"/>
  <c r="E85" i="30"/>
  <c r="D85" i="30"/>
  <c r="C85" i="30"/>
  <c r="AB85" i="33"/>
  <c r="AA85" i="33"/>
  <c r="Z85" i="33"/>
  <c r="Y85" i="33"/>
  <c r="X85" i="33"/>
  <c r="X54" i="33" s="1"/>
  <c r="W85" i="33"/>
  <c r="V85" i="33"/>
  <c r="U85" i="33"/>
  <c r="T85" i="33"/>
  <c r="S85" i="33"/>
  <c r="S54" i="33" s="1"/>
  <c r="S177" i="33" s="1"/>
  <c r="R85" i="33"/>
  <c r="R54" i="33" s="1"/>
  <c r="Q85" i="33"/>
  <c r="P85" i="33"/>
  <c r="O85" i="33"/>
  <c r="N85" i="33"/>
  <c r="L85" i="33"/>
  <c r="K85" i="33"/>
  <c r="J85" i="33"/>
  <c r="I85" i="33"/>
  <c r="H85" i="33"/>
  <c r="G85" i="33"/>
  <c r="F85" i="33"/>
  <c r="E85" i="33"/>
  <c r="D85" i="33"/>
  <c r="C85" i="33"/>
  <c r="B80" i="22"/>
  <c r="D80" i="21"/>
  <c r="C80" i="21"/>
  <c r="B80" i="21"/>
  <c r="D80" i="20"/>
  <c r="C80" i="20"/>
  <c r="B80" i="20"/>
  <c r="D80" i="19"/>
  <c r="C80" i="19"/>
  <c r="B80" i="19"/>
  <c r="D80" i="18"/>
  <c r="C80" i="18"/>
  <c r="B80" i="18"/>
  <c r="D80" i="17"/>
  <c r="C80" i="17"/>
  <c r="B80" i="17"/>
  <c r="D80" i="16"/>
  <c r="C80" i="16"/>
  <c r="B80" i="16"/>
  <c r="D80" i="15"/>
  <c r="C80" i="15"/>
  <c r="B80" i="15"/>
  <c r="D80" i="14"/>
  <c r="C80" i="14"/>
  <c r="B80" i="14"/>
  <c r="D80" i="13"/>
  <c r="C80" i="13"/>
  <c r="B80" i="13"/>
  <c r="D80" i="12"/>
  <c r="C80" i="12"/>
  <c r="B80" i="12"/>
  <c r="D80" i="11"/>
  <c r="C80" i="11"/>
  <c r="B80" i="11"/>
  <c r="D80" i="10"/>
  <c r="C80" i="10"/>
  <c r="B80" i="10"/>
  <c r="D80" i="9"/>
  <c r="C80" i="9"/>
  <c r="B80" i="9"/>
  <c r="D80" i="8"/>
  <c r="C80" i="8"/>
  <c r="B80" i="8"/>
  <c r="D80" i="7"/>
  <c r="C80" i="7"/>
  <c r="B80" i="7"/>
  <c r="D80" i="6"/>
  <c r="C80" i="6"/>
  <c r="B80" i="6"/>
  <c r="D80" i="5"/>
  <c r="C80" i="5"/>
  <c r="B80" i="5"/>
  <c r="D80" i="4"/>
  <c r="C80" i="4"/>
  <c r="B80" i="4"/>
  <c r="D80" i="26"/>
  <c r="C80" i="26"/>
  <c r="B80" i="26"/>
  <c r="D80" i="25"/>
  <c r="C80" i="25"/>
  <c r="B80" i="25"/>
  <c r="D80" i="24"/>
  <c r="C80" i="24"/>
  <c r="B80" i="24"/>
  <c r="D80" i="23"/>
  <c r="C80" i="23"/>
  <c r="B80" i="23"/>
  <c r="D80" i="3"/>
  <c r="C80" i="3"/>
  <c r="B80" i="3"/>
  <c r="D80" i="2"/>
  <c r="C80" i="2"/>
  <c r="B80" i="2"/>
  <c r="D80" i="1"/>
  <c r="C80" i="1"/>
  <c r="B80" i="1"/>
  <c r="D80" i="29"/>
  <c r="C80" i="29"/>
  <c r="B80" i="29"/>
  <c r="D80" i="30"/>
  <c r="C80" i="30"/>
  <c r="D80" i="33"/>
  <c r="C80" i="33"/>
  <c r="B80" i="33"/>
  <c r="B80" i="35"/>
  <c r="B72" i="22"/>
  <c r="D72" i="21"/>
  <c r="C72" i="21"/>
  <c r="B72" i="21"/>
  <c r="D72" i="20"/>
  <c r="C72" i="20"/>
  <c r="B72" i="20"/>
  <c r="D72" i="19"/>
  <c r="C72" i="19"/>
  <c r="B72" i="19"/>
  <c r="D72" i="18"/>
  <c r="C72" i="18"/>
  <c r="B72" i="18"/>
  <c r="D72" i="17"/>
  <c r="C72" i="17"/>
  <c r="B72" i="17"/>
  <c r="D72" i="16"/>
  <c r="C72" i="16"/>
  <c r="B72" i="16"/>
  <c r="D72" i="15"/>
  <c r="C72" i="15"/>
  <c r="B72" i="15"/>
  <c r="D72" i="14"/>
  <c r="C72" i="14"/>
  <c r="B72" i="14"/>
  <c r="D72" i="13"/>
  <c r="C72" i="13"/>
  <c r="B72" i="13"/>
  <c r="D72" i="12"/>
  <c r="C72" i="12"/>
  <c r="B72" i="12"/>
  <c r="D72" i="11"/>
  <c r="C72" i="11"/>
  <c r="B72" i="11"/>
  <c r="D72" i="10"/>
  <c r="C72" i="10"/>
  <c r="B72" i="10"/>
  <c r="D72" i="9"/>
  <c r="C72" i="9"/>
  <c r="B72" i="9"/>
  <c r="D72" i="8"/>
  <c r="C72" i="8"/>
  <c r="B72" i="8"/>
  <c r="D72" i="7"/>
  <c r="C72" i="7"/>
  <c r="B72" i="7"/>
  <c r="D72" i="6"/>
  <c r="C72" i="6"/>
  <c r="B72" i="6"/>
  <c r="D72" i="5"/>
  <c r="C72" i="5"/>
  <c r="B72" i="5"/>
  <c r="D72" i="4"/>
  <c r="C72" i="4"/>
  <c r="B72" i="4"/>
  <c r="D72" i="26"/>
  <c r="C72" i="26"/>
  <c r="B72" i="26"/>
  <c r="D72" i="25"/>
  <c r="C72" i="25"/>
  <c r="B72" i="25"/>
  <c r="D72" i="24"/>
  <c r="C72" i="24"/>
  <c r="B72" i="24"/>
  <c r="D72" i="23"/>
  <c r="C72" i="23"/>
  <c r="B72" i="23"/>
  <c r="D72" i="3"/>
  <c r="C72" i="3"/>
  <c r="B72" i="3"/>
  <c r="D72" i="2"/>
  <c r="C72" i="2"/>
  <c r="B72" i="2"/>
  <c r="D72" i="1"/>
  <c r="C72" i="1"/>
  <c r="B72" i="1"/>
  <c r="D72" i="29"/>
  <c r="C72" i="29"/>
  <c r="D72" i="30"/>
  <c r="C72" i="30"/>
  <c r="D72" i="33"/>
  <c r="C72" i="33"/>
  <c r="B72" i="33"/>
  <c r="B61" i="22"/>
  <c r="E61" i="22"/>
  <c r="D61" i="22"/>
  <c r="C61" i="22"/>
  <c r="E61" i="21"/>
  <c r="D61" i="21"/>
  <c r="C61" i="21"/>
  <c r="B61" i="21"/>
  <c r="E61" i="20"/>
  <c r="D61" i="20"/>
  <c r="C61" i="20"/>
  <c r="B61" i="20"/>
  <c r="E61" i="19"/>
  <c r="E54" i="19" s="1"/>
  <c r="E8" i="19" s="1"/>
  <c r="D61" i="19"/>
  <c r="C61" i="19"/>
  <c r="B61" i="19"/>
  <c r="E61" i="18"/>
  <c r="D61" i="18"/>
  <c r="C61" i="18"/>
  <c r="B61" i="18"/>
  <c r="E61" i="17"/>
  <c r="D61" i="17"/>
  <c r="C61" i="17"/>
  <c r="B61" i="17"/>
  <c r="E61" i="16"/>
  <c r="E54" i="16" s="1"/>
  <c r="D61" i="16"/>
  <c r="C61" i="16"/>
  <c r="B61" i="16"/>
  <c r="E61" i="15"/>
  <c r="D61" i="15"/>
  <c r="C61" i="15"/>
  <c r="B61" i="15"/>
  <c r="E61" i="14"/>
  <c r="D61" i="14"/>
  <c r="C61" i="14"/>
  <c r="B61" i="14"/>
  <c r="E61" i="13"/>
  <c r="D61" i="13"/>
  <c r="C61" i="13"/>
  <c r="B61" i="13"/>
  <c r="E61" i="12"/>
  <c r="D61" i="12"/>
  <c r="C61" i="12"/>
  <c r="B61" i="12"/>
  <c r="E61" i="11"/>
  <c r="D61" i="11"/>
  <c r="C61" i="11"/>
  <c r="B61" i="11"/>
  <c r="E61" i="10"/>
  <c r="D61" i="10"/>
  <c r="C61" i="10"/>
  <c r="B61" i="10"/>
  <c r="E61" i="9"/>
  <c r="D61" i="9"/>
  <c r="C61" i="9"/>
  <c r="B61" i="9"/>
  <c r="E61" i="8"/>
  <c r="D61" i="8"/>
  <c r="C61" i="8"/>
  <c r="B61" i="8"/>
  <c r="E61" i="7"/>
  <c r="D61" i="7"/>
  <c r="C61" i="7"/>
  <c r="B61" i="7"/>
  <c r="E61" i="6"/>
  <c r="D61" i="6"/>
  <c r="C61" i="6"/>
  <c r="B61" i="6"/>
  <c r="E61" i="5"/>
  <c r="D61" i="5"/>
  <c r="C61" i="5"/>
  <c r="B61" i="5"/>
  <c r="E61" i="4"/>
  <c r="D61" i="4"/>
  <c r="C61" i="4"/>
  <c r="B61" i="4"/>
  <c r="E61" i="26"/>
  <c r="D61" i="26"/>
  <c r="C61" i="26"/>
  <c r="B61" i="26"/>
  <c r="E61" i="25"/>
  <c r="D61" i="25"/>
  <c r="C61" i="25"/>
  <c r="B61" i="25"/>
  <c r="E61" i="24"/>
  <c r="D61" i="24"/>
  <c r="C61" i="24"/>
  <c r="B61" i="24"/>
  <c r="E61" i="23"/>
  <c r="D61" i="23"/>
  <c r="C61" i="23"/>
  <c r="B61" i="23"/>
  <c r="E61" i="3"/>
  <c r="D61" i="3"/>
  <c r="C61" i="3"/>
  <c r="B61" i="3"/>
  <c r="E61" i="2"/>
  <c r="D61" i="2"/>
  <c r="C61" i="2"/>
  <c r="B61" i="2"/>
  <c r="E61" i="1"/>
  <c r="D61" i="1"/>
  <c r="C61" i="1"/>
  <c r="B61" i="1"/>
  <c r="E61" i="29"/>
  <c r="D61" i="29"/>
  <c r="C61" i="29"/>
  <c r="E61" i="30"/>
  <c r="E54" i="30" s="1"/>
  <c r="D61" i="30"/>
  <c r="C61" i="30"/>
  <c r="E61" i="33"/>
  <c r="D61" i="33"/>
  <c r="C61" i="33"/>
  <c r="B61" i="33"/>
  <c r="D55" i="22"/>
  <c r="C55" i="22"/>
  <c r="B55" i="22"/>
  <c r="AF54" i="22"/>
  <c r="T54" i="22"/>
  <c r="R54" i="22"/>
  <c r="R177" i="22" s="1"/>
  <c r="K54" i="22"/>
  <c r="I54" i="22"/>
  <c r="D55" i="21"/>
  <c r="C55" i="21"/>
  <c r="B55" i="21"/>
  <c r="AF54" i="21"/>
  <c r="Y54" i="21"/>
  <c r="G54" i="21"/>
  <c r="G177" i="21" s="1"/>
  <c r="D55" i="20"/>
  <c r="C55" i="20"/>
  <c r="B55" i="20"/>
  <c r="AF54" i="20"/>
  <c r="I54" i="20"/>
  <c r="I8" i="20" s="1"/>
  <c r="D55" i="19"/>
  <c r="C55" i="19"/>
  <c r="B55" i="19"/>
  <c r="AF54" i="19"/>
  <c r="Z54" i="19"/>
  <c r="X54" i="19"/>
  <c r="R54" i="19"/>
  <c r="R177" i="19" s="1"/>
  <c r="D55" i="18"/>
  <c r="C55" i="18"/>
  <c r="B55" i="18"/>
  <c r="AF54" i="18"/>
  <c r="D55" i="17"/>
  <c r="C55" i="17"/>
  <c r="B55" i="17"/>
  <c r="AF54" i="17"/>
  <c r="T54" i="17"/>
  <c r="T177" i="17" s="1"/>
  <c r="R54" i="17"/>
  <c r="I54" i="17"/>
  <c r="D55" i="16"/>
  <c r="C55" i="16"/>
  <c r="B55" i="16"/>
  <c r="AF54" i="16"/>
  <c r="T54" i="16"/>
  <c r="T177" i="16" s="1"/>
  <c r="L54" i="16"/>
  <c r="K54" i="16"/>
  <c r="K177" i="16" s="1"/>
  <c r="D55" i="15"/>
  <c r="C55" i="15"/>
  <c r="B55" i="15"/>
  <c r="AF54" i="15"/>
  <c r="Z54" i="15"/>
  <c r="Z177" i="15" s="1"/>
  <c r="W54" i="15"/>
  <c r="W177" i="15" s="1"/>
  <c r="R54" i="15"/>
  <c r="I54" i="15"/>
  <c r="D55" i="14"/>
  <c r="C55" i="14"/>
  <c r="B55" i="14"/>
  <c r="AF54" i="14"/>
  <c r="Y54" i="14"/>
  <c r="Y177" i="14" s="1"/>
  <c r="T54" i="14"/>
  <c r="T177" i="14" s="1"/>
  <c r="K54" i="14"/>
  <c r="D55" i="13"/>
  <c r="C55" i="13"/>
  <c r="B55" i="13"/>
  <c r="AF54" i="13"/>
  <c r="Z54" i="13"/>
  <c r="Z177" i="13" s="1"/>
  <c r="R54" i="13"/>
  <c r="R177" i="13" s="1"/>
  <c r="I54" i="13"/>
  <c r="D55" i="12"/>
  <c r="D54" i="12" s="1"/>
  <c r="C55" i="12"/>
  <c r="B55" i="12"/>
  <c r="AF54" i="12"/>
  <c r="AB54" i="12"/>
  <c r="AB177" i="12" s="1"/>
  <c r="D55" i="11"/>
  <c r="C55" i="11"/>
  <c r="B55" i="11"/>
  <c r="AF54" i="11"/>
  <c r="R54" i="11"/>
  <c r="R177" i="11" s="1"/>
  <c r="G54" i="11"/>
  <c r="D55" i="10"/>
  <c r="C55" i="10"/>
  <c r="B55" i="10"/>
  <c r="AF54" i="10"/>
  <c r="X54" i="10"/>
  <c r="X8" i="10" s="1"/>
  <c r="T54" i="10"/>
  <c r="T177" i="10" s="1"/>
  <c r="P54" i="10"/>
  <c r="D55" i="9"/>
  <c r="C55" i="9"/>
  <c r="B55" i="9"/>
  <c r="AF54" i="9"/>
  <c r="U54" i="9"/>
  <c r="U177" i="9" s="1"/>
  <c r="L54" i="9"/>
  <c r="D55" i="8"/>
  <c r="C55" i="8"/>
  <c r="B55" i="8"/>
  <c r="AF54" i="8"/>
  <c r="W54" i="8"/>
  <c r="W177" i="8" s="1"/>
  <c r="O54" i="8"/>
  <c r="O177" i="8" s="1"/>
  <c r="J54" i="8"/>
  <c r="J177" i="8" s="1"/>
  <c r="F54" i="8"/>
  <c r="F177" i="8" s="1"/>
  <c r="D55" i="7"/>
  <c r="C55" i="7"/>
  <c r="B55" i="7"/>
  <c r="AF54" i="7"/>
  <c r="Y54" i="7"/>
  <c r="Y177" i="7" s="1"/>
  <c r="Q54" i="7"/>
  <c r="L54" i="7"/>
  <c r="L177" i="7" s="1"/>
  <c r="K54" i="7"/>
  <c r="K177" i="7" s="1"/>
  <c r="D55" i="6"/>
  <c r="C55" i="6"/>
  <c r="B55" i="6"/>
  <c r="AF54" i="6"/>
  <c r="AA54" i="6"/>
  <c r="AA177" i="6" s="1"/>
  <c r="O54" i="6"/>
  <c r="O177" i="6" s="1"/>
  <c r="D55" i="5"/>
  <c r="C55" i="5"/>
  <c r="B55" i="5"/>
  <c r="AF54" i="5"/>
  <c r="Q54" i="5"/>
  <c r="Q177" i="5" s="1"/>
  <c r="H54" i="5"/>
  <c r="D55" i="4"/>
  <c r="C55" i="4"/>
  <c r="B55" i="4"/>
  <c r="AF54" i="4"/>
  <c r="AA54" i="4"/>
  <c r="T54" i="4"/>
  <c r="T177" i="4" s="1"/>
  <c r="S54" i="4"/>
  <c r="S8" i="4" s="1"/>
  <c r="D55" i="26"/>
  <c r="C55" i="26"/>
  <c r="B55" i="26"/>
  <c r="AF54" i="26"/>
  <c r="Y54" i="26"/>
  <c r="Y177" i="26" s="1"/>
  <c r="I54" i="26"/>
  <c r="D55" i="25"/>
  <c r="C55" i="25"/>
  <c r="B55" i="25"/>
  <c r="AF54" i="25"/>
  <c r="D55" i="24"/>
  <c r="B55" i="24"/>
  <c r="AF54" i="24"/>
  <c r="D55" i="23"/>
  <c r="C55" i="23"/>
  <c r="B55" i="23"/>
  <c r="AF54" i="23"/>
  <c r="W54" i="23"/>
  <c r="R54" i="23"/>
  <c r="I54" i="23"/>
  <c r="I177" i="23" s="1"/>
  <c r="D55" i="3"/>
  <c r="C55" i="3"/>
  <c r="B55" i="3"/>
  <c r="AF54" i="3"/>
  <c r="L54" i="3"/>
  <c r="L177" i="3" s="1"/>
  <c r="K54" i="3"/>
  <c r="D55" i="2"/>
  <c r="C55" i="2"/>
  <c r="B55" i="2"/>
  <c r="AF54" i="2"/>
  <c r="D55" i="1"/>
  <c r="C55" i="1"/>
  <c r="B55" i="1"/>
  <c r="B54" i="1" s="1"/>
  <c r="AF54" i="1"/>
  <c r="X54" i="1"/>
  <c r="X177" i="1" s="1"/>
  <c r="P54" i="1"/>
  <c r="P177" i="1" s="1"/>
  <c r="D55" i="29"/>
  <c r="C55" i="29"/>
  <c r="B55" i="29"/>
  <c r="AF54" i="29"/>
  <c r="Z54" i="29"/>
  <c r="Z177" i="29" s="1"/>
  <c r="D55" i="30"/>
  <c r="C55" i="30"/>
  <c r="AF54" i="30"/>
  <c r="D55" i="33"/>
  <c r="C55" i="33"/>
  <c r="B55" i="33"/>
  <c r="AF54" i="33"/>
  <c r="AA54" i="33"/>
  <c r="W54" i="33"/>
  <c r="W177" i="33" s="1"/>
  <c r="O54" i="33"/>
  <c r="O177" i="33" s="1"/>
  <c r="C103" i="35"/>
  <c r="D103" i="35"/>
  <c r="C91" i="35"/>
  <c r="D91" i="35"/>
  <c r="E91" i="35"/>
  <c r="F91" i="35"/>
  <c r="G91" i="35"/>
  <c r="H91" i="35"/>
  <c r="I91" i="35"/>
  <c r="J91" i="35"/>
  <c r="K91" i="35"/>
  <c r="L91" i="35"/>
  <c r="N91" i="35"/>
  <c r="O91" i="35"/>
  <c r="P91" i="35"/>
  <c r="Q91" i="35"/>
  <c r="R91" i="35"/>
  <c r="S91" i="35"/>
  <c r="T91" i="35"/>
  <c r="U91" i="35"/>
  <c r="V91" i="35"/>
  <c r="W91" i="35"/>
  <c r="X91" i="35"/>
  <c r="Y91" i="35"/>
  <c r="Z91" i="35"/>
  <c r="AA91" i="35"/>
  <c r="AB91" i="35"/>
  <c r="B91" i="35"/>
  <c r="D85" i="35"/>
  <c r="E85" i="35"/>
  <c r="F85" i="35"/>
  <c r="G85" i="35"/>
  <c r="H85" i="35"/>
  <c r="I85" i="35"/>
  <c r="J85" i="35"/>
  <c r="K85" i="35"/>
  <c r="L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Z85" i="35"/>
  <c r="AA85" i="35"/>
  <c r="AB85" i="35"/>
  <c r="C80" i="35"/>
  <c r="D80" i="35"/>
  <c r="D72" i="35"/>
  <c r="C72" i="35"/>
  <c r="B72" i="35"/>
  <c r="C61" i="35"/>
  <c r="D61" i="35"/>
  <c r="E61" i="35"/>
  <c r="B61" i="35"/>
  <c r="C55" i="35"/>
  <c r="D55" i="35"/>
  <c r="AC30" i="18"/>
  <c r="D35" i="18"/>
  <c r="C35" i="18"/>
  <c r="B35" i="18"/>
  <c r="AC38" i="18"/>
  <c r="AC37" i="18"/>
  <c r="AC36" i="18"/>
  <c r="AF45" i="22"/>
  <c r="AF45" i="21"/>
  <c r="AF45" i="20"/>
  <c r="AF45" i="19"/>
  <c r="AF45" i="18"/>
  <c r="AF45" i="17"/>
  <c r="AF45" i="16"/>
  <c r="AF45" i="15"/>
  <c r="AF45" i="14"/>
  <c r="AF45" i="13"/>
  <c r="AF45" i="12"/>
  <c r="AF45" i="11"/>
  <c r="AF45" i="10"/>
  <c r="AF45" i="9"/>
  <c r="AF45" i="8"/>
  <c r="AF45" i="7"/>
  <c r="AF45" i="6"/>
  <c r="AF45" i="5"/>
  <c r="AF45" i="4"/>
  <c r="AF45" i="26"/>
  <c r="AF45" i="24"/>
  <c r="AF45" i="23"/>
  <c r="AF45" i="3"/>
  <c r="AF45" i="2"/>
  <c r="AF45" i="1"/>
  <c r="AF45" i="29"/>
  <c r="AF45" i="30"/>
  <c r="AF45" i="33"/>
  <c r="AF40" i="22"/>
  <c r="C40" i="22"/>
  <c r="C39" i="22" s="1"/>
  <c r="B40" i="22"/>
  <c r="B39" i="22" s="1"/>
  <c r="AF40" i="21"/>
  <c r="C40" i="21"/>
  <c r="B40" i="21"/>
  <c r="AF40" i="20"/>
  <c r="C40" i="20"/>
  <c r="C39" i="20" s="1"/>
  <c r="B40" i="20"/>
  <c r="B39" i="20" s="1"/>
  <c r="AC41" i="20"/>
  <c r="AF40" i="19"/>
  <c r="C40" i="19"/>
  <c r="B40" i="19"/>
  <c r="AF40" i="18"/>
  <c r="C40" i="18"/>
  <c r="B40" i="18"/>
  <c r="AF40" i="17"/>
  <c r="C40" i="17"/>
  <c r="B40" i="17"/>
  <c r="B39" i="17" s="1"/>
  <c r="AF40" i="16"/>
  <c r="C40" i="16"/>
  <c r="B40" i="16"/>
  <c r="AF40" i="15"/>
  <c r="C40" i="15"/>
  <c r="B40" i="15"/>
  <c r="B39" i="15" s="1"/>
  <c r="AF40" i="14"/>
  <c r="C40" i="14"/>
  <c r="B40" i="14"/>
  <c r="AF40" i="13"/>
  <c r="C40" i="13"/>
  <c r="C39" i="13" s="1"/>
  <c r="B40" i="13"/>
  <c r="B39" i="13" s="1"/>
  <c r="AF40" i="12"/>
  <c r="C40" i="12"/>
  <c r="B40" i="12"/>
  <c r="AF40" i="11"/>
  <c r="C40" i="11"/>
  <c r="B40" i="11"/>
  <c r="AF40" i="10"/>
  <c r="C40" i="10"/>
  <c r="B40" i="10"/>
  <c r="AF40" i="9"/>
  <c r="C40" i="9"/>
  <c r="B40" i="9"/>
  <c r="B39" i="9" s="1"/>
  <c r="AF40" i="8"/>
  <c r="C40" i="8"/>
  <c r="B40" i="8"/>
  <c r="B39" i="8" s="1"/>
  <c r="AF40" i="7"/>
  <c r="C40" i="7"/>
  <c r="B40" i="7"/>
  <c r="B39" i="7" s="1"/>
  <c r="AF40" i="6"/>
  <c r="C40" i="6"/>
  <c r="B40" i="6"/>
  <c r="AF40" i="5"/>
  <c r="C40" i="5"/>
  <c r="C39" i="5" s="1"/>
  <c r="C9" i="5" s="1"/>
  <c r="B40" i="5"/>
  <c r="B39" i="5" s="1"/>
  <c r="AF40" i="4"/>
  <c r="C40" i="4"/>
  <c r="C39" i="4" s="1"/>
  <c r="B40" i="4"/>
  <c r="AF40" i="26"/>
  <c r="C40" i="26"/>
  <c r="B40" i="26"/>
  <c r="AF40" i="25"/>
  <c r="C40" i="25"/>
  <c r="B40" i="25"/>
  <c r="B39" i="25" s="1"/>
  <c r="AF40" i="24"/>
  <c r="AF39" i="24" s="1"/>
  <c r="C40" i="24"/>
  <c r="B40" i="24"/>
  <c r="AF40" i="23"/>
  <c r="C40" i="23"/>
  <c r="C39" i="23" s="1"/>
  <c r="B40" i="23"/>
  <c r="AF40" i="3"/>
  <c r="C40" i="3"/>
  <c r="B40" i="3"/>
  <c r="B39" i="3" s="1"/>
  <c r="AF40" i="2"/>
  <c r="C40" i="2"/>
  <c r="C39" i="2" s="1"/>
  <c r="B40" i="2"/>
  <c r="B39" i="2" s="1"/>
  <c r="AF40" i="1"/>
  <c r="C40" i="1"/>
  <c r="C39" i="1" s="1"/>
  <c r="B40" i="1"/>
  <c r="AF40" i="29"/>
  <c r="C40" i="29"/>
  <c r="C39" i="29" s="1"/>
  <c r="B40" i="29"/>
  <c r="AF40" i="30"/>
  <c r="C40" i="30"/>
  <c r="AF40" i="33"/>
  <c r="C40" i="33"/>
  <c r="C39" i="33" s="1"/>
  <c r="B40" i="33"/>
  <c r="AF35" i="33"/>
  <c r="D35" i="33"/>
  <c r="C35" i="33"/>
  <c r="B35" i="33"/>
  <c r="AF35" i="30"/>
  <c r="D35" i="30"/>
  <c r="C35" i="30"/>
  <c r="AF35" i="29"/>
  <c r="D35" i="29"/>
  <c r="C35" i="29"/>
  <c r="B35" i="29"/>
  <c r="AF35" i="1"/>
  <c r="D35" i="1"/>
  <c r="C35" i="1"/>
  <c r="B35" i="1"/>
  <c r="AF35" i="2"/>
  <c r="D35" i="2"/>
  <c r="C35" i="2"/>
  <c r="B35" i="2"/>
  <c r="AF35" i="3"/>
  <c r="D35" i="3"/>
  <c r="C35" i="3"/>
  <c r="B35" i="3"/>
  <c r="AF35" i="23"/>
  <c r="D35" i="23"/>
  <c r="C35" i="23"/>
  <c r="B35" i="23"/>
  <c r="AF35" i="24"/>
  <c r="D35" i="24"/>
  <c r="C35" i="24"/>
  <c r="B35" i="24"/>
  <c r="AF35" i="25"/>
  <c r="D35" i="25"/>
  <c r="C35" i="25"/>
  <c r="B35" i="25"/>
  <c r="AF35" i="26"/>
  <c r="D35" i="26"/>
  <c r="C35" i="26"/>
  <c r="B35" i="26"/>
  <c r="AF35" i="4"/>
  <c r="D35" i="4"/>
  <c r="C35" i="4"/>
  <c r="B35" i="4"/>
  <c r="AF35" i="5"/>
  <c r="D35" i="5"/>
  <c r="C35" i="5"/>
  <c r="B35" i="5"/>
  <c r="AF35" i="6"/>
  <c r="D35" i="6"/>
  <c r="C35" i="6"/>
  <c r="B35" i="6"/>
  <c r="AF35" i="7"/>
  <c r="D35" i="7"/>
  <c r="C35" i="7"/>
  <c r="B35" i="7"/>
  <c r="B10" i="7" s="1"/>
  <c r="AF35" i="8"/>
  <c r="D35" i="8"/>
  <c r="C35" i="8"/>
  <c r="B35" i="8"/>
  <c r="AF35" i="9"/>
  <c r="D35" i="9"/>
  <c r="C35" i="9"/>
  <c r="B35" i="9"/>
  <c r="AF35" i="10"/>
  <c r="D35" i="10"/>
  <c r="C35" i="10"/>
  <c r="B35" i="10"/>
  <c r="AF35" i="11"/>
  <c r="D35" i="11"/>
  <c r="C35" i="11"/>
  <c r="B35" i="11"/>
  <c r="AF35" i="12"/>
  <c r="D35" i="12"/>
  <c r="C35" i="12"/>
  <c r="B35" i="12"/>
  <c r="AF35" i="13"/>
  <c r="D35" i="13"/>
  <c r="C35" i="13"/>
  <c r="B35" i="13"/>
  <c r="AF35" i="14"/>
  <c r="D35" i="14"/>
  <c r="C35" i="14"/>
  <c r="B35" i="14"/>
  <c r="AF35" i="15"/>
  <c r="D35" i="15"/>
  <c r="C35" i="15"/>
  <c r="B35" i="15"/>
  <c r="AF35" i="16"/>
  <c r="D35" i="16"/>
  <c r="C35" i="16"/>
  <c r="B35" i="16"/>
  <c r="AF35" i="17"/>
  <c r="D35" i="17"/>
  <c r="C35" i="17"/>
  <c r="B35" i="17"/>
  <c r="D35" i="19"/>
  <c r="C35" i="19"/>
  <c r="B35" i="19"/>
  <c r="AF35" i="20"/>
  <c r="D35" i="20"/>
  <c r="C35" i="20"/>
  <c r="B35" i="20"/>
  <c r="AF35" i="21"/>
  <c r="D35" i="21"/>
  <c r="C35" i="21"/>
  <c r="B35" i="21"/>
  <c r="AF35" i="22"/>
  <c r="D35" i="22"/>
  <c r="C35" i="22"/>
  <c r="B35" i="22"/>
  <c r="B29" i="22"/>
  <c r="B10" i="22" s="1"/>
  <c r="AF29" i="22"/>
  <c r="D29" i="22"/>
  <c r="C29" i="22"/>
  <c r="AF29" i="21"/>
  <c r="D29" i="21"/>
  <c r="C29" i="21"/>
  <c r="B29" i="21"/>
  <c r="AF29" i="20"/>
  <c r="D29" i="20"/>
  <c r="C29" i="20"/>
  <c r="B29" i="20"/>
  <c r="D29" i="19"/>
  <c r="C29" i="19"/>
  <c r="B29" i="19"/>
  <c r="D29" i="18"/>
  <c r="C29" i="18"/>
  <c r="B29" i="18"/>
  <c r="AF29" i="17"/>
  <c r="D29" i="17"/>
  <c r="C29" i="17"/>
  <c r="B29" i="17"/>
  <c r="AF29" i="16"/>
  <c r="D29" i="16"/>
  <c r="C29" i="16"/>
  <c r="C10" i="16" s="1"/>
  <c r="C9" i="16" s="1"/>
  <c r="B29" i="16"/>
  <c r="AF29" i="15"/>
  <c r="D29" i="15"/>
  <c r="C29" i="15"/>
  <c r="B29" i="15"/>
  <c r="AF29" i="14"/>
  <c r="D29" i="14"/>
  <c r="C29" i="14"/>
  <c r="B29" i="14"/>
  <c r="AF29" i="13"/>
  <c r="D29" i="13"/>
  <c r="D10" i="13" s="1"/>
  <c r="D9" i="13" s="1"/>
  <c r="C29" i="13"/>
  <c r="B29" i="13"/>
  <c r="AF29" i="12"/>
  <c r="D29" i="12"/>
  <c r="C29" i="12"/>
  <c r="B29" i="12"/>
  <c r="AF29" i="11"/>
  <c r="D29" i="11"/>
  <c r="D11" i="11"/>
  <c r="C29" i="11"/>
  <c r="B29" i="11"/>
  <c r="AF29" i="10"/>
  <c r="D29" i="10"/>
  <c r="C29" i="10"/>
  <c r="B29" i="10"/>
  <c r="AF29" i="9"/>
  <c r="D29" i="9"/>
  <c r="C29" i="9"/>
  <c r="B29" i="9"/>
  <c r="AF29" i="8"/>
  <c r="D29" i="8"/>
  <c r="C29" i="8"/>
  <c r="B29" i="8"/>
  <c r="AF29" i="7"/>
  <c r="D29" i="7"/>
  <c r="C29" i="7"/>
  <c r="B29" i="7"/>
  <c r="AF29" i="6"/>
  <c r="D29" i="6"/>
  <c r="C29" i="6"/>
  <c r="B29" i="6"/>
  <c r="AF29" i="5"/>
  <c r="D29" i="5"/>
  <c r="C29" i="5"/>
  <c r="B29" i="5"/>
  <c r="B11" i="5"/>
  <c r="AF29" i="4"/>
  <c r="D29" i="4"/>
  <c r="C29" i="4"/>
  <c r="C11" i="4"/>
  <c r="B29" i="4"/>
  <c r="AF29" i="26"/>
  <c r="D29" i="26"/>
  <c r="C29" i="26"/>
  <c r="B29" i="26"/>
  <c r="B10" i="26" s="1"/>
  <c r="AF29" i="25"/>
  <c r="D29" i="25"/>
  <c r="C29" i="25"/>
  <c r="B29" i="25"/>
  <c r="AF29" i="24"/>
  <c r="AF11" i="24"/>
  <c r="D29" i="24"/>
  <c r="C29" i="24"/>
  <c r="B29" i="24"/>
  <c r="AF29" i="23"/>
  <c r="D29" i="23"/>
  <c r="C29" i="23"/>
  <c r="B29" i="23"/>
  <c r="AF29" i="3"/>
  <c r="D29" i="3"/>
  <c r="C29" i="3"/>
  <c r="B29" i="3"/>
  <c r="AF29" i="2"/>
  <c r="D29" i="2"/>
  <c r="C29" i="2"/>
  <c r="B29" i="2"/>
  <c r="AF29" i="1"/>
  <c r="AF11" i="1"/>
  <c r="D29" i="1"/>
  <c r="D11" i="1"/>
  <c r="C29" i="1"/>
  <c r="B29" i="1"/>
  <c r="AF29" i="29"/>
  <c r="D29" i="29"/>
  <c r="C29" i="29"/>
  <c r="C11" i="29"/>
  <c r="B29" i="29"/>
  <c r="D29" i="30"/>
  <c r="D11" i="30"/>
  <c r="D15" i="30"/>
  <c r="C29" i="30"/>
  <c r="AF29" i="33"/>
  <c r="D29" i="33"/>
  <c r="C29" i="33"/>
  <c r="B29" i="33"/>
  <c r="AF15" i="22"/>
  <c r="D15" i="22"/>
  <c r="C15" i="22"/>
  <c r="B15" i="22"/>
  <c r="AF15" i="21"/>
  <c r="D15" i="21"/>
  <c r="C15" i="21"/>
  <c r="B15" i="21"/>
  <c r="AF15" i="20"/>
  <c r="D15" i="20"/>
  <c r="C15" i="20"/>
  <c r="B15" i="20"/>
  <c r="D15" i="19"/>
  <c r="C15" i="19"/>
  <c r="B15" i="19"/>
  <c r="D15" i="18"/>
  <c r="C15" i="18"/>
  <c r="B15" i="18"/>
  <c r="AF15" i="17"/>
  <c r="AF10" i="17" s="1"/>
  <c r="D15" i="17"/>
  <c r="C15" i="17"/>
  <c r="B15" i="17"/>
  <c r="AF15" i="16"/>
  <c r="D15" i="16"/>
  <c r="C15" i="16"/>
  <c r="B15" i="16"/>
  <c r="AF15" i="15"/>
  <c r="D15" i="15"/>
  <c r="C15" i="15"/>
  <c r="B15" i="15"/>
  <c r="AF15" i="14"/>
  <c r="D15" i="14"/>
  <c r="C15" i="14"/>
  <c r="B15" i="14"/>
  <c r="AF15" i="13"/>
  <c r="D15" i="13"/>
  <c r="C15" i="13"/>
  <c r="B15" i="13"/>
  <c r="AF15" i="12"/>
  <c r="D15" i="12"/>
  <c r="C15" i="12"/>
  <c r="B15" i="12"/>
  <c r="AF15" i="11"/>
  <c r="D15" i="11"/>
  <c r="C15" i="11"/>
  <c r="B15" i="11"/>
  <c r="AF15" i="10"/>
  <c r="D15" i="10"/>
  <c r="C15" i="10"/>
  <c r="B15" i="10"/>
  <c r="AF15" i="9"/>
  <c r="D15" i="9"/>
  <c r="C15" i="9"/>
  <c r="B15" i="9"/>
  <c r="AF15" i="8"/>
  <c r="D15" i="8"/>
  <c r="C15" i="8"/>
  <c r="B15" i="8"/>
  <c r="AF15" i="7"/>
  <c r="D15" i="7"/>
  <c r="C15" i="7"/>
  <c r="B15" i="7"/>
  <c r="AF15" i="6"/>
  <c r="D15" i="6"/>
  <c r="C15" i="6"/>
  <c r="B15" i="6"/>
  <c r="AF15" i="5"/>
  <c r="D15" i="5"/>
  <c r="C15" i="5"/>
  <c r="B15" i="5"/>
  <c r="AF15" i="4"/>
  <c r="D15" i="4"/>
  <c r="C15" i="4"/>
  <c r="B15" i="4"/>
  <c r="AF15" i="26"/>
  <c r="D15" i="26"/>
  <c r="C15" i="26"/>
  <c r="B15" i="26"/>
  <c r="AF15" i="25"/>
  <c r="D15" i="25"/>
  <c r="C15" i="25"/>
  <c r="B15" i="25"/>
  <c r="AF15" i="24"/>
  <c r="D15" i="24"/>
  <c r="C15" i="24"/>
  <c r="B15" i="24"/>
  <c r="AF15" i="23"/>
  <c r="D15" i="23"/>
  <c r="C15" i="23"/>
  <c r="B15" i="23"/>
  <c r="AF15" i="3"/>
  <c r="AF10" i="3" s="1"/>
  <c r="D15" i="3"/>
  <c r="C15" i="3"/>
  <c r="B15" i="3"/>
  <c r="AF15" i="2"/>
  <c r="D15" i="2"/>
  <c r="D10" i="2" s="1"/>
  <c r="C15" i="2"/>
  <c r="B15" i="2"/>
  <c r="AF15" i="1"/>
  <c r="D15" i="1"/>
  <c r="C15" i="1"/>
  <c r="B15" i="1"/>
  <c r="AF15" i="29"/>
  <c r="D15" i="29"/>
  <c r="C15" i="29"/>
  <c r="B15" i="29"/>
  <c r="AF15" i="30"/>
  <c r="AF10" i="30" s="1"/>
  <c r="C15" i="30"/>
  <c r="AF15" i="33"/>
  <c r="AF11" i="33"/>
  <c r="D15" i="33"/>
  <c r="C15" i="33"/>
  <c r="B15" i="33"/>
  <c r="AF11" i="22"/>
  <c r="D11" i="22"/>
  <c r="C11" i="22"/>
  <c r="B11" i="22"/>
  <c r="AF11" i="21"/>
  <c r="D11" i="21"/>
  <c r="C11" i="21"/>
  <c r="C10" i="21" s="1"/>
  <c r="B11" i="21"/>
  <c r="AF11" i="20"/>
  <c r="D11" i="20"/>
  <c r="C11" i="20"/>
  <c r="B11" i="20"/>
  <c r="D11" i="19"/>
  <c r="C11" i="19"/>
  <c r="B11" i="19"/>
  <c r="D11" i="18"/>
  <c r="C11" i="18"/>
  <c r="B11" i="18"/>
  <c r="AF11" i="17"/>
  <c r="D11" i="17"/>
  <c r="C11" i="17"/>
  <c r="B11" i="17"/>
  <c r="AF11" i="16"/>
  <c r="D11" i="16"/>
  <c r="C11" i="16"/>
  <c r="B11" i="16"/>
  <c r="AF11" i="15"/>
  <c r="D11" i="15"/>
  <c r="C11" i="15"/>
  <c r="B11" i="15"/>
  <c r="AF11" i="14"/>
  <c r="AF10" i="14" s="1"/>
  <c r="D11" i="14"/>
  <c r="C11" i="14"/>
  <c r="B11" i="14"/>
  <c r="AF11" i="13"/>
  <c r="D11" i="13"/>
  <c r="C11" i="13"/>
  <c r="B11" i="13"/>
  <c r="AF11" i="12"/>
  <c r="AF10" i="12" s="1"/>
  <c r="D11" i="12"/>
  <c r="C11" i="12"/>
  <c r="B11" i="12"/>
  <c r="AF11" i="11"/>
  <c r="C11" i="11"/>
  <c r="B11" i="11"/>
  <c r="AF11" i="10"/>
  <c r="D11" i="10"/>
  <c r="D10" i="10" s="1"/>
  <c r="C11" i="10"/>
  <c r="B11" i="10"/>
  <c r="AF11" i="9"/>
  <c r="D11" i="9"/>
  <c r="C11" i="9"/>
  <c r="B11" i="9"/>
  <c r="AF11" i="8"/>
  <c r="AF10" i="8" s="1"/>
  <c r="D11" i="8"/>
  <c r="C11" i="8"/>
  <c r="B11" i="8"/>
  <c r="AF11" i="7"/>
  <c r="AF10" i="7" s="1"/>
  <c r="D11" i="7"/>
  <c r="C11" i="7"/>
  <c r="B11" i="7"/>
  <c r="AF11" i="6"/>
  <c r="D11" i="6"/>
  <c r="C11" i="6"/>
  <c r="C10" i="6" s="1"/>
  <c r="B11" i="6"/>
  <c r="B10" i="6" s="1"/>
  <c r="AF11" i="5"/>
  <c r="D11" i="5"/>
  <c r="D10" i="5" s="1"/>
  <c r="C11" i="5"/>
  <c r="C10" i="5"/>
  <c r="AF11" i="4"/>
  <c r="D11" i="4"/>
  <c r="B11" i="4"/>
  <c r="AF11" i="26"/>
  <c r="AF10" i="26" s="1"/>
  <c r="D11" i="26"/>
  <c r="C11" i="26"/>
  <c r="C10" i="26" s="1"/>
  <c r="B11" i="26"/>
  <c r="AF11" i="25"/>
  <c r="D11" i="25"/>
  <c r="C11" i="25"/>
  <c r="B11" i="25"/>
  <c r="C11" i="24"/>
  <c r="B11" i="24"/>
  <c r="AF11" i="23"/>
  <c r="D11" i="23"/>
  <c r="C11" i="23"/>
  <c r="B11" i="23"/>
  <c r="AF11" i="3"/>
  <c r="D11" i="3"/>
  <c r="C11" i="3"/>
  <c r="C10" i="3" s="1"/>
  <c r="B11" i="3"/>
  <c r="AF11" i="2"/>
  <c r="D11" i="2"/>
  <c r="C11" i="2"/>
  <c r="B11" i="2"/>
  <c r="B10" i="2" s="1"/>
  <c r="C11" i="1"/>
  <c r="B11" i="1"/>
  <c r="AF11" i="29"/>
  <c r="D11" i="29"/>
  <c r="B11" i="29"/>
  <c r="AF11" i="30"/>
  <c r="C11" i="30"/>
  <c r="B11" i="30"/>
  <c r="D11" i="33"/>
  <c r="C11" i="33"/>
  <c r="B11" i="33"/>
  <c r="C40" i="35"/>
  <c r="B40" i="35"/>
  <c r="B39" i="35" s="1"/>
  <c r="AC42" i="35"/>
  <c r="AC41" i="35" s="1"/>
  <c r="AC43" i="35"/>
  <c r="AC30" i="35"/>
  <c r="R54" i="6"/>
  <c r="R8" i="6" s="1"/>
  <c r="I54" i="33"/>
  <c r="I177" i="33" s="1"/>
  <c r="AF39" i="4"/>
  <c r="C39" i="16"/>
  <c r="AF39" i="12"/>
  <c r="AF9" i="12" s="1"/>
  <c r="AF177" i="12" s="1"/>
  <c r="Z54" i="33"/>
  <c r="Z177" i="33" s="1"/>
  <c r="G54" i="26"/>
  <c r="AF10" i="23"/>
  <c r="B39" i="11"/>
  <c r="Y54" i="8"/>
  <c r="AA54" i="25"/>
  <c r="AA177" i="25" s="1"/>
  <c r="J54" i="10"/>
  <c r="J177" i="10" s="1"/>
  <c r="O177" i="10"/>
  <c r="W54" i="10"/>
  <c r="W177" i="10"/>
  <c r="AF10" i="9"/>
  <c r="B10" i="4"/>
  <c r="B39" i="12"/>
  <c r="B10" i="10"/>
  <c r="P54" i="14"/>
  <c r="P177" i="14" s="1"/>
  <c r="X54" i="14"/>
  <c r="X177" i="14"/>
  <c r="AF39" i="7"/>
  <c r="O54" i="30"/>
  <c r="R54" i="3"/>
  <c r="R177" i="3" s="1"/>
  <c r="C39" i="6"/>
  <c r="C39" i="21"/>
  <c r="R8" i="22"/>
  <c r="T177" i="22"/>
  <c r="T8" i="22"/>
  <c r="I8" i="22"/>
  <c r="I177" i="22"/>
  <c r="G54" i="22"/>
  <c r="X54" i="22"/>
  <c r="X177" i="22" s="1"/>
  <c r="H54" i="22"/>
  <c r="Q54" i="22"/>
  <c r="K177" i="22"/>
  <c r="K8" i="22"/>
  <c r="E54" i="21"/>
  <c r="C10" i="19"/>
  <c r="E54" i="17"/>
  <c r="X54" i="16"/>
  <c r="X177" i="16" s="1"/>
  <c r="G54" i="15"/>
  <c r="G177" i="15" s="1"/>
  <c r="C39" i="15"/>
  <c r="C39" i="10"/>
  <c r="I54" i="9"/>
  <c r="I177" i="9" s="1"/>
  <c r="W54" i="6"/>
  <c r="W177" i="6" s="1"/>
  <c r="K54" i="26"/>
  <c r="B39" i="26"/>
  <c r="J54" i="25"/>
  <c r="J177" i="25" s="1"/>
  <c r="B39" i="29"/>
  <c r="S54" i="30"/>
  <c r="AA54" i="30"/>
  <c r="AA177" i="30" s="1"/>
  <c r="B39" i="4"/>
  <c r="C39" i="25"/>
  <c r="C39" i="3"/>
  <c r="F54" i="2"/>
  <c r="F177" i="2" s="1"/>
  <c r="J54" i="2"/>
  <c r="S54" i="2"/>
  <c r="S177" i="2" s="1"/>
  <c r="N54" i="13"/>
  <c r="V54" i="11"/>
  <c r="V177" i="11" s="1"/>
  <c r="N54" i="7"/>
  <c r="E54" i="5"/>
  <c r="V54" i="2"/>
  <c r="V177" i="2" s="1"/>
  <c r="E54" i="33"/>
  <c r="N54" i="33"/>
  <c r="N8" i="33" s="1"/>
  <c r="V54" i="33"/>
  <c r="V177" i="33" s="1"/>
  <c r="E54" i="11"/>
  <c r="E54" i="3"/>
  <c r="N54" i="2"/>
  <c r="N8" i="2" s="1"/>
  <c r="V54" i="1"/>
  <c r="V177" i="1" s="1"/>
  <c r="N54" i="30"/>
  <c r="N177" i="30" s="1"/>
  <c r="E54" i="9"/>
  <c r="E54" i="25"/>
  <c r="C54" i="26"/>
  <c r="C39" i="14"/>
  <c r="C39" i="7"/>
  <c r="D10" i="21"/>
  <c r="H8" i="22"/>
  <c r="H177" i="22"/>
  <c r="X8" i="22"/>
  <c r="AC12" i="35"/>
  <c r="AF41" i="35"/>
  <c r="AF40" i="35" s="1"/>
  <c r="AF45" i="35"/>
  <c r="AF35" i="35"/>
  <c r="AF29" i="35"/>
  <c r="AF15" i="35"/>
  <c r="C39" i="35"/>
  <c r="C35" i="35"/>
  <c r="D35" i="35"/>
  <c r="B35" i="35"/>
  <c r="C29" i="35"/>
  <c r="D29" i="35"/>
  <c r="B29" i="35"/>
  <c r="C15" i="35"/>
  <c r="D15" i="35"/>
  <c r="B15" i="35"/>
  <c r="C11" i="35"/>
  <c r="D11" i="35"/>
  <c r="B11" i="35"/>
  <c r="Z8" i="33"/>
  <c r="Z8" i="30"/>
  <c r="X8" i="1"/>
  <c r="Y8" i="26"/>
  <c r="AA8" i="6"/>
  <c r="Z8" i="7"/>
  <c r="X8" i="8"/>
  <c r="W8" i="8"/>
  <c r="W8" i="10"/>
  <c r="Z8" i="13"/>
  <c r="Y8" i="14"/>
  <c r="X8" i="14"/>
  <c r="Z8" i="15"/>
  <c r="W8" i="15"/>
  <c r="X8" i="16"/>
  <c r="AF54" i="35"/>
  <c r="V8" i="33"/>
  <c r="I8" i="33"/>
  <c r="P8" i="1"/>
  <c r="V8" i="2"/>
  <c r="F8" i="2"/>
  <c r="G8" i="5"/>
  <c r="O8" i="7"/>
  <c r="L8" i="7"/>
  <c r="O8" i="8"/>
  <c r="R8" i="13"/>
  <c r="G8" i="15"/>
  <c r="H8" i="16"/>
  <c r="AC182" i="35"/>
  <c r="AC180" i="35"/>
  <c r="AC179" i="35"/>
  <c r="AC176" i="35"/>
  <c r="AC175" i="35"/>
  <c r="AC174" i="35"/>
  <c r="AC172" i="35"/>
  <c r="AC170" i="35" s="1"/>
  <c r="AC171" i="35"/>
  <c r="AC169" i="35"/>
  <c r="AC168" i="35"/>
  <c r="AC167" i="35"/>
  <c r="AC166" i="35"/>
  <c r="AC163" i="35"/>
  <c r="AC162" i="35"/>
  <c r="AC160" i="35"/>
  <c r="AC159" i="35"/>
  <c r="AC158" i="35"/>
  <c r="AC156" i="35"/>
  <c r="AC155" i="35"/>
  <c r="AC154" i="35"/>
  <c r="AC153" i="35"/>
  <c r="AC152" i="35"/>
  <c r="AC151" i="35"/>
  <c r="AC129" i="35"/>
  <c r="AC128" i="35"/>
  <c r="AC127" i="35"/>
  <c r="AC126" i="35"/>
  <c r="AC125" i="35"/>
  <c r="AC124" i="35"/>
  <c r="AC123" i="35"/>
  <c r="AC122" i="35"/>
  <c r="AC121" i="35"/>
  <c r="AC120" i="35"/>
  <c r="AC118" i="35"/>
  <c r="AC117" i="35"/>
  <c r="AC116" i="35"/>
  <c r="AC115" i="35"/>
  <c r="AC114" i="35"/>
  <c r="AC113" i="35"/>
  <c r="AC112" i="35"/>
  <c r="AC111" i="35"/>
  <c r="AC110" i="35"/>
  <c r="AC109" i="35"/>
  <c r="AC106" i="35"/>
  <c r="AC105" i="35"/>
  <c r="AC104" i="35"/>
  <c r="AC102" i="35"/>
  <c r="AC101" i="35"/>
  <c r="AC100" i="35"/>
  <c r="AC99" i="35"/>
  <c r="AC97" i="35"/>
  <c r="AC96" i="35"/>
  <c r="AC95" i="35"/>
  <c r="AC94" i="35"/>
  <c r="AC93" i="35"/>
  <c r="AC92" i="35"/>
  <c r="AC90" i="35"/>
  <c r="AC89" i="35"/>
  <c r="AC88" i="35"/>
  <c r="AC87" i="35"/>
  <c r="AC86" i="35"/>
  <c r="AC84" i="35"/>
  <c r="AC83" i="35"/>
  <c r="AC82" i="35"/>
  <c r="AC81" i="35"/>
  <c r="AC79" i="35"/>
  <c r="AC78" i="35"/>
  <c r="AC77" i="35"/>
  <c r="AC76" i="35"/>
  <c r="AC75" i="35"/>
  <c r="AC74" i="35"/>
  <c r="AC73" i="35"/>
  <c r="AC71" i="35"/>
  <c r="AC70" i="35"/>
  <c r="AC69" i="35"/>
  <c r="AC68" i="35"/>
  <c r="AC67" i="35"/>
  <c r="AC66" i="35"/>
  <c r="AC65" i="35"/>
  <c r="AC64" i="35"/>
  <c r="AC63" i="35"/>
  <c r="AC62" i="35"/>
  <c r="AC60" i="35"/>
  <c r="AC59" i="35"/>
  <c r="AC58" i="35"/>
  <c r="AC57" i="35"/>
  <c r="AC56" i="35"/>
  <c r="AC44" i="35"/>
  <c r="AC38" i="35"/>
  <c r="AC37" i="35"/>
  <c r="AC36" i="35"/>
  <c r="AC34" i="35"/>
  <c r="AC33" i="35"/>
  <c r="AC32" i="35"/>
  <c r="AC31" i="35"/>
  <c r="AC28" i="35"/>
  <c r="AC27" i="35"/>
  <c r="AC26" i="35"/>
  <c r="AC25" i="35"/>
  <c r="AC24" i="35"/>
  <c r="AC23" i="35"/>
  <c r="AC22" i="35"/>
  <c r="AC21" i="35"/>
  <c r="AC20" i="35"/>
  <c r="AC19" i="35"/>
  <c r="AC18" i="35"/>
  <c r="AC17" i="35"/>
  <c r="AC16" i="35"/>
  <c r="AC14" i="35"/>
  <c r="AC13" i="35"/>
  <c r="AC182" i="33"/>
  <c r="AC180" i="33"/>
  <c r="AC179" i="33"/>
  <c r="AC176" i="33"/>
  <c r="AC175" i="33"/>
  <c r="AC174" i="33"/>
  <c r="AC172" i="33"/>
  <c r="AC171" i="33"/>
  <c r="AC169" i="33"/>
  <c r="AC168" i="33"/>
  <c r="AC167" i="33"/>
  <c r="AC166" i="33"/>
  <c r="AC163" i="33"/>
  <c r="AC162" i="33"/>
  <c r="AC160" i="33"/>
  <c r="AC159" i="33"/>
  <c r="AC158" i="33"/>
  <c r="AC157" i="33"/>
  <c r="AC156" i="33"/>
  <c r="AC155" i="33"/>
  <c r="AC154" i="33"/>
  <c r="AC153" i="33"/>
  <c r="AC152" i="33"/>
  <c r="AC151" i="33"/>
  <c r="AC129" i="33"/>
  <c r="AC128" i="33"/>
  <c r="AC127" i="33"/>
  <c r="AC126" i="33"/>
  <c r="AC125" i="33"/>
  <c r="AC124" i="33"/>
  <c r="AC123" i="33"/>
  <c r="AC122" i="33"/>
  <c r="AC121" i="33"/>
  <c r="AC120" i="33"/>
  <c r="AC118" i="33"/>
  <c r="AC117" i="33"/>
  <c r="AC116" i="33"/>
  <c r="AC115" i="33"/>
  <c r="AC114" i="33"/>
  <c r="AC113" i="33"/>
  <c r="AC112" i="33"/>
  <c r="AC111" i="33"/>
  <c r="AC110" i="33"/>
  <c r="AC106" i="33"/>
  <c r="AC105" i="33"/>
  <c r="AC104" i="33"/>
  <c r="AC102" i="33"/>
  <c r="AC101" i="33"/>
  <c r="AC100" i="33"/>
  <c r="AC99" i="33"/>
  <c r="AC97" i="33"/>
  <c r="AC91" i="33" s="1"/>
  <c r="AC96" i="33"/>
  <c r="AC95" i="33"/>
  <c r="AC94" i="33"/>
  <c r="AC93" i="33"/>
  <c r="AC92" i="33"/>
  <c r="AC90" i="33"/>
  <c r="AC89" i="33"/>
  <c r="AC88" i="33"/>
  <c r="AC87" i="33"/>
  <c r="AC86" i="33"/>
  <c r="AC84" i="33"/>
  <c r="AC83" i="33"/>
  <c r="AC82" i="33"/>
  <c r="AC81" i="33"/>
  <c r="AC79" i="33"/>
  <c r="AC78" i="33"/>
  <c r="AC77" i="33"/>
  <c r="AC76" i="33"/>
  <c r="AC75" i="33"/>
  <c r="AC74" i="33"/>
  <c r="AC73" i="33"/>
  <c r="AC71" i="33"/>
  <c r="AC70" i="33"/>
  <c r="AC69" i="33"/>
  <c r="AC68" i="33"/>
  <c r="AC67" i="33"/>
  <c r="AC66" i="33"/>
  <c r="AC65" i="33"/>
  <c r="AC64" i="33"/>
  <c r="AC63" i="33"/>
  <c r="AC62" i="33"/>
  <c r="AC60" i="33"/>
  <c r="AC59" i="33"/>
  <c r="AC58" i="33"/>
  <c r="AC57" i="33"/>
  <c r="AC56" i="33"/>
  <c r="AC44" i="33"/>
  <c r="AC43" i="33"/>
  <c r="AC42" i="33"/>
  <c r="AC41" i="33"/>
  <c r="AC40" i="33" s="1"/>
  <c r="AC38" i="33"/>
  <c r="AC37" i="33"/>
  <c r="AC36" i="33"/>
  <c r="AC34" i="33"/>
  <c r="AC33" i="33"/>
  <c r="AC32" i="33"/>
  <c r="AC31" i="33"/>
  <c r="AC30" i="33"/>
  <c r="AC28" i="33"/>
  <c r="AC27" i="33"/>
  <c r="AC26" i="33"/>
  <c r="AC25" i="33"/>
  <c r="AC24" i="33"/>
  <c r="AC23" i="33"/>
  <c r="AC22" i="33"/>
  <c r="AC21" i="33"/>
  <c r="AC20" i="33"/>
  <c r="AC19" i="33"/>
  <c r="AC18" i="33"/>
  <c r="AC17" i="33"/>
  <c r="AC16" i="33"/>
  <c r="AC14" i="33"/>
  <c r="AC13" i="33"/>
  <c r="AC12" i="33"/>
  <c r="AC11" i="33" s="1"/>
  <c r="AC182" i="30"/>
  <c r="AC180" i="30"/>
  <c r="AC179" i="30"/>
  <c r="AC175" i="30"/>
  <c r="AC174" i="30"/>
  <c r="AC163" i="30"/>
  <c r="AC162" i="30"/>
  <c r="AC160" i="30"/>
  <c r="AC159" i="30"/>
  <c r="AC158" i="30"/>
  <c r="AC157" i="30"/>
  <c r="AC156" i="30"/>
  <c r="AC155" i="30"/>
  <c r="AC154" i="30"/>
  <c r="AC153" i="30"/>
  <c r="AC152" i="30"/>
  <c r="AC151" i="30"/>
  <c r="AC129" i="30"/>
  <c r="AC128" i="30"/>
  <c r="AC127" i="30"/>
  <c r="AC126" i="30"/>
  <c r="AC125" i="30"/>
  <c r="AC124" i="30"/>
  <c r="AC123" i="30"/>
  <c r="AC122" i="30"/>
  <c r="AC121" i="30"/>
  <c r="AC120" i="30"/>
  <c r="AC118" i="30"/>
  <c r="AC117" i="30"/>
  <c r="AC116" i="30"/>
  <c r="AC115" i="30"/>
  <c r="AC114" i="30"/>
  <c r="AC113" i="30"/>
  <c r="AC112" i="30"/>
  <c r="AC111" i="30"/>
  <c r="AC110" i="30"/>
  <c r="AC43" i="30"/>
  <c r="AC42" i="30"/>
  <c r="AC14" i="30"/>
  <c r="AC182" i="29"/>
  <c r="AC180" i="29"/>
  <c r="AC179" i="29"/>
  <c r="AC176" i="29"/>
  <c r="AC175" i="29"/>
  <c r="AC174" i="29"/>
  <c r="AC172" i="29"/>
  <c r="AC171" i="29"/>
  <c r="AC169" i="29"/>
  <c r="AC168" i="29"/>
  <c r="AC167" i="29"/>
  <c r="AC166" i="29"/>
  <c r="AC163" i="29"/>
  <c r="AC162" i="29"/>
  <c r="AC161" i="29" s="1"/>
  <c r="AC160" i="29"/>
  <c r="AC159" i="29"/>
  <c r="AC158" i="29"/>
  <c r="AC157" i="29"/>
  <c r="AC156" i="29"/>
  <c r="AC155" i="29"/>
  <c r="AC154" i="29"/>
  <c r="AC153" i="29"/>
  <c r="AC152" i="29"/>
  <c r="AC151" i="29"/>
  <c r="AC129" i="29"/>
  <c r="AC128" i="29"/>
  <c r="AC127" i="29"/>
  <c r="AC126" i="29"/>
  <c r="AC125" i="29"/>
  <c r="AC124" i="29"/>
  <c r="AC123" i="29"/>
  <c r="AC122" i="29"/>
  <c r="AC121" i="29"/>
  <c r="AC120" i="29"/>
  <c r="AC118" i="29"/>
  <c r="AC117" i="29"/>
  <c r="AC116" i="29"/>
  <c r="AC115" i="29"/>
  <c r="AC114" i="29"/>
  <c r="AC113" i="29"/>
  <c r="AC112" i="29"/>
  <c r="AC111" i="29"/>
  <c r="AC110" i="29"/>
  <c r="AC106" i="29"/>
  <c r="AC105" i="29"/>
  <c r="AC104" i="29"/>
  <c r="AC102" i="29"/>
  <c r="AC101" i="29"/>
  <c r="AC100" i="29"/>
  <c r="AC99" i="29"/>
  <c r="AC97" i="29"/>
  <c r="AC96" i="29"/>
  <c r="AC95" i="29"/>
  <c r="AC94" i="29"/>
  <c r="AC93" i="29"/>
  <c r="AC92" i="29"/>
  <c r="AC90" i="29"/>
  <c r="AC89" i="29"/>
  <c r="AC88" i="29"/>
  <c r="AC87" i="29"/>
  <c r="AC86" i="29"/>
  <c r="AC84" i="29"/>
  <c r="AC83" i="29"/>
  <c r="AC82" i="29"/>
  <c r="AC81" i="29"/>
  <c r="AC79" i="29"/>
  <c r="AC78" i="29"/>
  <c r="AC77" i="29"/>
  <c r="AC76" i="29"/>
  <c r="AC75" i="29"/>
  <c r="AC74" i="29"/>
  <c r="AC73" i="29"/>
  <c r="AC71" i="29"/>
  <c r="AC70" i="29"/>
  <c r="AC69" i="29"/>
  <c r="AC68" i="29"/>
  <c r="AC67" i="29"/>
  <c r="AC66" i="29"/>
  <c r="AC65" i="29"/>
  <c r="AC64" i="29"/>
  <c r="AC63" i="29"/>
  <c r="AC62" i="29"/>
  <c r="AC60" i="29"/>
  <c r="AC59" i="29"/>
  <c r="AC58" i="29"/>
  <c r="AC57" i="29"/>
  <c r="AC56" i="29"/>
  <c r="AC44" i="29"/>
  <c r="AC43" i="29"/>
  <c r="AC42" i="29"/>
  <c r="AC41" i="29"/>
  <c r="AC38" i="29"/>
  <c r="AC37" i="29"/>
  <c r="AC36" i="29"/>
  <c r="AC34" i="29"/>
  <c r="AC33" i="29"/>
  <c r="AC32" i="29"/>
  <c r="AC31" i="29"/>
  <c r="AC30" i="29"/>
  <c r="AC28" i="29"/>
  <c r="AC27" i="29"/>
  <c r="AC26" i="29"/>
  <c r="AC25" i="29"/>
  <c r="AC24" i="29"/>
  <c r="AC23" i="29"/>
  <c r="AC22" i="29"/>
  <c r="AC21" i="29"/>
  <c r="AC20" i="29"/>
  <c r="AC19" i="29"/>
  <c r="AC18" i="29"/>
  <c r="AC17" i="29"/>
  <c r="AC16" i="29"/>
  <c r="AC14" i="29"/>
  <c r="AC13" i="29"/>
  <c r="AC182" i="1"/>
  <c r="AC180" i="1"/>
  <c r="AC179" i="1"/>
  <c r="AC176" i="1"/>
  <c r="AC175" i="1"/>
  <c r="AC174" i="1"/>
  <c r="AC172" i="1"/>
  <c r="AC171" i="1"/>
  <c r="AC169" i="1"/>
  <c r="AC168" i="1"/>
  <c r="AC167" i="1"/>
  <c r="AC166" i="1"/>
  <c r="AC163" i="1"/>
  <c r="AC162" i="1"/>
  <c r="AC160" i="1"/>
  <c r="AC159" i="1"/>
  <c r="AC158" i="1"/>
  <c r="AC157" i="1"/>
  <c r="AC156" i="1"/>
  <c r="AC155" i="1"/>
  <c r="AC154" i="1"/>
  <c r="AC153" i="1"/>
  <c r="AC152" i="1"/>
  <c r="AC151" i="1"/>
  <c r="AC129" i="1"/>
  <c r="AC128" i="1"/>
  <c r="AC127" i="1"/>
  <c r="AC126" i="1"/>
  <c r="AC125" i="1"/>
  <c r="AC124" i="1"/>
  <c r="AC123" i="1"/>
  <c r="AC122" i="1"/>
  <c r="AC121" i="1"/>
  <c r="AC120" i="1"/>
  <c r="AC118" i="1"/>
  <c r="AC117" i="1"/>
  <c r="AC116" i="1"/>
  <c r="AC115" i="1"/>
  <c r="AC114" i="1"/>
  <c r="AC113" i="1"/>
  <c r="AC112" i="1"/>
  <c r="AC111" i="1"/>
  <c r="AC110" i="1"/>
  <c r="AC106" i="1"/>
  <c r="AC103" i="1" s="1"/>
  <c r="AC105" i="1"/>
  <c r="AC104" i="1"/>
  <c r="AC102" i="1"/>
  <c r="AC101" i="1"/>
  <c r="AC100" i="1"/>
  <c r="AC99" i="1"/>
  <c r="AC97" i="1"/>
  <c r="AC96" i="1"/>
  <c r="AC95" i="1"/>
  <c r="AC94" i="1"/>
  <c r="AC93" i="1"/>
  <c r="AC92" i="1"/>
  <c r="AC90" i="1"/>
  <c r="AC89" i="1"/>
  <c r="AC88" i="1"/>
  <c r="AC87" i="1"/>
  <c r="AC86" i="1"/>
  <c r="AC84" i="1"/>
  <c r="AC83" i="1"/>
  <c r="AC80" i="1" s="1"/>
  <c r="AC82" i="1"/>
  <c r="AC81" i="1"/>
  <c r="AC79" i="1"/>
  <c r="AC78" i="1"/>
  <c r="AC77" i="1"/>
  <c r="AC76" i="1"/>
  <c r="AC75" i="1"/>
  <c r="AC74" i="1"/>
  <c r="AC73" i="1"/>
  <c r="AC71" i="1"/>
  <c r="AC70" i="1"/>
  <c r="AC69" i="1"/>
  <c r="AC68" i="1"/>
  <c r="AC67" i="1"/>
  <c r="AC66" i="1"/>
  <c r="AC65" i="1"/>
  <c r="AC64" i="1"/>
  <c r="AC63" i="1"/>
  <c r="AC62" i="1"/>
  <c r="AC60" i="1"/>
  <c r="AC59" i="1"/>
  <c r="AC58" i="1"/>
  <c r="AC57" i="1"/>
  <c r="AC56" i="1"/>
  <c r="AC55" i="1" s="1"/>
  <c r="AC44" i="1"/>
  <c r="AC43" i="1"/>
  <c r="AC42" i="1"/>
  <c r="AC41" i="1"/>
  <c r="AC38" i="1"/>
  <c r="AC35" i="1" s="1"/>
  <c r="AC37" i="1"/>
  <c r="AC36" i="1"/>
  <c r="AC34" i="1"/>
  <c r="AC33" i="1"/>
  <c r="AC32" i="1"/>
  <c r="AC31" i="1"/>
  <c r="AC30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4" i="1"/>
  <c r="AC13" i="1"/>
  <c r="AC182" i="2"/>
  <c r="AC180" i="2"/>
  <c r="AC179" i="2"/>
  <c r="AC176" i="2"/>
  <c r="AC175" i="2"/>
  <c r="AC174" i="2"/>
  <c r="AC172" i="2"/>
  <c r="AC171" i="2"/>
  <c r="AC169" i="2"/>
  <c r="AC168" i="2"/>
  <c r="AC167" i="2"/>
  <c r="AC166" i="2"/>
  <c r="AC163" i="2"/>
  <c r="AC162" i="2"/>
  <c r="AC161" i="2" s="1"/>
  <c r="AC160" i="2"/>
  <c r="AC159" i="2"/>
  <c r="AC158" i="2"/>
  <c r="AC157" i="2"/>
  <c r="AC156" i="2"/>
  <c r="AC155" i="2"/>
  <c r="AC154" i="2"/>
  <c r="AC153" i="2"/>
  <c r="AC152" i="2"/>
  <c r="AC151" i="2"/>
  <c r="AC118" i="2"/>
  <c r="AC117" i="2"/>
  <c r="AC116" i="2"/>
  <c r="AC115" i="2"/>
  <c r="AC114" i="2"/>
  <c r="AC113" i="2"/>
  <c r="AC112" i="2"/>
  <c r="AC111" i="2"/>
  <c r="AC110" i="2"/>
  <c r="AC106" i="2"/>
  <c r="AC105" i="2"/>
  <c r="AC104" i="2"/>
  <c r="AC102" i="2"/>
  <c r="AC101" i="2"/>
  <c r="AC100" i="2"/>
  <c r="AC99" i="2"/>
  <c r="AC97" i="2"/>
  <c r="AC96" i="2"/>
  <c r="AC95" i="2"/>
  <c r="AC94" i="2"/>
  <c r="AC93" i="2"/>
  <c r="AC91" i="2" s="1"/>
  <c r="AC92" i="2"/>
  <c r="AC90" i="2"/>
  <c r="AC89" i="2"/>
  <c r="AC88" i="2"/>
  <c r="AC87" i="2"/>
  <c r="AC85" i="2" s="1"/>
  <c r="AC86" i="2"/>
  <c r="AC84" i="2"/>
  <c r="AC83" i="2"/>
  <c r="AC82" i="2"/>
  <c r="AC81" i="2"/>
  <c r="AC79" i="2"/>
  <c r="AC78" i="2"/>
  <c r="AC77" i="2"/>
  <c r="AC76" i="2"/>
  <c r="AC75" i="2"/>
  <c r="AC74" i="2"/>
  <c r="AC73" i="2"/>
  <c r="AC71" i="2"/>
  <c r="AC70" i="2"/>
  <c r="AC69" i="2"/>
  <c r="AC68" i="2"/>
  <c r="AC67" i="2"/>
  <c r="AC66" i="2"/>
  <c r="AC65" i="2"/>
  <c r="AC64" i="2"/>
  <c r="AC63" i="2"/>
  <c r="AC62" i="2"/>
  <c r="AC60" i="2"/>
  <c r="AC59" i="2"/>
  <c r="AC58" i="2"/>
  <c r="AC57" i="2"/>
  <c r="AC56" i="2"/>
  <c r="AC44" i="2"/>
  <c r="AC43" i="2"/>
  <c r="AC42" i="2"/>
  <c r="AC41" i="2"/>
  <c r="AC38" i="2"/>
  <c r="AC37" i="2"/>
  <c r="AC36" i="2"/>
  <c r="AC34" i="2"/>
  <c r="AC33" i="2"/>
  <c r="AC32" i="2"/>
  <c r="AC31" i="2"/>
  <c r="AC30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4" i="2"/>
  <c r="AC13" i="2"/>
  <c r="AC182" i="3"/>
  <c r="AC180" i="3"/>
  <c r="AC179" i="3"/>
  <c r="AC176" i="3"/>
  <c r="AC175" i="3"/>
  <c r="AC174" i="3"/>
  <c r="AC172" i="3"/>
  <c r="AC171" i="3"/>
  <c r="AC169" i="3"/>
  <c r="AC168" i="3"/>
  <c r="AC167" i="3"/>
  <c r="AC166" i="3"/>
  <c r="AC163" i="3"/>
  <c r="AC162" i="3"/>
  <c r="AC160" i="3"/>
  <c r="AC159" i="3"/>
  <c r="AC158" i="3"/>
  <c r="AC157" i="3"/>
  <c r="AC156" i="3"/>
  <c r="AC155" i="3"/>
  <c r="AC154" i="3"/>
  <c r="AC153" i="3"/>
  <c r="AC152" i="3"/>
  <c r="AC151" i="3"/>
  <c r="AC129" i="3"/>
  <c r="AC128" i="3"/>
  <c r="AC127" i="3"/>
  <c r="AC126" i="3"/>
  <c r="AC125" i="3"/>
  <c r="AC124" i="3"/>
  <c r="AC123" i="3"/>
  <c r="AC122" i="3"/>
  <c r="AC121" i="3"/>
  <c r="AC120" i="3"/>
  <c r="AC118" i="3"/>
  <c r="AC117" i="3"/>
  <c r="AC116" i="3"/>
  <c r="AC115" i="3"/>
  <c r="AC114" i="3"/>
  <c r="AC113" i="3"/>
  <c r="AC112" i="3"/>
  <c r="AC111" i="3"/>
  <c r="AC110" i="3"/>
  <c r="AC106" i="3"/>
  <c r="AC105" i="3"/>
  <c r="AC104" i="3"/>
  <c r="AC102" i="3"/>
  <c r="AC101" i="3"/>
  <c r="AC100" i="3"/>
  <c r="AC99" i="3"/>
  <c r="AC97" i="3"/>
  <c r="AC96" i="3"/>
  <c r="AC95" i="3"/>
  <c r="AC94" i="3"/>
  <c r="AC93" i="3"/>
  <c r="AC92" i="3"/>
  <c r="AC90" i="3"/>
  <c r="AC89" i="3"/>
  <c r="AC88" i="3"/>
  <c r="AC87" i="3"/>
  <c r="AC86" i="3"/>
  <c r="AC84" i="3"/>
  <c r="AC83" i="3"/>
  <c r="AC82" i="3"/>
  <c r="AC81" i="3"/>
  <c r="AC79" i="3"/>
  <c r="AC78" i="3"/>
  <c r="AC77" i="3"/>
  <c r="AC76" i="3"/>
  <c r="AC75" i="3"/>
  <c r="AC74" i="3"/>
  <c r="AC73" i="3"/>
  <c r="AC71" i="3"/>
  <c r="AC70" i="3"/>
  <c r="AC69" i="3"/>
  <c r="AC68" i="3"/>
  <c r="AC67" i="3"/>
  <c r="AC61" i="3" s="1"/>
  <c r="AC66" i="3"/>
  <c r="AC65" i="3"/>
  <c r="AC64" i="3"/>
  <c r="AC63" i="3"/>
  <c r="AC62" i="3"/>
  <c r="AC60" i="3"/>
  <c r="AC59" i="3"/>
  <c r="AC58" i="3"/>
  <c r="AC55" i="3" s="1"/>
  <c r="AC57" i="3"/>
  <c r="AC56" i="3"/>
  <c r="AC44" i="3"/>
  <c r="AC43" i="3"/>
  <c r="AC42" i="3"/>
  <c r="AC41" i="3"/>
  <c r="AC38" i="3"/>
  <c r="AC37" i="3"/>
  <c r="AC35" i="3" s="1"/>
  <c r="AC36" i="3"/>
  <c r="AC34" i="3"/>
  <c r="AC33" i="3"/>
  <c r="AC32" i="3"/>
  <c r="AC31" i="3"/>
  <c r="AC30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4" i="3"/>
  <c r="AC13" i="3"/>
  <c r="AC182" i="23"/>
  <c r="AC180" i="23"/>
  <c r="AC179" i="23"/>
  <c r="AC176" i="23"/>
  <c r="AC175" i="23"/>
  <c r="AC174" i="23"/>
  <c r="AC172" i="23"/>
  <c r="AC171" i="23"/>
  <c r="AC169" i="23"/>
  <c r="AC168" i="23"/>
  <c r="AC167" i="23"/>
  <c r="AC166" i="23"/>
  <c r="AC163" i="23"/>
  <c r="AC162" i="23"/>
  <c r="AC161" i="23" s="1"/>
  <c r="AC160" i="23"/>
  <c r="AC159" i="23"/>
  <c r="AC158" i="23"/>
  <c r="AC157" i="23"/>
  <c r="AC156" i="23"/>
  <c r="AC155" i="23"/>
  <c r="AC154" i="23"/>
  <c r="AC153" i="23"/>
  <c r="AC152" i="23"/>
  <c r="AC151" i="23"/>
  <c r="AC129" i="23"/>
  <c r="AC128" i="23"/>
  <c r="AC127" i="23"/>
  <c r="AC126" i="23"/>
  <c r="AC125" i="23"/>
  <c r="AC124" i="23"/>
  <c r="AC123" i="23"/>
  <c r="AC122" i="23"/>
  <c r="AC121" i="23"/>
  <c r="AC120" i="23"/>
  <c r="AC118" i="23"/>
  <c r="AC117" i="23"/>
  <c r="AC116" i="23"/>
  <c r="AC115" i="23"/>
  <c r="AC114" i="23"/>
  <c r="AC113" i="23"/>
  <c r="AC112" i="23"/>
  <c r="AC111" i="23"/>
  <c r="AC110" i="23"/>
  <c r="AC106" i="23"/>
  <c r="AC105" i="23"/>
  <c r="AC104" i="23"/>
  <c r="AC102" i="23"/>
  <c r="AC101" i="23"/>
  <c r="AC98" i="23" s="1"/>
  <c r="AC100" i="23"/>
  <c r="AC99" i="23"/>
  <c r="AC97" i="23"/>
  <c r="AC91" i="23" s="1"/>
  <c r="AC96" i="23"/>
  <c r="AC95" i="23"/>
  <c r="AC94" i="23"/>
  <c r="AC93" i="23"/>
  <c r="AC92" i="23"/>
  <c r="AC90" i="23"/>
  <c r="AC89" i="23"/>
  <c r="AC88" i="23"/>
  <c r="AC87" i="23"/>
  <c r="AC86" i="23"/>
  <c r="AC84" i="23"/>
  <c r="AC83" i="23"/>
  <c r="AC82" i="23"/>
  <c r="AC81" i="23"/>
  <c r="AC79" i="23"/>
  <c r="AC78" i="23"/>
  <c r="AC77" i="23"/>
  <c r="AC76" i="23"/>
  <c r="AC75" i="23"/>
  <c r="AC74" i="23"/>
  <c r="AC73" i="23"/>
  <c r="AC71" i="23"/>
  <c r="AC70" i="23"/>
  <c r="AC69" i="23"/>
  <c r="AC68" i="23"/>
  <c r="AC67" i="23"/>
  <c r="AC66" i="23"/>
  <c r="AC65" i="23"/>
  <c r="AC64" i="23"/>
  <c r="AC63" i="23"/>
  <c r="AC62" i="23"/>
  <c r="AC60" i="23"/>
  <c r="AC59" i="23"/>
  <c r="AC58" i="23"/>
  <c r="AC57" i="23"/>
  <c r="AC56" i="23"/>
  <c r="AC44" i="23"/>
  <c r="AC43" i="23"/>
  <c r="AC42" i="23"/>
  <c r="AC41" i="23"/>
  <c r="AC40" i="23" s="1"/>
  <c r="AC38" i="23"/>
  <c r="AC37" i="23"/>
  <c r="AC36" i="23"/>
  <c r="AC34" i="23"/>
  <c r="AC33" i="23"/>
  <c r="AC32" i="23"/>
  <c r="AC31" i="23"/>
  <c r="AC30" i="23"/>
  <c r="AC28" i="23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4" i="23"/>
  <c r="AC13" i="23"/>
  <c r="AC182" i="24"/>
  <c r="AC180" i="24"/>
  <c r="AC179" i="24"/>
  <c r="AC176" i="24"/>
  <c r="AC175" i="24"/>
  <c r="AC174" i="24"/>
  <c r="AC172" i="24"/>
  <c r="AC171" i="24"/>
  <c r="AC169" i="24"/>
  <c r="AC168" i="24"/>
  <c r="AC167" i="24"/>
  <c r="AC163" i="24"/>
  <c r="AC162" i="24"/>
  <c r="AC160" i="24"/>
  <c r="AC159" i="24"/>
  <c r="AC158" i="24"/>
  <c r="AC157" i="24"/>
  <c r="AC156" i="24"/>
  <c r="AC155" i="24"/>
  <c r="AC154" i="24"/>
  <c r="AC153" i="24"/>
  <c r="AC152" i="24"/>
  <c r="AC151" i="24"/>
  <c r="AC129" i="24"/>
  <c r="AC128" i="24"/>
  <c r="AC127" i="24"/>
  <c r="AC126" i="24"/>
  <c r="AC125" i="24"/>
  <c r="AC124" i="24"/>
  <c r="AC123" i="24"/>
  <c r="AC122" i="24"/>
  <c r="AC121" i="24"/>
  <c r="AC120" i="24"/>
  <c r="AC118" i="24"/>
  <c r="AC117" i="24"/>
  <c r="AC116" i="24"/>
  <c r="AC115" i="24"/>
  <c r="AC114" i="24"/>
  <c r="AC113" i="24"/>
  <c r="AC112" i="24"/>
  <c r="AC111" i="24"/>
  <c r="AC110" i="24"/>
  <c r="AC106" i="24"/>
  <c r="AC105" i="24"/>
  <c r="AC104" i="24"/>
  <c r="AC102" i="24"/>
  <c r="AC101" i="24"/>
  <c r="AC100" i="24"/>
  <c r="AC99" i="24"/>
  <c r="AC97" i="24"/>
  <c r="AC96" i="24"/>
  <c r="AC95" i="24"/>
  <c r="AC94" i="24"/>
  <c r="AC93" i="24"/>
  <c r="AC92" i="24"/>
  <c r="AC90" i="24"/>
  <c r="AC89" i="24"/>
  <c r="AC88" i="24"/>
  <c r="AC87" i="24"/>
  <c r="AC86" i="24"/>
  <c r="AC84" i="24"/>
  <c r="AC83" i="24"/>
  <c r="AC82" i="24"/>
  <c r="AC81" i="24"/>
  <c r="AC79" i="24"/>
  <c r="AC78" i="24"/>
  <c r="AC77" i="24"/>
  <c r="AC76" i="24"/>
  <c r="AC75" i="24"/>
  <c r="AC74" i="24"/>
  <c r="AC73" i="24"/>
  <c r="AC71" i="24"/>
  <c r="AC70" i="24"/>
  <c r="AC69" i="24"/>
  <c r="AC68" i="24"/>
  <c r="AC67" i="24"/>
  <c r="AC66" i="24"/>
  <c r="AC65" i="24"/>
  <c r="AC64" i="24"/>
  <c r="AC63" i="24"/>
  <c r="AC62" i="24"/>
  <c r="AC60" i="24"/>
  <c r="AC59" i="24"/>
  <c r="AC58" i="24"/>
  <c r="AC57" i="24"/>
  <c r="AC56" i="24"/>
  <c r="AC44" i="24"/>
  <c r="AC43" i="24"/>
  <c r="AC42" i="24"/>
  <c r="AC41" i="24"/>
  <c r="AC40" i="24" s="1"/>
  <c r="AC38" i="24"/>
  <c r="AC37" i="24"/>
  <c r="AC36" i="24"/>
  <c r="AC34" i="24"/>
  <c r="AC33" i="24"/>
  <c r="AC32" i="24"/>
  <c r="AC31" i="24"/>
  <c r="AC30" i="24"/>
  <c r="AC28" i="24"/>
  <c r="AC27" i="24"/>
  <c r="AC26" i="24"/>
  <c r="AC25" i="24"/>
  <c r="AC24" i="24"/>
  <c r="AC23" i="24"/>
  <c r="AC22" i="24"/>
  <c r="AC21" i="24"/>
  <c r="AC20" i="24"/>
  <c r="AC19" i="24"/>
  <c r="AC18" i="24"/>
  <c r="AC17" i="24"/>
  <c r="AC16" i="24"/>
  <c r="AC14" i="24"/>
  <c r="AC13" i="24"/>
  <c r="AC182" i="25"/>
  <c r="AC180" i="25"/>
  <c r="AC179" i="25"/>
  <c r="AC176" i="25"/>
  <c r="AC175" i="25"/>
  <c r="AC174" i="25"/>
  <c r="AC172" i="25"/>
  <c r="AC171" i="25"/>
  <c r="AC170" i="25" s="1"/>
  <c r="AC169" i="25"/>
  <c r="AC168" i="25"/>
  <c r="AC167" i="25"/>
  <c r="AC166" i="25"/>
  <c r="AC163" i="25"/>
  <c r="AC162" i="25"/>
  <c r="AC160" i="25"/>
  <c r="AC159" i="25"/>
  <c r="AC158" i="25"/>
  <c r="AC157" i="25"/>
  <c r="AC156" i="25"/>
  <c r="AC155" i="25"/>
  <c r="AC154" i="25"/>
  <c r="AC153" i="25"/>
  <c r="AC152" i="25"/>
  <c r="AC151" i="25"/>
  <c r="AC129" i="25"/>
  <c r="AC128" i="25"/>
  <c r="AC127" i="25"/>
  <c r="AC126" i="25"/>
  <c r="AC125" i="25"/>
  <c r="AC124" i="25"/>
  <c r="AC123" i="25"/>
  <c r="AC122" i="25"/>
  <c r="AC121" i="25"/>
  <c r="AC120" i="25"/>
  <c r="AC118" i="25"/>
  <c r="AC117" i="25"/>
  <c r="AC116" i="25"/>
  <c r="AC115" i="25"/>
  <c r="AC114" i="25"/>
  <c r="AC113" i="25"/>
  <c r="AC112" i="25"/>
  <c r="AC111" i="25"/>
  <c r="AC110" i="25"/>
  <c r="AC106" i="25"/>
  <c r="AC105" i="25"/>
  <c r="AC104" i="25"/>
  <c r="AC102" i="25"/>
  <c r="AC101" i="25"/>
  <c r="AC100" i="25"/>
  <c r="AC99" i="25"/>
  <c r="AC97" i="25"/>
  <c r="AC96" i="25"/>
  <c r="AC95" i="25"/>
  <c r="AC94" i="25"/>
  <c r="AC93" i="25"/>
  <c r="AC92" i="25"/>
  <c r="AC91" i="25" s="1"/>
  <c r="AC90" i="25"/>
  <c r="AC89" i="25"/>
  <c r="AC88" i="25"/>
  <c r="AC87" i="25"/>
  <c r="AC86" i="25"/>
  <c r="AC84" i="25"/>
  <c r="AC83" i="25"/>
  <c r="AC82" i="25"/>
  <c r="AC80" i="25" s="1"/>
  <c r="AC81" i="25"/>
  <c r="AC79" i="25"/>
  <c r="AC78" i="25"/>
  <c r="AC77" i="25"/>
  <c r="AC76" i="25"/>
  <c r="AC75" i="25"/>
  <c r="AC74" i="25"/>
  <c r="AC73" i="25"/>
  <c r="AC71" i="25"/>
  <c r="AC70" i="25"/>
  <c r="AC69" i="25"/>
  <c r="AC68" i="25"/>
  <c r="AC67" i="25"/>
  <c r="AC66" i="25"/>
  <c r="AC65" i="25"/>
  <c r="AC64" i="25"/>
  <c r="AC63" i="25"/>
  <c r="AC62" i="25"/>
  <c r="AC60" i="25"/>
  <c r="AC59" i="25"/>
  <c r="AC58" i="25"/>
  <c r="AC55" i="25" s="1"/>
  <c r="AC57" i="25"/>
  <c r="AC56" i="25"/>
  <c r="AC44" i="25"/>
  <c r="AC43" i="25"/>
  <c r="AC42" i="25"/>
  <c r="AC41" i="25"/>
  <c r="AC38" i="25"/>
  <c r="AC37" i="25"/>
  <c r="AC36" i="25"/>
  <c r="AC34" i="25"/>
  <c r="AC33" i="25"/>
  <c r="AC32" i="25"/>
  <c r="AC31" i="25"/>
  <c r="AC30" i="25"/>
  <c r="AC28" i="25"/>
  <c r="AC27" i="25"/>
  <c r="AC26" i="25"/>
  <c r="AC25" i="25"/>
  <c r="AC24" i="25"/>
  <c r="AC23" i="25"/>
  <c r="AC22" i="25"/>
  <c r="AC21" i="25"/>
  <c r="AC20" i="25"/>
  <c r="AC19" i="25"/>
  <c r="AC18" i="25"/>
  <c r="AC17" i="25"/>
  <c r="AC16" i="25"/>
  <c r="AC14" i="25"/>
  <c r="AC13" i="25"/>
  <c r="AC182" i="26"/>
  <c r="AC180" i="26"/>
  <c r="AC179" i="26"/>
  <c r="AC176" i="26"/>
  <c r="AC175" i="26"/>
  <c r="AC174" i="26"/>
  <c r="AC172" i="26"/>
  <c r="AC171" i="26"/>
  <c r="AC169" i="26"/>
  <c r="AC168" i="26"/>
  <c r="AC167" i="26"/>
  <c r="AC166" i="26"/>
  <c r="AC163" i="26"/>
  <c r="AC162" i="26"/>
  <c r="AC160" i="26"/>
  <c r="AC159" i="26"/>
  <c r="AC158" i="26"/>
  <c r="AC157" i="26"/>
  <c r="AC156" i="26"/>
  <c r="AC155" i="26"/>
  <c r="AC154" i="26"/>
  <c r="AC153" i="26"/>
  <c r="AC152" i="26"/>
  <c r="AC151" i="26"/>
  <c r="AC129" i="26"/>
  <c r="AC128" i="26"/>
  <c r="AC127" i="26"/>
  <c r="AC126" i="26"/>
  <c r="AC125" i="26"/>
  <c r="AC124" i="26"/>
  <c r="AC123" i="26"/>
  <c r="AC122" i="26"/>
  <c r="AC121" i="26"/>
  <c r="AC120" i="26"/>
  <c r="AC118" i="26"/>
  <c r="AC117" i="26"/>
  <c r="AC116" i="26"/>
  <c r="AC115" i="26"/>
  <c r="AC114" i="26"/>
  <c r="AC113" i="26"/>
  <c r="AC112" i="26"/>
  <c r="AC111" i="26"/>
  <c r="AC110" i="26"/>
  <c r="AC106" i="26"/>
  <c r="AC105" i="26"/>
  <c r="AC104" i="26"/>
  <c r="AC103" i="26" s="1"/>
  <c r="AC102" i="26"/>
  <c r="AC101" i="26"/>
  <c r="AC98" i="26" s="1"/>
  <c r="AC100" i="26"/>
  <c r="AC99" i="26"/>
  <c r="AC97" i="26"/>
  <c r="AC96" i="26"/>
  <c r="AC95" i="26"/>
  <c r="AC94" i="26"/>
  <c r="AC93" i="26"/>
  <c r="AC92" i="26"/>
  <c r="AC90" i="26"/>
  <c r="AC89" i="26"/>
  <c r="AC88" i="26"/>
  <c r="AC87" i="26"/>
  <c r="AC86" i="26"/>
  <c r="AC84" i="26"/>
  <c r="AC83" i="26"/>
  <c r="AC82" i="26"/>
  <c r="AC81" i="26"/>
  <c r="AC79" i="26"/>
  <c r="AC78" i="26"/>
  <c r="AC77" i="26"/>
  <c r="AC76" i="26"/>
  <c r="AC75" i="26"/>
  <c r="AC74" i="26"/>
  <c r="AC73" i="26"/>
  <c r="AC71" i="26"/>
  <c r="AC70" i="26"/>
  <c r="AC69" i="26"/>
  <c r="AC68" i="26"/>
  <c r="AC67" i="26"/>
  <c r="AC66" i="26"/>
  <c r="AC65" i="26"/>
  <c r="AC64" i="26"/>
  <c r="AC63" i="26"/>
  <c r="AC62" i="26"/>
  <c r="AC60" i="26"/>
  <c r="AC59" i="26"/>
  <c r="AC58" i="26"/>
  <c r="AC57" i="26"/>
  <c r="AC56" i="26"/>
  <c r="AC44" i="26"/>
  <c r="AC43" i="26"/>
  <c r="AC42" i="26"/>
  <c r="AC41" i="26"/>
  <c r="AC40" i="26" s="1"/>
  <c r="AC38" i="26"/>
  <c r="AC37" i="26"/>
  <c r="AC36" i="26"/>
  <c r="AC35" i="26" s="1"/>
  <c r="AC34" i="26"/>
  <c r="AC33" i="26"/>
  <c r="AC32" i="26"/>
  <c r="AC31" i="26"/>
  <c r="AC30" i="26"/>
  <c r="AC28" i="26"/>
  <c r="AC27" i="26"/>
  <c r="AC26" i="26"/>
  <c r="AC25" i="26"/>
  <c r="AC24" i="26"/>
  <c r="AC23" i="26"/>
  <c r="AC22" i="26"/>
  <c r="AC21" i="26"/>
  <c r="AC20" i="26"/>
  <c r="AC19" i="26"/>
  <c r="AC18" i="26"/>
  <c r="AC17" i="26"/>
  <c r="AC16" i="26"/>
  <c r="AC14" i="26"/>
  <c r="AC13" i="26"/>
  <c r="AC182" i="4"/>
  <c r="AC180" i="4"/>
  <c r="AC179" i="4"/>
  <c r="AC176" i="4"/>
  <c r="AC175" i="4"/>
  <c r="AC174" i="4"/>
  <c r="AC172" i="4"/>
  <c r="AC171" i="4"/>
  <c r="AC169" i="4"/>
  <c r="AC168" i="4"/>
  <c r="AC167" i="4"/>
  <c r="AC166" i="4"/>
  <c r="AC165" i="4" s="1"/>
  <c r="AC163" i="4"/>
  <c r="AC162" i="4"/>
  <c r="AC160" i="4"/>
  <c r="AC159" i="4"/>
  <c r="AC158" i="4"/>
  <c r="AC157" i="4"/>
  <c r="AC156" i="4"/>
  <c r="AC155" i="4"/>
  <c r="AC154" i="4"/>
  <c r="AC153" i="4"/>
  <c r="AC152" i="4"/>
  <c r="AC151" i="4"/>
  <c r="AC129" i="4"/>
  <c r="AC128" i="4"/>
  <c r="AC127" i="4"/>
  <c r="AC126" i="4"/>
  <c r="AC125" i="4"/>
  <c r="AC124" i="4"/>
  <c r="AC123" i="4"/>
  <c r="AC122" i="4"/>
  <c r="AC121" i="4"/>
  <c r="AC120" i="4"/>
  <c r="AC118" i="4"/>
  <c r="AC117" i="4"/>
  <c r="AC116" i="4"/>
  <c r="AC115" i="4"/>
  <c r="AC114" i="4"/>
  <c r="AC113" i="4"/>
  <c r="AC112" i="4"/>
  <c r="AC111" i="4"/>
  <c r="AC110" i="4"/>
  <c r="AC106" i="4"/>
  <c r="AC103" i="4" s="1"/>
  <c r="AC105" i="4"/>
  <c r="AC104" i="4"/>
  <c r="AC102" i="4"/>
  <c r="AC101" i="4"/>
  <c r="AC100" i="4"/>
  <c r="AC98" i="4" s="1"/>
  <c r="AC99" i="4"/>
  <c r="AC97" i="4"/>
  <c r="AC96" i="4"/>
  <c r="AC95" i="4"/>
  <c r="AC94" i="4"/>
  <c r="AC93" i="4"/>
  <c r="AC92" i="4"/>
  <c r="AC90" i="4"/>
  <c r="AC89" i="4"/>
  <c r="AC88" i="4"/>
  <c r="AC87" i="4"/>
  <c r="AC86" i="4"/>
  <c r="AC84" i="4"/>
  <c r="AC83" i="4"/>
  <c r="AC82" i="4"/>
  <c r="AC81" i="4"/>
  <c r="AC79" i="4"/>
  <c r="AC78" i="4"/>
  <c r="AC77" i="4"/>
  <c r="AC76" i="4"/>
  <c r="AC75" i="4"/>
  <c r="AC74" i="4"/>
  <c r="AC73" i="4"/>
  <c r="AC71" i="4"/>
  <c r="AC70" i="4"/>
  <c r="AC69" i="4"/>
  <c r="AC68" i="4"/>
  <c r="AC67" i="4"/>
  <c r="AC66" i="4"/>
  <c r="AC65" i="4"/>
  <c r="AC64" i="4"/>
  <c r="AC63" i="4"/>
  <c r="AC62" i="4"/>
  <c r="AC60" i="4"/>
  <c r="AC59" i="4"/>
  <c r="AC58" i="4"/>
  <c r="AC57" i="4"/>
  <c r="AC56" i="4"/>
  <c r="AC44" i="4"/>
  <c r="AC43" i="4"/>
  <c r="AC42" i="4"/>
  <c r="AC41" i="4"/>
  <c r="AC38" i="4"/>
  <c r="AC35" i="4" s="1"/>
  <c r="AC37" i="4"/>
  <c r="AC36" i="4"/>
  <c r="AC34" i="4"/>
  <c r="AC33" i="4"/>
  <c r="AC32" i="4"/>
  <c r="AC29" i="4" s="1"/>
  <c r="AC31" i="4"/>
  <c r="AC30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3" i="4"/>
  <c r="AC182" i="5"/>
  <c r="AC180" i="5"/>
  <c r="AC179" i="5"/>
  <c r="AC176" i="5"/>
  <c r="AC175" i="5"/>
  <c r="AC174" i="5"/>
  <c r="AC172" i="5"/>
  <c r="AC171" i="5"/>
  <c r="AC170" i="5" s="1"/>
  <c r="AC169" i="5"/>
  <c r="AC168" i="5"/>
  <c r="AC167" i="5"/>
  <c r="AC165" i="5" s="1"/>
  <c r="AC166" i="5"/>
  <c r="AC163" i="5"/>
  <c r="AC162" i="5"/>
  <c r="AC160" i="5"/>
  <c r="AC159" i="5"/>
  <c r="AC158" i="5"/>
  <c r="AC157" i="5"/>
  <c r="AC156" i="5"/>
  <c r="AC155" i="5"/>
  <c r="AC154" i="5"/>
  <c r="AC153" i="5"/>
  <c r="AC152" i="5"/>
  <c r="AC151" i="5"/>
  <c r="AC129" i="5"/>
  <c r="AC128" i="5"/>
  <c r="AC127" i="5"/>
  <c r="AC126" i="5"/>
  <c r="AC125" i="5"/>
  <c r="AC124" i="5"/>
  <c r="AC123" i="5"/>
  <c r="AC122" i="5"/>
  <c r="AC121" i="5"/>
  <c r="AC120" i="5"/>
  <c r="AC118" i="5"/>
  <c r="AC117" i="5"/>
  <c r="AC116" i="5"/>
  <c r="AC115" i="5"/>
  <c r="AC114" i="5"/>
  <c r="AC113" i="5"/>
  <c r="AC112" i="5"/>
  <c r="AC111" i="5"/>
  <c r="AC110" i="5"/>
  <c r="AC106" i="5"/>
  <c r="AC105" i="5"/>
  <c r="AC104" i="5"/>
  <c r="AC102" i="5"/>
  <c r="AC101" i="5"/>
  <c r="AC100" i="5"/>
  <c r="AC99" i="5"/>
  <c r="AC97" i="5"/>
  <c r="AC96" i="5"/>
  <c r="AC95" i="5"/>
  <c r="AC94" i="5"/>
  <c r="AC93" i="5"/>
  <c r="AC92" i="5"/>
  <c r="AC90" i="5"/>
  <c r="AC89" i="5"/>
  <c r="AC88" i="5"/>
  <c r="AC87" i="5"/>
  <c r="AC86" i="5"/>
  <c r="AC84" i="5"/>
  <c r="AC83" i="5"/>
  <c r="AC82" i="5"/>
  <c r="AC81" i="5"/>
  <c r="AC79" i="5"/>
  <c r="AC78" i="5"/>
  <c r="AC77" i="5"/>
  <c r="AC76" i="5"/>
  <c r="AC75" i="5"/>
  <c r="AC74" i="5"/>
  <c r="AC73" i="5"/>
  <c r="AC71" i="5"/>
  <c r="AC70" i="5"/>
  <c r="AC69" i="5"/>
  <c r="AC68" i="5"/>
  <c r="AC67" i="5"/>
  <c r="AC66" i="5"/>
  <c r="AC65" i="5"/>
  <c r="AC64" i="5"/>
  <c r="AC63" i="5"/>
  <c r="AC62" i="5"/>
  <c r="AC60" i="5"/>
  <c r="AC59" i="5"/>
  <c r="AC58" i="5"/>
  <c r="AC57" i="5"/>
  <c r="AC56" i="5"/>
  <c r="AC44" i="5"/>
  <c r="AC43" i="5"/>
  <c r="AC42" i="5"/>
  <c r="AC41" i="5"/>
  <c r="AC38" i="5"/>
  <c r="AC37" i="5"/>
  <c r="AC36" i="5"/>
  <c r="AC34" i="5"/>
  <c r="AC33" i="5"/>
  <c r="AC32" i="5"/>
  <c r="AC31" i="5"/>
  <c r="AC30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4" i="5"/>
  <c r="AC13" i="5"/>
  <c r="AC182" i="6"/>
  <c r="AC180" i="6"/>
  <c r="AC179" i="6"/>
  <c r="AC176" i="6"/>
  <c r="AC175" i="6"/>
  <c r="AC174" i="6"/>
  <c r="AC172" i="6"/>
  <c r="AC171" i="6"/>
  <c r="AC169" i="6"/>
  <c r="AC168" i="6"/>
  <c r="AC167" i="6"/>
  <c r="AC166" i="6"/>
  <c r="AC163" i="6"/>
  <c r="AC162" i="6"/>
  <c r="AC161" i="6" s="1"/>
  <c r="AC160" i="6"/>
  <c r="AC159" i="6"/>
  <c r="AC158" i="6"/>
  <c r="AC157" i="6"/>
  <c r="AC156" i="6"/>
  <c r="AC155" i="6"/>
  <c r="AC154" i="6"/>
  <c r="AC153" i="6"/>
  <c r="AC152" i="6"/>
  <c r="AC151" i="6"/>
  <c r="AC129" i="6"/>
  <c r="AC128" i="6"/>
  <c r="AC127" i="6"/>
  <c r="AC126" i="6"/>
  <c r="AC125" i="6"/>
  <c r="AC124" i="6"/>
  <c r="AC123" i="6"/>
  <c r="AC122" i="6"/>
  <c r="AC121" i="6"/>
  <c r="AC120" i="6"/>
  <c r="AC118" i="6"/>
  <c r="AC117" i="6"/>
  <c r="AC116" i="6"/>
  <c r="AC115" i="6"/>
  <c r="AC114" i="6"/>
  <c r="AC113" i="6"/>
  <c r="AC112" i="6"/>
  <c r="AC111" i="6"/>
  <c r="AC110" i="6"/>
  <c r="AC106" i="6"/>
  <c r="AC105" i="6"/>
  <c r="AC104" i="6"/>
  <c r="AC102" i="6"/>
  <c r="AC101" i="6"/>
  <c r="AC100" i="6"/>
  <c r="AC99" i="6"/>
  <c r="AC97" i="6"/>
  <c r="AC96" i="6"/>
  <c r="AC95" i="6"/>
  <c r="AC94" i="6"/>
  <c r="AC93" i="6"/>
  <c r="AC92" i="6"/>
  <c r="AC90" i="6"/>
  <c r="AC89" i="6"/>
  <c r="AC88" i="6"/>
  <c r="AC87" i="6"/>
  <c r="AC86" i="6"/>
  <c r="AC84" i="6"/>
  <c r="AC83" i="6"/>
  <c r="AC82" i="6"/>
  <c r="AC81" i="6"/>
  <c r="AC79" i="6"/>
  <c r="AC78" i="6"/>
  <c r="AC77" i="6"/>
  <c r="AC76" i="6"/>
  <c r="AC75" i="6"/>
  <c r="AC74" i="6"/>
  <c r="AC73" i="6"/>
  <c r="AC71" i="6"/>
  <c r="AC70" i="6"/>
  <c r="AC69" i="6"/>
  <c r="AC68" i="6"/>
  <c r="AC67" i="6"/>
  <c r="AC66" i="6"/>
  <c r="AC65" i="6"/>
  <c r="AC64" i="6"/>
  <c r="AC63" i="6"/>
  <c r="AC62" i="6"/>
  <c r="AC60" i="6"/>
  <c r="AC59" i="6"/>
  <c r="AC58" i="6"/>
  <c r="AC57" i="6"/>
  <c r="AC55" i="6" s="1"/>
  <c r="AC56" i="6"/>
  <c r="AC44" i="6"/>
  <c r="AC43" i="6"/>
  <c r="AC42" i="6"/>
  <c r="AC41" i="6"/>
  <c r="AC40" i="6" s="1"/>
  <c r="AC38" i="6"/>
  <c r="AC37" i="6"/>
  <c r="AC36" i="6"/>
  <c r="AC34" i="6"/>
  <c r="AC33" i="6"/>
  <c r="AC32" i="6"/>
  <c r="AC31" i="6"/>
  <c r="AC30" i="6"/>
  <c r="AC28" i="6"/>
  <c r="AC27" i="6"/>
  <c r="AC26" i="6"/>
  <c r="AC25" i="6"/>
  <c r="AC24" i="6"/>
  <c r="AC23" i="6"/>
  <c r="AC15" i="6" s="1"/>
  <c r="AC22" i="6"/>
  <c r="AC21" i="6"/>
  <c r="AC20" i="6"/>
  <c r="AC19" i="6"/>
  <c r="AC18" i="6"/>
  <c r="AC17" i="6"/>
  <c r="AC16" i="6"/>
  <c r="AC14" i="6"/>
  <c r="AC13" i="6"/>
  <c r="AC182" i="7"/>
  <c r="AC180" i="7"/>
  <c r="AC179" i="7"/>
  <c r="AC176" i="7"/>
  <c r="AC175" i="7"/>
  <c r="AC174" i="7"/>
  <c r="AC172" i="7"/>
  <c r="AC171" i="7"/>
  <c r="AC169" i="7"/>
  <c r="AC168" i="7"/>
  <c r="AC167" i="7"/>
  <c r="AC166" i="7"/>
  <c r="AC163" i="7"/>
  <c r="AC162" i="7"/>
  <c r="AC160" i="7"/>
  <c r="AC159" i="7"/>
  <c r="AC158" i="7"/>
  <c r="AC157" i="7"/>
  <c r="AC156" i="7"/>
  <c r="AC155" i="7"/>
  <c r="AC154" i="7"/>
  <c r="AC153" i="7"/>
  <c r="AC152" i="7"/>
  <c r="AC151" i="7"/>
  <c r="AC129" i="7"/>
  <c r="AC128" i="7"/>
  <c r="AC127" i="7"/>
  <c r="AC126" i="7"/>
  <c r="AC125" i="7"/>
  <c r="AC124" i="7"/>
  <c r="AC123" i="7"/>
  <c r="AC122" i="7"/>
  <c r="AC121" i="7"/>
  <c r="AC120" i="7"/>
  <c r="AC118" i="7"/>
  <c r="AC117" i="7"/>
  <c r="AC116" i="7"/>
  <c r="AC115" i="7"/>
  <c r="AC114" i="7"/>
  <c r="AC113" i="7"/>
  <c r="AC112" i="7"/>
  <c r="AC111" i="7"/>
  <c r="AC110" i="7"/>
  <c r="AC106" i="7"/>
  <c r="AC105" i="7"/>
  <c r="AC104" i="7"/>
  <c r="AC102" i="7"/>
  <c r="AC101" i="7"/>
  <c r="AC100" i="7"/>
  <c r="AC99" i="7"/>
  <c r="AC97" i="7"/>
  <c r="AC96" i="7"/>
  <c r="AC95" i="7"/>
  <c r="AC94" i="7"/>
  <c r="AC93" i="7"/>
  <c r="AC92" i="7"/>
  <c r="AC90" i="7"/>
  <c r="AC89" i="7"/>
  <c r="AC88" i="7"/>
  <c r="AC87" i="7"/>
  <c r="AC86" i="7"/>
  <c r="AC84" i="7"/>
  <c r="AC83" i="7"/>
  <c r="AC80" i="7" s="1"/>
  <c r="AC82" i="7"/>
  <c r="AC81" i="7"/>
  <c r="AC79" i="7"/>
  <c r="AC78" i="7"/>
  <c r="AC77" i="7"/>
  <c r="AC76" i="7"/>
  <c r="AC75" i="7"/>
  <c r="AC74" i="7"/>
  <c r="AC73" i="7"/>
  <c r="AC71" i="7"/>
  <c r="AC70" i="7"/>
  <c r="AC69" i="7"/>
  <c r="AC68" i="7"/>
  <c r="AC67" i="7"/>
  <c r="AC66" i="7"/>
  <c r="AC65" i="7"/>
  <c r="AC64" i="7"/>
  <c r="AC63" i="7"/>
  <c r="AC62" i="7"/>
  <c r="AC60" i="7"/>
  <c r="AC59" i="7"/>
  <c r="AC58" i="7"/>
  <c r="AC57" i="7"/>
  <c r="AC56" i="7"/>
  <c r="AC44" i="7"/>
  <c r="AC43" i="7"/>
  <c r="AC42" i="7"/>
  <c r="AC41" i="7"/>
  <c r="AC38" i="7"/>
  <c r="AC35" i="7" s="1"/>
  <c r="AC37" i="7"/>
  <c r="AC36" i="7"/>
  <c r="AC34" i="7"/>
  <c r="AC33" i="7"/>
  <c r="AC32" i="7"/>
  <c r="AC31" i="7"/>
  <c r="AC30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4" i="7"/>
  <c r="AC13" i="7"/>
  <c r="AC182" i="8"/>
  <c r="AC180" i="8"/>
  <c r="AC179" i="8"/>
  <c r="AC176" i="8"/>
  <c r="AC175" i="8"/>
  <c r="AC174" i="8"/>
  <c r="AC172" i="8"/>
  <c r="AC171" i="8"/>
  <c r="AC169" i="8"/>
  <c r="AC168" i="8"/>
  <c r="AC167" i="8"/>
  <c r="AC166" i="8"/>
  <c r="AC163" i="8"/>
  <c r="AC162" i="8"/>
  <c r="AC161" i="8" s="1"/>
  <c r="AC160" i="8"/>
  <c r="AC159" i="8"/>
  <c r="AC158" i="8"/>
  <c r="AC157" i="8"/>
  <c r="AC156" i="8"/>
  <c r="AC155" i="8"/>
  <c r="AC154" i="8"/>
  <c r="AC153" i="8"/>
  <c r="AC152" i="8"/>
  <c r="AC151" i="8"/>
  <c r="AC129" i="8"/>
  <c r="AC128" i="8"/>
  <c r="AC127" i="8"/>
  <c r="AC126" i="8"/>
  <c r="AC125" i="8"/>
  <c r="AC124" i="8"/>
  <c r="AC123" i="8"/>
  <c r="AC122" i="8"/>
  <c r="AC121" i="8"/>
  <c r="AC120" i="8"/>
  <c r="AC118" i="8"/>
  <c r="AC117" i="8"/>
  <c r="AC116" i="8"/>
  <c r="AC115" i="8"/>
  <c r="AC114" i="8"/>
  <c r="AC113" i="8"/>
  <c r="AC112" i="8"/>
  <c r="AC111" i="8"/>
  <c r="AC110" i="8"/>
  <c r="AC106" i="8"/>
  <c r="AC105" i="8"/>
  <c r="AC104" i="8"/>
  <c r="AC102" i="8"/>
  <c r="AC101" i="8"/>
  <c r="AC100" i="8"/>
  <c r="AC99" i="8"/>
  <c r="AC98" i="8" s="1"/>
  <c r="AC97" i="8"/>
  <c r="AC96" i="8"/>
  <c r="AC95" i="8"/>
  <c r="AC94" i="8"/>
  <c r="AC93" i="8"/>
  <c r="AC92" i="8"/>
  <c r="AC90" i="8"/>
  <c r="AC89" i="8"/>
  <c r="AC88" i="8"/>
  <c r="AC87" i="8"/>
  <c r="AC86" i="8"/>
  <c r="AC85" i="8" s="1"/>
  <c r="AC84" i="8"/>
  <c r="AC83" i="8"/>
  <c r="AC82" i="8"/>
  <c r="AC81" i="8"/>
  <c r="AC79" i="8"/>
  <c r="AC78" i="8"/>
  <c r="AC77" i="8"/>
  <c r="AC76" i="8"/>
  <c r="AC75" i="8"/>
  <c r="AC74" i="8"/>
  <c r="AC73" i="8"/>
  <c r="AC71" i="8"/>
  <c r="AC70" i="8"/>
  <c r="AC69" i="8"/>
  <c r="AC68" i="8"/>
  <c r="AC67" i="8"/>
  <c r="AC66" i="8"/>
  <c r="AC65" i="8"/>
  <c r="AC64" i="8"/>
  <c r="AC63" i="8"/>
  <c r="AC62" i="8"/>
  <c r="AC60" i="8"/>
  <c r="AC59" i="8"/>
  <c r="AC58" i="8"/>
  <c r="AC57" i="8"/>
  <c r="AC56" i="8"/>
  <c r="AC44" i="8"/>
  <c r="AC43" i="8"/>
  <c r="AC42" i="8"/>
  <c r="AC41" i="8"/>
  <c r="AC40" i="8" s="1"/>
  <c r="AC38" i="8"/>
  <c r="AC37" i="8"/>
  <c r="AC36" i="8"/>
  <c r="AC34" i="8"/>
  <c r="AC33" i="8"/>
  <c r="AC32" i="8"/>
  <c r="AC31" i="8"/>
  <c r="AC29" i="8" s="1"/>
  <c r="AC30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4" i="8"/>
  <c r="AC13" i="8"/>
  <c r="AC182" i="9"/>
  <c r="AC180" i="9"/>
  <c r="AC179" i="9"/>
  <c r="AC176" i="9"/>
  <c r="AC175" i="9"/>
  <c r="AC174" i="9"/>
  <c r="AC172" i="9"/>
  <c r="AC171" i="9"/>
  <c r="AC170" i="9" s="1"/>
  <c r="AC169" i="9"/>
  <c r="AC168" i="9"/>
  <c r="AC167" i="9"/>
  <c r="AC165" i="9" s="1"/>
  <c r="AC164" i="9" s="1"/>
  <c r="AC166" i="9"/>
  <c r="AC163" i="9"/>
  <c r="AC162" i="9"/>
  <c r="AC160" i="9"/>
  <c r="AC159" i="9"/>
  <c r="AC158" i="9"/>
  <c r="AC157" i="9"/>
  <c r="AC156" i="9"/>
  <c r="AC155" i="9"/>
  <c r="AC154" i="9"/>
  <c r="AC153" i="9"/>
  <c r="AC152" i="9"/>
  <c r="AC151" i="9"/>
  <c r="AC129" i="9"/>
  <c r="AC128" i="9"/>
  <c r="AC127" i="9"/>
  <c r="AC126" i="9"/>
  <c r="AC125" i="9"/>
  <c r="AC124" i="9"/>
  <c r="AC123" i="9"/>
  <c r="AC122" i="9"/>
  <c r="AC121" i="9"/>
  <c r="AC120" i="9"/>
  <c r="AC118" i="9"/>
  <c r="AC117" i="9"/>
  <c r="AC116" i="9"/>
  <c r="AC115" i="9"/>
  <c r="AC114" i="9"/>
  <c r="AC113" i="9"/>
  <c r="AC112" i="9"/>
  <c r="AC111" i="9"/>
  <c r="AC110" i="9"/>
  <c r="AC106" i="9"/>
  <c r="AC105" i="9"/>
  <c r="AC104" i="9"/>
  <c r="AC102" i="9"/>
  <c r="AC101" i="9"/>
  <c r="AC100" i="9"/>
  <c r="AC99" i="9"/>
  <c r="AC97" i="9"/>
  <c r="AC96" i="9"/>
  <c r="AC95" i="9"/>
  <c r="AC94" i="9"/>
  <c r="AC93" i="9"/>
  <c r="AC92" i="9"/>
  <c r="AC90" i="9"/>
  <c r="AC89" i="9"/>
  <c r="AC88" i="9"/>
  <c r="AC87" i="9"/>
  <c r="AC86" i="9"/>
  <c r="AC84" i="9"/>
  <c r="AC83" i="9"/>
  <c r="AC82" i="9"/>
  <c r="AC81" i="9"/>
  <c r="AC79" i="9"/>
  <c r="AC78" i="9"/>
  <c r="AC77" i="9"/>
  <c r="AC76" i="9"/>
  <c r="AC75" i="9"/>
  <c r="AC74" i="9"/>
  <c r="AC73" i="9"/>
  <c r="AC71" i="9"/>
  <c r="AC70" i="9"/>
  <c r="AC69" i="9"/>
  <c r="AC68" i="9"/>
  <c r="AC67" i="9"/>
  <c r="AC66" i="9"/>
  <c r="AC65" i="9"/>
  <c r="AC64" i="9"/>
  <c r="AC63" i="9"/>
  <c r="AC62" i="9"/>
  <c r="AC44" i="9"/>
  <c r="AC43" i="9"/>
  <c r="AC42" i="9"/>
  <c r="AC41" i="9"/>
  <c r="AC38" i="9"/>
  <c r="AC37" i="9"/>
  <c r="AC36" i="9"/>
  <c r="AC34" i="9"/>
  <c r="AC33" i="9"/>
  <c r="AC32" i="9"/>
  <c r="AC31" i="9"/>
  <c r="AC30" i="9"/>
  <c r="AC28" i="9"/>
  <c r="AC27" i="9"/>
  <c r="AC26" i="9"/>
  <c r="AC25" i="9"/>
  <c r="AC24" i="9"/>
  <c r="AC23" i="9"/>
  <c r="AC22" i="9"/>
  <c r="AC21" i="9"/>
  <c r="AC20" i="9"/>
  <c r="AC19" i="9"/>
  <c r="AC18" i="9"/>
  <c r="AC17" i="9"/>
  <c r="AC16" i="9"/>
  <c r="AC14" i="9"/>
  <c r="AC13" i="9"/>
  <c r="AC182" i="10"/>
  <c r="AC180" i="10"/>
  <c r="AC179" i="10"/>
  <c r="AC176" i="10"/>
  <c r="AC175" i="10"/>
  <c r="AC174" i="10"/>
  <c r="AC172" i="10"/>
  <c r="AC170" i="10" s="1"/>
  <c r="AC171" i="10"/>
  <c r="AC169" i="10"/>
  <c r="AC168" i="10"/>
  <c r="AC167" i="10"/>
  <c r="AC166" i="10"/>
  <c r="AC163" i="10"/>
  <c r="AC162" i="10"/>
  <c r="AC161" i="10" s="1"/>
  <c r="AC160" i="10"/>
  <c r="AC159" i="10"/>
  <c r="AC158" i="10"/>
  <c r="AC157" i="10"/>
  <c r="AC156" i="10"/>
  <c r="AC155" i="10"/>
  <c r="AC154" i="10"/>
  <c r="AC153" i="10"/>
  <c r="AC152" i="10"/>
  <c r="AC151" i="10"/>
  <c r="AC129" i="10"/>
  <c r="AC128" i="10"/>
  <c r="AC127" i="10"/>
  <c r="AC126" i="10"/>
  <c r="AC125" i="10"/>
  <c r="AC124" i="10"/>
  <c r="AC123" i="10"/>
  <c r="AC122" i="10"/>
  <c r="AC121" i="10"/>
  <c r="AC120" i="10"/>
  <c r="AC118" i="10"/>
  <c r="AC117" i="10"/>
  <c r="AC116" i="10"/>
  <c r="AC115" i="10"/>
  <c r="AC114" i="10"/>
  <c r="AC113" i="10"/>
  <c r="AC112" i="10"/>
  <c r="AC111" i="10"/>
  <c r="AC110" i="10"/>
  <c r="AC106" i="10"/>
  <c r="AC105" i="10"/>
  <c r="AC104" i="10"/>
  <c r="AC102" i="10"/>
  <c r="AC101" i="10"/>
  <c r="AC100" i="10"/>
  <c r="AC99" i="10"/>
  <c r="AC97" i="10"/>
  <c r="AC96" i="10"/>
  <c r="AC95" i="10"/>
  <c r="AC94" i="10"/>
  <c r="AC93" i="10"/>
  <c r="AC92" i="10"/>
  <c r="AC90" i="10"/>
  <c r="AC89" i="10"/>
  <c r="AC88" i="10"/>
  <c r="AC87" i="10"/>
  <c r="AC86" i="10"/>
  <c r="AC84" i="10"/>
  <c r="AC80" i="10" s="1"/>
  <c r="AC83" i="10"/>
  <c r="AC82" i="10"/>
  <c r="AC81" i="10"/>
  <c r="AC79" i="10"/>
  <c r="AC78" i="10"/>
  <c r="AC77" i="10"/>
  <c r="AC76" i="10"/>
  <c r="AC75" i="10"/>
  <c r="AC74" i="10"/>
  <c r="AC73" i="10"/>
  <c r="AC71" i="10"/>
  <c r="AC70" i="10"/>
  <c r="AC69" i="10"/>
  <c r="AC68" i="10"/>
  <c r="AC67" i="10"/>
  <c r="AC66" i="10"/>
  <c r="AC65" i="10"/>
  <c r="AC64" i="10"/>
  <c r="AC63" i="10"/>
  <c r="AC62" i="10"/>
  <c r="AC60" i="10"/>
  <c r="AC59" i="10"/>
  <c r="AC58" i="10"/>
  <c r="AC57" i="10"/>
  <c r="AC56" i="10"/>
  <c r="AC44" i="10"/>
  <c r="AC43" i="10"/>
  <c r="AC42" i="10"/>
  <c r="AC41" i="10"/>
  <c r="AC40" i="10" s="1"/>
  <c r="AC38" i="10"/>
  <c r="AC37" i="10"/>
  <c r="AC36" i="10"/>
  <c r="AC34" i="10"/>
  <c r="AC33" i="10"/>
  <c r="AC32" i="10"/>
  <c r="AC31" i="10"/>
  <c r="AC30" i="10"/>
  <c r="AC28" i="10"/>
  <c r="AC27" i="10"/>
  <c r="AC26" i="10"/>
  <c r="AC25" i="10"/>
  <c r="AC24" i="10"/>
  <c r="AC23" i="10"/>
  <c r="AC22" i="10"/>
  <c r="AC21" i="10"/>
  <c r="AC20" i="10"/>
  <c r="AC19" i="10"/>
  <c r="AC18" i="10"/>
  <c r="AC17" i="10"/>
  <c r="AC16" i="10"/>
  <c r="AC14" i="10"/>
  <c r="AC13" i="10"/>
  <c r="AC182" i="11"/>
  <c r="AC180" i="11"/>
  <c r="AC179" i="11"/>
  <c r="AC176" i="11"/>
  <c r="AC175" i="11"/>
  <c r="AC174" i="11"/>
  <c r="AC172" i="11"/>
  <c r="AC171" i="11"/>
  <c r="AC169" i="11"/>
  <c r="AC168" i="11"/>
  <c r="AC167" i="11"/>
  <c r="AC166" i="11"/>
  <c r="AC165" i="11" s="1"/>
  <c r="AC163" i="11"/>
  <c r="AC162" i="11"/>
  <c r="AC160" i="11"/>
  <c r="AC159" i="11"/>
  <c r="AC158" i="11"/>
  <c r="AC157" i="11"/>
  <c r="AC156" i="11"/>
  <c r="AC155" i="11"/>
  <c r="AC154" i="11"/>
  <c r="AC153" i="11"/>
  <c r="AC152" i="11"/>
  <c r="AC151" i="11"/>
  <c r="AC129" i="11"/>
  <c r="AC128" i="11"/>
  <c r="AC127" i="11"/>
  <c r="AC126" i="11"/>
  <c r="AC125" i="11"/>
  <c r="AC124" i="11"/>
  <c r="AC123" i="11"/>
  <c r="AC122" i="11"/>
  <c r="AC121" i="11"/>
  <c r="AC120" i="11"/>
  <c r="AC118" i="11"/>
  <c r="AC117" i="11"/>
  <c r="AC116" i="11"/>
  <c r="AC115" i="11"/>
  <c r="AC114" i="11"/>
  <c r="AC113" i="11"/>
  <c r="AC112" i="11"/>
  <c r="AC111" i="11"/>
  <c r="AC110" i="11"/>
  <c r="AC106" i="11"/>
  <c r="AC103" i="11" s="1"/>
  <c r="AC105" i="11"/>
  <c r="AC104" i="11"/>
  <c r="AC102" i="11"/>
  <c r="AC101" i="11"/>
  <c r="AC100" i="11"/>
  <c r="AC98" i="11" s="1"/>
  <c r="AC99" i="11"/>
  <c r="AC97" i="11"/>
  <c r="AC96" i="11"/>
  <c r="AC95" i="11"/>
  <c r="AC94" i="11"/>
  <c r="AC93" i="11"/>
  <c r="AC92" i="11"/>
  <c r="AC90" i="11"/>
  <c r="AC89" i="11"/>
  <c r="AC88" i="11"/>
  <c r="AC87" i="11"/>
  <c r="AC86" i="11"/>
  <c r="AC84" i="11"/>
  <c r="AC83" i="11"/>
  <c r="AC82" i="11"/>
  <c r="AC81" i="11"/>
  <c r="AC79" i="11"/>
  <c r="AC78" i="11"/>
  <c r="AC77" i="11"/>
  <c r="AC76" i="11"/>
  <c r="AC75" i="11"/>
  <c r="AC74" i="11"/>
  <c r="AC73" i="11"/>
  <c r="AC71" i="11"/>
  <c r="AC70" i="11"/>
  <c r="AC69" i="11"/>
  <c r="AC68" i="11"/>
  <c r="AC67" i="11"/>
  <c r="AC66" i="11"/>
  <c r="AC65" i="11"/>
  <c r="AC64" i="11"/>
  <c r="AC63" i="11"/>
  <c r="AC62" i="11"/>
  <c r="AC60" i="11"/>
  <c r="AC59" i="11"/>
  <c r="AC58" i="11"/>
  <c r="AC57" i="11"/>
  <c r="AC56" i="11"/>
  <c r="AC44" i="11"/>
  <c r="AC43" i="11"/>
  <c r="AC42" i="11"/>
  <c r="AC41" i="11"/>
  <c r="AC38" i="11"/>
  <c r="AC35" i="11" s="1"/>
  <c r="AC37" i="11"/>
  <c r="AC36" i="11"/>
  <c r="AC34" i="11"/>
  <c r="AC33" i="11"/>
  <c r="AC32" i="11"/>
  <c r="AC29" i="11" s="1"/>
  <c r="AC31" i="11"/>
  <c r="AC30" i="11"/>
  <c r="AC28" i="11"/>
  <c r="AC27" i="11"/>
  <c r="AC26" i="11"/>
  <c r="AC25" i="11"/>
  <c r="AC24" i="11"/>
  <c r="AC23" i="11"/>
  <c r="AC22" i="11"/>
  <c r="AC21" i="11"/>
  <c r="AC20" i="11"/>
  <c r="AC19" i="11"/>
  <c r="AC18" i="11"/>
  <c r="AC17" i="11"/>
  <c r="AC16" i="11"/>
  <c r="AC14" i="11"/>
  <c r="AC13" i="11"/>
  <c r="AC182" i="12"/>
  <c r="AC180" i="12"/>
  <c r="AC179" i="12"/>
  <c r="AC176" i="12"/>
  <c r="AC175" i="12"/>
  <c r="AC174" i="12"/>
  <c r="AC172" i="12"/>
  <c r="AC170" i="12" s="1"/>
  <c r="AC171" i="12"/>
  <c r="AC169" i="12"/>
  <c r="AC168" i="12"/>
  <c r="AC167" i="12"/>
  <c r="AC166" i="12"/>
  <c r="AC163" i="12"/>
  <c r="AC162" i="12"/>
  <c r="AC160" i="12"/>
  <c r="AC159" i="12"/>
  <c r="AC158" i="12"/>
  <c r="AC157" i="12"/>
  <c r="AC156" i="12"/>
  <c r="AC155" i="12"/>
  <c r="AC154" i="12"/>
  <c r="AC153" i="12"/>
  <c r="AC152" i="12"/>
  <c r="AC151" i="12"/>
  <c r="AC129" i="12"/>
  <c r="AC128" i="12"/>
  <c r="AC127" i="12"/>
  <c r="AC126" i="12"/>
  <c r="AC125" i="12"/>
  <c r="AC124" i="12"/>
  <c r="AC123" i="12"/>
  <c r="AC122" i="12"/>
  <c r="AC121" i="12"/>
  <c r="AC120" i="12"/>
  <c r="AC118" i="12"/>
  <c r="AC117" i="12"/>
  <c r="AC116" i="12"/>
  <c r="AC115" i="12"/>
  <c r="AC114" i="12"/>
  <c r="AC113" i="12"/>
  <c r="AC112" i="12"/>
  <c r="AC111" i="12"/>
  <c r="AC110" i="12"/>
  <c r="AC106" i="12"/>
  <c r="AC105" i="12"/>
  <c r="AC104" i="12"/>
  <c r="AC102" i="12"/>
  <c r="AC101" i="12"/>
  <c r="AC100" i="12"/>
  <c r="AC99" i="12"/>
  <c r="AC97" i="12"/>
  <c r="AC96" i="12"/>
  <c r="AC95" i="12"/>
  <c r="AC94" i="12"/>
  <c r="AC93" i="12"/>
  <c r="AC92" i="12"/>
  <c r="AC90" i="12"/>
  <c r="AC89" i="12"/>
  <c r="AC85" i="12" s="1"/>
  <c r="AC88" i="12"/>
  <c r="AC87" i="12"/>
  <c r="AC86" i="12"/>
  <c r="AC84" i="12"/>
  <c r="AC83" i="12"/>
  <c r="AC82" i="12"/>
  <c r="AC81" i="12"/>
  <c r="AC79" i="12"/>
  <c r="AC78" i="12"/>
  <c r="AC77" i="12"/>
  <c r="AC76" i="12"/>
  <c r="AC75" i="12"/>
  <c r="AC74" i="12"/>
  <c r="AC73" i="12"/>
  <c r="AC71" i="12"/>
  <c r="AC70" i="12"/>
  <c r="AC69" i="12"/>
  <c r="AC68" i="12"/>
  <c r="AC67" i="12"/>
  <c r="AC66" i="12"/>
  <c r="AC65" i="12"/>
  <c r="AC64" i="12"/>
  <c r="AC63" i="12"/>
  <c r="AC62" i="12"/>
  <c r="AC60" i="12"/>
  <c r="AC59" i="12"/>
  <c r="AC58" i="12"/>
  <c r="AC57" i="12"/>
  <c r="AC56" i="12"/>
  <c r="AC44" i="12"/>
  <c r="AC43" i="12"/>
  <c r="AC42" i="12"/>
  <c r="AC41" i="12"/>
  <c r="AC40" i="12" s="1"/>
  <c r="AC38" i="12"/>
  <c r="AC37" i="12"/>
  <c r="AC35" i="12" s="1"/>
  <c r="AC36" i="12"/>
  <c r="AC34" i="12"/>
  <c r="AC33" i="12"/>
  <c r="AC32" i="12"/>
  <c r="AC31" i="12"/>
  <c r="AC30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4" i="12"/>
  <c r="AC13" i="12"/>
  <c r="AC182" i="13"/>
  <c r="AC180" i="13"/>
  <c r="AC179" i="13"/>
  <c r="AC176" i="13"/>
  <c r="AC175" i="13"/>
  <c r="AC174" i="13"/>
  <c r="AC172" i="13"/>
  <c r="AC171" i="13"/>
  <c r="AC169" i="13"/>
  <c r="AC168" i="13"/>
  <c r="AC167" i="13"/>
  <c r="AC166" i="13"/>
  <c r="AC163" i="13"/>
  <c r="AC162" i="13"/>
  <c r="AC160" i="13"/>
  <c r="AC159" i="13"/>
  <c r="AC158" i="13"/>
  <c r="AC157" i="13"/>
  <c r="AC156" i="13"/>
  <c r="AC155" i="13"/>
  <c r="AC154" i="13"/>
  <c r="AC153" i="13"/>
  <c r="AC152" i="13"/>
  <c r="AC151" i="13"/>
  <c r="AC129" i="13"/>
  <c r="AC128" i="13"/>
  <c r="AC127" i="13"/>
  <c r="AC126" i="13"/>
  <c r="AC125" i="13"/>
  <c r="AC124" i="13"/>
  <c r="AC123" i="13"/>
  <c r="AC122" i="13"/>
  <c r="AC121" i="13"/>
  <c r="AC120" i="13"/>
  <c r="AC118" i="13"/>
  <c r="AC117" i="13"/>
  <c r="AC116" i="13"/>
  <c r="AC115" i="13"/>
  <c r="AC114" i="13"/>
  <c r="AC113" i="13"/>
  <c r="AC112" i="13"/>
  <c r="AC111" i="13"/>
  <c r="AC110" i="13"/>
  <c r="AC106" i="13"/>
  <c r="AC105" i="13"/>
  <c r="AC104" i="13"/>
  <c r="AC102" i="13"/>
  <c r="AC101" i="13"/>
  <c r="AC100" i="13"/>
  <c r="AC99" i="13"/>
  <c r="AC97" i="13"/>
  <c r="AC96" i="13"/>
  <c r="AC95" i="13"/>
  <c r="AC94" i="13"/>
  <c r="AC93" i="13"/>
  <c r="AC92" i="13"/>
  <c r="AC90" i="13"/>
  <c r="AC89" i="13"/>
  <c r="AC88" i="13"/>
  <c r="AC87" i="13"/>
  <c r="AC86" i="13"/>
  <c r="AC84" i="13"/>
  <c r="AC83" i="13"/>
  <c r="AC82" i="13"/>
  <c r="AC81" i="13"/>
  <c r="AC79" i="13"/>
  <c r="AC78" i="13"/>
  <c r="AC77" i="13"/>
  <c r="AC76" i="13"/>
  <c r="AC75" i="13"/>
  <c r="AC74" i="13"/>
  <c r="AC73" i="13"/>
  <c r="AC71" i="13"/>
  <c r="AC70" i="13"/>
  <c r="AC69" i="13"/>
  <c r="AC68" i="13"/>
  <c r="AC67" i="13"/>
  <c r="AC66" i="13"/>
  <c r="AC65" i="13"/>
  <c r="AC64" i="13"/>
  <c r="AC63" i="13"/>
  <c r="AC62" i="13"/>
  <c r="AC60" i="13"/>
  <c r="AC59" i="13"/>
  <c r="AC58" i="13"/>
  <c r="AC57" i="13"/>
  <c r="AC56" i="13"/>
  <c r="AC44" i="13"/>
  <c r="AC43" i="13"/>
  <c r="AC42" i="13"/>
  <c r="AC41" i="13"/>
  <c r="AC38" i="13"/>
  <c r="AC37" i="13"/>
  <c r="AC36" i="13"/>
  <c r="AC34" i="13"/>
  <c r="AC33" i="13"/>
  <c r="AC32" i="13"/>
  <c r="AC31" i="13"/>
  <c r="AC30" i="13"/>
  <c r="AC28" i="13"/>
  <c r="AC27" i="13"/>
  <c r="AC26" i="13"/>
  <c r="AC25" i="13"/>
  <c r="AC24" i="13"/>
  <c r="AC23" i="13"/>
  <c r="AC22" i="13"/>
  <c r="AC21" i="13"/>
  <c r="AC20" i="13"/>
  <c r="AC19" i="13"/>
  <c r="AC18" i="13"/>
  <c r="AC17" i="13"/>
  <c r="AC16" i="13"/>
  <c r="AC14" i="13"/>
  <c r="AC13" i="13"/>
  <c r="AC12" i="13"/>
  <c r="AC182" i="14"/>
  <c r="AC180" i="14"/>
  <c r="AC179" i="14"/>
  <c r="AC176" i="14"/>
  <c r="AC175" i="14"/>
  <c r="AC174" i="14"/>
  <c r="AC172" i="14"/>
  <c r="AC171" i="14"/>
  <c r="AC169" i="14"/>
  <c r="AC168" i="14"/>
  <c r="AC167" i="14"/>
  <c r="AC166" i="14"/>
  <c r="AC163" i="14"/>
  <c r="AC162" i="14"/>
  <c r="AC160" i="14"/>
  <c r="AC159" i="14"/>
  <c r="AC158" i="14"/>
  <c r="AC157" i="14"/>
  <c r="AC156" i="14"/>
  <c r="AC155" i="14"/>
  <c r="AC154" i="14"/>
  <c r="AC153" i="14"/>
  <c r="AC152" i="14"/>
  <c r="AC151" i="14"/>
  <c r="AC129" i="14"/>
  <c r="AC128" i="14"/>
  <c r="AC127" i="14"/>
  <c r="AC126" i="14"/>
  <c r="AC125" i="14"/>
  <c r="AC124" i="14"/>
  <c r="AC123" i="14"/>
  <c r="AC122" i="14"/>
  <c r="AC121" i="14"/>
  <c r="AC120" i="14"/>
  <c r="AC118" i="14"/>
  <c r="AC117" i="14"/>
  <c r="AC116" i="14"/>
  <c r="AC115" i="14"/>
  <c r="AC114" i="14"/>
  <c r="AC113" i="14"/>
  <c r="AC112" i="14"/>
  <c r="AC111" i="14"/>
  <c r="AC110" i="14"/>
  <c r="AC106" i="14"/>
  <c r="AC105" i="14"/>
  <c r="AC104" i="14"/>
  <c r="AC102" i="14"/>
  <c r="AC101" i="14"/>
  <c r="AC100" i="14"/>
  <c r="AC99" i="14"/>
  <c r="AC97" i="14"/>
  <c r="AC96" i="14"/>
  <c r="AC95" i="14"/>
  <c r="AC94" i="14"/>
  <c r="AC93" i="14"/>
  <c r="AC92" i="14"/>
  <c r="AC90" i="14"/>
  <c r="AC89" i="14"/>
  <c r="AC88" i="14"/>
  <c r="AC87" i="14"/>
  <c r="AC86" i="14"/>
  <c r="AC84" i="14"/>
  <c r="AC83" i="14"/>
  <c r="AC82" i="14"/>
  <c r="AC81" i="14"/>
  <c r="AC79" i="14"/>
  <c r="AC78" i="14"/>
  <c r="AC77" i="14"/>
  <c r="AC76" i="14"/>
  <c r="AC75" i="14"/>
  <c r="AC74" i="14"/>
  <c r="AC73" i="14"/>
  <c r="AC71" i="14"/>
  <c r="AC70" i="14"/>
  <c r="AC69" i="14"/>
  <c r="AC68" i="14"/>
  <c r="AC67" i="14"/>
  <c r="AC66" i="14"/>
  <c r="AC65" i="14"/>
  <c r="AC64" i="14"/>
  <c r="AC63" i="14"/>
  <c r="AC62" i="14"/>
  <c r="AC60" i="14"/>
  <c r="AC59" i="14"/>
  <c r="AC58" i="14"/>
  <c r="AC57" i="14"/>
  <c r="AC56" i="14"/>
  <c r="AC44" i="14"/>
  <c r="AC43" i="14"/>
  <c r="AC42" i="14"/>
  <c r="AC41" i="14"/>
  <c r="AC38" i="14"/>
  <c r="AC37" i="14"/>
  <c r="AC36" i="14"/>
  <c r="AC34" i="14"/>
  <c r="AC33" i="14"/>
  <c r="AC32" i="14"/>
  <c r="AC31" i="14"/>
  <c r="AC30" i="14"/>
  <c r="AC28" i="14"/>
  <c r="AC27" i="14"/>
  <c r="AC26" i="14"/>
  <c r="AC25" i="14"/>
  <c r="AC24" i="14"/>
  <c r="AC23" i="14"/>
  <c r="AC22" i="14"/>
  <c r="AC21" i="14"/>
  <c r="AC20" i="14"/>
  <c r="AC19" i="14"/>
  <c r="AC18" i="14"/>
  <c r="AC17" i="14"/>
  <c r="AC16" i="14"/>
  <c r="AC14" i="14"/>
  <c r="AC13" i="14"/>
  <c r="AC11" i="14" s="1"/>
  <c r="AC12" i="14"/>
  <c r="AC182" i="15"/>
  <c r="AC180" i="15"/>
  <c r="AC179" i="15"/>
  <c r="AC176" i="15"/>
  <c r="AC175" i="15"/>
  <c r="AC174" i="15"/>
  <c r="AC172" i="15"/>
  <c r="AC170" i="15" s="1"/>
  <c r="AC171" i="15"/>
  <c r="AC169" i="15"/>
  <c r="AC168" i="15"/>
  <c r="AC167" i="15"/>
  <c r="AC166" i="15"/>
  <c r="AC163" i="15"/>
  <c r="AC162" i="15"/>
  <c r="AC160" i="15"/>
  <c r="AC159" i="15"/>
  <c r="AC158" i="15"/>
  <c r="AC157" i="15"/>
  <c r="AC156" i="15"/>
  <c r="AC155" i="15"/>
  <c r="AC154" i="15"/>
  <c r="AC153" i="15"/>
  <c r="AC152" i="15"/>
  <c r="AC151" i="15"/>
  <c r="AC129" i="15"/>
  <c r="AC128" i="15"/>
  <c r="AC127" i="15"/>
  <c r="AC126" i="15"/>
  <c r="AC125" i="15"/>
  <c r="AC124" i="15"/>
  <c r="AC123" i="15"/>
  <c r="AC122" i="15"/>
  <c r="AC121" i="15"/>
  <c r="AC120" i="15"/>
  <c r="AC118" i="15"/>
  <c r="AC117" i="15"/>
  <c r="AC116" i="15"/>
  <c r="AC115" i="15"/>
  <c r="AC114" i="15"/>
  <c r="AC113" i="15"/>
  <c r="AC112" i="15"/>
  <c r="AC111" i="15"/>
  <c r="AC110" i="15"/>
  <c r="AC106" i="15"/>
  <c r="AC105" i="15"/>
  <c r="AC104" i="15"/>
  <c r="AC102" i="15"/>
  <c r="AC101" i="15"/>
  <c r="AC100" i="15"/>
  <c r="AC99" i="15"/>
  <c r="AC97" i="15"/>
  <c r="AC96" i="15"/>
  <c r="AC95" i="15"/>
  <c r="AC94" i="15"/>
  <c r="AC93" i="15"/>
  <c r="AC92" i="15"/>
  <c r="AC90" i="15"/>
  <c r="AC89" i="15"/>
  <c r="AC88" i="15"/>
  <c r="AC87" i="15"/>
  <c r="AC86" i="15"/>
  <c r="AC84" i="15"/>
  <c r="AC83" i="15"/>
  <c r="AC82" i="15"/>
  <c r="AC81" i="15"/>
  <c r="AC79" i="15"/>
  <c r="AC78" i="15"/>
  <c r="AC77" i="15"/>
  <c r="AC76" i="15"/>
  <c r="AC75" i="15"/>
  <c r="AC74" i="15"/>
  <c r="AC73" i="15"/>
  <c r="AC71" i="15"/>
  <c r="AC70" i="15"/>
  <c r="AC69" i="15"/>
  <c r="AC68" i="15"/>
  <c r="AC67" i="15"/>
  <c r="AC66" i="15"/>
  <c r="AC65" i="15"/>
  <c r="AC64" i="15"/>
  <c r="AC63" i="15"/>
  <c r="AC62" i="15"/>
  <c r="AC60" i="15"/>
  <c r="AC59" i="15"/>
  <c r="AC58" i="15"/>
  <c r="AC57" i="15"/>
  <c r="AC56" i="15"/>
  <c r="AC44" i="15"/>
  <c r="AC43" i="15"/>
  <c r="AC42" i="15"/>
  <c r="AC41" i="15"/>
  <c r="AC38" i="15"/>
  <c r="AC37" i="15"/>
  <c r="AC36" i="15"/>
  <c r="AC34" i="15"/>
  <c r="AC33" i="15"/>
  <c r="AC32" i="15"/>
  <c r="AC31" i="15"/>
  <c r="AC30" i="15"/>
  <c r="AC28" i="15"/>
  <c r="AC27" i="15"/>
  <c r="AC26" i="15"/>
  <c r="AC25" i="15"/>
  <c r="AC24" i="15"/>
  <c r="AC23" i="15"/>
  <c r="AC22" i="15"/>
  <c r="AC21" i="15"/>
  <c r="AC20" i="15"/>
  <c r="AC19" i="15"/>
  <c r="AC18" i="15"/>
  <c r="AC17" i="15"/>
  <c r="AC16" i="15"/>
  <c r="AC14" i="15"/>
  <c r="AC13" i="15"/>
  <c r="AC12" i="15"/>
  <c r="AC182" i="16"/>
  <c r="AC180" i="16"/>
  <c r="AC179" i="16"/>
  <c r="AC176" i="16"/>
  <c r="AC175" i="16"/>
  <c r="AC174" i="16"/>
  <c r="AC172" i="16"/>
  <c r="AC170" i="16" s="1"/>
  <c r="AC171" i="16"/>
  <c r="AC169" i="16"/>
  <c r="AC168" i="16"/>
  <c r="AC167" i="16"/>
  <c r="AC166" i="16"/>
  <c r="AC165" i="16" s="1"/>
  <c r="AC163" i="16"/>
  <c r="AC162" i="16"/>
  <c r="AC160" i="16"/>
  <c r="AC159" i="16"/>
  <c r="AC158" i="16"/>
  <c r="AC157" i="16"/>
  <c r="AC156" i="16"/>
  <c r="AC155" i="16"/>
  <c r="AC154" i="16"/>
  <c r="AC153" i="16"/>
  <c r="AC152" i="16"/>
  <c r="AC151" i="16"/>
  <c r="AC129" i="16"/>
  <c r="AC128" i="16"/>
  <c r="AC127" i="16"/>
  <c r="AC126" i="16"/>
  <c r="AC125" i="16"/>
  <c r="AC124" i="16"/>
  <c r="AC123" i="16"/>
  <c r="AC122" i="16"/>
  <c r="AC121" i="16"/>
  <c r="AC120" i="16"/>
  <c r="AC118" i="16"/>
  <c r="AC117" i="16"/>
  <c r="AC116" i="16"/>
  <c r="AC115" i="16"/>
  <c r="AC114" i="16"/>
  <c r="AC113" i="16"/>
  <c r="AC112" i="16"/>
  <c r="AC111" i="16"/>
  <c r="AC110" i="16"/>
  <c r="AC106" i="16"/>
  <c r="AC105" i="16"/>
  <c r="AC104" i="16"/>
  <c r="AC102" i="16"/>
  <c r="AC98" i="16" s="1"/>
  <c r="AC101" i="16"/>
  <c r="AC100" i="16"/>
  <c r="AC99" i="16"/>
  <c r="AC97" i="16"/>
  <c r="AC96" i="16"/>
  <c r="AC95" i="16"/>
  <c r="AC94" i="16"/>
  <c r="AC93" i="16"/>
  <c r="AC92" i="16"/>
  <c r="AC90" i="16"/>
  <c r="AC89" i="16"/>
  <c r="AC88" i="16"/>
  <c r="AC87" i="16"/>
  <c r="AC86" i="16"/>
  <c r="AC84" i="16"/>
  <c r="AC83" i="16"/>
  <c r="AC82" i="16"/>
  <c r="AC81" i="16"/>
  <c r="AC79" i="16"/>
  <c r="AC78" i="16"/>
  <c r="AC77" i="16"/>
  <c r="AC76" i="16"/>
  <c r="AC75" i="16"/>
  <c r="AC74" i="16"/>
  <c r="AC73" i="16"/>
  <c r="AC71" i="16"/>
  <c r="AC70" i="16"/>
  <c r="AC69" i="16"/>
  <c r="AC68" i="16"/>
  <c r="AC67" i="16"/>
  <c r="AC66" i="16"/>
  <c r="AC65" i="16"/>
  <c r="AC64" i="16"/>
  <c r="AC63" i="16"/>
  <c r="AC62" i="16"/>
  <c r="AC60" i="16"/>
  <c r="AC59" i="16"/>
  <c r="AC58" i="16"/>
  <c r="AC57" i="16"/>
  <c r="AC56" i="16"/>
  <c r="AC44" i="16"/>
  <c r="AC43" i="16"/>
  <c r="AC42" i="16"/>
  <c r="AC41" i="16"/>
  <c r="AC38" i="16"/>
  <c r="AC37" i="16"/>
  <c r="AC36" i="16"/>
  <c r="AC34" i="16"/>
  <c r="AC29" i="16" s="1"/>
  <c r="AC33" i="16"/>
  <c r="AC32" i="16"/>
  <c r="AC31" i="16"/>
  <c r="AC30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4" i="16"/>
  <c r="AC13" i="16"/>
  <c r="AC12" i="16"/>
  <c r="AC182" i="17"/>
  <c r="AC180" i="17"/>
  <c r="AC179" i="17"/>
  <c r="AC176" i="17"/>
  <c r="AC175" i="17"/>
  <c r="AC174" i="17"/>
  <c r="AC172" i="17"/>
  <c r="AC171" i="17"/>
  <c r="AC169" i="17"/>
  <c r="AC168" i="17"/>
  <c r="AC167" i="17"/>
  <c r="AC166" i="17"/>
  <c r="AC163" i="17"/>
  <c r="AC162" i="17"/>
  <c r="AC160" i="17"/>
  <c r="AC159" i="17"/>
  <c r="AC158" i="17"/>
  <c r="AC157" i="17"/>
  <c r="AC156" i="17"/>
  <c r="AC155" i="17"/>
  <c r="AC154" i="17"/>
  <c r="AC153" i="17"/>
  <c r="AC152" i="17"/>
  <c r="AC151" i="17"/>
  <c r="AC129" i="17"/>
  <c r="AC128" i="17"/>
  <c r="AC127" i="17"/>
  <c r="AC126" i="17"/>
  <c r="AC125" i="17"/>
  <c r="AC124" i="17"/>
  <c r="AC123" i="17"/>
  <c r="AC122" i="17"/>
  <c r="AC121" i="17"/>
  <c r="AC120" i="17"/>
  <c r="AC118" i="17"/>
  <c r="AC117" i="17"/>
  <c r="AC116" i="17"/>
  <c r="AC115" i="17"/>
  <c r="AC114" i="17"/>
  <c r="AC113" i="17"/>
  <c r="AC112" i="17"/>
  <c r="AC111" i="17"/>
  <c r="AC110" i="17"/>
  <c r="AC106" i="17"/>
  <c r="AC105" i="17"/>
  <c r="AC104" i="17"/>
  <c r="AC102" i="17"/>
  <c r="AC101" i="17"/>
  <c r="AC100" i="17"/>
  <c r="AC99" i="17"/>
  <c r="AC97" i="17"/>
  <c r="AC96" i="17"/>
  <c r="AC91" i="17" s="1"/>
  <c r="AC95" i="17"/>
  <c r="AC94" i="17"/>
  <c r="AC93" i="17"/>
  <c r="AC92" i="17"/>
  <c r="AC90" i="17"/>
  <c r="AC89" i="17"/>
  <c r="AC88" i="17"/>
  <c r="AC87" i="17"/>
  <c r="AC86" i="17"/>
  <c r="AC84" i="17"/>
  <c r="AC83" i="17"/>
  <c r="AC82" i="17"/>
  <c r="AC81" i="17"/>
  <c r="AC79" i="17"/>
  <c r="AC78" i="17"/>
  <c r="AC77" i="17"/>
  <c r="AC76" i="17"/>
  <c r="AC75" i="17"/>
  <c r="AC74" i="17"/>
  <c r="AC73" i="17"/>
  <c r="AC71" i="17"/>
  <c r="AC70" i="17"/>
  <c r="AC69" i="17"/>
  <c r="AC68" i="17"/>
  <c r="AC67" i="17"/>
  <c r="AC66" i="17"/>
  <c r="AC65" i="17"/>
  <c r="AC64" i="17"/>
  <c r="AC63" i="17"/>
  <c r="AC62" i="17"/>
  <c r="AC60" i="17"/>
  <c r="AC59" i="17"/>
  <c r="AC58" i="17"/>
  <c r="AC57" i="17"/>
  <c r="AC56" i="17"/>
  <c r="AC44" i="17"/>
  <c r="AC43" i="17"/>
  <c r="AC42" i="17"/>
  <c r="AC41" i="17"/>
  <c r="AC38" i="17"/>
  <c r="AC37" i="17"/>
  <c r="AC36" i="17"/>
  <c r="AC34" i="17"/>
  <c r="AC33" i="17"/>
  <c r="AC32" i="17"/>
  <c r="AC31" i="17"/>
  <c r="AC30" i="17"/>
  <c r="AC28" i="17"/>
  <c r="AC27" i="17"/>
  <c r="AC26" i="17"/>
  <c r="AC25" i="17"/>
  <c r="AC24" i="17"/>
  <c r="AC23" i="17"/>
  <c r="AC22" i="17"/>
  <c r="AC21" i="17"/>
  <c r="AC20" i="17"/>
  <c r="AC19" i="17"/>
  <c r="AC18" i="17"/>
  <c r="AC17" i="17"/>
  <c r="AC16" i="17"/>
  <c r="AC14" i="17"/>
  <c r="AC13" i="17"/>
  <c r="AC12" i="17"/>
  <c r="AC182" i="18"/>
  <c r="AC180" i="18"/>
  <c r="AC179" i="18"/>
  <c r="AC176" i="18"/>
  <c r="AC175" i="18"/>
  <c r="AC174" i="18"/>
  <c r="AC172" i="18"/>
  <c r="AC171" i="18"/>
  <c r="AC169" i="18"/>
  <c r="AC168" i="18"/>
  <c r="AC167" i="18"/>
  <c r="AC166" i="18"/>
  <c r="AC163" i="18"/>
  <c r="AC162" i="18"/>
  <c r="AC160" i="18"/>
  <c r="AC159" i="18"/>
  <c r="AC158" i="18"/>
  <c r="AC157" i="18"/>
  <c r="AC156" i="18"/>
  <c r="AC155" i="18"/>
  <c r="AC154" i="18"/>
  <c r="AC153" i="18"/>
  <c r="AC152" i="18"/>
  <c r="AC151" i="18"/>
  <c r="AC129" i="18"/>
  <c r="AC128" i="18"/>
  <c r="AC127" i="18"/>
  <c r="AC126" i="18"/>
  <c r="AC125" i="18"/>
  <c r="AC124" i="18"/>
  <c r="AC123" i="18"/>
  <c r="AC122" i="18"/>
  <c r="AC121" i="18"/>
  <c r="AC120" i="18"/>
  <c r="AC118" i="18"/>
  <c r="AC117" i="18"/>
  <c r="AC116" i="18"/>
  <c r="AC115" i="18"/>
  <c r="AC114" i="18"/>
  <c r="AC113" i="18"/>
  <c r="AC112" i="18"/>
  <c r="AC111" i="18"/>
  <c r="AC110" i="18"/>
  <c r="AC106" i="18"/>
  <c r="AC105" i="18"/>
  <c r="AC104" i="18"/>
  <c r="AC102" i="18"/>
  <c r="AC101" i="18"/>
  <c r="AC100" i="18"/>
  <c r="AC99" i="18"/>
  <c r="AC97" i="18"/>
  <c r="AC96" i="18"/>
  <c r="AC95" i="18"/>
  <c r="AC94" i="18"/>
  <c r="AC93" i="18"/>
  <c r="AC92" i="18"/>
  <c r="AC90" i="18"/>
  <c r="AC89" i="18"/>
  <c r="AC88" i="18"/>
  <c r="AC87" i="18"/>
  <c r="AC86" i="18"/>
  <c r="AC84" i="18"/>
  <c r="AC83" i="18"/>
  <c r="AC82" i="18"/>
  <c r="AC81" i="18"/>
  <c r="AC79" i="18"/>
  <c r="AC78" i="18"/>
  <c r="AC77" i="18"/>
  <c r="AC76" i="18"/>
  <c r="AC75" i="18"/>
  <c r="AC74" i="18"/>
  <c r="AC73" i="18"/>
  <c r="AC71" i="18"/>
  <c r="AC70" i="18"/>
  <c r="AC69" i="18"/>
  <c r="AC68" i="18"/>
  <c r="AC67" i="18"/>
  <c r="AC66" i="18"/>
  <c r="AC65" i="18"/>
  <c r="AC64" i="18"/>
  <c r="AC63" i="18"/>
  <c r="AC62" i="18"/>
  <c r="AC60" i="18"/>
  <c r="AC59" i="18"/>
  <c r="AC58" i="18"/>
  <c r="AC57" i="18"/>
  <c r="AC56" i="18"/>
  <c r="AC44" i="18"/>
  <c r="AC43" i="18"/>
  <c r="AC42" i="18"/>
  <c r="AC41" i="18"/>
  <c r="AC34" i="18"/>
  <c r="AC33" i="18"/>
  <c r="AC32" i="18"/>
  <c r="AC31" i="18"/>
  <c r="AC28" i="18"/>
  <c r="AC27" i="18"/>
  <c r="AC26" i="18"/>
  <c r="AC25" i="18"/>
  <c r="AC24" i="18"/>
  <c r="AC23" i="18"/>
  <c r="AC22" i="18"/>
  <c r="AC21" i="18"/>
  <c r="AC20" i="18"/>
  <c r="AC19" i="18"/>
  <c r="AC18" i="18"/>
  <c r="AC17" i="18"/>
  <c r="AC16" i="18"/>
  <c r="AC14" i="18"/>
  <c r="AC13" i="18"/>
  <c r="AC12" i="18"/>
  <c r="AC182" i="19"/>
  <c r="AC180" i="19"/>
  <c r="AC179" i="19"/>
  <c r="AC176" i="19"/>
  <c r="AC175" i="19"/>
  <c r="AC174" i="19"/>
  <c r="AC172" i="19"/>
  <c r="AC171" i="19"/>
  <c r="AC169" i="19"/>
  <c r="AC168" i="19"/>
  <c r="AC167" i="19"/>
  <c r="AC166" i="19"/>
  <c r="AC163" i="19"/>
  <c r="AC162" i="19"/>
  <c r="AC160" i="19"/>
  <c r="AC159" i="19"/>
  <c r="AC158" i="19"/>
  <c r="AC157" i="19"/>
  <c r="AC156" i="19"/>
  <c r="AC155" i="19"/>
  <c r="AC154" i="19"/>
  <c r="AC153" i="19"/>
  <c r="AC152" i="19"/>
  <c r="AC151" i="19"/>
  <c r="AC129" i="19"/>
  <c r="AC128" i="19"/>
  <c r="AC127" i="19"/>
  <c r="AC126" i="19"/>
  <c r="AC125" i="19"/>
  <c r="AC124" i="19"/>
  <c r="AC123" i="19"/>
  <c r="AC122" i="19"/>
  <c r="AC121" i="19"/>
  <c r="AC120" i="19"/>
  <c r="AC118" i="19"/>
  <c r="AC117" i="19"/>
  <c r="AC116" i="19"/>
  <c r="AC115" i="19"/>
  <c r="AC114" i="19"/>
  <c r="AC113" i="19"/>
  <c r="AC112" i="19"/>
  <c r="AC111" i="19"/>
  <c r="AC110" i="19"/>
  <c r="AC106" i="19"/>
  <c r="AC105" i="19"/>
  <c r="AC104" i="19"/>
  <c r="AC102" i="19"/>
  <c r="AC101" i="19"/>
  <c r="AC100" i="19"/>
  <c r="AC99" i="19"/>
  <c r="AC97" i="19"/>
  <c r="AC96" i="19"/>
  <c r="AC95" i="19"/>
  <c r="AC94" i="19"/>
  <c r="AC93" i="19"/>
  <c r="AC92" i="19"/>
  <c r="AC90" i="19"/>
  <c r="AC89" i="19"/>
  <c r="AC88" i="19"/>
  <c r="AC87" i="19"/>
  <c r="AC86" i="19"/>
  <c r="AC84" i="19"/>
  <c r="AC83" i="19"/>
  <c r="AC82" i="19"/>
  <c r="AC81" i="19"/>
  <c r="AC79" i="19"/>
  <c r="AC78" i="19"/>
  <c r="AC77" i="19"/>
  <c r="AC76" i="19"/>
  <c r="AC75" i="19"/>
  <c r="AC74" i="19"/>
  <c r="AC73" i="19"/>
  <c r="AC71" i="19"/>
  <c r="AC70" i="19"/>
  <c r="AC69" i="19"/>
  <c r="AC68" i="19"/>
  <c r="AC67" i="19"/>
  <c r="AC66" i="19"/>
  <c r="AC65" i="19"/>
  <c r="AC64" i="19"/>
  <c r="AC63" i="19"/>
  <c r="AC62" i="19"/>
  <c r="AC60" i="19"/>
  <c r="AC59" i="19"/>
  <c r="AC58" i="19"/>
  <c r="AC57" i="19"/>
  <c r="AC56" i="19"/>
  <c r="AC44" i="19"/>
  <c r="AC43" i="19"/>
  <c r="AC42" i="19"/>
  <c r="AC41" i="19"/>
  <c r="AC38" i="19"/>
  <c r="AC37" i="19"/>
  <c r="AC36" i="19"/>
  <c r="AC34" i="19"/>
  <c r="AC33" i="19"/>
  <c r="AC32" i="19"/>
  <c r="AC31" i="19"/>
  <c r="AC29" i="19" s="1"/>
  <c r="AC30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6" i="19"/>
  <c r="AC14" i="19"/>
  <c r="AC13" i="19"/>
  <c r="AC12" i="19"/>
  <c r="AC182" i="20"/>
  <c r="AC180" i="20"/>
  <c r="AC179" i="20"/>
  <c r="AC176" i="20"/>
  <c r="AC175" i="20"/>
  <c r="AC174" i="20"/>
  <c r="AC172" i="20"/>
  <c r="AC171" i="20"/>
  <c r="AC169" i="20"/>
  <c r="AC168" i="20"/>
  <c r="AC167" i="20"/>
  <c r="AC166" i="20"/>
  <c r="AC163" i="20"/>
  <c r="AC162" i="20"/>
  <c r="AC161" i="20" s="1"/>
  <c r="AC160" i="20"/>
  <c r="AC159" i="20"/>
  <c r="AC158" i="20"/>
  <c r="AC157" i="20"/>
  <c r="AC156" i="20"/>
  <c r="AC155" i="20"/>
  <c r="AC154" i="20"/>
  <c r="AC153" i="20"/>
  <c r="AC152" i="20"/>
  <c r="AC151" i="20"/>
  <c r="AC129" i="20"/>
  <c r="AC128" i="20"/>
  <c r="AC127" i="20"/>
  <c r="AC126" i="20"/>
  <c r="AC125" i="20"/>
  <c r="AC124" i="20"/>
  <c r="AC123" i="20"/>
  <c r="AC122" i="20"/>
  <c r="AC121" i="20"/>
  <c r="AC120" i="20"/>
  <c r="AC118" i="20"/>
  <c r="AC117" i="20"/>
  <c r="AC116" i="20"/>
  <c r="AC115" i="20"/>
  <c r="AC114" i="20"/>
  <c r="AC113" i="20"/>
  <c r="AC112" i="20"/>
  <c r="AC111" i="20"/>
  <c r="AC110" i="20"/>
  <c r="AC106" i="20"/>
  <c r="AC105" i="20"/>
  <c r="AC104" i="20"/>
  <c r="AC102" i="20"/>
  <c r="AC101" i="20"/>
  <c r="AC100" i="20"/>
  <c r="AC99" i="20"/>
  <c r="AC97" i="20"/>
  <c r="AC96" i="20"/>
  <c r="AC95" i="20"/>
  <c r="AC94" i="20"/>
  <c r="AC93" i="20"/>
  <c r="AC92" i="20"/>
  <c r="AC90" i="20"/>
  <c r="AC89" i="20"/>
  <c r="AC88" i="20"/>
  <c r="AC87" i="20"/>
  <c r="AC86" i="20"/>
  <c r="AC84" i="20"/>
  <c r="AC83" i="20"/>
  <c r="AC82" i="20"/>
  <c r="AC81" i="20"/>
  <c r="AC79" i="20"/>
  <c r="AC78" i="20"/>
  <c r="AC77" i="20"/>
  <c r="AC76" i="20"/>
  <c r="AC75" i="20"/>
  <c r="AC74" i="20"/>
  <c r="AC73" i="20"/>
  <c r="AC71" i="20"/>
  <c r="AC70" i="20"/>
  <c r="AC69" i="20"/>
  <c r="AC68" i="20"/>
  <c r="AC67" i="20"/>
  <c r="AC66" i="20"/>
  <c r="AC65" i="20"/>
  <c r="AC64" i="20"/>
  <c r="AC63" i="20"/>
  <c r="AC62" i="20"/>
  <c r="AC60" i="20"/>
  <c r="AC59" i="20"/>
  <c r="AC58" i="20"/>
  <c r="AC57" i="20"/>
  <c r="AC56" i="20"/>
  <c r="AC44" i="20"/>
  <c r="AC43" i="20"/>
  <c r="AC42" i="20"/>
  <c r="AC38" i="20"/>
  <c r="AC37" i="20"/>
  <c r="AC36" i="20"/>
  <c r="AC34" i="20"/>
  <c r="AC33" i="20"/>
  <c r="AC32" i="20"/>
  <c r="AC31" i="20"/>
  <c r="AC30" i="20"/>
  <c r="AC28" i="20"/>
  <c r="AC27" i="20"/>
  <c r="AC26" i="20"/>
  <c r="AC25" i="20"/>
  <c r="AC24" i="20"/>
  <c r="AC23" i="20"/>
  <c r="AC22" i="20"/>
  <c r="AC21" i="20"/>
  <c r="AC20" i="20"/>
  <c r="AC19" i="20"/>
  <c r="AC18" i="20"/>
  <c r="AC17" i="20"/>
  <c r="AC16" i="20"/>
  <c r="AC14" i="20"/>
  <c r="AC13" i="20"/>
  <c r="AC12" i="20"/>
  <c r="AC182" i="21"/>
  <c r="AC180" i="21"/>
  <c r="AC179" i="21"/>
  <c r="AC176" i="21"/>
  <c r="AC175" i="21"/>
  <c r="AC174" i="21"/>
  <c r="AC172" i="21"/>
  <c r="AC171" i="21"/>
  <c r="AC169" i="21"/>
  <c r="AC168" i="21"/>
  <c r="AC167" i="21"/>
  <c r="AC166" i="21"/>
  <c r="AC163" i="21"/>
  <c r="AC162" i="21"/>
  <c r="AC161" i="21" s="1"/>
  <c r="AC160" i="21"/>
  <c r="AC159" i="21"/>
  <c r="AC158" i="21"/>
  <c r="AC157" i="21"/>
  <c r="AC156" i="21"/>
  <c r="AC155" i="21"/>
  <c r="AC154" i="21"/>
  <c r="AC153" i="21"/>
  <c r="AC152" i="21"/>
  <c r="AC151" i="21"/>
  <c r="AC129" i="21"/>
  <c r="AC128" i="21"/>
  <c r="AC127" i="21"/>
  <c r="AC126" i="21"/>
  <c r="AC125" i="21"/>
  <c r="AC124" i="21"/>
  <c r="AC123" i="21"/>
  <c r="AC122" i="21"/>
  <c r="AC121" i="21"/>
  <c r="AC120" i="21"/>
  <c r="AC118" i="21"/>
  <c r="AC117" i="21"/>
  <c r="AC116" i="21"/>
  <c r="AC115" i="21"/>
  <c r="AC114" i="21"/>
  <c r="AC113" i="21"/>
  <c r="AC112" i="21"/>
  <c r="AC111" i="21"/>
  <c r="AC110" i="21"/>
  <c r="AC106" i="21"/>
  <c r="AC105" i="21"/>
  <c r="AC104" i="21"/>
  <c r="AC102" i="21"/>
  <c r="AC101" i="21"/>
  <c r="AC100" i="21"/>
  <c r="AC99" i="21"/>
  <c r="AC97" i="21"/>
  <c r="AC96" i="21"/>
  <c r="AC95" i="21"/>
  <c r="AC94" i="21"/>
  <c r="AC93" i="21"/>
  <c r="AC92" i="21"/>
  <c r="AC90" i="21"/>
  <c r="AC89" i="21"/>
  <c r="AC88" i="21"/>
  <c r="AC87" i="21"/>
  <c r="AC86" i="21"/>
  <c r="AC84" i="21"/>
  <c r="AC83" i="21"/>
  <c r="AC82" i="21"/>
  <c r="AC81" i="21"/>
  <c r="AC79" i="21"/>
  <c r="AC78" i="21"/>
  <c r="AC77" i="21"/>
  <c r="AC76" i="21"/>
  <c r="AC75" i="21"/>
  <c r="AC74" i="21"/>
  <c r="AC73" i="21"/>
  <c r="AC71" i="21"/>
  <c r="AC70" i="21"/>
  <c r="AC69" i="21"/>
  <c r="AC68" i="21"/>
  <c r="AC67" i="21"/>
  <c r="AC66" i="21"/>
  <c r="AC65" i="21"/>
  <c r="AC64" i="21"/>
  <c r="AC63" i="21"/>
  <c r="AC62" i="21"/>
  <c r="AC60" i="21"/>
  <c r="AC59" i="21"/>
  <c r="AC58" i="21"/>
  <c r="AC57" i="21"/>
  <c r="AC56" i="21"/>
  <c r="AC44" i="21"/>
  <c r="AC43" i="21"/>
  <c r="AC42" i="21"/>
  <c r="AC41" i="21"/>
  <c r="AC38" i="21"/>
  <c r="AC37" i="21"/>
  <c r="AC36" i="21"/>
  <c r="AC34" i="21"/>
  <c r="AC33" i="21"/>
  <c r="AC32" i="21"/>
  <c r="AC31" i="21"/>
  <c r="AC30" i="21"/>
  <c r="AC28" i="21"/>
  <c r="AC27" i="21"/>
  <c r="AC26" i="21"/>
  <c r="AC25" i="21"/>
  <c r="AC24" i="21"/>
  <c r="AC23" i="21"/>
  <c r="AC22" i="21"/>
  <c r="AC21" i="21"/>
  <c r="AC20" i="21"/>
  <c r="AC19" i="21"/>
  <c r="AC18" i="21"/>
  <c r="AC17" i="21"/>
  <c r="AC16" i="21"/>
  <c r="AC14" i="21"/>
  <c r="AC13" i="21"/>
  <c r="AC12" i="21"/>
  <c r="O8" i="33"/>
  <c r="V8" i="1"/>
  <c r="H8" i="1"/>
  <c r="S8" i="2"/>
  <c r="R8" i="3"/>
  <c r="L8" i="3"/>
  <c r="S8" i="23"/>
  <c r="I8" i="23"/>
  <c r="R8" i="25"/>
  <c r="H8" i="26"/>
  <c r="Q8" i="5"/>
  <c r="O8" i="6"/>
  <c r="J8" i="8"/>
  <c r="U8" i="9"/>
  <c r="J8" i="10"/>
  <c r="R8" i="11"/>
  <c r="I8" i="11"/>
  <c r="AB8" i="12"/>
  <c r="Q8" i="12"/>
  <c r="AB8" i="13"/>
  <c r="P8" i="14"/>
  <c r="J8" i="15"/>
  <c r="R8" i="16"/>
  <c r="K8" i="16"/>
  <c r="G8" i="16"/>
  <c r="S8" i="17"/>
  <c r="O8" i="17"/>
  <c r="F8" i="17"/>
  <c r="R8" i="19"/>
  <c r="H8" i="19"/>
  <c r="I8" i="21"/>
  <c r="G8" i="21"/>
  <c r="D173" i="22"/>
  <c r="D164" i="22"/>
  <c r="AF29" i="19"/>
  <c r="AF35" i="19"/>
  <c r="AC161" i="19"/>
  <c r="AF29" i="18"/>
  <c r="AC40" i="17"/>
  <c r="AC161" i="17"/>
  <c r="AC161" i="16"/>
  <c r="AC161" i="15"/>
  <c r="AC35" i="15"/>
  <c r="AC161" i="14"/>
  <c r="AC35" i="13"/>
  <c r="AC103" i="13"/>
  <c r="AC80" i="12"/>
  <c r="AC80" i="11"/>
  <c r="AC40" i="11"/>
  <c r="AC161" i="11"/>
  <c r="AC98" i="10"/>
  <c r="AC161" i="9"/>
  <c r="AC170" i="8"/>
  <c r="AC161" i="7"/>
  <c r="AC35" i="6"/>
  <c r="AC91" i="6"/>
  <c r="AC103" i="6"/>
  <c r="AC80" i="5"/>
  <c r="AC40" i="5"/>
  <c r="AC161" i="5"/>
  <c r="AC161" i="4"/>
  <c r="AC29" i="26"/>
  <c r="AC161" i="26"/>
  <c r="AC80" i="26"/>
  <c r="AC161" i="25"/>
  <c r="AC103" i="23"/>
  <c r="AC170" i="23"/>
  <c r="AC61" i="23"/>
  <c r="AC35" i="23"/>
  <c r="AC161" i="3"/>
  <c r="AC170" i="3"/>
  <c r="AC170" i="2"/>
  <c r="AC165" i="2"/>
  <c r="AC161" i="1"/>
  <c r="AC165" i="1"/>
  <c r="AC35" i="29"/>
  <c r="AC161" i="30"/>
  <c r="AC35" i="33"/>
  <c r="AC80" i="33"/>
  <c r="AC103" i="33"/>
  <c r="AC161" i="33"/>
  <c r="AC55" i="7"/>
  <c r="AC40" i="7"/>
  <c r="AC40" i="4"/>
  <c r="AC40" i="25"/>
  <c r="AC103" i="25"/>
  <c r="AC35" i="25"/>
  <c r="AC80" i="3"/>
  <c r="AC40" i="3"/>
  <c r="AC40" i="2"/>
  <c r="AC103" i="2"/>
  <c r="AC61" i="2"/>
  <c r="AC35" i="2"/>
  <c r="AC40" i="1"/>
  <c r="AC85" i="1"/>
  <c r="AC98" i="1"/>
  <c r="T8" i="7"/>
  <c r="T8" i="2"/>
  <c r="T8" i="10"/>
  <c r="T8" i="12"/>
  <c r="T8" i="14"/>
  <c r="T8" i="16"/>
  <c r="T8" i="17"/>
  <c r="V8" i="21"/>
  <c r="T8" i="30"/>
  <c r="AC176" i="22"/>
  <c r="AC175" i="22"/>
  <c r="AC174" i="22"/>
  <c r="AC172" i="22"/>
  <c r="AC171" i="22"/>
  <c r="AC168" i="22"/>
  <c r="AC167" i="22"/>
  <c r="AC166" i="22"/>
  <c r="AC169" i="22"/>
  <c r="AC154" i="22"/>
  <c r="AC153" i="22"/>
  <c r="AC152" i="22"/>
  <c r="AC151" i="22"/>
  <c r="AC163" i="22"/>
  <c r="AC162" i="22"/>
  <c r="AC160" i="22"/>
  <c r="AC159" i="22"/>
  <c r="AC158" i="22"/>
  <c r="AC157" i="22"/>
  <c r="AC156" i="22"/>
  <c r="AC155" i="22"/>
  <c r="AC129" i="22"/>
  <c r="AC128" i="22"/>
  <c r="AC127" i="22"/>
  <c r="AC126" i="22"/>
  <c r="AC125" i="22"/>
  <c r="AC124" i="22"/>
  <c r="AC123" i="22"/>
  <c r="AC122" i="22"/>
  <c r="AC121" i="22"/>
  <c r="AC120" i="22"/>
  <c r="AC118" i="22"/>
  <c r="AC117" i="22"/>
  <c r="AC116" i="22"/>
  <c r="AC115" i="22"/>
  <c r="AC114" i="22"/>
  <c r="AC113" i="22"/>
  <c r="AC112" i="22"/>
  <c r="AC111" i="22"/>
  <c r="AC110" i="22"/>
  <c r="AC106" i="22"/>
  <c r="AC105" i="22"/>
  <c r="AC104" i="22"/>
  <c r="AC102" i="22"/>
  <c r="AC101" i="22"/>
  <c r="AC100" i="22"/>
  <c r="AC99" i="22"/>
  <c r="AC97" i="22"/>
  <c r="AC96" i="22"/>
  <c r="AC95" i="22"/>
  <c r="AC94" i="22"/>
  <c r="AC93" i="22"/>
  <c r="AC92" i="22"/>
  <c r="AC90" i="22"/>
  <c r="AC89" i="22"/>
  <c r="AC88" i="22"/>
  <c r="AC87" i="22"/>
  <c r="AC86" i="22"/>
  <c r="AC84" i="22"/>
  <c r="AC83" i="22"/>
  <c r="AC82" i="22"/>
  <c r="AC81" i="22"/>
  <c r="AC79" i="22"/>
  <c r="AC78" i="22"/>
  <c r="AC77" i="22"/>
  <c r="AC76" i="22"/>
  <c r="AC75" i="22"/>
  <c r="AC74" i="22"/>
  <c r="AC73" i="22"/>
  <c r="AC71" i="22"/>
  <c r="AC70" i="22"/>
  <c r="AC69" i="22"/>
  <c r="AC68" i="22"/>
  <c r="AC67" i="22"/>
  <c r="AC66" i="22"/>
  <c r="AC65" i="22"/>
  <c r="AC64" i="22"/>
  <c r="AC63" i="22"/>
  <c r="AC62" i="22"/>
  <c r="AC60" i="22"/>
  <c r="AC59" i="22"/>
  <c r="AC58" i="22"/>
  <c r="AC57" i="22"/>
  <c r="AC56" i="22"/>
  <c r="AC44" i="22"/>
  <c r="AC43" i="22"/>
  <c r="AC42" i="22"/>
  <c r="AC41" i="22"/>
  <c r="AC38" i="22"/>
  <c r="AC37" i="22"/>
  <c r="AC36" i="22"/>
  <c r="AC34" i="22"/>
  <c r="AC33" i="22"/>
  <c r="AC32" i="22"/>
  <c r="AC31" i="22"/>
  <c r="AC30" i="22"/>
  <c r="AC28" i="22"/>
  <c r="AC27" i="22"/>
  <c r="AC26" i="22"/>
  <c r="AC25" i="22"/>
  <c r="AC24" i="22"/>
  <c r="AC23" i="22"/>
  <c r="AC22" i="22"/>
  <c r="AC21" i="22"/>
  <c r="AC20" i="22"/>
  <c r="AC19" i="22"/>
  <c r="AC18" i="22"/>
  <c r="AC17" i="22"/>
  <c r="AC16" i="22"/>
  <c r="AC14" i="22"/>
  <c r="AC13" i="22"/>
  <c r="AC12" i="22"/>
  <c r="D179" i="22"/>
  <c r="C179" i="22"/>
  <c r="B179" i="22"/>
  <c r="D108" i="22"/>
  <c r="AC119" i="22"/>
  <c r="C108" i="22"/>
  <c r="D146" i="29"/>
  <c r="D130" i="29" s="1"/>
  <c r="AC147" i="29"/>
  <c r="C146" i="29"/>
  <c r="AC149" i="16"/>
  <c r="AC149" i="12"/>
  <c r="AC150" i="12"/>
  <c r="AC150" i="11"/>
  <c r="AC149" i="11"/>
  <c r="AC149" i="10"/>
  <c r="AC150" i="8"/>
  <c r="AC150" i="5"/>
  <c r="D149" i="5"/>
  <c r="AC149" i="5" s="1"/>
  <c r="AC149" i="4"/>
  <c r="AC149" i="25"/>
  <c r="C149" i="24"/>
  <c r="AC149" i="24" s="1"/>
  <c r="AC150" i="3"/>
  <c r="AC149" i="3"/>
  <c r="AC149" i="33"/>
  <c r="B130" i="12"/>
  <c r="AC134" i="12"/>
  <c r="B107" i="11"/>
  <c r="B130" i="9"/>
  <c r="AC131" i="9"/>
  <c r="AC134" i="7"/>
  <c r="B130" i="7"/>
  <c r="AC143" i="4"/>
  <c r="B130" i="4"/>
  <c r="B107" i="4" s="1"/>
  <c r="B130" i="26"/>
  <c r="B130" i="25"/>
  <c r="B107" i="25" s="1"/>
  <c r="AC134" i="23"/>
  <c r="AC137" i="3"/>
  <c r="AC137" i="1"/>
  <c r="AC137" i="30"/>
  <c r="AC140" i="33"/>
  <c r="B130" i="33"/>
  <c r="AC134" i="33"/>
  <c r="C164" i="14"/>
  <c r="AC173" i="7"/>
  <c r="AC170" i="33"/>
  <c r="D164" i="23"/>
  <c r="B164" i="4"/>
  <c r="AC170" i="4"/>
  <c r="AC170" i="11"/>
  <c r="C164" i="15"/>
  <c r="C164" i="29"/>
  <c r="AC165" i="25"/>
  <c r="C165" i="25"/>
  <c r="C164" i="25" s="1"/>
  <c r="AC165" i="6"/>
  <c r="AC165" i="8"/>
  <c r="AC165" i="10"/>
  <c r="C164" i="11"/>
  <c r="C164" i="12"/>
  <c r="AC165" i="17"/>
  <c r="C164" i="17"/>
  <c r="N177" i="33"/>
  <c r="P54" i="33"/>
  <c r="P8" i="33" s="1"/>
  <c r="M54" i="33"/>
  <c r="M8" i="33" s="1"/>
  <c r="U8" i="30"/>
  <c r="U177" i="30"/>
  <c r="L177" i="30"/>
  <c r="J54" i="30"/>
  <c r="J177" i="30" s="1"/>
  <c r="N8" i="30"/>
  <c r="M54" i="29"/>
  <c r="M8" i="29" s="1"/>
  <c r="I177" i="1"/>
  <c r="I8" i="1"/>
  <c r="R54" i="2"/>
  <c r="R8" i="2" s="1"/>
  <c r="T8" i="3"/>
  <c r="AA8" i="3"/>
  <c r="O54" i="3"/>
  <c r="O177" i="3" s="1"/>
  <c r="F54" i="23"/>
  <c r="F177" i="23" s="1"/>
  <c r="O54" i="23"/>
  <c r="O177" i="23" s="1"/>
  <c r="Q54" i="23"/>
  <c r="Q177" i="23" s="1"/>
  <c r="K8" i="25"/>
  <c r="J8" i="25"/>
  <c r="V177" i="26"/>
  <c r="V8" i="26"/>
  <c r="W177" i="4"/>
  <c r="W8" i="4"/>
  <c r="S177" i="4"/>
  <c r="P54" i="4"/>
  <c r="P8" i="4" s="1"/>
  <c r="I8" i="4"/>
  <c r="U177" i="5"/>
  <c r="U8" i="5"/>
  <c r="R177" i="5"/>
  <c r="R8" i="5"/>
  <c r="L54" i="5"/>
  <c r="L177" i="5" s="1"/>
  <c r="AB177" i="6"/>
  <c r="AB8" i="6"/>
  <c r="V8" i="6"/>
  <c r="L177" i="6"/>
  <c r="X177" i="7"/>
  <c r="Y8" i="7"/>
  <c r="Z177" i="8"/>
  <c r="Z8" i="8"/>
  <c r="AA8" i="8"/>
  <c r="K54" i="8"/>
  <c r="K177" i="8" s="1"/>
  <c r="W54" i="9"/>
  <c r="W8" i="9" s="1"/>
  <c r="X177" i="10"/>
  <c r="F177" i="10"/>
  <c r="F8" i="10"/>
  <c r="U8" i="10"/>
  <c r="S8" i="11"/>
  <c r="S177" i="11"/>
  <c r="Z8" i="12"/>
  <c r="G177" i="12"/>
  <c r="G8" i="12"/>
  <c r="J8" i="12"/>
  <c r="E54" i="13"/>
  <c r="E8" i="13" s="1"/>
  <c r="O8" i="13"/>
  <c r="O177" i="13"/>
  <c r="M8" i="13"/>
  <c r="L177" i="14"/>
  <c r="L8" i="14"/>
  <c r="Z177" i="14"/>
  <c r="Z8" i="14"/>
  <c r="M54" i="35"/>
  <c r="M177" i="35" s="1"/>
  <c r="K8" i="8"/>
  <c r="AC91" i="8"/>
  <c r="H8" i="8"/>
  <c r="R177" i="8"/>
  <c r="L8" i="5"/>
  <c r="P8" i="5"/>
  <c r="AC91" i="4"/>
  <c r="Q8" i="23"/>
  <c r="F54" i="3"/>
  <c r="F8" i="3" s="1"/>
  <c r="N177" i="2"/>
  <c r="P177" i="33"/>
  <c r="S8" i="33"/>
  <c r="AC72" i="6"/>
  <c r="AC72" i="5"/>
  <c r="B54" i="23"/>
  <c r="B54" i="16"/>
  <c r="D39" i="12"/>
  <c r="D9" i="10"/>
  <c r="D39" i="4"/>
  <c r="B9" i="26"/>
  <c r="C10" i="30"/>
  <c r="AC29" i="3"/>
  <c r="D10" i="26"/>
  <c r="D9" i="26" s="1"/>
  <c r="B9" i="4"/>
  <c r="D10" i="7"/>
  <c r="AC29" i="10"/>
  <c r="AC29" i="14"/>
  <c r="D10" i="19"/>
  <c r="P177" i="4"/>
  <c r="E177" i="13"/>
  <c r="AC39" i="5"/>
  <c r="X54" i="20" l="1"/>
  <c r="X177" i="20" s="1"/>
  <c r="S54" i="20"/>
  <c r="S177" i="20" s="1"/>
  <c r="AA54" i="20"/>
  <c r="AA8" i="20" s="1"/>
  <c r="AC131" i="20"/>
  <c r="AC143" i="20"/>
  <c r="AC119" i="20"/>
  <c r="D164" i="20"/>
  <c r="K54" i="20"/>
  <c r="T54" i="20"/>
  <c r="V54" i="20"/>
  <c r="V8" i="20" s="1"/>
  <c r="X8" i="20"/>
  <c r="AC40" i="20"/>
  <c r="AC29" i="20"/>
  <c r="AC72" i="20"/>
  <c r="I177" i="20"/>
  <c r="F54" i="20"/>
  <c r="F177" i="20" s="1"/>
  <c r="Q54" i="20"/>
  <c r="Q177" i="20" s="1"/>
  <c r="Y54" i="20"/>
  <c r="Y177" i="20" s="1"/>
  <c r="D54" i="20"/>
  <c r="G54" i="20"/>
  <c r="D130" i="20"/>
  <c r="C130" i="20"/>
  <c r="C108" i="20"/>
  <c r="AC108" i="20" s="1"/>
  <c r="C164" i="20"/>
  <c r="AB177" i="1"/>
  <c r="AB8" i="1"/>
  <c r="N177" i="4"/>
  <c r="N8" i="4"/>
  <c r="H177" i="4"/>
  <c r="H8" i="4"/>
  <c r="K177" i="20"/>
  <c r="K8" i="20"/>
  <c r="AC109" i="24"/>
  <c r="C108" i="24"/>
  <c r="AC61" i="17"/>
  <c r="AC29" i="15"/>
  <c r="AC72" i="15"/>
  <c r="AC72" i="14"/>
  <c r="J177" i="22"/>
  <c r="AA177" i="22"/>
  <c r="AB54" i="30"/>
  <c r="D149" i="30"/>
  <c r="AC150" i="30"/>
  <c r="T8" i="21"/>
  <c r="K8" i="5"/>
  <c r="K177" i="3"/>
  <c r="K8" i="3"/>
  <c r="AA177" i="23"/>
  <c r="AA8" i="23"/>
  <c r="L177" i="26"/>
  <c r="L8" i="26"/>
  <c r="J177" i="4"/>
  <c r="J8" i="4"/>
  <c r="Z177" i="4"/>
  <c r="Z8" i="4"/>
  <c r="P177" i="9"/>
  <c r="P8" i="9"/>
  <c r="T54" i="11"/>
  <c r="AB54" i="11"/>
  <c r="R54" i="12"/>
  <c r="P54" i="13"/>
  <c r="E54" i="14"/>
  <c r="E8" i="14" s="1"/>
  <c r="N54" i="14"/>
  <c r="K54" i="15"/>
  <c r="L177" i="17"/>
  <c r="L8" i="17"/>
  <c r="B54" i="30"/>
  <c r="AC164" i="10"/>
  <c r="R177" i="6"/>
  <c r="T8" i="5"/>
  <c r="H177" i="5"/>
  <c r="H8" i="5"/>
  <c r="G177" i="17"/>
  <c r="G8" i="17"/>
  <c r="AC164" i="4"/>
  <c r="B107" i="9"/>
  <c r="AC164" i="2"/>
  <c r="Q8" i="19"/>
  <c r="X177" i="33"/>
  <c r="X8" i="33"/>
  <c r="N177" i="15"/>
  <c r="N8" i="15"/>
  <c r="X177" i="19"/>
  <c r="X8" i="19"/>
  <c r="G177" i="3"/>
  <c r="X8" i="3"/>
  <c r="O177" i="30"/>
  <c r="O8" i="30"/>
  <c r="I177" i="26"/>
  <c r="I8" i="26"/>
  <c r="P177" i="26"/>
  <c r="P8" i="26"/>
  <c r="V177" i="4"/>
  <c r="V8" i="4"/>
  <c r="H177" i="11"/>
  <c r="H8" i="11"/>
  <c r="F177" i="12"/>
  <c r="F8" i="12"/>
  <c r="W177" i="12"/>
  <c r="W8" i="12"/>
  <c r="S177" i="14"/>
  <c r="S8" i="14"/>
  <c r="AA177" i="14"/>
  <c r="AA8" i="14"/>
  <c r="F177" i="16"/>
  <c r="F8" i="16"/>
  <c r="O177" i="16"/>
  <c r="O8" i="16"/>
  <c r="W177" i="16"/>
  <c r="W8" i="16"/>
  <c r="U177" i="33"/>
  <c r="U8" i="33"/>
  <c r="F177" i="1"/>
  <c r="F8" i="1"/>
  <c r="L177" i="25"/>
  <c r="L8" i="25"/>
  <c r="F177" i="5"/>
  <c r="F8" i="5"/>
  <c r="AA177" i="7"/>
  <c r="AA8" i="7"/>
  <c r="X8" i="13"/>
  <c r="X177" i="13"/>
  <c r="K177" i="19"/>
  <c r="K8" i="19"/>
  <c r="AC119" i="13"/>
  <c r="D108" i="13"/>
  <c r="AC119" i="9"/>
  <c r="D108" i="9"/>
  <c r="D108" i="5"/>
  <c r="AC119" i="5"/>
  <c r="Q177" i="3"/>
  <c r="Q8" i="3"/>
  <c r="K177" i="1"/>
  <c r="K8" i="1"/>
  <c r="Z8" i="25"/>
  <c r="Y177" i="33"/>
  <c r="U8" i="21"/>
  <c r="AC150" i="19"/>
  <c r="AC173" i="12"/>
  <c r="D164" i="12"/>
  <c r="AC35" i="14"/>
  <c r="AC80" i="13"/>
  <c r="AC103" i="10"/>
  <c r="AC72" i="7"/>
  <c r="AC103" i="3"/>
  <c r="B10" i="1"/>
  <c r="C10" i="12"/>
  <c r="B10" i="8"/>
  <c r="B9" i="8" s="1"/>
  <c r="B10" i="14"/>
  <c r="C10" i="20"/>
  <c r="C9" i="20" s="1"/>
  <c r="D54" i="14"/>
  <c r="H54" i="33"/>
  <c r="Q54" i="33"/>
  <c r="P54" i="30"/>
  <c r="T54" i="15"/>
  <c r="T177" i="15" s="1"/>
  <c r="B54" i="25"/>
  <c r="AB54" i="19"/>
  <c r="AC108" i="7"/>
  <c r="C164" i="8"/>
  <c r="AC134" i="5"/>
  <c r="AC134" i="11"/>
  <c r="AC134" i="13"/>
  <c r="AC134" i="15"/>
  <c r="AC140" i="16"/>
  <c r="AC134" i="17"/>
  <c r="AC134" i="19"/>
  <c r="AC40" i="19"/>
  <c r="AC40" i="15"/>
  <c r="AC39" i="15" s="1"/>
  <c r="AC55" i="14"/>
  <c r="AC165" i="14"/>
  <c r="AC29" i="12"/>
  <c r="AC98" i="12"/>
  <c r="AC72" i="11"/>
  <c r="AC85" i="10"/>
  <c r="AC72" i="8"/>
  <c r="AC85" i="7"/>
  <c r="AC170" i="6"/>
  <c r="AC164" i="6" s="1"/>
  <c r="AC29" i="5"/>
  <c r="AC98" i="5"/>
  <c r="AC72" i="4"/>
  <c r="AC54" i="4" s="1"/>
  <c r="AC55" i="26"/>
  <c r="AC80" i="23"/>
  <c r="AC85" i="3"/>
  <c r="AC165" i="3"/>
  <c r="C10" i="8"/>
  <c r="D10" i="14"/>
  <c r="B10" i="21"/>
  <c r="D10" i="4"/>
  <c r="D9" i="4" s="1"/>
  <c r="AF10" i="4"/>
  <c r="B54" i="33"/>
  <c r="D54" i="13"/>
  <c r="C54" i="7"/>
  <c r="T54" i="1"/>
  <c r="P54" i="3"/>
  <c r="J54" i="18"/>
  <c r="S54" i="18"/>
  <c r="S177" i="18" s="1"/>
  <c r="J54" i="33"/>
  <c r="E54" i="1"/>
  <c r="Z54" i="3"/>
  <c r="Z8" i="3" s="1"/>
  <c r="X54" i="23"/>
  <c r="N54" i="5"/>
  <c r="Y54" i="12"/>
  <c r="W54" i="13"/>
  <c r="O54" i="2"/>
  <c r="J54" i="23"/>
  <c r="U54" i="7"/>
  <c r="N54" i="11"/>
  <c r="G54" i="14"/>
  <c r="E54" i="15"/>
  <c r="E8" i="15" s="1"/>
  <c r="C54" i="16"/>
  <c r="Z54" i="17"/>
  <c r="L54" i="22"/>
  <c r="L8" i="22" s="1"/>
  <c r="V54" i="19"/>
  <c r="C130" i="1"/>
  <c r="C130" i="16"/>
  <c r="D164" i="8"/>
  <c r="M54" i="30"/>
  <c r="M54" i="3"/>
  <c r="M54" i="7"/>
  <c r="B130" i="23"/>
  <c r="B107" i="23" s="1"/>
  <c r="AC143" i="10"/>
  <c r="AC91" i="9"/>
  <c r="AC61" i="5"/>
  <c r="AC91" i="5"/>
  <c r="AC61" i="4"/>
  <c r="AC29" i="23"/>
  <c r="AC72" i="23"/>
  <c r="AC55" i="2"/>
  <c r="AC54" i="2" s="1"/>
  <c r="AC72" i="33"/>
  <c r="D10" i="8"/>
  <c r="E54" i="4"/>
  <c r="E54" i="10"/>
  <c r="C54" i="10"/>
  <c r="T54" i="24"/>
  <c r="AB54" i="24"/>
  <c r="AB177" i="24" s="1"/>
  <c r="X54" i="26"/>
  <c r="V54" i="17"/>
  <c r="O54" i="1"/>
  <c r="L54" i="2"/>
  <c r="L177" i="2" s="1"/>
  <c r="J54" i="3"/>
  <c r="H54" i="23"/>
  <c r="H177" i="23" s="1"/>
  <c r="AA54" i="26"/>
  <c r="Y54" i="4"/>
  <c r="W54" i="5"/>
  <c r="W177" i="5" s="1"/>
  <c r="U54" i="6"/>
  <c r="U177" i="6" s="1"/>
  <c r="S54" i="7"/>
  <c r="S177" i="7" s="1"/>
  <c r="K54" i="11"/>
  <c r="G54" i="13"/>
  <c r="AB54" i="15"/>
  <c r="Z54" i="16"/>
  <c r="X54" i="17"/>
  <c r="T54" i="19"/>
  <c r="T177" i="19" s="1"/>
  <c r="X54" i="2"/>
  <c r="X177" i="2" s="1"/>
  <c r="V54" i="3"/>
  <c r="T54" i="23"/>
  <c r="T177" i="23" s="1"/>
  <c r="P54" i="25"/>
  <c r="P177" i="25" s="1"/>
  <c r="N54" i="26"/>
  <c r="N177" i="26" s="1"/>
  <c r="K54" i="4"/>
  <c r="G54" i="6"/>
  <c r="G177" i="6" s="1"/>
  <c r="Q54" i="14"/>
  <c r="Q177" i="14" s="1"/>
  <c r="O54" i="15"/>
  <c r="AB54" i="20"/>
  <c r="C54" i="33"/>
  <c r="O54" i="19"/>
  <c r="AC131" i="23"/>
  <c r="AC131" i="25"/>
  <c r="B10" i="30"/>
  <c r="AA8" i="30"/>
  <c r="B54" i="26"/>
  <c r="K54" i="33"/>
  <c r="AB54" i="33"/>
  <c r="I54" i="6"/>
  <c r="I177" i="6" s="1"/>
  <c r="G54" i="7"/>
  <c r="E54" i="12"/>
  <c r="L54" i="33"/>
  <c r="K54" i="30"/>
  <c r="K8" i="30" s="1"/>
  <c r="Z54" i="23"/>
  <c r="T54" i="26"/>
  <c r="N54" i="6"/>
  <c r="I54" i="8"/>
  <c r="G54" i="9"/>
  <c r="R54" i="10"/>
  <c r="P54" i="11"/>
  <c r="N54" i="12"/>
  <c r="K54" i="13"/>
  <c r="AC11" i="16"/>
  <c r="AC103" i="12"/>
  <c r="AC103" i="5"/>
  <c r="AC80" i="4"/>
  <c r="AC40" i="35"/>
  <c r="B10" i="11"/>
  <c r="D10" i="15"/>
  <c r="D9" i="15" s="1"/>
  <c r="B54" i="7"/>
  <c r="D54" i="18"/>
  <c r="W54" i="1"/>
  <c r="U54" i="2"/>
  <c r="S54" i="3"/>
  <c r="AA54" i="10"/>
  <c r="Y54" i="11"/>
  <c r="Y177" i="11" s="1"/>
  <c r="J54" i="14"/>
  <c r="H54" i="15"/>
  <c r="P54" i="22"/>
  <c r="P8" i="22" s="1"/>
  <c r="P54" i="19"/>
  <c r="P177" i="19" s="1"/>
  <c r="D130" i="5"/>
  <c r="B130" i="2"/>
  <c r="B107" i="2" s="1"/>
  <c r="AC134" i="4"/>
  <c r="AC134" i="6"/>
  <c r="AC140" i="13"/>
  <c r="AC134" i="14"/>
  <c r="AC134" i="16"/>
  <c r="AC134" i="18"/>
  <c r="AC134" i="22"/>
  <c r="AC61" i="16"/>
  <c r="AC72" i="13"/>
  <c r="AC55" i="12"/>
  <c r="AC91" i="11"/>
  <c r="AC54" i="11" s="1"/>
  <c r="AC72" i="10"/>
  <c r="AC61" i="8"/>
  <c r="AC29" i="7"/>
  <c r="AC98" i="7"/>
  <c r="AC55" i="5"/>
  <c r="AC72" i="26"/>
  <c r="AC72" i="25"/>
  <c r="AC98" i="3"/>
  <c r="AC80" i="2"/>
  <c r="AC61" i="33"/>
  <c r="C54" i="30"/>
  <c r="D54" i="26"/>
  <c r="B54" i="20"/>
  <c r="C54" i="11"/>
  <c r="Y54" i="23"/>
  <c r="O54" i="24"/>
  <c r="O177" i="24" s="1"/>
  <c r="W54" i="24"/>
  <c r="Z54" i="21"/>
  <c r="P54" i="2"/>
  <c r="N54" i="3"/>
  <c r="K54" i="23"/>
  <c r="T54" i="8"/>
  <c r="R54" i="9"/>
  <c r="R177" i="9" s="1"/>
  <c r="F54" i="15"/>
  <c r="F8" i="15" s="1"/>
  <c r="AA54" i="2"/>
  <c r="S54" i="25"/>
  <c r="S177" i="25" s="1"/>
  <c r="O54" i="4"/>
  <c r="X54" i="21"/>
  <c r="X177" i="21" s="1"/>
  <c r="Y54" i="22"/>
  <c r="Y8" i="22" s="1"/>
  <c r="F54" i="19"/>
  <c r="I54" i="19"/>
  <c r="V54" i="22"/>
  <c r="D130" i="10"/>
  <c r="M54" i="1"/>
  <c r="M54" i="5"/>
  <c r="M177" i="5" s="1"/>
  <c r="M54" i="11"/>
  <c r="M177" i="11" s="1"/>
  <c r="AC137" i="8"/>
  <c r="AC11" i="20"/>
  <c r="AC165" i="19"/>
  <c r="AC40" i="16"/>
  <c r="AC39" i="16" s="1"/>
  <c r="AC85" i="15"/>
  <c r="AC165" i="15"/>
  <c r="AC98" i="13"/>
  <c r="AC55" i="11"/>
  <c r="AC85" i="11"/>
  <c r="AC91" i="10"/>
  <c r="AC72" i="9"/>
  <c r="AC55" i="8"/>
  <c r="AC61" i="7"/>
  <c r="AC91" i="7"/>
  <c r="AC170" i="7"/>
  <c r="AC55" i="4"/>
  <c r="AC85" i="4"/>
  <c r="AC61" i="26"/>
  <c r="AC91" i="26"/>
  <c r="AC170" i="26"/>
  <c r="AC98" i="25"/>
  <c r="AC55" i="23"/>
  <c r="AC85" i="23"/>
  <c r="AC165" i="23"/>
  <c r="AC91" i="3"/>
  <c r="AC29" i="2"/>
  <c r="AC72" i="2"/>
  <c r="AC15" i="1"/>
  <c r="AC61" i="1"/>
  <c r="AC91" i="1"/>
  <c r="AC170" i="1"/>
  <c r="AC85" i="33"/>
  <c r="AC165" i="33"/>
  <c r="AC98" i="35"/>
  <c r="D10" i="3"/>
  <c r="D9" i="3" s="1"/>
  <c r="D54" i="23"/>
  <c r="C54" i="2"/>
  <c r="C54" i="14"/>
  <c r="O54" i="5"/>
  <c r="Q54" i="8"/>
  <c r="Q177" i="8" s="1"/>
  <c r="O54" i="9"/>
  <c r="G54" i="33"/>
  <c r="X54" i="11"/>
  <c r="T54" i="13"/>
  <c r="T177" i="13" s="1"/>
  <c r="P54" i="15"/>
  <c r="P8" i="15" s="1"/>
  <c r="N54" i="16"/>
  <c r="K54" i="17"/>
  <c r="C54" i="21"/>
  <c r="N54" i="1"/>
  <c r="N177" i="1" s="1"/>
  <c r="I54" i="3"/>
  <c r="I177" i="3" s="1"/>
  <c r="G54" i="23"/>
  <c r="G177" i="23" s="1"/>
  <c r="Z54" i="26"/>
  <c r="V54" i="5"/>
  <c r="V177" i="5" s="1"/>
  <c r="N54" i="9"/>
  <c r="P54" i="20"/>
  <c r="AC173" i="20"/>
  <c r="AC173" i="8"/>
  <c r="AB8" i="19"/>
  <c r="AB177" i="19"/>
  <c r="K177" i="6"/>
  <c r="K8" i="6"/>
  <c r="X177" i="6"/>
  <c r="X8" i="6"/>
  <c r="U177" i="26"/>
  <c r="U8" i="26"/>
  <c r="P177" i="30"/>
  <c r="P8" i="30"/>
  <c r="P177" i="23"/>
  <c r="P8" i="23"/>
  <c r="G8" i="33"/>
  <c r="G177" i="33"/>
  <c r="O177" i="1"/>
  <c r="O8" i="1"/>
  <c r="K177" i="11"/>
  <c r="K8" i="11"/>
  <c r="X177" i="11"/>
  <c r="X8" i="11"/>
  <c r="X177" i="17"/>
  <c r="X8" i="17"/>
  <c r="G177" i="19"/>
  <c r="G8" i="19"/>
  <c r="J8" i="2"/>
  <c r="J177" i="2"/>
  <c r="X8" i="21"/>
  <c r="Y177" i="8"/>
  <c r="Y8" i="8"/>
  <c r="I177" i="16"/>
  <c r="I8" i="16"/>
  <c r="Z177" i="19"/>
  <c r="Z8" i="19"/>
  <c r="AA177" i="20"/>
  <c r="G177" i="7"/>
  <c r="G8" i="7"/>
  <c r="J177" i="3"/>
  <c r="J8" i="3"/>
  <c r="AA177" i="26"/>
  <c r="AA8" i="26"/>
  <c r="Y177" i="4"/>
  <c r="Y8" i="4"/>
  <c r="AB177" i="15"/>
  <c r="AB8" i="15"/>
  <c r="N177" i="16"/>
  <c r="N8" i="16"/>
  <c r="Z177" i="16"/>
  <c r="Z8" i="16"/>
  <c r="K177" i="17"/>
  <c r="K8" i="17"/>
  <c r="N8" i="1"/>
  <c r="V177" i="3"/>
  <c r="V8" i="3"/>
  <c r="N177" i="9"/>
  <c r="N8" i="9"/>
  <c r="O177" i="15"/>
  <c r="O8" i="15"/>
  <c r="N177" i="8"/>
  <c r="R177" i="2"/>
  <c r="F8" i="8"/>
  <c r="V8" i="5"/>
  <c r="T8" i="15"/>
  <c r="P8" i="21"/>
  <c r="V177" i="23"/>
  <c r="V8" i="23"/>
  <c r="G177" i="2"/>
  <c r="G8" i="2"/>
  <c r="L177" i="21"/>
  <c r="L8" i="21"/>
  <c r="I177" i="13"/>
  <c r="I8" i="13"/>
  <c r="T54" i="25"/>
  <c r="E54" i="26"/>
  <c r="R54" i="26"/>
  <c r="S177" i="8"/>
  <c r="S8" i="8"/>
  <c r="Z54" i="20"/>
  <c r="K54" i="21"/>
  <c r="F8" i="25"/>
  <c r="F177" i="25"/>
  <c r="L177" i="16"/>
  <c r="L8" i="16"/>
  <c r="G177" i="1"/>
  <c r="G8" i="1"/>
  <c r="AB177" i="3"/>
  <c r="AB8" i="3"/>
  <c r="Y177" i="23"/>
  <c r="Y8" i="23"/>
  <c r="J177" i="17"/>
  <c r="J8" i="17"/>
  <c r="C108" i="17"/>
  <c r="AC119" i="17"/>
  <c r="AC119" i="2"/>
  <c r="C108" i="2"/>
  <c r="AC108" i="2" s="1"/>
  <c r="F177" i="19"/>
  <c r="F8" i="19"/>
  <c r="Y177" i="15"/>
  <c r="Y8" i="15"/>
  <c r="B9" i="2"/>
  <c r="W177" i="9"/>
  <c r="AA8" i="9"/>
  <c r="Q8" i="8"/>
  <c r="J8" i="11"/>
  <c r="X8" i="2"/>
  <c r="G177" i="30"/>
  <c r="G8" i="30"/>
  <c r="R177" i="23"/>
  <c r="R8" i="23"/>
  <c r="I177" i="15"/>
  <c r="I8" i="15"/>
  <c r="E54" i="2"/>
  <c r="E177" i="2" s="1"/>
  <c r="E54" i="7"/>
  <c r="E8" i="16"/>
  <c r="E177" i="16"/>
  <c r="C54" i="25"/>
  <c r="B54" i="2"/>
  <c r="B54" i="10"/>
  <c r="B54" i="14"/>
  <c r="R54" i="4"/>
  <c r="O177" i="5"/>
  <c r="O8" i="5"/>
  <c r="P8" i="16"/>
  <c r="P177" i="16"/>
  <c r="AB177" i="16"/>
  <c r="AB8" i="16"/>
  <c r="Z177" i="21"/>
  <c r="Z8" i="21"/>
  <c r="J177" i="33"/>
  <c r="J8" i="33"/>
  <c r="P177" i="2"/>
  <c r="P8" i="2"/>
  <c r="K177" i="23"/>
  <c r="K8" i="23"/>
  <c r="N177" i="5"/>
  <c r="N8" i="5"/>
  <c r="B54" i="17"/>
  <c r="AB54" i="22"/>
  <c r="AA177" i="2"/>
  <c r="AA8" i="2"/>
  <c r="O177" i="4"/>
  <c r="O8" i="4"/>
  <c r="U8" i="7"/>
  <c r="U177" i="7"/>
  <c r="N177" i="11"/>
  <c r="N8" i="11"/>
  <c r="G177" i="14"/>
  <c r="G8" i="14"/>
  <c r="W177" i="30"/>
  <c r="W8" i="30"/>
  <c r="I8" i="9"/>
  <c r="P8" i="25"/>
  <c r="L8" i="2"/>
  <c r="R177" i="15"/>
  <c r="R8" i="15"/>
  <c r="F177" i="4"/>
  <c r="F8" i="4"/>
  <c r="E54" i="20"/>
  <c r="R54" i="20"/>
  <c r="AB177" i="20"/>
  <c r="AB8" i="20"/>
  <c r="O177" i="19"/>
  <c r="O8" i="19"/>
  <c r="AC109" i="14"/>
  <c r="C108" i="14"/>
  <c r="AC149" i="8"/>
  <c r="U54" i="17"/>
  <c r="J177" i="26"/>
  <c r="J8" i="26"/>
  <c r="V177" i="19"/>
  <c r="V8" i="19"/>
  <c r="F8" i="13"/>
  <c r="I8" i="6"/>
  <c r="Y177" i="22"/>
  <c r="P177" i="15"/>
  <c r="W177" i="23"/>
  <c r="W8" i="23"/>
  <c r="P177" i="10"/>
  <c r="P8" i="10"/>
  <c r="B54" i="13"/>
  <c r="W177" i="1"/>
  <c r="W8" i="1"/>
  <c r="U177" i="2"/>
  <c r="U8" i="2"/>
  <c r="S177" i="3"/>
  <c r="S8" i="3"/>
  <c r="AB177" i="23"/>
  <c r="AB8" i="23"/>
  <c r="G177" i="4"/>
  <c r="G8" i="4"/>
  <c r="N177" i="17"/>
  <c r="N8" i="17"/>
  <c r="AB54" i="21"/>
  <c r="K177" i="30"/>
  <c r="X177" i="30"/>
  <c r="X8" i="30"/>
  <c r="N177" i="23"/>
  <c r="N8" i="23"/>
  <c r="Z177" i="23"/>
  <c r="Z8" i="23"/>
  <c r="I177" i="25"/>
  <c r="I8" i="25"/>
  <c r="AB177" i="5"/>
  <c r="AB8" i="5"/>
  <c r="N177" i="6"/>
  <c r="N8" i="6"/>
  <c r="V177" i="8"/>
  <c r="V8" i="8"/>
  <c r="G177" i="9"/>
  <c r="G8" i="9"/>
  <c r="Q177" i="11"/>
  <c r="Q8" i="11"/>
  <c r="O177" i="12"/>
  <c r="O8" i="12"/>
  <c r="Y54" i="19"/>
  <c r="J54" i="20"/>
  <c r="W54" i="20"/>
  <c r="W177" i="20" s="1"/>
  <c r="S177" i="26"/>
  <c r="S8" i="26"/>
  <c r="Q177" i="4"/>
  <c r="Q8" i="4"/>
  <c r="J177" i="7"/>
  <c r="J8" i="7"/>
  <c r="R177" i="10"/>
  <c r="R8" i="10"/>
  <c r="K177" i="13"/>
  <c r="K8" i="13"/>
  <c r="C108" i="16"/>
  <c r="C107" i="16" s="1"/>
  <c r="C177" i="16" s="1"/>
  <c r="M8" i="16"/>
  <c r="M177" i="16"/>
  <c r="D108" i="15"/>
  <c r="AC119" i="15"/>
  <c r="D108" i="1"/>
  <c r="AC119" i="1"/>
  <c r="I177" i="19"/>
  <c r="I8" i="19"/>
  <c r="U177" i="25"/>
  <c r="U8" i="25"/>
  <c r="AC61" i="25"/>
  <c r="P8" i="19"/>
  <c r="N177" i="7"/>
  <c r="N8" i="7"/>
  <c r="L177" i="13"/>
  <c r="L8" i="13"/>
  <c r="P177" i="13"/>
  <c r="P8" i="13"/>
  <c r="Q177" i="7"/>
  <c r="Q8" i="7"/>
  <c r="B54" i="11"/>
  <c r="B54" i="19"/>
  <c r="R177" i="33"/>
  <c r="R8" i="33"/>
  <c r="P177" i="12"/>
  <c r="P8" i="12"/>
  <c r="Q54" i="21"/>
  <c r="AC173" i="1"/>
  <c r="C164" i="1"/>
  <c r="G8" i="23"/>
  <c r="AC61" i="6"/>
  <c r="M8" i="6"/>
  <c r="U8" i="6"/>
  <c r="S8" i="7"/>
  <c r="S177" i="10"/>
  <c r="S8" i="10"/>
  <c r="AA177" i="33"/>
  <c r="AA8" i="33"/>
  <c r="AA177" i="4"/>
  <c r="AA8" i="4"/>
  <c r="R177" i="21"/>
  <c r="R8" i="21"/>
  <c r="R177" i="30"/>
  <c r="R8" i="30"/>
  <c r="Y177" i="1"/>
  <c r="Y8" i="1"/>
  <c r="W177" i="2"/>
  <c r="W8" i="2"/>
  <c r="H8" i="3"/>
  <c r="H177" i="3"/>
  <c r="U8" i="3"/>
  <c r="U177" i="3"/>
  <c r="N177" i="25"/>
  <c r="N8" i="25"/>
  <c r="C149" i="6"/>
  <c r="AC150" i="6"/>
  <c r="V54" i="10"/>
  <c r="D108" i="14"/>
  <c r="AC119" i="14"/>
  <c r="AC119" i="8"/>
  <c r="D108" i="8"/>
  <c r="D107" i="8" s="1"/>
  <c r="S177" i="30"/>
  <c r="S8" i="30"/>
  <c r="AC72" i="12"/>
  <c r="AC61" i="11"/>
  <c r="AA8" i="25"/>
  <c r="B107" i="33"/>
  <c r="T8" i="4"/>
  <c r="G177" i="26"/>
  <c r="G8" i="26"/>
  <c r="Q177" i="15"/>
  <c r="Q8" i="15"/>
  <c r="B10" i="3"/>
  <c r="B9" i="3" s="1"/>
  <c r="D54" i="5"/>
  <c r="K177" i="14"/>
  <c r="K8" i="14"/>
  <c r="I177" i="17"/>
  <c r="I8" i="17"/>
  <c r="B54" i="6"/>
  <c r="B54" i="21"/>
  <c r="T54" i="33"/>
  <c r="T177" i="33" s="1"/>
  <c r="F54" i="30"/>
  <c r="AB177" i="7"/>
  <c r="AB8" i="7"/>
  <c r="X177" i="9"/>
  <c r="X8" i="9"/>
  <c r="H177" i="10"/>
  <c r="H8" i="10"/>
  <c r="N177" i="14"/>
  <c r="N8" i="14"/>
  <c r="K177" i="15"/>
  <c r="K8" i="15"/>
  <c r="U177" i="16"/>
  <c r="U8" i="16"/>
  <c r="O177" i="9"/>
  <c r="O8" i="9"/>
  <c r="G177" i="11"/>
  <c r="G8" i="11"/>
  <c r="N8" i="26"/>
  <c r="B107" i="12"/>
  <c r="T8" i="23"/>
  <c r="AC85" i="19"/>
  <c r="AC98" i="15"/>
  <c r="AC61" i="10"/>
  <c r="AC80" i="8"/>
  <c r="AC103" i="7"/>
  <c r="AC80" i="6"/>
  <c r="AC35" i="5"/>
  <c r="AC98" i="2"/>
  <c r="AC55" i="33"/>
  <c r="AC98" i="33"/>
  <c r="W8" i="33"/>
  <c r="N177" i="13"/>
  <c r="N8" i="13"/>
  <c r="D54" i="8"/>
  <c r="B54" i="12"/>
  <c r="B54" i="15"/>
  <c r="R177" i="17"/>
  <c r="R8" i="17"/>
  <c r="Y177" i="21"/>
  <c r="Y8" i="21"/>
  <c r="F177" i="6"/>
  <c r="F8" i="6"/>
  <c r="S177" i="6"/>
  <c r="S8" i="6"/>
  <c r="X8" i="15"/>
  <c r="X177" i="15"/>
  <c r="AC108" i="15"/>
  <c r="V54" i="15"/>
  <c r="F8" i="23"/>
  <c r="AC55" i="13"/>
  <c r="M177" i="33"/>
  <c r="K8" i="7"/>
  <c r="AC150" i="33"/>
  <c r="I8" i="10"/>
  <c r="I8" i="3"/>
  <c r="U177" i="13"/>
  <c r="U8" i="13"/>
  <c r="D10" i="6"/>
  <c r="D9" i="6" s="1"/>
  <c r="L177" i="9"/>
  <c r="L8" i="9"/>
  <c r="W177" i="19"/>
  <c r="X54" i="4"/>
  <c r="I54" i="5"/>
  <c r="AB177" i="14"/>
  <c r="AB8" i="14"/>
  <c r="AC109" i="26"/>
  <c r="C108" i="26"/>
  <c r="AC35" i="20"/>
  <c r="AC80" i="19"/>
  <c r="AC29" i="17"/>
  <c r="AC98" i="17"/>
  <c r="AC80" i="15"/>
  <c r="AC61" i="14"/>
  <c r="AC85" i="14"/>
  <c r="D54" i="30"/>
  <c r="D54" i="6"/>
  <c r="D54" i="9"/>
  <c r="K54" i="24"/>
  <c r="T54" i="6"/>
  <c r="R54" i="7"/>
  <c r="Q54" i="16"/>
  <c r="Q177" i="16" s="1"/>
  <c r="D164" i="13"/>
  <c r="AC146" i="14"/>
  <c r="AC72" i="17"/>
  <c r="B10" i="29"/>
  <c r="D54" i="1"/>
  <c r="D54" i="7"/>
  <c r="C54" i="8"/>
  <c r="D54" i="15"/>
  <c r="D54" i="16"/>
  <c r="V54" i="25"/>
  <c r="F54" i="7"/>
  <c r="P54" i="8"/>
  <c r="W54" i="17"/>
  <c r="C130" i="23"/>
  <c r="AC131" i="11"/>
  <c r="AC131" i="12"/>
  <c r="C9" i="3"/>
  <c r="C10" i="23"/>
  <c r="B54" i="3"/>
  <c r="C54" i="5"/>
  <c r="Y54" i="5"/>
  <c r="J54" i="6"/>
  <c r="H54" i="7"/>
  <c r="L54" i="10"/>
  <c r="Z54" i="10"/>
  <c r="Z8" i="10" s="1"/>
  <c r="I54" i="12"/>
  <c r="I177" i="12" s="1"/>
  <c r="C108" i="4"/>
  <c r="AC149" i="26"/>
  <c r="C164" i="5"/>
  <c r="M54" i="17"/>
  <c r="D10" i="30"/>
  <c r="D9" i="30" s="1"/>
  <c r="D54" i="3"/>
  <c r="C54" i="4"/>
  <c r="D54" i="22"/>
  <c r="Z54" i="1"/>
  <c r="K54" i="2"/>
  <c r="Y54" i="6"/>
  <c r="G54" i="8"/>
  <c r="G177" i="8" s="1"/>
  <c r="AB54" i="10"/>
  <c r="Z54" i="11"/>
  <c r="K54" i="12"/>
  <c r="P54" i="17"/>
  <c r="P8" i="17" s="1"/>
  <c r="H54" i="20"/>
  <c r="N54" i="19"/>
  <c r="M54" i="18"/>
  <c r="D54" i="35"/>
  <c r="D54" i="25"/>
  <c r="D54" i="4"/>
  <c r="Z54" i="6"/>
  <c r="U54" i="8"/>
  <c r="F54" i="9"/>
  <c r="F177" i="9" s="1"/>
  <c r="AA54" i="11"/>
  <c r="X54" i="12"/>
  <c r="R54" i="14"/>
  <c r="AA54" i="17"/>
  <c r="AA177" i="17" s="1"/>
  <c r="C164" i="30"/>
  <c r="AC170" i="21"/>
  <c r="B10" i="33"/>
  <c r="C10" i="7"/>
  <c r="C10" i="10"/>
  <c r="C9" i="10" s="1"/>
  <c r="AF39" i="19"/>
  <c r="D54" i="2"/>
  <c r="D54" i="11"/>
  <c r="C54" i="19"/>
  <c r="D54" i="21"/>
  <c r="I54" i="30"/>
  <c r="F54" i="24"/>
  <c r="AB54" i="25"/>
  <c r="AB177" i="25" s="1"/>
  <c r="V54" i="13"/>
  <c r="AA54" i="15"/>
  <c r="AB54" i="17"/>
  <c r="D107" i="21"/>
  <c r="D164" i="30"/>
  <c r="D164" i="24"/>
  <c r="AC11" i="17"/>
  <c r="AC85" i="16"/>
  <c r="AC91" i="15"/>
  <c r="D54" i="33"/>
  <c r="C54" i="23"/>
  <c r="Q54" i="1"/>
  <c r="Y54" i="3"/>
  <c r="Y177" i="3" s="1"/>
  <c r="Y54" i="16"/>
  <c r="AA54" i="18"/>
  <c r="AA177" i="18" s="1"/>
  <c r="H54" i="21"/>
  <c r="D130" i="25"/>
  <c r="C130" i="12"/>
  <c r="C107" i="12" s="1"/>
  <c r="M54" i="26"/>
  <c r="AC149" i="30"/>
  <c r="B9" i="7"/>
  <c r="D10" i="33"/>
  <c r="AF10" i="10"/>
  <c r="D10" i="20"/>
  <c r="D9" i="20" s="1"/>
  <c r="C54" i="17"/>
  <c r="R54" i="1"/>
  <c r="AB54" i="2"/>
  <c r="H54" i="14"/>
  <c r="U54" i="14"/>
  <c r="U177" i="14" s="1"/>
  <c r="C10" i="14"/>
  <c r="C9" i="14" s="1"/>
  <c r="D54" i="10"/>
  <c r="D54" i="17"/>
  <c r="Q54" i="2"/>
  <c r="G54" i="25"/>
  <c r="Q54" i="26"/>
  <c r="I54" i="14"/>
  <c r="V54" i="14"/>
  <c r="S54" i="15"/>
  <c r="N54" i="20"/>
  <c r="C130" i="9"/>
  <c r="M54" i="4"/>
  <c r="M8" i="4" s="1"/>
  <c r="AC143" i="1"/>
  <c r="AC143" i="3"/>
  <c r="AC143" i="25"/>
  <c r="W177" i="24"/>
  <c r="W8" i="24"/>
  <c r="F177" i="24"/>
  <c r="F8" i="24"/>
  <c r="N54" i="24"/>
  <c r="N8" i="24" s="1"/>
  <c r="V54" i="24"/>
  <c r="V8" i="24" s="1"/>
  <c r="L54" i="29"/>
  <c r="L177" i="29" s="1"/>
  <c r="B54" i="29"/>
  <c r="U8" i="14"/>
  <c r="P177" i="17"/>
  <c r="W177" i="17"/>
  <c r="W8" i="17"/>
  <c r="AB8" i="25"/>
  <c r="X177" i="25"/>
  <c r="X8" i="25"/>
  <c r="AB177" i="26"/>
  <c r="AB8" i="26"/>
  <c r="Z177" i="10"/>
  <c r="I177" i="7"/>
  <c r="I8" i="7"/>
  <c r="K177" i="10"/>
  <c r="K8" i="10"/>
  <c r="H177" i="12"/>
  <c r="H8" i="12"/>
  <c r="X177" i="12"/>
  <c r="X8" i="12"/>
  <c r="E177" i="7"/>
  <c r="E8" i="7"/>
  <c r="E177" i="11"/>
  <c r="E8" i="11"/>
  <c r="AF10" i="5"/>
  <c r="AF39" i="3"/>
  <c r="AF9" i="3" s="1"/>
  <c r="AF177" i="3" s="1"/>
  <c r="S54" i="35"/>
  <c r="S8" i="35" s="1"/>
  <c r="AC85" i="9"/>
  <c r="C54" i="15"/>
  <c r="C54" i="9"/>
  <c r="T54" i="9"/>
  <c r="AC150" i="7"/>
  <c r="B149" i="7"/>
  <c r="D9" i="33"/>
  <c r="AC119" i="18"/>
  <c r="AC173" i="30"/>
  <c r="E177" i="8"/>
  <c r="E8" i="8"/>
  <c r="E177" i="12"/>
  <c r="E8" i="12"/>
  <c r="D107" i="10"/>
  <c r="C8" i="16"/>
  <c r="M8" i="35"/>
  <c r="E177" i="1"/>
  <c r="E8" i="1"/>
  <c r="E177" i="5"/>
  <c r="E8" i="5"/>
  <c r="B9" i="30"/>
  <c r="AF10" i="25"/>
  <c r="N54" i="10"/>
  <c r="D9" i="21"/>
  <c r="AC15" i="7"/>
  <c r="AC170" i="24"/>
  <c r="E177" i="15"/>
  <c r="E177" i="30"/>
  <c r="E8" i="30"/>
  <c r="E177" i="10"/>
  <c r="E8" i="10"/>
  <c r="E177" i="17"/>
  <c r="E8" i="17"/>
  <c r="AF39" i="16"/>
  <c r="C130" i="33"/>
  <c r="D130" i="30"/>
  <c r="D107" i="30" s="1"/>
  <c r="D9" i="5"/>
  <c r="D9" i="14"/>
  <c r="M177" i="29"/>
  <c r="AC80" i="9"/>
  <c r="E177" i="14"/>
  <c r="E177" i="23"/>
  <c r="E8" i="23"/>
  <c r="AF39" i="10"/>
  <c r="D54" i="19"/>
  <c r="E177" i="25"/>
  <c r="E8" i="25"/>
  <c r="E177" i="26"/>
  <c r="E8" i="26"/>
  <c r="D107" i="25"/>
  <c r="B130" i="20"/>
  <c r="AC55" i="16"/>
  <c r="AC161" i="24"/>
  <c r="E177" i="4"/>
  <c r="E8" i="4"/>
  <c r="E177" i="3"/>
  <c r="E8" i="3"/>
  <c r="E177" i="21"/>
  <c r="E8" i="21"/>
  <c r="C54" i="13"/>
  <c r="D130" i="7"/>
  <c r="D107" i="7" s="1"/>
  <c r="D9" i="8"/>
  <c r="E177" i="6"/>
  <c r="E8" i="6"/>
  <c r="E177" i="33"/>
  <c r="E8" i="33"/>
  <c r="D10" i="9"/>
  <c r="D9" i="9" s="1"/>
  <c r="C10" i="13"/>
  <c r="AF39" i="2"/>
  <c r="B54" i="9"/>
  <c r="AC55" i="9"/>
  <c r="AC108" i="17"/>
  <c r="D130" i="2"/>
  <c r="AC130" i="2" s="1"/>
  <c r="D130" i="23"/>
  <c r="D164" i="2"/>
  <c r="D164" i="25"/>
  <c r="Y54" i="9"/>
  <c r="Y177" i="9" s="1"/>
  <c r="F8" i="9"/>
  <c r="D149" i="6"/>
  <c r="AC149" i="6" s="1"/>
  <c r="T8" i="9"/>
  <c r="T177" i="9"/>
  <c r="AC150" i="9"/>
  <c r="AB8" i="9"/>
  <c r="AC35" i="9"/>
  <c r="K54" i="9"/>
  <c r="E177" i="9"/>
  <c r="E8" i="9"/>
  <c r="AC29" i="9"/>
  <c r="AC103" i="9"/>
  <c r="Q8" i="9"/>
  <c r="AC140" i="9"/>
  <c r="AC40" i="9"/>
  <c r="R8" i="9"/>
  <c r="Z54" i="24"/>
  <c r="Z177" i="24" s="1"/>
  <c r="AC173" i="24"/>
  <c r="AC137" i="24"/>
  <c r="AC85" i="24"/>
  <c r="C39" i="24"/>
  <c r="I54" i="24"/>
  <c r="I8" i="24" s="1"/>
  <c r="R54" i="24"/>
  <c r="R8" i="24" s="1"/>
  <c r="E54" i="24"/>
  <c r="E8" i="24" s="1"/>
  <c r="C54" i="24"/>
  <c r="T177" i="24"/>
  <c r="T8" i="24"/>
  <c r="AC131" i="24"/>
  <c r="AC103" i="24"/>
  <c r="C164" i="24"/>
  <c r="AC119" i="24"/>
  <c r="Q54" i="24"/>
  <c r="Q177" i="24" s="1"/>
  <c r="AC29" i="24"/>
  <c r="B10" i="24"/>
  <c r="C130" i="24"/>
  <c r="C107" i="24" s="1"/>
  <c r="AC35" i="24"/>
  <c r="L54" i="24"/>
  <c r="L177" i="24" s="1"/>
  <c r="U54" i="24"/>
  <c r="U177" i="24" s="1"/>
  <c r="P54" i="24"/>
  <c r="P177" i="24" s="1"/>
  <c r="X54" i="24"/>
  <c r="X177" i="24" s="1"/>
  <c r="K177" i="24"/>
  <c r="K8" i="24"/>
  <c r="Y177" i="24"/>
  <c r="Y8" i="24"/>
  <c r="H54" i="24"/>
  <c r="AC134" i="24"/>
  <c r="AC91" i="24"/>
  <c r="AC98" i="24"/>
  <c r="AB8" i="24"/>
  <c r="G54" i="24"/>
  <c r="D54" i="24"/>
  <c r="AC165" i="24"/>
  <c r="C10" i="24"/>
  <c r="M54" i="24"/>
  <c r="M177" i="24" s="1"/>
  <c r="E177" i="24"/>
  <c r="AC61" i="24"/>
  <c r="AC72" i="24"/>
  <c r="AC80" i="24"/>
  <c r="C108" i="29"/>
  <c r="AC108" i="29" s="1"/>
  <c r="X54" i="29"/>
  <c r="X8" i="29" s="1"/>
  <c r="J54" i="29"/>
  <c r="J177" i="29" s="1"/>
  <c r="AA54" i="29"/>
  <c r="AA8" i="29" s="1"/>
  <c r="O54" i="29"/>
  <c r="O177" i="29" s="1"/>
  <c r="R54" i="29"/>
  <c r="R177" i="29" s="1"/>
  <c r="B130" i="29"/>
  <c r="AC170" i="29"/>
  <c r="AC40" i="29"/>
  <c r="AC134" i="29"/>
  <c r="I54" i="29"/>
  <c r="F54" i="29"/>
  <c r="F177" i="29" s="1"/>
  <c r="W54" i="29"/>
  <c r="W177" i="29" s="1"/>
  <c r="C54" i="29"/>
  <c r="H54" i="29"/>
  <c r="H8" i="29" s="1"/>
  <c r="Q54" i="29"/>
  <c r="Y54" i="29"/>
  <c r="Y177" i="29" s="1"/>
  <c r="AC165" i="29"/>
  <c r="AC119" i="29"/>
  <c r="AC85" i="29"/>
  <c r="O8" i="29"/>
  <c r="AC61" i="29"/>
  <c r="D107" i="29"/>
  <c r="AB54" i="29"/>
  <c r="AB8" i="29" s="1"/>
  <c r="AC173" i="29"/>
  <c r="P54" i="29"/>
  <c r="P177" i="29" s="1"/>
  <c r="AC29" i="29"/>
  <c r="B9" i="29"/>
  <c r="S54" i="29"/>
  <c r="S8" i="29" s="1"/>
  <c r="N54" i="29"/>
  <c r="N8" i="29" s="1"/>
  <c r="AC98" i="29"/>
  <c r="K54" i="29"/>
  <c r="K177" i="29" s="1"/>
  <c r="T54" i="29"/>
  <c r="T177" i="29" s="1"/>
  <c r="AC80" i="29"/>
  <c r="AA177" i="29"/>
  <c r="AC103" i="29"/>
  <c r="D54" i="29"/>
  <c r="AC150" i="29"/>
  <c r="AC55" i="29"/>
  <c r="E54" i="29"/>
  <c r="D164" i="29"/>
  <c r="AC91" i="29"/>
  <c r="U54" i="29"/>
  <c r="V54" i="29"/>
  <c r="Z8" i="29"/>
  <c r="G54" i="29"/>
  <c r="AC72" i="29"/>
  <c r="AF10" i="29"/>
  <c r="B149" i="29"/>
  <c r="AC55" i="24"/>
  <c r="D177" i="10"/>
  <c r="D8" i="10"/>
  <c r="C39" i="17"/>
  <c r="AC39" i="33"/>
  <c r="C39" i="9"/>
  <c r="C39" i="26"/>
  <c r="C9" i="26" s="1"/>
  <c r="C39" i="19"/>
  <c r="C9" i="19" s="1"/>
  <c r="C9" i="21"/>
  <c r="D9" i="19"/>
  <c r="AC39" i="8"/>
  <c r="AC39" i="12"/>
  <c r="B39" i="1"/>
  <c r="B39" i="6"/>
  <c r="AC39" i="24"/>
  <c r="B39" i="16"/>
  <c r="AC39" i="10"/>
  <c r="O8" i="23"/>
  <c r="N177" i="24"/>
  <c r="O8" i="3"/>
  <c r="D107" i="5"/>
  <c r="D8" i="5" s="1"/>
  <c r="D9" i="7"/>
  <c r="AC35" i="19"/>
  <c r="AC80" i="20"/>
  <c r="AC11" i="21"/>
  <c r="AC103" i="20"/>
  <c r="AC98" i="20" s="1"/>
  <c r="AC164" i="33"/>
  <c r="AC103" i="16"/>
  <c r="AC61" i="19"/>
  <c r="AC72" i="21"/>
  <c r="AC108" i="22"/>
  <c r="AC39" i="23"/>
  <c r="AC85" i="20"/>
  <c r="AC35" i="21"/>
  <c r="AC85" i="17"/>
  <c r="AC29" i="21"/>
  <c r="AC55" i="20"/>
  <c r="AC72" i="19"/>
  <c r="AC165" i="12"/>
  <c r="AC15" i="26"/>
  <c r="W8" i="6"/>
  <c r="B9" i="22"/>
  <c r="AF8" i="12"/>
  <c r="AC29" i="1"/>
  <c r="V8" i="11"/>
  <c r="V8" i="9"/>
  <c r="V8" i="7"/>
  <c r="Z177" i="3"/>
  <c r="C10" i="33"/>
  <c r="C9" i="33" s="1"/>
  <c r="AF10" i="11"/>
  <c r="AC15" i="25"/>
  <c r="O8" i="25"/>
  <c r="X8" i="5"/>
  <c r="S8" i="25"/>
  <c r="E177" i="19"/>
  <c r="AF9" i="7"/>
  <c r="C9" i="23"/>
  <c r="AF10" i="13"/>
  <c r="AC29" i="33"/>
  <c r="AF11" i="19"/>
  <c r="AF15" i="19"/>
  <c r="V8" i="12"/>
  <c r="AF10" i="20"/>
  <c r="AB54" i="4"/>
  <c r="Z54" i="5"/>
  <c r="P54" i="6"/>
  <c r="AB54" i="8"/>
  <c r="E54" i="22"/>
  <c r="E8" i="22" s="1"/>
  <c r="Z54" i="9"/>
  <c r="Q54" i="10"/>
  <c r="O54" i="11"/>
  <c r="W54" i="11"/>
  <c r="W8" i="11" s="1"/>
  <c r="L54" i="12"/>
  <c r="U54" i="12"/>
  <c r="J54" i="13"/>
  <c r="J8" i="13" s="1"/>
  <c r="S54" i="13"/>
  <c r="S177" i="13" s="1"/>
  <c r="U54" i="19"/>
  <c r="L54" i="19"/>
  <c r="AC150" i="25"/>
  <c r="AC150" i="26"/>
  <c r="M177" i="17"/>
  <c r="M8" i="17"/>
  <c r="C10" i="2"/>
  <c r="C39" i="11"/>
  <c r="AF39" i="33"/>
  <c r="AF39" i="5"/>
  <c r="AF39" i="13"/>
  <c r="AF9" i="13" s="1"/>
  <c r="AF39" i="21"/>
  <c r="C54" i="20"/>
  <c r="B54" i="8"/>
  <c r="U54" i="23"/>
  <c r="B54" i="24"/>
  <c r="J54" i="24"/>
  <c r="J8" i="24" s="1"/>
  <c r="S54" i="24"/>
  <c r="AA54" i="24"/>
  <c r="Q54" i="25"/>
  <c r="F54" i="26"/>
  <c r="W54" i="26"/>
  <c r="L54" i="4"/>
  <c r="L177" i="4" s="1"/>
  <c r="V54" i="16"/>
  <c r="J54" i="1"/>
  <c r="S54" i="1"/>
  <c r="AA54" i="1"/>
  <c r="H54" i="2"/>
  <c r="W54" i="3"/>
  <c r="U54" i="4"/>
  <c r="B54" i="5"/>
  <c r="J54" i="5"/>
  <c r="S54" i="5"/>
  <c r="AA54" i="5"/>
  <c r="H54" i="6"/>
  <c r="Q54" i="6"/>
  <c r="W54" i="7"/>
  <c r="L54" i="8"/>
  <c r="J54" i="9"/>
  <c r="S54" i="9"/>
  <c r="AC109" i="11"/>
  <c r="D164" i="4"/>
  <c r="AF39" i="8"/>
  <c r="AF9" i="8" s="1"/>
  <c r="AF177" i="8" s="1"/>
  <c r="S54" i="19"/>
  <c r="S177" i="19" s="1"/>
  <c r="AA54" i="19"/>
  <c r="AA177" i="19" s="1"/>
  <c r="AC108" i="4"/>
  <c r="C108" i="3"/>
  <c r="D130" i="3"/>
  <c r="D130" i="24"/>
  <c r="D107" i="24" s="1"/>
  <c r="C9" i="7"/>
  <c r="D10" i="1"/>
  <c r="D9" i="1" s="1"/>
  <c r="D10" i="16"/>
  <c r="D9" i="16" s="1"/>
  <c r="AF39" i="23"/>
  <c r="AF9" i="23" s="1"/>
  <c r="AF39" i="11"/>
  <c r="C54" i="6"/>
  <c r="H54" i="30"/>
  <c r="Q54" i="30"/>
  <c r="L54" i="1"/>
  <c r="U54" i="1"/>
  <c r="L54" i="20"/>
  <c r="U54" i="20"/>
  <c r="J54" i="21"/>
  <c r="S54" i="21"/>
  <c r="AA54" i="21"/>
  <c r="C10" i="25"/>
  <c r="C10" i="15"/>
  <c r="C9" i="15" s="1"/>
  <c r="C10" i="17"/>
  <c r="AF10" i="33"/>
  <c r="AF9" i="33" s="1"/>
  <c r="AF8" i="33" s="1"/>
  <c r="AF10" i="16"/>
  <c r="AF9" i="16" s="1"/>
  <c r="AF8" i="16" s="1"/>
  <c r="C10" i="29"/>
  <c r="C9" i="29" s="1"/>
  <c r="AF10" i="1"/>
  <c r="B10" i="5"/>
  <c r="B9" i="5" s="1"/>
  <c r="C39" i="30"/>
  <c r="C39" i="12"/>
  <c r="C9" i="12" s="1"/>
  <c r="AF39" i="30"/>
  <c r="AF9" i="30" s="1"/>
  <c r="AF8" i="30" s="1"/>
  <c r="AF39" i="6"/>
  <c r="AF39" i="14"/>
  <c r="AF9" i="14" s="1"/>
  <c r="AF8" i="14" s="1"/>
  <c r="P54" i="35"/>
  <c r="G54" i="35"/>
  <c r="G8" i="35" s="1"/>
  <c r="V54" i="30"/>
  <c r="F54" i="22"/>
  <c r="F8" i="22" s="1"/>
  <c r="O54" i="22"/>
  <c r="O8" i="22" s="1"/>
  <c r="AC108" i="6"/>
  <c r="AC109" i="23"/>
  <c r="C108" i="23"/>
  <c r="F54" i="21"/>
  <c r="AC109" i="33"/>
  <c r="C108" i="33"/>
  <c r="AC109" i="9"/>
  <c r="C108" i="9"/>
  <c r="B130" i="5"/>
  <c r="B107" i="5" s="1"/>
  <c r="C130" i="11"/>
  <c r="D130" i="14"/>
  <c r="B130" i="15"/>
  <c r="D130" i="19"/>
  <c r="D107" i="19" s="1"/>
  <c r="C130" i="21"/>
  <c r="B130" i="21"/>
  <c r="B107" i="21" s="1"/>
  <c r="AF10" i="15"/>
  <c r="F54" i="33"/>
  <c r="L54" i="11"/>
  <c r="AA54" i="12"/>
  <c r="H54" i="13"/>
  <c r="Q54" i="13"/>
  <c r="L54" i="15"/>
  <c r="N54" i="21"/>
  <c r="C108" i="5"/>
  <c r="D149" i="20"/>
  <c r="AC149" i="20" s="1"/>
  <c r="AC150" i="20"/>
  <c r="D130" i="6"/>
  <c r="B130" i="8"/>
  <c r="AF10" i="2"/>
  <c r="D10" i="22"/>
  <c r="D9" i="22" s="1"/>
  <c r="AF10" i="6"/>
  <c r="AF39" i="29"/>
  <c r="B39" i="21"/>
  <c r="B9" i="21" s="1"/>
  <c r="H54" i="9"/>
  <c r="W54" i="14"/>
  <c r="W8" i="14" s="1"/>
  <c r="U54" i="15"/>
  <c r="AC109" i="6"/>
  <c r="AC109" i="21"/>
  <c r="C108" i="21"/>
  <c r="AC108" i="21" s="1"/>
  <c r="C149" i="17"/>
  <c r="AC150" i="17"/>
  <c r="D130" i="33"/>
  <c r="AC130" i="33" s="1"/>
  <c r="D130" i="1"/>
  <c r="D107" i="1" s="1"/>
  <c r="C164" i="10"/>
  <c r="AC173" i="22"/>
  <c r="B130" i="30"/>
  <c r="B107" i="30" s="1"/>
  <c r="C164" i="13"/>
  <c r="M54" i="2"/>
  <c r="AC143" i="12"/>
  <c r="AC140" i="3"/>
  <c r="AC137" i="5"/>
  <c r="C108" i="30"/>
  <c r="AC150" i="16"/>
  <c r="C149" i="9"/>
  <c r="B130" i="3"/>
  <c r="B107" i="3" s="1"/>
  <c r="D164" i="19"/>
  <c r="M54" i="20"/>
  <c r="D39" i="2"/>
  <c r="C164" i="33"/>
  <c r="AC131" i="29"/>
  <c r="AC137" i="26"/>
  <c r="AC134" i="2"/>
  <c r="AC137" i="4"/>
  <c r="AC137" i="25"/>
  <c r="B130" i="24"/>
  <c r="M8" i="11"/>
  <c r="AC137" i="2"/>
  <c r="C130" i="8"/>
  <c r="C107" i="8" s="1"/>
  <c r="D130" i="11"/>
  <c r="C130" i="19"/>
  <c r="C107" i="19" s="1"/>
  <c r="M54" i="10"/>
  <c r="AC131" i="2"/>
  <c r="AC146" i="9"/>
  <c r="AC137" i="29"/>
  <c r="AC134" i="1"/>
  <c r="AC91" i="30"/>
  <c r="AC40" i="30"/>
  <c r="AC150" i="22"/>
  <c r="C130" i="7"/>
  <c r="D130" i="22"/>
  <c r="C130" i="22"/>
  <c r="D164" i="14"/>
  <c r="M8" i="12"/>
  <c r="AC137" i="9"/>
  <c r="AC143" i="6"/>
  <c r="B130" i="1"/>
  <c r="AC150" i="24"/>
  <c r="C164" i="3"/>
  <c r="B164" i="6"/>
  <c r="D164" i="7"/>
  <c r="M177" i="15"/>
  <c r="AC146" i="1"/>
  <c r="AC15" i="23"/>
  <c r="AC15" i="5"/>
  <c r="AC15" i="24"/>
  <c r="AC15" i="3"/>
  <c r="AC15" i="4"/>
  <c r="AC15" i="12"/>
  <c r="AC15" i="14"/>
  <c r="AC15" i="29"/>
  <c r="AC15" i="11"/>
  <c r="AF39" i="26"/>
  <c r="AF9" i="26" s="1"/>
  <c r="AC15" i="13"/>
  <c r="AC15" i="2"/>
  <c r="AC15" i="33"/>
  <c r="AC15" i="8"/>
  <c r="AC12" i="12"/>
  <c r="AC11" i="12" s="1"/>
  <c r="AF9" i="4"/>
  <c r="AF8" i="4" s="1"/>
  <c r="AF39" i="20"/>
  <c r="Y54" i="13"/>
  <c r="AC85" i="13"/>
  <c r="Y8" i="11"/>
  <c r="Y54" i="10"/>
  <c r="Y177" i="10" s="1"/>
  <c r="AC85" i="6"/>
  <c r="Y177" i="5"/>
  <c r="Y8" i="5"/>
  <c r="AC85" i="26"/>
  <c r="AC85" i="25"/>
  <c r="Y54" i="25"/>
  <c r="Y8" i="3"/>
  <c r="Y54" i="2"/>
  <c r="AC85" i="30"/>
  <c r="AF39" i="35"/>
  <c r="AF8" i="7"/>
  <c r="AF39" i="1"/>
  <c r="AF9" i="2"/>
  <c r="AF8" i="2" s="1"/>
  <c r="AF39" i="17"/>
  <c r="AF9" i="17" s="1"/>
  <c r="AF177" i="17" s="1"/>
  <c r="AF177" i="14"/>
  <c r="AF9" i="6"/>
  <c r="AF177" i="7"/>
  <c r="AF39" i="9"/>
  <c r="AF9" i="9" s="1"/>
  <c r="AF9" i="10"/>
  <c r="AC161" i="12"/>
  <c r="AF39" i="15"/>
  <c r="L54" i="18"/>
  <c r="L177" i="18" s="1"/>
  <c r="AF164" i="18"/>
  <c r="E54" i="18"/>
  <c r="E8" i="18" s="1"/>
  <c r="K54" i="18"/>
  <c r="K177" i="18" s="1"/>
  <c r="T54" i="18"/>
  <c r="T177" i="18" s="1"/>
  <c r="AB54" i="18"/>
  <c r="AB8" i="18" s="1"/>
  <c r="G54" i="18"/>
  <c r="G177" i="18" s="1"/>
  <c r="P54" i="18"/>
  <c r="P177" i="18" s="1"/>
  <c r="X54" i="18"/>
  <c r="X177" i="18" s="1"/>
  <c r="AF35" i="18"/>
  <c r="C10" i="18"/>
  <c r="I54" i="18"/>
  <c r="I177" i="18" s="1"/>
  <c r="R54" i="18"/>
  <c r="R177" i="18" s="1"/>
  <c r="Z54" i="18"/>
  <c r="Z177" i="18" s="1"/>
  <c r="B10" i="18"/>
  <c r="AC109" i="18"/>
  <c r="S8" i="18"/>
  <c r="B130" i="18"/>
  <c r="B107" i="18" s="1"/>
  <c r="D164" i="18"/>
  <c r="W54" i="18"/>
  <c r="W177" i="18" s="1"/>
  <c r="AC137" i="18"/>
  <c r="AC11" i="18"/>
  <c r="B39" i="18"/>
  <c r="AC140" i="18"/>
  <c r="B54" i="18"/>
  <c r="C108" i="18"/>
  <c r="AC108" i="18" s="1"/>
  <c r="AA8" i="18"/>
  <c r="N54" i="18"/>
  <c r="C54" i="18"/>
  <c r="AC161" i="18"/>
  <c r="V54" i="18"/>
  <c r="V177" i="18" s="1"/>
  <c r="C130" i="18"/>
  <c r="J177" i="18"/>
  <c r="J8" i="18"/>
  <c r="L8" i="18"/>
  <c r="M8" i="18"/>
  <c r="M177" i="18"/>
  <c r="AC149" i="18"/>
  <c r="C39" i="18"/>
  <c r="AF39" i="18"/>
  <c r="F54" i="18"/>
  <c r="O54" i="18"/>
  <c r="AC40" i="18"/>
  <c r="AC173" i="18"/>
  <c r="C164" i="18"/>
  <c r="AC72" i="18"/>
  <c r="AC29" i="18"/>
  <c r="H54" i="18"/>
  <c r="Q54" i="18"/>
  <c r="AC55" i="18"/>
  <c r="AC150" i="18"/>
  <c r="AC131" i="18"/>
  <c r="AC15" i="18"/>
  <c r="AC91" i="18"/>
  <c r="D10" i="18"/>
  <c r="U54" i="18"/>
  <c r="U8" i="22"/>
  <c r="U177" i="22"/>
  <c r="AB177" i="22"/>
  <c r="AB8" i="22"/>
  <c r="S177" i="22"/>
  <c r="S8" i="22"/>
  <c r="W54" i="22"/>
  <c r="C164" i="22"/>
  <c r="D107" i="22"/>
  <c r="B130" i="22"/>
  <c r="B54" i="22"/>
  <c r="AC131" i="22"/>
  <c r="P177" i="22"/>
  <c r="C10" i="22"/>
  <c r="AF39" i="22"/>
  <c r="AC80" i="22"/>
  <c r="Z8" i="22"/>
  <c r="AC61" i="22"/>
  <c r="E177" i="22"/>
  <c r="AC29" i="22"/>
  <c r="AC103" i="22"/>
  <c r="AC98" i="22" s="1"/>
  <c r="AF10" i="22"/>
  <c r="C107" i="22"/>
  <c r="D177" i="5"/>
  <c r="AC10" i="14"/>
  <c r="AC170" i="17"/>
  <c r="AC40" i="14"/>
  <c r="AC35" i="10"/>
  <c r="C149" i="2"/>
  <c r="AC150" i="2"/>
  <c r="C149" i="23"/>
  <c r="AC150" i="23"/>
  <c r="C130" i="25"/>
  <c r="C107" i="25" s="1"/>
  <c r="AC107" i="25" s="1"/>
  <c r="D130" i="26"/>
  <c r="C130" i="26"/>
  <c r="M8" i="19"/>
  <c r="M177" i="19"/>
  <c r="AC131" i="26"/>
  <c r="H8" i="23"/>
  <c r="AC15" i="21"/>
  <c r="AC164" i="25"/>
  <c r="AC165" i="22"/>
  <c r="AC39" i="9"/>
  <c r="AC164" i="16"/>
  <c r="AC98" i="9"/>
  <c r="AC91" i="20"/>
  <c r="AC91" i="19"/>
  <c r="AC61" i="18"/>
  <c r="AC103" i="17"/>
  <c r="AC103" i="8"/>
  <c r="AC39" i="3"/>
  <c r="AC165" i="18"/>
  <c r="B107" i="26"/>
  <c r="AC146" i="29"/>
  <c r="AC40" i="22"/>
  <c r="AC39" i="22" s="1"/>
  <c r="AC170" i="22"/>
  <c r="AC35" i="22"/>
  <c r="AC98" i="6"/>
  <c r="AC103" i="15"/>
  <c r="AC80" i="16"/>
  <c r="AC15" i="16"/>
  <c r="AC170" i="18"/>
  <c r="AC40" i="21"/>
  <c r="AC15" i="17"/>
  <c r="AC29" i="13"/>
  <c r="AC54" i="7"/>
  <c r="J8" i="30"/>
  <c r="AC39" i="11"/>
  <c r="AC39" i="17"/>
  <c r="AC164" i="8"/>
  <c r="I177" i="2"/>
  <c r="C130" i="29"/>
  <c r="AC55" i="22"/>
  <c r="AC61" i="9"/>
  <c r="AC61" i="15"/>
  <c r="AC103" i="18"/>
  <c r="AC61" i="21"/>
  <c r="AC91" i="21"/>
  <c r="AC55" i="17"/>
  <c r="AC165" i="13"/>
  <c r="AC39" i="4"/>
  <c r="F177" i="3"/>
  <c r="AC39" i="2"/>
  <c r="AC54" i="23"/>
  <c r="G8" i="6"/>
  <c r="AC164" i="15"/>
  <c r="AC164" i="24"/>
  <c r="AC11" i="22"/>
  <c r="AC91" i="22"/>
  <c r="AC15" i="22"/>
  <c r="AC164" i="1"/>
  <c r="AC80" i="14"/>
  <c r="AC35" i="16"/>
  <c r="AC11" i="19"/>
  <c r="AC80" i="21"/>
  <c r="AC85" i="18"/>
  <c r="AC91" i="16"/>
  <c r="AC103" i="14"/>
  <c r="AC161" i="13"/>
  <c r="AC15" i="10"/>
  <c r="AC98" i="14"/>
  <c r="AC170" i="14"/>
  <c r="AC164" i="14" s="1"/>
  <c r="AC61" i="13"/>
  <c r="AC61" i="12"/>
  <c r="AC55" i="10"/>
  <c r="AC72" i="16"/>
  <c r="AC85" i="22"/>
  <c r="AC72" i="22"/>
  <c r="AC161" i="22"/>
  <c r="AC39" i="25"/>
  <c r="AC39" i="26"/>
  <c r="AC35" i="8"/>
  <c r="AC40" i="13"/>
  <c r="AC15" i="15"/>
  <c r="AC80" i="18"/>
  <c r="AC55" i="19"/>
  <c r="AC15" i="20"/>
  <c r="AC103" i="21"/>
  <c r="AC98" i="21" s="1"/>
  <c r="AC61" i="20"/>
  <c r="AC165" i="20"/>
  <c r="AC103" i="19"/>
  <c r="AC170" i="19"/>
  <c r="AC35" i="17"/>
  <c r="AC80" i="17"/>
  <c r="AC91" i="14"/>
  <c r="AC11" i="13"/>
  <c r="AC91" i="13"/>
  <c r="AC91" i="12"/>
  <c r="AC85" i="21"/>
  <c r="AC54" i="33"/>
  <c r="AC164" i="23"/>
  <c r="AC39" i="7"/>
  <c r="AC39" i="6"/>
  <c r="AC15" i="9"/>
  <c r="AC11" i="15"/>
  <c r="AC170" i="20"/>
  <c r="AC55" i="21"/>
  <c r="AC165" i="21"/>
  <c r="AC15" i="19"/>
  <c r="AC108" i="25"/>
  <c r="AC170" i="13"/>
  <c r="AC55" i="15"/>
  <c r="AC29" i="25"/>
  <c r="Q177" i="2"/>
  <c r="Q8" i="2"/>
  <c r="B39" i="23"/>
  <c r="B39" i="14"/>
  <c r="B9" i="14" s="1"/>
  <c r="AC85" i="5"/>
  <c r="AC54" i="5" s="1"/>
  <c r="C10" i="11"/>
  <c r="B10" i="9"/>
  <c r="B9" i="9" s="1"/>
  <c r="B8" i="9" s="1"/>
  <c r="B10" i="16"/>
  <c r="AC165" i="26"/>
  <c r="AC11" i="3"/>
  <c r="Z177" i="2"/>
  <c r="Z8" i="2"/>
  <c r="D10" i="29"/>
  <c r="AC29" i="6"/>
  <c r="AC11" i="24"/>
  <c r="AC72" i="3"/>
  <c r="P177" i="3"/>
  <c r="P8" i="3"/>
  <c r="K177" i="26"/>
  <c r="K8" i="26"/>
  <c r="Q177" i="29"/>
  <c r="Q8" i="29"/>
  <c r="D10" i="12"/>
  <c r="D9" i="12" s="1"/>
  <c r="AF10" i="24"/>
  <c r="AF9" i="24" s="1"/>
  <c r="B10" i="19"/>
  <c r="B39" i="19"/>
  <c r="C9" i="13"/>
  <c r="N8" i="22"/>
  <c r="N177" i="22"/>
  <c r="Q177" i="22"/>
  <c r="Q8" i="22"/>
  <c r="G8" i="22"/>
  <c r="G177" i="22"/>
  <c r="B10" i="23"/>
  <c r="B10" i="25"/>
  <c r="C10" i="4"/>
  <c r="C9" i="4" s="1"/>
  <c r="D10" i="11"/>
  <c r="D9" i="11" s="1"/>
  <c r="AA177" i="10"/>
  <c r="AA8" i="10"/>
  <c r="W177" i="21"/>
  <c r="W8" i="21"/>
  <c r="C9" i="2"/>
  <c r="V177" i="17"/>
  <c r="V8" i="17"/>
  <c r="O54" i="20"/>
  <c r="J177" i="24"/>
  <c r="H54" i="25"/>
  <c r="L8" i="4"/>
  <c r="Z8" i="9"/>
  <c r="Z177" i="9"/>
  <c r="G54" i="10"/>
  <c r="Y8" i="10"/>
  <c r="F54" i="11"/>
  <c r="O177" i="11"/>
  <c r="O8" i="11"/>
  <c r="W177" i="11"/>
  <c r="C98" i="22"/>
  <c r="S8" i="19"/>
  <c r="AC165" i="7"/>
  <c r="AC11" i="26"/>
  <c r="S8" i="13"/>
  <c r="B39" i="10"/>
  <c r="C9" i="25"/>
  <c r="C10" i="9"/>
  <c r="B10" i="17"/>
  <c r="B39" i="33"/>
  <c r="B9" i="33" s="1"/>
  <c r="C39" i="8"/>
  <c r="B39" i="24"/>
  <c r="P177" i="7"/>
  <c r="P8" i="7"/>
  <c r="D10" i="25"/>
  <c r="D9" i="25" s="1"/>
  <c r="C9" i="6"/>
  <c r="AF10" i="21"/>
  <c r="B10" i="12"/>
  <c r="B9" i="12" s="1"/>
  <c r="C10" i="1"/>
  <c r="Y177" i="6"/>
  <c r="Y8" i="6"/>
  <c r="N177" i="3"/>
  <c r="N8" i="3"/>
  <c r="D10" i="23"/>
  <c r="D9" i="23" s="1"/>
  <c r="D10" i="17"/>
  <c r="D9" i="17" s="1"/>
  <c r="B10" i="20"/>
  <c r="B9" i="11"/>
  <c r="B10" i="13"/>
  <c r="B10" i="15"/>
  <c r="AC35" i="18"/>
  <c r="AC108" i="12"/>
  <c r="W8" i="25"/>
  <c r="S54" i="12"/>
  <c r="AA54" i="13"/>
  <c r="AC108" i="11"/>
  <c r="D164" i="11"/>
  <c r="D164" i="16"/>
  <c r="AC11" i="30"/>
  <c r="AC103" i="35"/>
  <c r="C54" i="3"/>
  <c r="S54" i="16"/>
  <c r="Q54" i="17"/>
  <c r="AC108" i="16"/>
  <c r="AC108" i="5"/>
  <c r="C108" i="10"/>
  <c r="AC109" i="10"/>
  <c r="AC109" i="13"/>
  <c r="B130" i="14"/>
  <c r="D149" i="14"/>
  <c r="AC150" i="14"/>
  <c r="AC149" i="19"/>
  <c r="U54" i="11"/>
  <c r="C130" i="30"/>
  <c r="C130" i="3"/>
  <c r="B54" i="4"/>
  <c r="Y54" i="30"/>
  <c r="L54" i="23"/>
  <c r="O54" i="21"/>
  <c r="AC149" i="22"/>
  <c r="C149" i="21"/>
  <c r="AC150" i="21"/>
  <c r="AC11" i="1"/>
  <c r="J54" i="19"/>
  <c r="AC108" i="26"/>
  <c r="D107" i="33"/>
  <c r="D8" i="33" s="1"/>
  <c r="AC109" i="1"/>
  <c r="C108" i="1"/>
  <c r="D107" i="26"/>
  <c r="C149" i="1"/>
  <c r="AC150" i="1"/>
  <c r="D164" i="9"/>
  <c r="O54" i="26"/>
  <c r="F54" i="14"/>
  <c r="O54" i="14"/>
  <c r="J54" i="16"/>
  <c r="AA54" i="16"/>
  <c r="AC108" i="19"/>
  <c r="D164" i="26"/>
  <c r="AC173" i="26"/>
  <c r="AC173" i="3"/>
  <c r="AC164" i="3" s="1"/>
  <c r="D164" i="3"/>
  <c r="D10" i="24"/>
  <c r="D9" i="24" s="1"/>
  <c r="H54" i="17"/>
  <c r="Y54" i="17"/>
  <c r="Y54" i="18"/>
  <c r="AC108" i="13"/>
  <c r="D149" i="13"/>
  <c r="AC150" i="13"/>
  <c r="D149" i="15"/>
  <c r="AC150" i="15"/>
  <c r="C107" i="20"/>
  <c r="D130" i="9"/>
  <c r="AC130" i="9" s="1"/>
  <c r="C130" i="10"/>
  <c r="B130" i="10"/>
  <c r="D107" i="11"/>
  <c r="D130" i="12"/>
  <c r="C130" i="13"/>
  <c r="C107" i="13" s="1"/>
  <c r="B130" i="13"/>
  <c r="D130" i="13"/>
  <c r="C130" i="14"/>
  <c r="C107" i="14" s="1"/>
  <c r="D130" i="15"/>
  <c r="C130" i="15"/>
  <c r="C107" i="15" s="1"/>
  <c r="B130" i="16"/>
  <c r="D130" i="16"/>
  <c r="D107" i="16" s="1"/>
  <c r="C130" i="17"/>
  <c r="C107" i="17" s="1"/>
  <c r="B130" i="17"/>
  <c r="D130" i="17"/>
  <c r="D107" i="17" s="1"/>
  <c r="B130" i="19"/>
  <c r="D164" i="1"/>
  <c r="AC72" i="1"/>
  <c r="AF11" i="18"/>
  <c r="AF15" i="18"/>
  <c r="B107" i="15"/>
  <c r="D107" i="3"/>
  <c r="D130" i="4"/>
  <c r="D107" i="4" s="1"/>
  <c r="C130" i="4"/>
  <c r="C107" i="4" s="1"/>
  <c r="C130" i="5"/>
  <c r="C130" i="6"/>
  <c r="C107" i="6" s="1"/>
  <c r="B130" i="6"/>
  <c r="B164" i="15"/>
  <c r="D164" i="17"/>
  <c r="M54" i="25"/>
  <c r="AC108" i="30"/>
  <c r="AC108" i="24"/>
  <c r="B107" i="22"/>
  <c r="M8" i="5"/>
  <c r="M177" i="22"/>
  <c r="M8" i="22"/>
  <c r="M177" i="7"/>
  <c r="M8" i="7"/>
  <c r="M177" i="20"/>
  <c r="M8" i="20"/>
  <c r="D130" i="18"/>
  <c r="M177" i="21"/>
  <c r="M8" i="21"/>
  <c r="M8" i="23"/>
  <c r="M177" i="23"/>
  <c r="M177" i="14"/>
  <c r="M8" i="14"/>
  <c r="D164" i="35"/>
  <c r="AC173" i="11"/>
  <c r="M177" i="1"/>
  <c r="M8" i="1"/>
  <c r="M54" i="9"/>
  <c r="AC137" i="6"/>
  <c r="AC140" i="7"/>
  <c r="AC140" i="1"/>
  <c r="AC140" i="14"/>
  <c r="AC134" i="10"/>
  <c r="AC146" i="20"/>
  <c r="AC146" i="8"/>
  <c r="AC134" i="20"/>
  <c r="AC143" i="13"/>
  <c r="AC146" i="33"/>
  <c r="AC131" i="1"/>
  <c r="AC146" i="7"/>
  <c r="AC15" i="30"/>
  <c r="AC131" i="35"/>
  <c r="AC165" i="30"/>
  <c r="AC98" i="30"/>
  <c r="AC55" i="30"/>
  <c r="AC29" i="30"/>
  <c r="AC11" i="5"/>
  <c r="AC11" i="7"/>
  <c r="AC11" i="9"/>
  <c r="AC11" i="11"/>
  <c r="AC179" i="22"/>
  <c r="AC137" i="10"/>
  <c r="AC140" i="23"/>
  <c r="AC146" i="5"/>
  <c r="AC134" i="26"/>
  <c r="AC140" i="2"/>
  <c r="AC146" i="4"/>
  <c r="AC143" i="7"/>
  <c r="AC140" i="30"/>
  <c r="AC131" i="30"/>
  <c r="AC137" i="23"/>
  <c r="AC143" i="22"/>
  <c r="AC39" i="30"/>
  <c r="AC143" i="26"/>
  <c r="AC131" i="8"/>
  <c r="AC131" i="16"/>
  <c r="AC131" i="4"/>
  <c r="AC146" i="3"/>
  <c r="AC140" i="24"/>
  <c r="AC140" i="25"/>
  <c r="AC131" i="14"/>
  <c r="AC170" i="30"/>
  <c r="AC103" i="30"/>
  <c r="AC72" i="30"/>
  <c r="AC35" i="30"/>
  <c r="AC11" i="29"/>
  <c r="AC11" i="2"/>
  <c r="AC11" i="23"/>
  <c r="AC11" i="25"/>
  <c r="AC11" i="4"/>
  <c r="AC146" i="2"/>
  <c r="AC61" i="30"/>
  <c r="AC11" i="6"/>
  <c r="AC11" i="8"/>
  <c r="AC11" i="10"/>
  <c r="AC131" i="3"/>
  <c r="AC131" i="6"/>
  <c r="AC143" i="24"/>
  <c r="AC143" i="18"/>
  <c r="AC137" i="13"/>
  <c r="AC143" i="5"/>
  <c r="AC134" i="8"/>
  <c r="AC146" i="23"/>
  <c r="AC146" i="15"/>
  <c r="AC137" i="20"/>
  <c r="AC146" i="24"/>
  <c r="AC131" i="13"/>
  <c r="AC131" i="33"/>
  <c r="AC134" i="30"/>
  <c r="AC140" i="29"/>
  <c r="AC146" i="25"/>
  <c r="AC146" i="11"/>
  <c r="AC80" i="30"/>
  <c r="L54" i="35"/>
  <c r="L177" i="35" s="1"/>
  <c r="C164" i="35"/>
  <c r="AA54" i="35"/>
  <c r="AA8" i="35" s="1"/>
  <c r="C130" i="35"/>
  <c r="Z54" i="35"/>
  <c r="Z177" i="35" s="1"/>
  <c r="R54" i="35"/>
  <c r="R8" i="35" s="1"/>
  <c r="AB54" i="35"/>
  <c r="AB8" i="35" s="1"/>
  <c r="T54" i="35"/>
  <c r="T8" i="35" s="1"/>
  <c r="Y54" i="35"/>
  <c r="Y177" i="35" s="1"/>
  <c r="Q54" i="35"/>
  <c r="Q177" i="35" s="1"/>
  <c r="H54" i="35"/>
  <c r="H177" i="35" s="1"/>
  <c r="J54" i="35"/>
  <c r="J8" i="35" s="1"/>
  <c r="W54" i="35"/>
  <c r="W8" i="35" s="1"/>
  <c r="AC150" i="35"/>
  <c r="V54" i="35"/>
  <c r="V8" i="35" s="1"/>
  <c r="N54" i="35"/>
  <c r="N177" i="35" s="1"/>
  <c r="C108" i="35"/>
  <c r="AC108" i="35" s="1"/>
  <c r="AC140" i="35"/>
  <c r="AC137" i="35"/>
  <c r="AC85" i="35"/>
  <c r="AF10" i="35"/>
  <c r="U54" i="35"/>
  <c r="U8" i="35" s="1"/>
  <c r="AC11" i="35"/>
  <c r="B130" i="35"/>
  <c r="B149" i="35"/>
  <c r="AC149" i="35" s="1"/>
  <c r="AC29" i="35"/>
  <c r="O54" i="35"/>
  <c r="O177" i="35" s="1"/>
  <c r="F54" i="35"/>
  <c r="F177" i="35" s="1"/>
  <c r="C54" i="35"/>
  <c r="I54" i="35"/>
  <c r="I177" i="35" s="1"/>
  <c r="K54" i="35"/>
  <c r="K8" i="35" s="1"/>
  <c r="E54" i="35"/>
  <c r="B54" i="35"/>
  <c r="AC80" i="35"/>
  <c r="AC161" i="35"/>
  <c r="D10" i="35"/>
  <c r="AC119" i="35"/>
  <c r="C10" i="35"/>
  <c r="C9" i="35" s="1"/>
  <c r="X54" i="35"/>
  <c r="X177" i="35" s="1"/>
  <c r="D130" i="35"/>
  <c r="D107" i="35" s="1"/>
  <c r="AC164" i="5"/>
  <c r="D9" i="35"/>
  <c r="P177" i="35"/>
  <c r="P8" i="35"/>
  <c r="G177" i="35"/>
  <c r="AC173" i="35"/>
  <c r="AC35" i="35"/>
  <c r="AC55" i="35"/>
  <c r="AC15" i="35"/>
  <c r="B10" i="35"/>
  <c r="B9" i="35" s="1"/>
  <c r="AC165" i="35"/>
  <c r="AC143" i="35"/>
  <c r="AC72" i="35"/>
  <c r="AC134" i="35"/>
  <c r="AC61" i="35"/>
  <c r="AC91" i="35"/>
  <c r="AC146" i="35"/>
  <c r="S8" i="20" l="1"/>
  <c r="W8" i="20"/>
  <c r="V177" i="20"/>
  <c r="T177" i="20"/>
  <c r="T8" i="20"/>
  <c r="Y8" i="20"/>
  <c r="F8" i="20"/>
  <c r="Q8" i="20"/>
  <c r="G177" i="20"/>
  <c r="G8" i="20"/>
  <c r="D177" i="30"/>
  <c r="D8" i="30"/>
  <c r="D8" i="8"/>
  <c r="D177" i="8"/>
  <c r="N177" i="12"/>
  <c r="N8" i="12"/>
  <c r="O177" i="22"/>
  <c r="AA8" i="17"/>
  <c r="P177" i="11"/>
  <c r="P8" i="11"/>
  <c r="L177" i="33"/>
  <c r="L8" i="33"/>
  <c r="Z177" i="17"/>
  <c r="Z8" i="17"/>
  <c r="W177" i="13"/>
  <c r="W8" i="13"/>
  <c r="V177" i="22"/>
  <c r="V8" i="22"/>
  <c r="O8" i="2"/>
  <c r="O177" i="2"/>
  <c r="AF9" i="15"/>
  <c r="AF8" i="15" s="1"/>
  <c r="AC54" i="25"/>
  <c r="B8" i="2"/>
  <c r="T177" i="8"/>
  <c r="T8" i="8"/>
  <c r="K177" i="4"/>
  <c r="K8" i="4"/>
  <c r="M8" i="3"/>
  <c r="M177" i="3"/>
  <c r="Y177" i="12"/>
  <c r="Y8" i="12"/>
  <c r="R177" i="12"/>
  <c r="R8" i="12"/>
  <c r="AC108" i="8"/>
  <c r="T8" i="19"/>
  <c r="AC54" i="8"/>
  <c r="T8" i="13"/>
  <c r="M177" i="30"/>
  <c r="M8" i="30"/>
  <c r="T177" i="1"/>
  <c r="T8" i="1"/>
  <c r="Q177" i="33"/>
  <c r="Q8" i="33"/>
  <c r="AB177" i="11"/>
  <c r="AB8" i="11"/>
  <c r="Z177" i="26"/>
  <c r="Z8" i="26"/>
  <c r="O8" i="24"/>
  <c r="D107" i="15"/>
  <c r="D8" i="15" s="1"/>
  <c r="AF10" i="19"/>
  <c r="AF9" i="19" s="1"/>
  <c r="X177" i="29"/>
  <c r="F177" i="15"/>
  <c r="I8" i="8"/>
  <c r="I177" i="8"/>
  <c r="G8" i="13"/>
  <c r="G177" i="13"/>
  <c r="X177" i="23"/>
  <c r="X8" i="23"/>
  <c r="H177" i="33"/>
  <c r="H8" i="33"/>
  <c r="T177" i="11"/>
  <c r="T8" i="11"/>
  <c r="J177" i="14"/>
  <c r="J8" i="14"/>
  <c r="W8" i="5"/>
  <c r="P177" i="20"/>
  <c r="P8" i="20"/>
  <c r="AB8" i="33"/>
  <c r="AB177" i="33"/>
  <c r="AB177" i="30"/>
  <c r="AB8" i="30"/>
  <c r="X8" i="26"/>
  <c r="X177" i="26"/>
  <c r="C8" i="20"/>
  <c r="L177" i="22"/>
  <c r="V177" i="24"/>
  <c r="Q8" i="14"/>
  <c r="T8" i="26"/>
  <c r="T177" i="26"/>
  <c r="K177" i="33"/>
  <c r="K8" i="33"/>
  <c r="W177" i="14"/>
  <c r="D8" i="21"/>
  <c r="H177" i="15"/>
  <c r="H8" i="15"/>
  <c r="J177" i="23"/>
  <c r="J8" i="23"/>
  <c r="J177" i="13"/>
  <c r="E8" i="20"/>
  <c r="E177" i="20"/>
  <c r="AB177" i="35"/>
  <c r="D8" i="3"/>
  <c r="M8" i="26"/>
  <c r="M177" i="26"/>
  <c r="AB177" i="10"/>
  <c r="AB8" i="10"/>
  <c r="K177" i="21"/>
  <c r="K8" i="21"/>
  <c r="V177" i="15"/>
  <c r="V8" i="15"/>
  <c r="Z177" i="20"/>
  <c r="Z8" i="20"/>
  <c r="C9" i="9"/>
  <c r="F177" i="22"/>
  <c r="AF9" i="5"/>
  <c r="AF8" i="5" s="1"/>
  <c r="Z177" i="6"/>
  <c r="Z8" i="6"/>
  <c r="F177" i="30"/>
  <c r="F8" i="30"/>
  <c r="J177" i="20"/>
  <c r="J8" i="20"/>
  <c r="AB177" i="21"/>
  <c r="AB8" i="21"/>
  <c r="R177" i="20"/>
  <c r="R8" i="20"/>
  <c r="I177" i="24"/>
  <c r="G8" i="8"/>
  <c r="N177" i="20"/>
  <c r="N8" i="20"/>
  <c r="AB177" i="2"/>
  <c r="AB8" i="2"/>
  <c r="AB177" i="17"/>
  <c r="AB8" i="17"/>
  <c r="Z8" i="1"/>
  <c r="Z177" i="1"/>
  <c r="H177" i="7"/>
  <c r="H8" i="7"/>
  <c r="F8" i="7"/>
  <c r="F177" i="7"/>
  <c r="R8" i="7"/>
  <c r="R177" i="7"/>
  <c r="V177" i="10"/>
  <c r="V8" i="10"/>
  <c r="R177" i="26"/>
  <c r="R8" i="26"/>
  <c r="Y177" i="19"/>
  <c r="Y8" i="19"/>
  <c r="F8" i="35"/>
  <c r="M177" i="4"/>
  <c r="C8" i="12"/>
  <c r="AF9" i="1"/>
  <c r="C9" i="17"/>
  <c r="AC130" i="23"/>
  <c r="E8" i="2"/>
  <c r="S177" i="15"/>
  <c r="S8" i="15"/>
  <c r="R177" i="1"/>
  <c r="R8" i="1"/>
  <c r="Y177" i="16"/>
  <c r="Y8" i="16"/>
  <c r="AA177" i="15"/>
  <c r="AA8" i="15"/>
  <c r="J177" i="6"/>
  <c r="J8" i="6"/>
  <c r="V177" i="25"/>
  <c r="V8" i="25"/>
  <c r="T177" i="6"/>
  <c r="T8" i="6"/>
  <c r="K177" i="2"/>
  <c r="K8" i="2"/>
  <c r="D107" i="14"/>
  <c r="D8" i="14" s="1"/>
  <c r="AF9" i="11"/>
  <c r="I8" i="12"/>
  <c r="V8" i="14"/>
  <c r="V177" i="14"/>
  <c r="V177" i="13"/>
  <c r="V8" i="13"/>
  <c r="U177" i="17"/>
  <c r="U8" i="17"/>
  <c r="T8" i="25"/>
  <c r="T177" i="25"/>
  <c r="U177" i="8"/>
  <c r="U8" i="8"/>
  <c r="L8" i="35"/>
  <c r="D8" i="25"/>
  <c r="D107" i="2"/>
  <c r="I177" i="14"/>
  <c r="I8" i="14"/>
  <c r="Q177" i="1"/>
  <c r="Q8" i="1"/>
  <c r="N177" i="19"/>
  <c r="N8" i="19"/>
  <c r="R177" i="4"/>
  <c r="R8" i="4"/>
  <c r="H177" i="21"/>
  <c r="H8" i="21"/>
  <c r="S177" i="35"/>
  <c r="U177" i="35"/>
  <c r="AA8" i="19"/>
  <c r="Q8" i="16"/>
  <c r="AC130" i="22"/>
  <c r="AC54" i="9"/>
  <c r="T8" i="33"/>
  <c r="Q177" i="26"/>
  <c r="Q8" i="26"/>
  <c r="H177" i="20"/>
  <c r="H8" i="20"/>
  <c r="AC108" i="14"/>
  <c r="H177" i="14"/>
  <c r="H8" i="14"/>
  <c r="D8" i="22"/>
  <c r="L8" i="29"/>
  <c r="G177" i="25"/>
  <c r="G8" i="25"/>
  <c r="I177" i="30"/>
  <c r="I8" i="30"/>
  <c r="R177" i="14"/>
  <c r="R8" i="14"/>
  <c r="I177" i="5"/>
  <c r="I8" i="5"/>
  <c r="P177" i="8"/>
  <c r="P8" i="8"/>
  <c r="T177" i="35"/>
  <c r="AF9" i="20"/>
  <c r="AF177" i="20" s="1"/>
  <c r="K177" i="12"/>
  <c r="K8" i="12"/>
  <c r="X177" i="4"/>
  <c r="X8" i="4"/>
  <c r="Q177" i="21"/>
  <c r="Q8" i="21"/>
  <c r="AC54" i="6"/>
  <c r="L8" i="10"/>
  <c r="L177" i="10"/>
  <c r="D8" i="26"/>
  <c r="B177" i="2"/>
  <c r="AA177" i="11"/>
  <c r="AA8" i="11"/>
  <c r="Z177" i="11"/>
  <c r="Z8" i="11"/>
  <c r="D8" i="24"/>
  <c r="J8" i="29"/>
  <c r="AF9" i="29"/>
  <c r="AF8" i="29" s="1"/>
  <c r="J177" i="35"/>
  <c r="E177" i="18"/>
  <c r="E177" i="35"/>
  <c r="E8" i="35"/>
  <c r="C107" i="18"/>
  <c r="D107" i="23"/>
  <c r="D8" i="23" s="1"/>
  <c r="AC130" i="20"/>
  <c r="B107" i="20"/>
  <c r="AC54" i="20"/>
  <c r="D8" i="7"/>
  <c r="N177" i="10"/>
  <c r="N8" i="10"/>
  <c r="AC149" i="7"/>
  <c r="B107" i="7"/>
  <c r="AF9" i="21"/>
  <c r="AF177" i="21" s="1"/>
  <c r="D8" i="19"/>
  <c r="D8" i="17"/>
  <c r="D8" i="4"/>
  <c r="D8" i="35"/>
  <c r="D8" i="16"/>
  <c r="D8" i="1"/>
  <c r="D8" i="11"/>
  <c r="Y8" i="9"/>
  <c r="D107" i="6"/>
  <c r="D8" i="6" s="1"/>
  <c r="K8" i="9"/>
  <c r="K177" i="9"/>
  <c r="R177" i="24"/>
  <c r="Z8" i="24"/>
  <c r="Q8" i="24"/>
  <c r="P8" i="24"/>
  <c r="C9" i="24"/>
  <c r="C177" i="24" s="1"/>
  <c r="X8" i="24"/>
  <c r="U8" i="24"/>
  <c r="L8" i="24"/>
  <c r="AC54" i="24"/>
  <c r="M8" i="24"/>
  <c r="H177" i="24"/>
  <c r="H8" i="24"/>
  <c r="G177" i="24"/>
  <c r="G8" i="24"/>
  <c r="F8" i="29"/>
  <c r="N177" i="29"/>
  <c r="H177" i="29"/>
  <c r="AB177" i="29"/>
  <c r="R8" i="29"/>
  <c r="W8" i="29"/>
  <c r="S177" i="29"/>
  <c r="I177" i="29"/>
  <c r="I8" i="29"/>
  <c r="AC164" i="29"/>
  <c r="P8" i="29"/>
  <c r="Y8" i="29"/>
  <c r="T8" i="29"/>
  <c r="K8" i="29"/>
  <c r="E8" i="29"/>
  <c r="E177" i="29"/>
  <c r="G177" i="29"/>
  <c r="G8" i="29"/>
  <c r="AC54" i="29"/>
  <c r="V8" i="29"/>
  <c r="V177" i="29"/>
  <c r="AC149" i="29"/>
  <c r="U177" i="29"/>
  <c r="U8" i="29"/>
  <c r="B107" i="29"/>
  <c r="B8" i="29" s="1"/>
  <c r="B177" i="12"/>
  <c r="AF8" i="3"/>
  <c r="AF9" i="35"/>
  <c r="AF8" i="35" s="1"/>
  <c r="AF177" i="2"/>
  <c r="AC39" i="20"/>
  <c r="D177" i="22"/>
  <c r="D177" i="19"/>
  <c r="B9" i="6"/>
  <c r="AC39" i="19"/>
  <c r="B9" i="1"/>
  <c r="AF8" i="19"/>
  <c r="AF177" i="19"/>
  <c r="C9" i="18"/>
  <c r="C8" i="18" s="1"/>
  <c r="AB177" i="18"/>
  <c r="L177" i="15"/>
  <c r="L8" i="15"/>
  <c r="V177" i="30"/>
  <c r="V8" i="30"/>
  <c r="S177" i="21"/>
  <c r="S8" i="21"/>
  <c r="L177" i="8"/>
  <c r="L8" i="8"/>
  <c r="U177" i="4"/>
  <c r="U8" i="4"/>
  <c r="U177" i="23"/>
  <c r="U8" i="23"/>
  <c r="L177" i="12"/>
  <c r="L8" i="12"/>
  <c r="P177" i="6"/>
  <c r="P8" i="6"/>
  <c r="AC108" i="23"/>
  <c r="W177" i="26"/>
  <c r="W8" i="26"/>
  <c r="C8" i="25"/>
  <c r="AF8" i="8"/>
  <c r="H177" i="13"/>
  <c r="H8" i="13"/>
  <c r="U177" i="20"/>
  <c r="U8" i="20"/>
  <c r="Q177" i="6"/>
  <c r="Q8" i="6"/>
  <c r="H177" i="2"/>
  <c r="H8" i="2"/>
  <c r="F8" i="26"/>
  <c r="F177" i="26"/>
  <c r="AB177" i="4"/>
  <c r="AB8" i="4"/>
  <c r="AC39" i="1"/>
  <c r="AC164" i="12"/>
  <c r="J177" i="21"/>
  <c r="J8" i="21"/>
  <c r="V177" i="35"/>
  <c r="C107" i="29"/>
  <c r="AC130" i="4"/>
  <c r="M177" i="10"/>
  <c r="M8" i="10"/>
  <c r="AC130" i="24"/>
  <c r="B107" i="24"/>
  <c r="AC107" i="24" s="1"/>
  <c r="D107" i="20"/>
  <c r="AA177" i="12"/>
  <c r="AA8" i="12"/>
  <c r="L177" i="20"/>
  <c r="L8" i="20"/>
  <c r="H177" i="6"/>
  <c r="H8" i="6"/>
  <c r="AA177" i="1"/>
  <c r="AA8" i="1"/>
  <c r="Q177" i="25"/>
  <c r="Q8" i="25"/>
  <c r="L177" i="19"/>
  <c r="L8" i="19"/>
  <c r="D177" i="7"/>
  <c r="B107" i="1"/>
  <c r="AC130" i="1"/>
  <c r="Q177" i="13"/>
  <c r="Q8" i="13"/>
  <c r="Z8" i="5"/>
  <c r="Z177" i="5"/>
  <c r="D107" i="13"/>
  <c r="D8" i="13" s="1"/>
  <c r="L177" i="11"/>
  <c r="L8" i="11"/>
  <c r="B8" i="5"/>
  <c r="B177" i="5"/>
  <c r="U177" i="1"/>
  <c r="U8" i="1"/>
  <c r="AA177" i="5"/>
  <c r="AA8" i="5"/>
  <c r="S177" i="1"/>
  <c r="S8" i="1"/>
  <c r="AA8" i="24"/>
  <c r="AA177" i="24"/>
  <c r="U177" i="19"/>
  <c r="U8" i="19"/>
  <c r="Q177" i="10"/>
  <c r="Q8" i="10"/>
  <c r="C107" i="11"/>
  <c r="AC107" i="11" s="1"/>
  <c r="W177" i="7"/>
  <c r="W8" i="7"/>
  <c r="B107" i="35"/>
  <c r="B8" i="35" s="1"/>
  <c r="I8" i="35"/>
  <c r="AC130" i="11"/>
  <c r="AC149" i="21"/>
  <c r="C177" i="25"/>
  <c r="AC130" i="25"/>
  <c r="R8" i="18"/>
  <c r="B8" i="3"/>
  <c r="B177" i="3"/>
  <c r="B8" i="30"/>
  <c r="B177" i="30"/>
  <c r="U177" i="15"/>
  <c r="U8" i="15"/>
  <c r="F177" i="33"/>
  <c r="F8" i="33"/>
  <c r="F177" i="21"/>
  <c r="F8" i="21"/>
  <c r="L177" i="1"/>
  <c r="L8" i="1"/>
  <c r="S177" i="5"/>
  <c r="S8" i="5"/>
  <c r="J177" i="1"/>
  <c r="J8" i="1"/>
  <c r="S177" i="24"/>
  <c r="S8" i="24"/>
  <c r="AC108" i="33"/>
  <c r="C107" i="33"/>
  <c r="C177" i="33" s="1"/>
  <c r="C9" i="30"/>
  <c r="AC108" i="3"/>
  <c r="W177" i="3"/>
  <c r="W8" i="3"/>
  <c r="AC164" i="30"/>
  <c r="AC130" i="15"/>
  <c r="C107" i="7"/>
  <c r="C177" i="7" s="1"/>
  <c r="AC130" i="7"/>
  <c r="AC149" i="9"/>
  <c r="M177" i="2"/>
  <c r="M8" i="2"/>
  <c r="AC149" i="17"/>
  <c r="AC130" i="8"/>
  <c r="B107" i="8"/>
  <c r="Q177" i="30"/>
  <c r="Q8" i="30"/>
  <c r="S177" i="9"/>
  <c r="S8" i="9"/>
  <c r="J177" i="5"/>
  <c r="J8" i="5"/>
  <c r="V177" i="16"/>
  <c r="V8" i="16"/>
  <c r="AC130" i="21"/>
  <c r="D9" i="2"/>
  <c r="D8" i="2" s="1"/>
  <c r="H177" i="9"/>
  <c r="H8" i="9"/>
  <c r="N177" i="21"/>
  <c r="N8" i="21"/>
  <c r="AC108" i="9"/>
  <c r="C107" i="9"/>
  <c r="AA177" i="21"/>
  <c r="AA8" i="21"/>
  <c r="H177" i="30"/>
  <c r="H8" i="30"/>
  <c r="J8" i="9"/>
  <c r="J177" i="9"/>
  <c r="U177" i="12"/>
  <c r="U8" i="12"/>
  <c r="AB177" i="8"/>
  <c r="AB8" i="8"/>
  <c r="AF8" i="17"/>
  <c r="AF177" i="4"/>
  <c r="AF177" i="33"/>
  <c r="AF177" i="26"/>
  <c r="AF8" i="26"/>
  <c r="AC10" i="33"/>
  <c r="AF177" i="16"/>
  <c r="Y177" i="13"/>
  <c r="Y8" i="13"/>
  <c r="AC54" i="26"/>
  <c r="Y8" i="25"/>
  <c r="Y177" i="25"/>
  <c r="Y177" i="2"/>
  <c r="Y8" i="2"/>
  <c r="Y8" i="35"/>
  <c r="AF9" i="22"/>
  <c r="AF8" i="22" s="1"/>
  <c r="AF177" i="30"/>
  <c r="AF177" i="29"/>
  <c r="AF177" i="1"/>
  <c r="AF8" i="1"/>
  <c r="AF8" i="6"/>
  <c r="AF177" i="6"/>
  <c r="AF8" i="9"/>
  <c r="AF177" i="9"/>
  <c r="AF177" i="10"/>
  <c r="AF8" i="10"/>
  <c r="AF177" i="11"/>
  <c r="AF8" i="11"/>
  <c r="AF8" i="13"/>
  <c r="AF177" i="13"/>
  <c r="AF177" i="15"/>
  <c r="G8" i="18"/>
  <c r="W8" i="18"/>
  <c r="K8" i="18"/>
  <c r="X8" i="18"/>
  <c r="AF10" i="18"/>
  <c r="AF9" i="18" s="1"/>
  <c r="Z8" i="18"/>
  <c r="AC39" i="18"/>
  <c r="P8" i="18"/>
  <c r="T8" i="18"/>
  <c r="B9" i="18"/>
  <c r="I8" i="18"/>
  <c r="V8" i="18"/>
  <c r="N177" i="18"/>
  <c r="N8" i="18"/>
  <c r="O8" i="18"/>
  <c r="O177" i="18"/>
  <c r="F177" i="18"/>
  <c r="F8" i="18"/>
  <c r="U177" i="18"/>
  <c r="U8" i="18"/>
  <c r="D9" i="18"/>
  <c r="Q177" i="18"/>
  <c r="Q8" i="18"/>
  <c r="H177" i="18"/>
  <c r="H8" i="18"/>
  <c r="B8" i="12"/>
  <c r="W8" i="22"/>
  <c r="W177" i="22"/>
  <c r="C9" i="22"/>
  <c r="W177" i="35"/>
  <c r="H8" i="35"/>
  <c r="Z8" i="35"/>
  <c r="C177" i="12"/>
  <c r="D177" i="16"/>
  <c r="C177" i="6"/>
  <c r="C8" i="6"/>
  <c r="B8" i="33"/>
  <c r="B177" i="33"/>
  <c r="M177" i="9"/>
  <c r="M8" i="9"/>
  <c r="AC130" i="18"/>
  <c r="D107" i="18"/>
  <c r="M177" i="25"/>
  <c r="M8" i="25"/>
  <c r="B107" i="16"/>
  <c r="AC130" i="16"/>
  <c r="C177" i="14"/>
  <c r="C8" i="14"/>
  <c r="Y177" i="18"/>
  <c r="Y8" i="18"/>
  <c r="J177" i="19"/>
  <c r="J8" i="19"/>
  <c r="D177" i="1"/>
  <c r="S177" i="16"/>
  <c r="S8" i="16"/>
  <c r="D177" i="23"/>
  <c r="AC39" i="29"/>
  <c r="AC164" i="7"/>
  <c r="G177" i="10"/>
  <c r="G8" i="10"/>
  <c r="B9" i="25"/>
  <c r="AC54" i="15"/>
  <c r="AC164" i="21"/>
  <c r="AC10" i="20"/>
  <c r="AC54" i="17"/>
  <c r="AC54" i="22"/>
  <c r="B177" i="26"/>
  <c r="B8" i="26"/>
  <c r="AC130" i="29"/>
  <c r="C107" i="26"/>
  <c r="AC149" i="2"/>
  <c r="C107" i="2"/>
  <c r="C8" i="2" s="1"/>
  <c r="D177" i="33"/>
  <c r="AC130" i="26"/>
  <c r="C107" i="30"/>
  <c r="AC130" i="30"/>
  <c r="S177" i="12"/>
  <c r="S8" i="12"/>
  <c r="AC164" i="22"/>
  <c r="Q8" i="35"/>
  <c r="AC130" i="35"/>
  <c r="AC107" i="35" s="1"/>
  <c r="C107" i="5"/>
  <c r="AC130" i="5"/>
  <c r="D177" i="3"/>
  <c r="B107" i="19"/>
  <c r="AC130" i="19"/>
  <c r="AC130" i="10"/>
  <c r="B107" i="10"/>
  <c r="AC149" i="13"/>
  <c r="Y177" i="17"/>
  <c r="Y8" i="17"/>
  <c r="AA177" i="16"/>
  <c r="AA8" i="16"/>
  <c r="O177" i="21"/>
  <c r="O8" i="21"/>
  <c r="U177" i="11"/>
  <c r="U8" i="11"/>
  <c r="B177" i="11"/>
  <c r="B8" i="11"/>
  <c r="O177" i="20"/>
  <c r="O8" i="20"/>
  <c r="AC164" i="26"/>
  <c r="B9" i="16"/>
  <c r="AC10" i="15"/>
  <c r="AC10" i="17"/>
  <c r="D177" i="26"/>
  <c r="AC130" i="14"/>
  <c r="B107" i="14"/>
  <c r="B8" i="14" s="1"/>
  <c r="AC164" i="17"/>
  <c r="AC10" i="10"/>
  <c r="AC54" i="30"/>
  <c r="AC130" i="12"/>
  <c r="H177" i="17"/>
  <c r="H8" i="17"/>
  <c r="C177" i="19"/>
  <c r="C8" i="19"/>
  <c r="J177" i="16"/>
  <c r="J8" i="16"/>
  <c r="L177" i="23"/>
  <c r="L8" i="23"/>
  <c r="C9" i="1"/>
  <c r="D177" i="25"/>
  <c r="AF177" i="23"/>
  <c r="AF8" i="23"/>
  <c r="B9" i="23"/>
  <c r="AC39" i="13"/>
  <c r="D177" i="4"/>
  <c r="AC54" i="16"/>
  <c r="AC130" i="13"/>
  <c r="B107" i="13"/>
  <c r="Q177" i="17"/>
  <c r="Q8" i="17"/>
  <c r="AC10" i="4"/>
  <c r="AC10" i="8"/>
  <c r="AC10" i="25"/>
  <c r="C177" i="17"/>
  <c r="C8" i="17"/>
  <c r="C177" i="20"/>
  <c r="D107" i="12"/>
  <c r="D8" i="12" s="1"/>
  <c r="D177" i="24"/>
  <c r="O177" i="14"/>
  <c r="O8" i="14"/>
  <c r="AC149" i="1"/>
  <c r="Y177" i="30"/>
  <c r="Y8" i="30"/>
  <c r="C107" i="3"/>
  <c r="AC130" i="3"/>
  <c r="C107" i="21"/>
  <c r="B9" i="15"/>
  <c r="AF8" i="20"/>
  <c r="F177" i="11"/>
  <c r="F8" i="11"/>
  <c r="C177" i="2"/>
  <c r="B9" i="19"/>
  <c r="AC10" i="3"/>
  <c r="AC164" i="19"/>
  <c r="AC10" i="19"/>
  <c r="AC98" i="18"/>
  <c r="AC54" i="18" s="1"/>
  <c r="D177" i="15"/>
  <c r="AC164" i="18"/>
  <c r="B9" i="10"/>
  <c r="C9" i="11"/>
  <c r="AC164" i="13"/>
  <c r="AC39" i="35"/>
  <c r="N8" i="35"/>
  <c r="K177" i="35"/>
  <c r="AC10" i="6"/>
  <c r="AC10" i="23"/>
  <c r="AC10" i="11"/>
  <c r="AC164" i="11"/>
  <c r="AC107" i="15"/>
  <c r="AC54" i="1"/>
  <c r="C177" i="15"/>
  <c r="C8" i="15"/>
  <c r="D107" i="9"/>
  <c r="D8" i="9" s="1"/>
  <c r="F177" i="14"/>
  <c r="F8" i="14"/>
  <c r="D177" i="21"/>
  <c r="AC107" i="18"/>
  <c r="AC108" i="10"/>
  <c r="C107" i="10"/>
  <c r="C177" i="10" s="1"/>
  <c r="B9" i="24"/>
  <c r="B9" i="17"/>
  <c r="B177" i="21"/>
  <c r="B8" i="21"/>
  <c r="D177" i="11"/>
  <c r="AC10" i="24"/>
  <c r="AC10" i="13"/>
  <c r="AC54" i="10"/>
  <c r="AC54" i="12"/>
  <c r="AC54" i="14"/>
  <c r="AC39" i="14"/>
  <c r="AC10" i="5"/>
  <c r="C8" i="13"/>
  <c r="C177" i="13"/>
  <c r="AC10" i="16"/>
  <c r="AC10" i="2"/>
  <c r="AC10" i="9"/>
  <c r="B8" i="22"/>
  <c r="AC107" i="22"/>
  <c r="B177" i="22"/>
  <c r="O177" i="26"/>
  <c r="O8" i="26"/>
  <c r="AC108" i="1"/>
  <c r="C107" i="1"/>
  <c r="AC10" i="1"/>
  <c r="AC10" i="30"/>
  <c r="B9" i="13"/>
  <c r="B9" i="20"/>
  <c r="C9" i="8"/>
  <c r="AF177" i="24"/>
  <c r="AF8" i="24"/>
  <c r="AC54" i="21"/>
  <c r="AC54" i="13"/>
  <c r="AC107" i="4"/>
  <c r="B8" i="4"/>
  <c r="B177" i="4"/>
  <c r="AC149" i="23"/>
  <c r="C107" i="23"/>
  <c r="AC130" i="17"/>
  <c r="B107" i="17"/>
  <c r="AF177" i="5"/>
  <c r="AC164" i="20"/>
  <c r="AC10" i="29"/>
  <c r="AC10" i="7"/>
  <c r="B107" i="6"/>
  <c r="AC130" i="6"/>
  <c r="AC149" i="15"/>
  <c r="AC149" i="14"/>
  <c r="AA177" i="13"/>
  <c r="AA8" i="13"/>
  <c r="D177" i="17"/>
  <c r="AC10" i="26"/>
  <c r="C54" i="22"/>
  <c r="H8" i="25"/>
  <c r="H177" i="25"/>
  <c r="C177" i="4"/>
  <c r="C8" i="4"/>
  <c r="AC54" i="3"/>
  <c r="D9" i="29"/>
  <c r="D8" i="29" s="1"/>
  <c r="AC10" i="18"/>
  <c r="AC98" i="19"/>
  <c r="AC10" i="22"/>
  <c r="AC39" i="21"/>
  <c r="AC10" i="21"/>
  <c r="R177" i="35"/>
  <c r="C107" i="35"/>
  <c r="C8" i="35" s="1"/>
  <c r="AA177" i="35"/>
  <c r="X8" i="35"/>
  <c r="AC164" i="35"/>
  <c r="O8" i="35"/>
  <c r="AC10" i="35"/>
  <c r="D177" i="35"/>
  <c r="AC54" i="35"/>
  <c r="AC10" i="12"/>
  <c r="AC8" i="2" l="1"/>
  <c r="C177" i="9"/>
  <c r="C177" i="18"/>
  <c r="C8" i="24"/>
  <c r="D177" i="6"/>
  <c r="B177" i="35"/>
  <c r="D177" i="14"/>
  <c r="B177" i="7"/>
  <c r="B8" i="7"/>
  <c r="B177" i="14"/>
  <c r="AF177" i="35"/>
  <c r="AF8" i="21"/>
  <c r="AC8" i="14"/>
  <c r="D177" i="13"/>
  <c r="D8" i="20"/>
  <c r="AC8" i="12"/>
  <c r="D8" i="18"/>
  <c r="C8" i="33"/>
  <c r="AC8" i="33" s="1"/>
  <c r="C8" i="9"/>
  <c r="AC8" i="9" s="1"/>
  <c r="AC107" i="29"/>
  <c r="C8" i="29"/>
  <c r="AC8" i="29" s="1"/>
  <c r="B177" i="29"/>
  <c r="AC8" i="35"/>
  <c r="AC8" i="4"/>
  <c r="B8" i="18"/>
  <c r="AC107" i="7"/>
  <c r="C177" i="29"/>
  <c r="C8" i="7"/>
  <c r="AC107" i="33"/>
  <c r="B177" i="1"/>
  <c r="B8" i="1"/>
  <c r="AC107" i="20"/>
  <c r="D177" i="20"/>
  <c r="D177" i="2"/>
  <c r="B177" i="8"/>
  <c r="AC107" i="8"/>
  <c r="B8" i="8"/>
  <c r="AC9" i="33"/>
  <c r="AF177" i="22"/>
  <c r="AF177" i="18"/>
  <c r="AF8" i="18"/>
  <c r="B177" i="18"/>
  <c r="AC9" i="21"/>
  <c r="AD8" i="21" s="1"/>
  <c r="AC9" i="13"/>
  <c r="AC107" i="17"/>
  <c r="AC9" i="19"/>
  <c r="AC9" i="17"/>
  <c r="AD8" i="17" s="1"/>
  <c r="B177" i="16"/>
  <c r="B8" i="16"/>
  <c r="AC8" i="16" s="1"/>
  <c r="AC107" i="19"/>
  <c r="C8" i="10"/>
  <c r="AC9" i="9"/>
  <c r="AC9" i="2"/>
  <c r="AC9" i="7"/>
  <c r="AC107" i="23"/>
  <c r="C8" i="23"/>
  <c r="C177" i="23"/>
  <c r="AC107" i="9"/>
  <c r="D177" i="9"/>
  <c r="AC9" i="11"/>
  <c r="B8" i="19"/>
  <c r="AC8" i="19" s="1"/>
  <c r="B177" i="19"/>
  <c r="AC107" i="3"/>
  <c r="AC107" i="13"/>
  <c r="C177" i="3"/>
  <c r="AC9" i="10"/>
  <c r="C8" i="22"/>
  <c r="AC8" i="22" s="1"/>
  <c r="C177" i="22"/>
  <c r="B177" i="17"/>
  <c r="B8" i="17"/>
  <c r="AC8" i="17" s="1"/>
  <c r="B177" i="13"/>
  <c r="B8" i="13"/>
  <c r="AC8" i="13" s="1"/>
  <c r="AC107" i="12"/>
  <c r="AC9" i="15"/>
  <c r="AC9" i="18"/>
  <c r="AC9" i="26"/>
  <c r="AC107" i="6"/>
  <c r="B8" i="6"/>
  <c r="AC8" i="6" s="1"/>
  <c r="B177" i="6"/>
  <c r="AC9" i="29"/>
  <c r="D177" i="12"/>
  <c r="AC9" i="23"/>
  <c r="C8" i="21"/>
  <c r="AC8" i="21" s="1"/>
  <c r="C177" i="21"/>
  <c r="AC107" i="21"/>
  <c r="AC9" i="8"/>
  <c r="AC9" i="14"/>
  <c r="B177" i="23"/>
  <c r="B8" i="23"/>
  <c r="C8" i="3"/>
  <c r="AC8" i="3" s="1"/>
  <c r="B8" i="25"/>
  <c r="AC8" i="25" s="1"/>
  <c r="B177" i="25"/>
  <c r="AC107" i="16"/>
  <c r="AC107" i="14"/>
  <c r="AC107" i="30"/>
  <c r="C8" i="30"/>
  <c r="C177" i="30"/>
  <c r="AC107" i="2"/>
  <c r="AC9" i="30"/>
  <c r="D177" i="29"/>
  <c r="AC9" i="1"/>
  <c r="AC9" i="16"/>
  <c r="AC9" i="4"/>
  <c r="AC107" i="10"/>
  <c r="AC107" i="26"/>
  <c r="B177" i="24"/>
  <c r="B8" i="24"/>
  <c r="AC8" i="24" s="1"/>
  <c r="B177" i="9"/>
  <c r="AC9" i="5"/>
  <c r="AC9" i="6"/>
  <c r="B177" i="10"/>
  <c r="B8" i="10"/>
  <c r="AC54" i="19"/>
  <c r="AC9" i="3"/>
  <c r="AC107" i="5"/>
  <c r="C177" i="5"/>
  <c r="C8" i="5"/>
  <c r="C8" i="11"/>
  <c r="AC8" i="11" s="1"/>
  <c r="C177" i="11"/>
  <c r="AC9" i="22"/>
  <c r="AD8" i="22" s="1"/>
  <c r="B177" i="20"/>
  <c r="B8" i="20"/>
  <c r="AC107" i="1"/>
  <c r="AC9" i="24"/>
  <c r="AC9" i="20"/>
  <c r="AD8" i="20" s="1"/>
  <c r="D177" i="18"/>
  <c r="C8" i="8"/>
  <c r="C177" i="8"/>
  <c r="B8" i="15"/>
  <c r="AC8" i="15" s="1"/>
  <c r="B177" i="15"/>
  <c r="AC9" i="25"/>
  <c r="C177" i="1"/>
  <c r="C8" i="1"/>
  <c r="C8" i="26"/>
  <c r="AC8" i="26" s="1"/>
  <c r="C177" i="26"/>
  <c r="C177" i="35"/>
  <c r="AC177" i="35" s="1"/>
  <c r="AC9" i="35"/>
  <c r="AC9" i="12"/>
  <c r="AC8" i="20" l="1"/>
  <c r="AC8" i="10"/>
  <c r="AC8" i="18"/>
  <c r="AC8" i="7"/>
  <c r="AC8" i="30"/>
  <c r="AC8" i="1"/>
  <c r="AC8" i="23"/>
  <c r="AC8" i="5"/>
  <c r="AC8" i="8"/>
  <c r="AD8" i="33"/>
  <c r="AC177" i="33"/>
  <c r="AD8" i="30"/>
  <c r="AC177" i="30"/>
  <c r="AC177" i="11"/>
  <c r="AD8" i="11"/>
  <c r="AC177" i="17"/>
  <c r="AC177" i="21"/>
  <c r="AC177" i="23"/>
  <c r="AD8" i="23"/>
  <c r="AC177" i="15"/>
  <c r="AD8" i="15"/>
  <c r="AC177" i="10"/>
  <c r="AD8" i="10"/>
  <c r="AD8" i="9"/>
  <c r="AC177" i="9"/>
  <c r="AC177" i="3"/>
  <c r="AD8" i="3"/>
  <c r="AC177" i="4"/>
  <c r="AD8" i="4"/>
  <c r="AC177" i="29"/>
  <c r="AD8" i="29"/>
  <c r="AC177" i="7"/>
  <c r="AD8" i="7"/>
  <c r="AC177" i="13"/>
  <c r="AD8" i="13"/>
  <c r="AC177" i="16"/>
  <c r="AD8" i="16"/>
  <c r="AD8" i="35"/>
  <c r="AC177" i="20"/>
  <c r="AC177" i="24"/>
  <c r="AD8" i="24"/>
  <c r="AC177" i="6"/>
  <c r="AD8" i="6"/>
  <c r="AC177" i="1"/>
  <c r="AD8" i="1"/>
  <c r="AC177" i="14"/>
  <c r="AD8" i="14"/>
  <c r="AC177" i="26"/>
  <c r="AD8" i="26"/>
  <c r="AC177" i="22"/>
  <c r="AC177" i="5"/>
  <c r="AD8" i="5"/>
  <c r="AC177" i="25"/>
  <c r="AD8" i="25"/>
  <c r="AC177" i="18"/>
  <c r="AD8" i="18"/>
  <c r="AC177" i="2"/>
  <c r="AD8" i="2"/>
  <c r="AD8" i="8"/>
  <c r="AC177" i="8"/>
  <c r="AC177" i="19"/>
  <c r="AD8" i="19"/>
  <c r="AC177" i="12"/>
  <c r="AD8" i="12"/>
  <c r="AF45" i="25" l="1"/>
  <c r="AF39" i="25" s="1"/>
  <c r="AF9" i="25" s="1"/>
  <c r="AF177" i="25" l="1"/>
  <c r="AF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INE_DGICURG</author>
  </authors>
  <commentList>
    <comment ref="E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INE_DGICURG:</t>
        </r>
        <r>
          <rPr>
            <sz val="9"/>
            <color indexed="81"/>
            <rFont val="Tahoma"/>
            <family val="2"/>
          </rPr>
          <t xml:space="preserve">
desglosar información de HFCs por gas: HFC-32, HFC-41, HFC-43-10, HFC-125, HFC-134a, HFC-152a, HFC-43-10-mee, HFC-143, HFC-143a, HFC-227ea, HFC-236fa, HFC-245ea, C</t>
        </r>
        <r>
          <rPr>
            <vertAlign val="subscript"/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Tahoma"/>
            <family val="2"/>
          </rPr>
          <t>F</t>
        </r>
        <r>
          <rPr>
            <vertAlign val="subscript"/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Tahoma"/>
            <family val="2"/>
          </rPr>
          <t>, C</t>
        </r>
        <r>
          <rPr>
            <vertAlign val="subscript"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>F</t>
        </r>
        <r>
          <rPr>
            <vertAlign val="subscript"/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Tahoma"/>
            <family val="2"/>
          </rPr>
          <t>, c-C</t>
        </r>
        <r>
          <rPr>
            <vertAlign val="subscript"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>F</t>
        </r>
        <r>
          <rPr>
            <vertAlign val="subscript"/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Tahoma"/>
            <family val="2"/>
          </rPr>
          <t>, C</t>
        </r>
        <r>
          <rPr>
            <vertAlign val="subscript"/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Tahoma"/>
            <family val="2"/>
          </rPr>
          <t>F</t>
        </r>
        <r>
          <rPr>
            <vertAlign val="subscript"/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Tahoma"/>
            <family val="2"/>
          </rPr>
          <t>, C</t>
        </r>
        <r>
          <rPr>
            <vertAlign val="subscript"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F</t>
        </r>
        <r>
          <rPr>
            <vertAlign val="subscript"/>
            <sz val="9"/>
            <color indexed="81"/>
            <rFont val="Tahoma"/>
            <family val="2"/>
          </rPr>
          <t>14</t>
        </r>
      </text>
    </comment>
  </commentList>
</comments>
</file>

<file path=xl/sharedStrings.xml><?xml version="1.0" encoding="utf-8"?>
<sst xmlns="http://schemas.openxmlformats.org/spreadsheetml/2006/main" count="6390" uniqueCount="213">
  <si>
    <t>CATEGORÍA / FUENTE / SUBFUENTE 
DE EMISIÓN</t>
  </si>
  <si>
    <t>Carbono negro
(Gg)</t>
  </si>
  <si>
    <r>
      <t>CO</t>
    </r>
    <r>
      <rPr>
        <vertAlign val="subscript"/>
        <sz val="8"/>
        <rFont val="Arial"/>
        <family val="2"/>
      </rPr>
      <t>2</t>
    </r>
  </si>
  <si>
    <r>
      <t>CH</t>
    </r>
    <r>
      <rPr>
        <vertAlign val="subscript"/>
        <sz val="8"/>
        <rFont val="Arial"/>
        <family val="2"/>
      </rPr>
      <t>4</t>
    </r>
  </si>
  <si>
    <r>
      <t>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</t>
    </r>
  </si>
  <si>
    <t>HFCs</t>
  </si>
  <si>
    <t>PFCs</t>
  </si>
  <si>
    <r>
      <t>SF</t>
    </r>
    <r>
      <rPr>
        <vertAlign val="subscript"/>
        <sz val="8"/>
        <rFont val="Arial"/>
        <family val="2"/>
      </rPr>
      <t>6</t>
    </r>
  </si>
  <si>
    <t>HFC-23</t>
  </si>
  <si>
    <t>HFC-410A</t>
  </si>
  <si>
    <t>HFC-43-10mee</t>
  </si>
  <si>
    <t>HFC-125</t>
  </si>
  <si>
    <t>HFC-134</t>
  </si>
  <si>
    <t>HFC-134a</t>
  </si>
  <si>
    <t>HFC-404A</t>
  </si>
  <si>
    <t>HFC-407C</t>
  </si>
  <si>
    <t>HFC-152a</t>
  </si>
  <si>
    <t>HFC-227ea</t>
  </si>
  <si>
    <t>HFC-236fa</t>
  </si>
  <si>
    <t>HFC-365mfc/227ea</t>
  </si>
  <si>
    <t>HFC-365mfc</t>
  </si>
  <si>
    <t>HFC-245fa</t>
  </si>
  <si>
    <r>
      <t>CF</t>
    </r>
    <r>
      <rPr>
        <vertAlign val="subscript"/>
        <sz val="8"/>
        <rFont val="Arial"/>
        <family val="2"/>
      </rPr>
      <t>4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</si>
  <si>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6</t>
    </r>
  </si>
  <si>
    <r>
      <t>EMISIONES NETAS (Gg de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</si>
  <si>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Bunkers</t>
  </si>
  <si>
    <t>Aviación internacional</t>
  </si>
  <si>
    <r>
      <t>Emisiones de CO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 por quema de biomasa</t>
    </r>
  </si>
  <si>
    <t>Nota:</t>
  </si>
  <si>
    <r>
      <t>Las emisiones de bunkers y las emisiones de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por la quema de biomasa no se encuentran contabilizadas al total de inventario</t>
    </r>
  </si>
  <si>
    <t xml:space="preserve"> </t>
  </si>
  <si>
    <t>INVENTARIO NACIONAL DE EMISIONES DE GASES Y COMPUESTOS DE EFECTO INVERNADERO (INEGYCEI)</t>
  </si>
  <si>
    <r>
      <t>EMISIONES NETAS
Gg en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e</t>
    </r>
  </si>
  <si>
    <t xml:space="preserve">  Potencial de calentamiento</t>
  </si>
  <si>
    <t>Marítimo internacional</t>
  </si>
  <si>
    <t>CATEGORÍA / FUENTE / SUBFUENTE DE EMISIÓN</t>
  </si>
  <si>
    <r>
      <t>NF</t>
    </r>
    <r>
      <rPr>
        <vertAlign val="subscript"/>
        <sz val="11"/>
        <color theme="1"/>
        <rFont val="Calibri"/>
        <family val="2"/>
      </rPr>
      <t>3</t>
    </r>
  </si>
  <si>
    <r>
      <t>C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>8</t>
    </r>
  </si>
  <si>
    <r>
      <rPr>
        <sz val="11"/>
        <color theme="1"/>
        <rFont val="Calibri"/>
        <family val="2"/>
      </rPr>
      <t>c-C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>8</t>
    </r>
  </si>
  <si>
    <r>
      <t>C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6</t>
    </r>
  </si>
  <si>
    <r>
      <t>C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8</t>
    </r>
  </si>
  <si>
    <t>HFC-32</t>
  </si>
  <si>
    <t>HFC-507a</t>
  </si>
  <si>
    <t>[1A] Actividades de quema del combustible</t>
  </si>
  <si>
    <t>[1A1] Industrias de la energía</t>
  </si>
  <si>
    <t>[1A1a] Actividad principal producción de electricidad y calor</t>
  </si>
  <si>
    <t>[1A1b] Refinación del petróleo</t>
  </si>
  <si>
    <t>[1A1c] Manufactura de combustibles sólidos y otras industrias de la energía</t>
  </si>
  <si>
    <t>[1A2] Industrias manufactura y de la construcción</t>
  </si>
  <si>
    <t>[1A2a] Hierro y acero</t>
  </si>
  <si>
    <t>[1A2b] Metales no ferrosos</t>
  </si>
  <si>
    <t>[1A2c] Sustancias químicas</t>
  </si>
  <si>
    <t>[1A2d] Pulpa, papel e imprenta</t>
  </si>
  <si>
    <t>[1A2e] Procesamiento de alimentos, bebidas y tabaco</t>
  </si>
  <si>
    <t>[1A2f] Minerales no metálicos</t>
  </si>
  <si>
    <t>[1A2g] Equipo de transporte</t>
  </si>
  <si>
    <t>[1A2h] Maquinaria</t>
  </si>
  <si>
    <t>[1A2i] Minería (con excepción de combustibles) y cantería</t>
  </si>
  <si>
    <t>[1A2j] Madera y productos de la madera</t>
  </si>
  <si>
    <t>[1A2k] Construcción</t>
  </si>
  <si>
    <t>[1A2l] Textiles y cueros</t>
  </si>
  <si>
    <t>[1A2m] Industria no especificada</t>
  </si>
  <si>
    <t>[1A3] Transporte</t>
  </si>
  <si>
    <t>[1A3a] Aviación civil</t>
  </si>
  <si>
    <t>[1A3b] Autotransporte</t>
  </si>
  <si>
    <t>[1A3c] Ferrocarriles</t>
  </si>
  <si>
    <t>[1A3d] Navegación marítima y fluvial</t>
  </si>
  <si>
    <t>[1A3e] Otro transporte</t>
  </si>
  <si>
    <t>[1A4] Otros sectores</t>
  </si>
  <si>
    <t>[1A4a] Comercial/institucional</t>
  </si>
  <si>
    <t>[1A4b] Residencial</t>
  </si>
  <si>
    <t>[1A4c] Agropecuario/silvicultura/pesca/piscifactorías</t>
  </si>
  <si>
    <t>[1B] Emisiones fugitivas provenientes de la fabricación de combustibles</t>
  </si>
  <si>
    <t>[1B1] Combustibles sólidos</t>
  </si>
  <si>
    <t>[1B1a] Minería carbonífera y manejo del carbón</t>
  </si>
  <si>
    <t>[1B1ai] Minas subterráneas</t>
  </si>
  <si>
    <t>[1B1aii] Minas superficie</t>
  </si>
  <si>
    <t>[1B1b] Combustión espontánea y vertederos para quema de carbón</t>
  </si>
  <si>
    <t>[1B2] Petróleo y gas natural</t>
  </si>
  <si>
    <t>[1B2a] Petróleo</t>
  </si>
  <si>
    <t>[1B2b] Gas natural</t>
  </si>
  <si>
    <t>[2] Procesos industriales y uso de productos</t>
  </si>
  <si>
    <t>[1] Energía</t>
  </si>
  <si>
    <t>[2A] Industria de los minerales</t>
  </si>
  <si>
    <t>[2A1] Producción de cemento</t>
  </si>
  <si>
    <t>[2A2] Producción de cal</t>
  </si>
  <si>
    <t>[2A3] Producción de vidrio</t>
  </si>
  <si>
    <t>[2A4] Otros usos de carbonatos</t>
  </si>
  <si>
    <t>[2A5] Otros</t>
  </si>
  <si>
    <t>[2B] Industria química</t>
  </si>
  <si>
    <t>[2B1] Producción de amoniaco</t>
  </si>
  <si>
    <t>[2B2] Producción de ácido nítrico</t>
  </si>
  <si>
    <t>[2B3] Producción de ácido adípico</t>
  </si>
  <si>
    <t>[2B4] Producción de caprolactama, glioxil y ácido glioxílico</t>
  </si>
  <si>
    <t>[2B5] Producción de carburo</t>
  </si>
  <si>
    <t>[2B6] Producción de dióxido de titanio</t>
  </si>
  <si>
    <t>[2B7] Producción de ceniza de sosa</t>
  </si>
  <si>
    <t>[2B8] Producción petroquímica y negro de humo</t>
  </si>
  <si>
    <t>[2B9] Producción fluoroquímica</t>
  </si>
  <si>
    <t>[2B10] Otros</t>
  </si>
  <si>
    <t>[2C] Industria de los metales</t>
  </si>
  <si>
    <t>[2C1] Producción de hierro y acero</t>
  </si>
  <si>
    <t>[2C2] Producción de ferroaleaciones</t>
  </si>
  <si>
    <t>[2C3] Producción de aluminio</t>
  </si>
  <si>
    <t>[2C4] Producción de magnesio</t>
  </si>
  <si>
    <t>[2C5] Producción de plomo</t>
  </si>
  <si>
    <t>[2C6] Producción de zinc</t>
  </si>
  <si>
    <t>[2C7] Otros</t>
  </si>
  <si>
    <t>[2D] Uso de productos no energéticos de combustibles y de solvente</t>
  </si>
  <si>
    <t>[2D1] Uso de lubricantes</t>
  </si>
  <si>
    <t>[2D2] Uso de la cera de parafina</t>
  </si>
  <si>
    <t>[2D3] Uso de solventes</t>
  </si>
  <si>
    <t>[2D4] Otros</t>
  </si>
  <si>
    <t>[2E] Industria electrónica</t>
  </si>
  <si>
    <t>[2E1] Circuitos integrados o semiconductores</t>
  </si>
  <si>
    <t>[2E2] Pantalla plana tipo TFT</t>
  </si>
  <si>
    <t>[2E3] Células fotovoltaicas</t>
  </si>
  <si>
    <t>[2E4] Fluido de transferencia térmica</t>
  </si>
  <si>
    <t>[2E5] Otros</t>
  </si>
  <si>
    <t>[2F] Uso de productos sustitutos de las sustancias que agotan la capa de ozono</t>
  </si>
  <si>
    <t>[2F1] Refrigeración y aire acondicionado</t>
  </si>
  <si>
    <t>[2F2] Agentes espumantes</t>
  </si>
  <si>
    <t>[2F3] Protección contra incendios</t>
  </si>
  <si>
    <t>[2F4] Aerosoles</t>
  </si>
  <si>
    <t>[2F5] Solventes</t>
  </si>
  <si>
    <t>[2F6] Otras aplicaciones</t>
  </si>
  <si>
    <t>[2G] Manufactura y utilización de otros productos</t>
  </si>
  <si>
    <t>[2G1] Equipos eléctricos</t>
  </si>
  <si>
    <t>[2G2] SF6 y PFC de otros usos de productos</t>
  </si>
  <si>
    <t>[2G3] N2O de usos de productos</t>
  </si>
  <si>
    <t>[2G4] Otros</t>
  </si>
  <si>
    <t>[2H] Otros</t>
  </si>
  <si>
    <t>[2H1] Industria de la pulpa y el papel</t>
  </si>
  <si>
    <t>[2H2] Industria de la alimentación y las bebidas</t>
  </si>
  <si>
    <t>[2H3] Otros</t>
  </si>
  <si>
    <t>[3] Agricultura, silvicultura y otros usos de la tierra</t>
  </si>
  <si>
    <t xml:space="preserve"> [3A] Ganado</t>
  </si>
  <si>
    <t xml:space="preserve">     [3A1] Fermentación entérica</t>
  </si>
  <si>
    <t xml:space="preserve">          [3A1a] Bovino</t>
  </si>
  <si>
    <t xml:space="preserve">             [3A1c] Ovinos</t>
  </si>
  <si>
    <t xml:space="preserve">          [3A1b] Búfalos</t>
  </si>
  <si>
    <t xml:space="preserve">          [3A1d] Caprino</t>
  </si>
  <si>
    <t xml:space="preserve">          [3A1e] Camello</t>
  </si>
  <si>
    <t xml:space="preserve">          [3A1f] Caballos</t>
  </si>
  <si>
    <t xml:space="preserve">          [3A1g] Mulas y asnos</t>
  </si>
  <si>
    <t xml:space="preserve">          [3A1h] Porcinos</t>
  </si>
  <si>
    <t xml:space="preserve">          [3A1i] Otros  (especificar)</t>
  </si>
  <si>
    <t xml:space="preserve">     [3A2] Gestión del estiércol</t>
  </si>
  <si>
    <t xml:space="preserve">          [3A2a] Bovinos</t>
  </si>
  <si>
    <t xml:space="preserve">          [3A2b] Búfalos</t>
  </si>
  <si>
    <t xml:space="preserve">             [3A2c] Ovinos</t>
  </si>
  <si>
    <t xml:space="preserve">          [3A2d] Caprino</t>
  </si>
  <si>
    <t xml:space="preserve">          [3A2e] Camello</t>
  </si>
  <si>
    <t xml:space="preserve">          [3A2f] Caballos</t>
  </si>
  <si>
    <t xml:space="preserve">          [3A2g] Mulas y asnos</t>
  </si>
  <si>
    <t xml:space="preserve">          [3A2h] Porcinos</t>
  </si>
  <si>
    <t xml:space="preserve">          [3A2i] Aves de corral</t>
  </si>
  <si>
    <t xml:space="preserve">          [3A2g] Otros  (especificar)</t>
  </si>
  <si>
    <t xml:space="preserve">  [3B] Tierra</t>
  </si>
  <si>
    <t xml:space="preserve">     [3B1] Tierra forestales</t>
  </si>
  <si>
    <t xml:space="preserve">          [3B1a] Tierras forestales que permanecen como tal</t>
  </si>
  <si>
    <t xml:space="preserve">          [3B1b] Tierras convertidas a tierras forestales</t>
  </si>
  <si>
    <t xml:space="preserve">     [3B2] Tierra de cultivo</t>
  </si>
  <si>
    <t xml:space="preserve">          [3B2a] Tierras de cultivo que permanecen como tal</t>
  </si>
  <si>
    <t xml:space="preserve">          [3B2b] Tierras convertidas a tierras de cultivo</t>
  </si>
  <si>
    <t xml:space="preserve">     [3B3] Praderas</t>
  </si>
  <si>
    <t xml:space="preserve">          [3B3a] Praderas que permanecen como tal</t>
  </si>
  <si>
    <t xml:space="preserve">          [3B3b] Tierras convertidas en praderas</t>
  </si>
  <si>
    <t xml:space="preserve">     [3B4] Humedales</t>
  </si>
  <si>
    <t xml:space="preserve">          [3B4a] Humedales que permanecen como tal</t>
  </si>
  <si>
    <t xml:space="preserve">          [3B4b] Tierras convertidas en humedales</t>
  </si>
  <si>
    <t xml:space="preserve">     [3B5] Asentamientos </t>
  </si>
  <si>
    <t xml:space="preserve">          [3B5a] Asentamientos que permanecen como tal</t>
  </si>
  <si>
    <t xml:space="preserve">          [3B5b] Tierras convertidas en asentamientos</t>
  </si>
  <si>
    <t xml:space="preserve">     [3B6] Otras tierras </t>
  </si>
  <si>
    <t xml:space="preserve">          [3B6a] Otras tierras que permanecen como tal</t>
  </si>
  <si>
    <t xml:space="preserve">          [3B6b] Tierras convertidas en otras tierras</t>
  </si>
  <si>
    <t xml:space="preserve">  [3C] Fuentes agregadas y fuentes de emisión no CO2 de la tierra</t>
  </si>
  <si>
    <t xml:space="preserve">     [3C1] Emisiones de GEI por quemado de biomasa</t>
  </si>
  <si>
    <t xml:space="preserve">          [3C1a] Emisiones de quemado de biomasa en tierras forestales</t>
  </si>
  <si>
    <t xml:space="preserve">          [3C1b] Emisiones de quemado de biomasa en tierras de cultivo</t>
  </si>
  <si>
    <t xml:space="preserve">          [3C1c] Emisiones de quemado de biomasa en tierras praderas</t>
  </si>
  <si>
    <t xml:space="preserve">          [3C1d] Emisiones de quemado de biomasa en otras tierras</t>
  </si>
  <si>
    <t xml:space="preserve">     [3C2] Encalado</t>
  </si>
  <si>
    <t xml:space="preserve">     [3C3] Aplicación de urea</t>
  </si>
  <si>
    <t xml:space="preserve">     [3C4] Emisiones directas de los N2O de los suelos gestionados</t>
  </si>
  <si>
    <t xml:space="preserve">     [3C5] Emisiones indirectas de los N2O de los suelos gestionados</t>
  </si>
  <si>
    <t xml:space="preserve">     [3C6] Emisiones indirectas de los N2O de la gestión del estiércol</t>
  </si>
  <si>
    <t xml:space="preserve">     [3C7] Cultivo del arroz</t>
  </si>
  <si>
    <t xml:space="preserve">  [3D] Otros</t>
  </si>
  <si>
    <t xml:space="preserve">     [3D1] Productos de madera recolectada</t>
  </si>
  <si>
    <t xml:space="preserve">     [3D2] Otros (especificar)</t>
  </si>
  <si>
    <t>[4] Residuos</t>
  </si>
  <si>
    <t>[4A] Eliminación de residuos sólidos</t>
  </si>
  <si>
    <t>[4A1] Sitios gestionados de eliminación de residuos (rellenos sanitarios)</t>
  </si>
  <si>
    <t xml:space="preserve">[4A2] Sitios no controlados de eliminación de residuos </t>
  </si>
  <si>
    <t>[4A3] Tiraderos a cielo abierto para eliminación de residuos</t>
  </si>
  <si>
    <t>[4B] Tratamiento biológico de los residuos sólidos</t>
  </si>
  <si>
    <t>[4C] Incineración y quema a cielo abierto  de residuos</t>
  </si>
  <si>
    <t>[4C1] Incineración de residuos peligrosos industriales y biológico infeccioso</t>
  </si>
  <si>
    <t>[4C2] Quema a cielo abierto de residuos sólidos</t>
  </si>
  <si>
    <t>[4D] Tratamiento y eliminación de aguas residuales</t>
  </si>
  <si>
    <t>[4D1] Tratamiento y eliminación de aguas residuales municipales</t>
  </si>
  <si>
    <t>[4D2] Tratamiento y eliminación de aguas residuales industriales</t>
  </si>
  <si>
    <t>[4E] Otros</t>
  </si>
  <si>
    <r>
      <t xml:space="preserve"> 
EMISIONES
(sin 3B y 3D)
Gg en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e</t>
    </r>
  </si>
  <si>
    <t>1B2ai Venteo petróleo</t>
  </si>
  <si>
    <t>1B2aii Quemado petróleo</t>
  </si>
  <si>
    <t>1B2aiii Otras fugitivas petróleo</t>
  </si>
  <si>
    <t>1B2bi Venteo gas natural</t>
  </si>
  <si>
    <t>1B2bii Quemado gas natural</t>
  </si>
  <si>
    <t>1B2biii Otras fugitivas gas natural</t>
  </si>
  <si>
    <r>
      <t>Emisiones de gases de efecto invernadero  (Gg de CO</t>
    </r>
    <r>
      <rPr>
        <b/>
        <vertAlign val="subscript"/>
        <sz val="14"/>
        <rFont val="Arial"/>
        <family val="2"/>
      </rPr>
      <t>2</t>
    </r>
    <r>
      <rPr>
        <b/>
        <sz val="14"/>
        <rFont val="Arial"/>
        <family val="2"/>
      </rPr>
      <t>e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</si>
</sst>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64" formatCode="#,##0.000"/>
    <numFmt numFmtId="165" formatCode="General_)"/>
    <numFmt numFmtId="166" formatCode="0.0"/>
    <numFmt numFmtId="167" formatCode="0.000"/>
    <numFmt numFmtId="168" formatCode="0.0%"/>
    <numFmt numFmtId="169" formatCode="#,##0.00000000"/>
    <numFmt numFmtId="170" formatCode="#,##0.0"/>
    <numFmt numFmtId="171" formatCode="0.0000000000000"/>
    <numFmt numFmtId="172" formatCode="&quot;N$&quot;#,##0.00;\-&quot;N$&quot;#,##0.00"/>
    <numFmt numFmtId="173" formatCode="_(* #,##0_);_(* \(#,##0\);_(* &quot;-&quot;??_);_(@_)"/>
    <numFmt numFmtId="174" formatCode="_(* #,##0.000_);_(* \(#,##0.000\);_(* &quot;-&quot;??_);_(@_)"/>
    <numFmt numFmtId="175" formatCode="_-[$€-2]* #,##0.00_-;\-[$€-2]* #,##0.00_-;_-[$€-2]* &quot;-&quot;??_-"/>
    <numFmt numFmtId="176" formatCode="_-* #,##0.00\ _€_-;\-* #,##0.00\ _€_-;_-* &quot;-&quot;??\ _€_-;_-@_-"/>
    <numFmt numFmtId="177" formatCode="#\,##0.00"/>
    <numFmt numFmtId="178" formatCode="&quot;$&quot;#.00"/>
    <numFmt numFmtId="179" formatCode="m\o\n\th\ d\,\ \y\y\y\y"/>
    <numFmt numFmtId="180" formatCode="#."/>
    <numFmt numFmtId="181" formatCode="#.00"/>
    <numFmt numFmtId="182" formatCode="%#.00"/>
    <numFmt numFmtId="183" formatCode="#,##0.000000"/>
    <numFmt numFmtId="184" formatCode="#,##0.0000"/>
  </numFmts>
  <fonts count="9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Arial"/>
      <family val="2"/>
    </font>
    <font>
      <b/>
      <vertAlign val="subscript"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b/>
      <sz val="8"/>
      <name val="Arial"/>
      <family val="2"/>
    </font>
    <font>
      <b/>
      <vertAlign val="subscript"/>
      <sz val="10"/>
      <name val="Arial"/>
      <family val="2"/>
    </font>
    <font>
      <b/>
      <sz val="8"/>
      <color indexed="12"/>
      <name val="Arial"/>
      <family val="2"/>
    </font>
    <font>
      <i/>
      <sz val="8"/>
      <name val="Arial"/>
      <family val="2"/>
    </font>
    <font>
      <b/>
      <vertAlign val="subscript"/>
      <sz val="8"/>
      <name val="Arial"/>
      <family val="2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bscript"/>
      <sz val="9"/>
      <color indexed="81"/>
      <name val="Tahoma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rgb="FF0070C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b/>
      <sz val="11"/>
      <color theme="1"/>
      <name val="Calibri"/>
      <family val="2"/>
      <scheme val="minor"/>
    </font>
    <font>
      <b/>
      <sz val="8"/>
      <color rgb="FF0000FF"/>
      <name val="Arial"/>
      <family val="2"/>
    </font>
    <font>
      <b/>
      <sz val="8"/>
      <color theme="1"/>
      <name val="Arial"/>
      <family val="2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Montserrat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  <font>
      <u/>
      <sz val="13"/>
      <color theme="1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7"/>
      <color indexed="12"/>
      <name val="Arial"/>
      <family val="2"/>
    </font>
    <font>
      <sz val="2"/>
      <name val="Arial"/>
      <family val="2"/>
    </font>
    <font>
      <sz val="9"/>
      <name val="Microsoft Sans Serif"/>
      <family val="2"/>
    </font>
    <font>
      <sz val="8"/>
      <color theme="1"/>
      <name val="Arial Narrow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12"/>
      <color theme="1"/>
      <name val="Arial"/>
      <family val="2"/>
    </font>
    <font>
      <sz val="11"/>
      <name val="Calibri"/>
      <family val="2"/>
    </font>
    <font>
      <sz val="18"/>
      <color theme="3"/>
      <name val="Cambria"/>
      <family val="2"/>
      <scheme val="major"/>
    </font>
    <font>
      <sz val="10"/>
      <name val="Calibri"/>
      <family val="2"/>
    </font>
    <font>
      <sz val="11"/>
      <color theme="1"/>
      <name val="Montserrat"/>
      <family val="2"/>
    </font>
    <font>
      <sz val="10"/>
      <name val="Century Gothic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  <family val="2"/>
    </font>
    <font>
      <i/>
      <sz val="11"/>
      <color indexed="23"/>
      <name val="Calibri"/>
      <family val="2"/>
    </font>
    <font>
      <sz val="1"/>
      <color indexed="16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"/>
      <color indexed="8"/>
      <name val="Courier"/>
      <family val="3"/>
    </font>
    <font>
      <sz val="10"/>
      <name val="MS Sans Serif"/>
      <family val="2"/>
    </font>
    <font>
      <sz val="11"/>
      <color indexed="60"/>
      <name val="Calibri"/>
      <family val="2"/>
    </font>
    <font>
      <sz val="12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Montserrat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indexed="64"/>
      </right>
      <top style="medium">
        <color auto="1"/>
      </top>
      <bottom/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889">
    <xf numFmtId="0" fontId="0" fillId="0" borderId="0"/>
    <xf numFmtId="165" fontId="14" fillId="0" borderId="0"/>
    <xf numFmtId="43" fontId="20" fillId="0" borderId="0" applyFont="0" applyFill="0" applyBorder="0" applyAlignment="0" applyProtection="0"/>
    <xf numFmtId="0" fontId="20" fillId="0" borderId="0"/>
    <xf numFmtId="43" fontId="22" fillId="0" borderId="0" applyFont="0" applyFill="0" applyBorder="0" applyAlignment="0" applyProtection="0"/>
    <xf numFmtId="0" fontId="20" fillId="0" borderId="0"/>
    <xf numFmtId="43" fontId="2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3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1" fillId="0" borderId="53" applyNumberFormat="0" applyFill="0" applyAlignment="0" applyProtection="0"/>
    <xf numFmtId="0" fontId="32" fillId="0" borderId="54" applyNumberFormat="0" applyFill="0" applyAlignment="0" applyProtection="0"/>
    <xf numFmtId="0" fontId="33" fillId="0" borderId="55" applyNumberFormat="0" applyFill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56" applyNumberFormat="0" applyAlignment="0" applyProtection="0"/>
    <xf numFmtId="0" fontId="38" fillId="15" borderId="57" applyNumberFormat="0" applyAlignment="0" applyProtection="0"/>
    <xf numFmtId="0" fontId="39" fillId="15" borderId="56" applyNumberFormat="0" applyAlignment="0" applyProtection="0"/>
    <xf numFmtId="0" fontId="40" fillId="0" borderId="58" applyNumberFormat="0" applyFill="0" applyAlignment="0" applyProtection="0"/>
    <xf numFmtId="0" fontId="41" fillId="16" borderId="59" applyNumberFormat="0" applyAlignment="0" applyProtection="0"/>
    <xf numFmtId="0" fontId="42" fillId="0" borderId="0" applyNumberFormat="0" applyFill="0" applyBorder="0" applyAlignment="0" applyProtection="0"/>
    <xf numFmtId="0" fontId="20" fillId="17" borderId="60" applyNumberFormat="0" applyFont="0" applyAlignment="0" applyProtection="0"/>
    <xf numFmtId="0" fontId="43" fillId="0" borderId="0" applyNumberFormat="0" applyFill="0" applyBorder="0" applyAlignment="0" applyProtection="0"/>
    <xf numFmtId="0" fontId="24" fillId="0" borderId="61" applyNumberFormat="0" applyFill="0" applyAlignment="0" applyProtection="0"/>
    <xf numFmtId="0" fontId="44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4" fillId="41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45" fillId="0" borderId="0" applyNumberForma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52" fillId="0" borderId="0"/>
    <xf numFmtId="9" fontId="52" fillId="0" borderId="0" applyFont="0" applyFill="0" applyBorder="0" applyAlignment="0" applyProtection="0"/>
    <xf numFmtId="165" fontId="2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171" fontId="14" fillId="0" borderId="0" applyFill="0" applyBorder="0" applyAlignment="0" applyProtection="0">
      <alignment horizontal="right"/>
      <protection locked="0"/>
    </xf>
    <xf numFmtId="172" fontId="50" fillId="0" borderId="0" applyFill="0" applyBorder="0" applyAlignment="0" applyProtection="0">
      <alignment horizontal="right"/>
      <protection locked="0"/>
    </xf>
    <xf numFmtId="172" fontId="50" fillId="0" borderId="0" applyFill="0" applyBorder="0" applyAlignment="0" applyProtection="0">
      <alignment horizontal="right"/>
      <protection locked="0"/>
    </xf>
    <xf numFmtId="173" fontId="14" fillId="0" borderId="0" applyFill="0" applyBorder="0" applyAlignment="0" applyProtection="0"/>
    <xf numFmtId="173" fontId="14" fillId="0" borderId="0" applyFill="0" applyBorder="0" applyAlignment="0" applyProtection="0"/>
    <xf numFmtId="173" fontId="14" fillId="0" borderId="0" applyFill="0" applyBorder="0" applyAlignment="0" applyProtection="0"/>
    <xf numFmtId="174" fontId="14" fillId="0" borderId="0" applyFill="0" applyBorder="0" applyAlignment="0" applyProtection="0">
      <alignment horizontal="right"/>
    </xf>
    <xf numFmtId="174" fontId="14" fillId="0" borderId="0" applyFill="0" applyBorder="0" applyAlignment="0" applyProtection="0">
      <alignment horizontal="right"/>
    </xf>
    <xf numFmtId="174" fontId="14" fillId="0" borderId="0" applyFill="0" applyBorder="0" applyAlignment="0" applyProtection="0">
      <alignment horizontal="right"/>
    </xf>
    <xf numFmtId="0" fontId="4" fillId="0" borderId="0" applyNumberFormat="0" applyFill="0" applyBorder="0" applyAlignment="0" applyProtection="0">
      <alignment horizontal="left" vertical="center"/>
    </xf>
    <xf numFmtId="0" fontId="4" fillId="0" borderId="0" applyNumberFormat="0" applyFill="0" applyBorder="0" applyAlignment="0" applyProtection="0">
      <alignment horizontal="left" vertical="center"/>
    </xf>
    <xf numFmtId="0" fontId="57" fillId="0" borderId="0" applyNumberFormat="0" applyFill="0" applyBorder="0" applyProtection="0">
      <alignment horizontal="left" vertical="top"/>
    </xf>
    <xf numFmtId="0" fontId="57" fillId="0" borderId="0" applyNumberFormat="0" applyFill="0" applyBorder="0" applyProtection="0">
      <alignment horizontal="right" vertical="top"/>
    </xf>
    <xf numFmtId="0" fontId="57" fillId="0" borderId="0" applyNumberFormat="0" applyFill="0" applyBorder="0" applyProtection="0">
      <alignment horizontal="left" vertical="top"/>
    </xf>
    <xf numFmtId="0" fontId="57" fillId="0" borderId="0" applyNumberFormat="0" applyFill="0" applyBorder="0" applyProtection="0">
      <alignment horizontal="right" vertical="top"/>
    </xf>
    <xf numFmtId="175" fontId="14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60" fillId="0" borderId="62" applyNumberFormat="0" applyFill="0" applyAlignment="0" applyProtection="0">
      <alignment vertical="top"/>
      <protection locked="0"/>
    </xf>
    <xf numFmtId="0" fontId="60" fillId="0" borderId="63" applyNumberFormat="0" applyFill="0" applyAlignment="0" applyProtection="0">
      <alignment vertical="top"/>
      <protection locked="0"/>
    </xf>
    <xf numFmtId="0" fontId="60" fillId="0" borderId="0" applyNumberFormat="0" applyFill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1" fillId="0" borderId="0"/>
    <xf numFmtId="0" fontId="5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0" fillId="0" borderId="0"/>
    <xf numFmtId="0" fontId="14" fillId="0" borderId="0"/>
    <xf numFmtId="0" fontId="14" fillId="0" borderId="0"/>
    <xf numFmtId="0" fontId="14" fillId="0" borderId="0"/>
    <xf numFmtId="0" fontId="50" fillId="0" borderId="0"/>
    <xf numFmtId="0" fontId="55" fillId="0" borderId="0"/>
    <xf numFmtId="0" fontId="50" fillId="0" borderId="0"/>
    <xf numFmtId="0" fontId="14" fillId="0" borderId="0"/>
    <xf numFmtId="0" fontId="20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1" fillId="0" borderId="0"/>
    <xf numFmtId="0" fontId="7" fillId="0" borderId="0"/>
    <xf numFmtId="0" fontId="56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55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2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22" fillId="0" borderId="0"/>
    <xf numFmtId="0" fontId="63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56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7" borderId="60" applyNumberFormat="0" applyFont="0" applyAlignment="0" applyProtection="0"/>
    <xf numFmtId="0" fontId="20" fillId="17" borderId="60" applyNumberFormat="0" applyFont="0" applyAlignment="0" applyProtection="0"/>
    <xf numFmtId="0" fontId="50" fillId="0" borderId="0" applyNumberFormat="0" applyFill="0" applyBorder="0" applyProtection="0">
      <alignment horizontal="right" vertical="top"/>
      <protection locked="0"/>
    </xf>
    <xf numFmtId="0" fontId="50" fillId="0" borderId="0" applyNumberFormat="0" applyFill="0" applyBorder="0" applyProtection="0">
      <alignment horizontal="right"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 applyProtection="0"/>
    <xf numFmtId="0" fontId="14" fillId="0" borderId="0" applyProtection="0"/>
    <xf numFmtId="0" fontId="64" fillId="0" borderId="0" applyNumberFormat="0" applyFill="0" applyBorder="0" applyAlignment="0" applyProtection="0">
      <alignment horizontal="left" vertical="top"/>
    </xf>
    <xf numFmtId="0" fontId="64" fillId="0" borderId="0" applyNumberFormat="0" applyFill="0" applyBorder="0" applyAlignment="0" applyProtection="0">
      <alignment horizontal="left" vertical="top"/>
    </xf>
    <xf numFmtId="0" fontId="30" fillId="0" borderId="0" applyNumberForma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45" fillId="0" borderId="0" applyNumberForma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3" fillId="0" borderId="0"/>
    <xf numFmtId="0" fontId="6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6" fillId="13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47" fillId="0" borderId="0"/>
    <xf numFmtId="43" fontId="47" fillId="0" borderId="0" applyFont="0" applyFill="0" applyBorder="0" applyAlignment="0" applyProtection="0"/>
    <xf numFmtId="0" fontId="47" fillId="0" borderId="0"/>
    <xf numFmtId="0" fontId="66" fillId="0" borderId="0"/>
    <xf numFmtId="0" fontId="69" fillId="0" borderId="0"/>
    <xf numFmtId="9" fontId="20" fillId="0" borderId="0" applyFont="0" applyFill="0" applyBorder="0" applyAlignment="0" applyProtection="0"/>
    <xf numFmtId="0" fontId="14" fillId="0" borderId="0"/>
    <xf numFmtId="176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43" fontId="20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6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70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3" fillId="0" borderId="0"/>
    <xf numFmtId="43" fontId="14" fillId="0" borderId="0" applyFont="0" applyFill="0" applyBorder="0" applyAlignment="0" applyProtection="0"/>
    <xf numFmtId="0" fontId="20" fillId="0" borderId="0"/>
    <xf numFmtId="0" fontId="14" fillId="0" borderId="0" applyNumberFormat="0" applyFill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2" borderId="0" applyNumberFormat="0" applyBorder="0" applyAlignment="0" applyProtection="0"/>
    <xf numFmtId="0" fontId="65" fillId="19" borderId="0" applyNumberFormat="0" applyBorder="0" applyAlignment="0" applyProtection="0"/>
    <xf numFmtId="0" fontId="65" fillId="1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51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71" fillId="52" borderId="0" applyNumberFormat="0" applyBorder="0" applyAlignment="0" applyProtection="0"/>
    <xf numFmtId="0" fontId="71" fillId="49" borderId="0" applyNumberFormat="0" applyBorder="0" applyAlignment="0" applyProtection="0"/>
    <xf numFmtId="0" fontId="71" fillId="50" borderId="0" applyNumberFormat="0" applyBorder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5" borderId="0" applyNumberFormat="0" applyBorder="0" applyAlignment="0" applyProtection="0"/>
    <xf numFmtId="0" fontId="71" fillId="52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6" borderId="0" applyNumberFormat="0" applyBorder="0" applyAlignment="0" applyProtection="0"/>
    <xf numFmtId="0" fontId="71" fillId="57" borderId="0" applyNumberFormat="0" applyBorder="0" applyAlignment="0" applyProtection="0"/>
    <xf numFmtId="0" fontId="71" fillId="58" borderId="0" applyNumberFormat="0" applyBorder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9" borderId="0" applyNumberFormat="0" applyBorder="0" applyAlignment="0" applyProtection="0"/>
    <xf numFmtId="0" fontId="72" fillId="43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5" fillId="61" borderId="65" applyNumberFormat="0" applyAlignment="0" applyProtection="0"/>
    <xf numFmtId="0" fontId="75" fillId="61" borderId="65" applyNumberFormat="0" applyAlignment="0" applyProtection="0"/>
    <xf numFmtId="0" fontId="75" fillId="61" borderId="65" applyNumberFormat="0" applyAlignment="0" applyProtection="0"/>
    <xf numFmtId="0" fontId="75" fillId="61" borderId="65" applyNumberFormat="0" applyAlignment="0" applyProtection="0"/>
    <xf numFmtId="0" fontId="75" fillId="61" borderId="65" applyNumberFormat="0" applyAlignment="0" applyProtection="0"/>
    <xf numFmtId="0" fontId="75" fillId="61" borderId="65" applyNumberFormat="0" applyAlignment="0" applyProtection="0"/>
    <xf numFmtId="0" fontId="75" fillId="61" borderId="65" applyNumberFormat="0" applyAlignment="0" applyProtection="0"/>
    <xf numFmtId="0" fontId="75" fillId="61" borderId="65" applyNumberFormat="0" applyAlignment="0" applyProtection="0"/>
    <xf numFmtId="0" fontId="75" fillId="61" borderId="65" applyNumberFormat="0" applyAlignment="0" applyProtection="0"/>
    <xf numFmtId="0" fontId="76" fillId="0" borderId="66" applyNumberFormat="0" applyFill="0" applyAlignment="0" applyProtection="0"/>
    <xf numFmtId="0" fontId="76" fillId="0" borderId="66" applyNumberFormat="0" applyFill="0" applyAlignment="0" applyProtection="0"/>
    <xf numFmtId="0" fontId="76" fillId="0" borderId="66" applyNumberFormat="0" applyFill="0" applyAlignment="0" applyProtection="0"/>
    <xf numFmtId="0" fontId="76" fillId="0" borderId="66" applyNumberFormat="0" applyFill="0" applyAlignment="0" applyProtection="0"/>
    <xf numFmtId="0" fontId="76" fillId="0" borderId="66" applyNumberFormat="0" applyFill="0" applyAlignment="0" applyProtection="0"/>
    <xf numFmtId="0" fontId="76" fillId="0" borderId="66" applyNumberFormat="0" applyFill="0" applyAlignment="0" applyProtection="0"/>
    <xf numFmtId="0" fontId="76" fillId="0" borderId="66" applyNumberFormat="0" applyFill="0" applyAlignment="0" applyProtection="0"/>
    <xf numFmtId="0" fontId="76" fillId="0" borderId="66" applyNumberFormat="0" applyFill="0" applyAlignment="0" applyProtection="0"/>
    <xf numFmtId="0" fontId="76" fillId="0" borderId="66" applyNumberFormat="0" applyFill="0" applyAlignment="0" applyProtection="0"/>
    <xf numFmtId="0" fontId="75" fillId="61" borderId="65" applyNumberFormat="0" applyAlignment="0" applyProtection="0"/>
    <xf numFmtId="177" fontId="77" fillId="0" borderId="0">
      <protection locked="0"/>
    </xf>
    <xf numFmtId="178" fontId="77" fillId="0" borderId="0">
      <protection locked="0"/>
    </xf>
    <xf numFmtId="179" fontId="77" fillId="0" borderId="0">
      <protection locked="0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1" fillId="56" borderId="0" applyNumberFormat="0" applyBorder="0" applyAlignment="0" applyProtection="0"/>
    <xf numFmtId="0" fontId="44" fillId="18" borderId="0" applyNumberFormat="0" applyBorder="0" applyAlignment="0" applyProtection="0"/>
    <xf numFmtId="0" fontId="71" fillId="5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71" fillId="56" borderId="0" applyNumberFormat="0" applyBorder="0" applyAlignment="0" applyProtection="0"/>
    <xf numFmtId="0" fontId="71" fillId="56" borderId="0" applyNumberFormat="0" applyBorder="0" applyAlignment="0" applyProtection="0"/>
    <xf numFmtId="0" fontId="71" fillId="56" borderId="0" applyNumberFormat="0" applyBorder="0" applyAlignment="0" applyProtection="0"/>
    <xf numFmtId="0" fontId="71" fillId="56" borderId="0" applyNumberFormat="0" applyBorder="0" applyAlignment="0" applyProtection="0"/>
    <xf numFmtId="0" fontId="71" fillId="56" borderId="0" applyNumberFormat="0" applyBorder="0" applyAlignment="0" applyProtection="0"/>
    <xf numFmtId="0" fontId="71" fillId="56" borderId="0" applyNumberFormat="0" applyBorder="0" applyAlignment="0" applyProtection="0"/>
    <xf numFmtId="0" fontId="71" fillId="56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8" borderId="0" applyNumberFormat="0" applyBorder="0" applyAlignment="0" applyProtection="0"/>
    <xf numFmtId="0" fontId="71" fillId="58" borderId="0" applyNumberFormat="0" applyBorder="0" applyAlignment="0" applyProtection="0"/>
    <xf numFmtId="0" fontId="71" fillId="58" borderId="0" applyNumberFormat="0" applyBorder="0" applyAlignment="0" applyProtection="0"/>
    <xf numFmtId="0" fontId="71" fillId="58" borderId="0" applyNumberFormat="0" applyBorder="0" applyAlignment="0" applyProtection="0"/>
    <xf numFmtId="0" fontId="71" fillId="58" borderId="0" applyNumberFormat="0" applyBorder="0" applyAlignment="0" applyProtection="0"/>
    <xf numFmtId="0" fontId="71" fillId="58" borderId="0" applyNumberFormat="0" applyBorder="0" applyAlignment="0" applyProtection="0"/>
    <xf numFmtId="0" fontId="71" fillId="58" borderId="0" applyNumberFormat="0" applyBorder="0" applyAlignment="0" applyProtection="0"/>
    <xf numFmtId="0" fontId="71" fillId="58" borderId="0" applyNumberFormat="0" applyBorder="0" applyAlignment="0" applyProtection="0"/>
    <xf numFmtId="0" fontId="71" fillId="58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80" fillId="0" borderId="0"/>
    <xf numFmtId="0" fontId="81" fillId="0" borderId="0" applyNumberFormat="0" applyFill="0" applyBorder="0" applyAlignment="0" applyProtection="0"/>
    <xf numFmtId="180" fontId="82" fillId="0" borderId="0">
      <protection locked="0"/>
    </xf>
    <xf numFmtId="180" fontId="82" fillId="0" borderId="0">
      <protection locked="0"/>
    </xf>
    <xf numFmtId="180" fontId="82" fillId="0" borderId="0">
      <protection locked="0"/>
    </xf>
    <xf numFmtId="180" fontId="82" fillId="0" borderId="0">
      <protection locked="0"/>
    </xf>
    <xf numFmtId="180" fontId="82" fillId="0" borderId="0">
      <protection locked="0"/>
    </xf>
    <xf numFmtId="180" fontId="82" fillId="0" borderId="0">
      <protection locked="0"/>
    </xf>
    <xf numFmtId="180" fontId="82" fillId="0" borderId="0">
      <protection locked="0"/>
    </xf>
    <xf numFmtId="181" fontId="77" fillId="0" borderId="0">
      <protection locked="0"/>
    </xf>
    <xf numFmtId="0" fontId="73" fillId="44" borderId="0" applyNumberFormat="0" applyBorder="0" applyAlignment="0" applyProtection="0"/>
    <xf numFmtId="0" fontId="83" fillId="0" borderId="67" applyNumberFormat="0" applyFill="0" applyAlignment="0" applyProtection="0"/>
    <xf numFmtId="0" fontId="84" fillId="0" borderId="68" applyNumberFormat="0" applyFill="0" applyAlignment="0" applyProtection="0"/>
    <xf numFmtId="0" fontId="78" fillId="0" borderId="69" applyNumberFormat="0" applyFill="0" applyAlignment="0" applyProtection="0"/>
    <xf numFmtId="0" fontId="78" fillId="0" borderId="0" applyNumberFormat="0" applyFill="0" applyBorder="0" applyAlignment="0" applyProtection="0"/>
    <xf numFmtId="180" fontId="85" fillId="0" borderId="0">
      <protection locked="0"/>
    </xf>
    <xf numFmtId="180" fontId="85" fillId="0" borderId="0">
      <protection locked="0"/>
    </xf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9" fillId="47" borderId="64" applyNumberFormat="0" applyAlignment="0" applyProtection="0"/>
    <xf numFmtId="0" fontId="76" fillId="0" borderId="66" applyNumberFormat="0" applyFill="0" applyAlignment="0" applyProtection="0"/>
    <xf numFmtId="0" fontId="87" fillId="62" borderId="0" applyNumberFormat="0" applyBorder="0" applyAlignment="0" applyProtection="0"/>
    <xf numFmtId="0" fontId="87" fillId="62" borderId="0" applyNumberFormat="0" applyBorder="0" applyAlignment="0" applyProtection="0"/>
    <xf numFmtId="0" fontId="87" fillId="62" borderId="0" applyNumberFormat="0" applyBorder="0" applyAlignment="0" applyProtection="0"/>
    <xf numFmtId="0" fontId="87" fillId="62" borderId="0" applyNumberFormat="0" applyBorder="0" applyAlignment="0" applyProtection="0"/>
    <xf numFmtId="0" fontId="87" fillId="62" borderId="0" applyNumberFormat="0" applyBorder="0" applyAlignment="0" applyProtection="0"/>
    <xf numFmtId="0" fontId="87" fillId="62" borderId="0" applyNumberFormat="0" applyBorder="0" applyAlignment="0" applyProtection="0"/>
    <xf numFmtId="0" fontId="87" fillId="62" borderId="0" applyNumberFormat="0" applyBorder="0" applyAlignment="0" applyProtection="0"/>
    <xf numFmtId="0" fontId="87" fillId="62" borderId="0" applyNumberFormat="0" applyBorder="0" applyAlignment="0" applyProtection="0"/>
    <xf numFmtId="0" fontId="87" fillId="62" borderId="0" applyNumberFormat="0" applyBorder="0" applyAlignment="0" applyProtection="0"/>
    <xf numFmtId="0" fontId="14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8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5" fillId="0" borderId="0"/>
    <xf numFmtId="0" fontId="65" fillId="0" borderId="0"/>
    <xf numFmtId="0" fontId="20" fillId="0" borderId="0"/>
    <xf numFmtId="0" fontId="14" fillId="0" borderId="0"/>
    <xf numFmtId="0" fontId="65" fillId="0" borderId="0"/>
    <xf numFmtId="0" fontId="14" fillId="0" borderId="0"/>
    <xf numFmtId="0" fontId="20" fillId="0" borderId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86" fillId="63" borderId="70" applyNumberFormat="0" applyFont="0" applyAlignment="0" applyProtection="0"/>
    <xf numFmtId="0" fontId="89" fillId="60" borderId="71" applyNumberFormat="0" applyAlignment="0" applyProtection="0"/>
    <xf numFmtId="182" fontId="77" fillId="0" borderId="0">
      <protection locked="0"/>
    </xf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3" fillId="0" borderId="67" applyNumberFormat="0" applyFill="0" applyAlignment="0" applyProtection="0"/>
    <xf numFmtId="0" fontId="83" fillId="0" borderId="67" applyNumberFormat="0" applyFill="0" applyAlignment="0" applyProtection="0"/>
    <xf numFmtId="0" fontId="83" fillId="0" borderId="67" applyNumberFormat="0" applyFill="0" applyAlignment="0" applyProtection="0"/>
    <xf numFmtId="0" fontId="83" fillId="0" borderId="67" applyNumberFormat="0" applyFill="0" applyAlignment="0" applyProtection="0"/>
    <xf numFmtId="0" fontId="83" fillId="0" borderId="67" applyNumberFormat="0" applyFill="0" applyAlignment="0" applyProtection="0"/>
    <xf numFmtId="0" fontId="83" fillId="0" borderId="67" applyNumberFormat="0" applyFill="0" applyAlignment="0" applyProtection="0"/>
    <xf numFmtId="0" fontId="83" fillId="0" borderId="67" applyNumberFormat="0" applyFill="0" applyAlignment="0" applyProtection="0"/>
    <xf numFmtId="0" fontId="83" fillId="0" borderId="67" applyNumberFormat="0" applyFill="0" applyAlignment="0" applyProtection="0"/>
    <xf numFmtId="0" fontId="83" fillId="0" borderId="67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4" fillId="0" borderId="68" applyNumberFormat="0" applyFill="0" applyAlignment="0" applyProtection="0"/>
    <xf numFmtId="0" fontId="84" fillId="0" borderId="68" applyNumberFormat="0" applyFill="0" applyAlignment="0" applyProtection="0"/>
    <xf numFmtId="0" fontId="84" fillId="0" borderId="68" applyNumberFormat="0" applyFill="0" applyAlignment="0" applyProtection="0"/>
    <xf numFmtId="0" fontId="84" fillId="0" borderId="68" applyNumberFormat="0" applyFill="0" applyAlignment="0" applyProtection="0"/>
    <xf numFmtId="0" fontId="84" fillId="0" borderId="68" applyNumberFormat="0" applyFill="0" applyAlignment="0" applyProtection="0"/>
    <xf numFmtId="0" fontId="84" fillId="0" borderId="68" applyNumberFormat="0" applyFill="0" applyAlignment="0" applyProtection="0"/>
    <xf numFmtId="0" fontId="84" fillId="0" borderId="68" applyNumberFormat="0" applyFill="0" applyAlignment="0" applyProtection="0"/>
    <xf numFmtId="0" fontId="84" fillId="0" borderId="68" applyNumberFormat="0" applyFill="0" applyAlignment="0" applyProtection="0"/>
    <xf numFmtId="0" fontId="84" fillId="0" borderId="68" applyNumberFormat="0" applyFill="0" applyAlignment="0" applyProtection="0"/>
    <xf numFmtId="0" fontId="78" fillId="0" borderId="69" applyNumberFormat="0" applyFill="0" applyAlignment="0" applyProtection="0"/>
    <xf numFmtId="0" fontId="78" fillId="0" borderId="69" applyNumberFormat="0" applyFill="0" applyAlignment="0" applyProtection="0"/>
    <xf numFmtId="0" fontId="78" fillId="0" borderId="69" applyNumberFormat="0" applyFill="0" applyAlignment="0" applyProtection="0"/>
    <xf numFmtId="0" fontId="78" fillId="0" borderId="69" applyNumberFormat="0" applyFill="0" applyAlignment="0" applyProtection="0"/>
    <xf numFmtId="0" fontId="78" fillId="0" borderId="69" applyNumberFormat="0" applyFill="0" applyAlignment="0" applyProtection="0"/>
    <xf numFmtId="0" fontId="78" fillId="0" borderId="69" applyNumberFormat="0" applyFill="0" applyAlignment="0" applyProtection="0"/>
    <xf numFmtId="0" fontId="78" fillId="0" borderId="69" applyNumberFormat="0" applyFill="0" applyAlignment="0" applyProtection="0"/>
    <xf numFmtId="0" fontId="78" fillId="0" borderId="69" applyNumberFormat="0" applyFill="0" applyAlignment="0" applyProtection="0"/>
    <xf numFmtId="0" fontId="78" fillId="0" borderId="6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0" fillId="0" borderId="0" applyNumberFormat="0" applyFill="0" applyBorder="0" applyAlignment="0" applyProtection="0"/>
    <xf numFmtId="0" fontId="20" fillId="0" borderId="0"/>
    <xf numFmtId="0" fontId="53" fillId="0" borderId="0"/>
    <xf numFmtId="0" fontId="68" fillId="0" borderId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79" fillId="47" borderId="64" applyNumberFormat="0" applyAlignment="0" applyProtection="0"/>
    <xf numFmtId="0" fontId="89" fillId="60" borderId="71" applyNumberFormat="0" applyAlignment="0" applyProtection="0"/>
    <xf numFmtId="0" fontId="86" fillId="63" borderId="70" applyNumberFormat="0" applyFont="0" applyAlignment="0" applyProtection="0"/>
    <xf numFmtId="0" fontId="93" fillId="0" borderId="0"/>
    <xf numFmtId="0" fontId="20" fillId="0" borderId="0"/>
    <xf numFmtId="0" fontId="20" fillId="0" borderId="0"/>
    <xf numFmtId="0" fontId="79" fillId="47" borderId="64" applyNumberFormat="0" applyAlignment="0" applyProtection="0"/>
    <xf numFmtId="0" fontId="74" fillId="60" borderId="64" applyNumberFormat="0" applyAlignment="0" applyProtection="0"/>
    <xf numFmtId="175" fontId="93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170" fontId="1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20" fillId="0" borderId="0"/>
    <xf numFmtId="0" fontId="20" fillId="0" borderId="0"/>
    <xf numFmtId="9" fontId="14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89" fillId="60" borderId="71" applyNumberFormat="0" applyAlignment="0" applyProtection="0"/>
    <xf numFmtId="0" fontId="86" fillId="63" borderId="70" applyNumberFormat="0" applyFont="0" applyAlignment="0" applyProtection="0"/>
    <xf numFmtId="0" fontId="79" fillId="47" borderId="64" applyNumberFormat="0" applyAlignment="0" applyProtection="0"/>
    <xf numFmtId="0" fontId="74" fillId="60" borderId="64" applyNumberFormat="0" applyAlignment="0" applyProtection="0"/>
    <xf numFmtId="0" fontId="9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17" borderId="60" applyNumberFormat="0" applyFont="0" applyAlignment="0" applyProtection="0"/>
    <xf numFmtId="9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89" fillId="60" borderId="71" applyNumberFormat="0" applyAlignment="0" applyProtection="0"/>
    <xf numFmtId="0" fontId="74" fillId="60" borderId="64" applyNumberFormat="0" applyAlignment="0" applyProtection="0"/>
    <xf numFmtId="0" fontId="86" fillId="63" borderId="70" applyNumberFormat="0" applyFont="0" applyAlignment="0" applyProtection="0"/>
    <xf numFmtId="0" fontId="20" fillId="0" borderId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4" fillId="60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79" fillId="47" borderId="64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22" fillId="63" borderId="70" applyNumberFormat="0" applyFon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89" fillId="60" borderId="71" applyNumberFormat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92" fillId="0" borderId="72" applyNumberFormat="0" applyFill="0" applyAlignment="0" applyProtection="0"/>
    <xf numFmtId="0" fontId="20" fillId="0" borderId="0"/>
    <xf numFmtId="176" fontId="20" fillId="0" borderId="0" applyFon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3" fillId="0" borderId="0"/>
    <xf numFmtId="0" fontId="6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6" fillId="13" borderId="0" applyNumberFormat="0" applyBorder="0" applyAlignment="0" applyProtection="0"/>
    <xf numFmtId="0" fontId="42" fillId="0" borderId="0" applyNumberFormat="0" applyFill="0" applyBorder="0" applyAlignment="0" applyProtection="0"/>
    <xf numFmtId="0" fontId="20" fillId="17" borderId="60" applyNumberFormat="0" applyFont="0" applyAlignment="0" applyProtection="0"/>
    <xf numFmtId="0" fontId="43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4" fillId="41" borderId="0" applyNumberFormat="0" applyBorder="0" applyAlignment="0" applyProtection="0"/>
    <xf numFmtId="0" fontId="20" fillId="0" borderId="0"/>
    <xf numFmtId="0" fontId="47" fillId="0" borderId="0"/>
    <xf numFmtId="43" fontId="47" fillId="0" borderId="0" applyFont="0" applyFill="0" applyBorder="0" applyAlignment="0" applyProtection="0"/>
    <xf numFmtId="0" fontId="47" fillId="0" borderId="0"/>
    <xf numFmtId="0" fontId="66" fillId="0" borderId="0"/>
    <xf numFmtId="0" fontId="69" fillId="0" borderId="0"/>
    <xf numFmtId="0" fontId="20" fillId="0" borderId="0"/>
    <xf numFmtId="176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43" fontId="20" fillId="0" borderId="0" applyFont="0" applyFill="0" applyBorder="0" applyAlignment="0" applyProtection="0"/>
    <xf numFmtId="0" fontId="14" fillId="0" borderId="0"/>
    <xf numFmtId="176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63" borderId="70" applyNumberFormat="0" applyFont="0" applyAlignment="0" applyProtection="0"/>
    <xf numFmtId="0" fontId="20" fillId="0" borderId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7" fillId="0" borderId="0"/>
    <xf numFmtId="0" fontId="20" fillId="0" borderId="0"/>
    <xf numFmtId="0" fontId="48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7" borderId="60" applyNumberFormat="0" applyFont="0" applyAlignment="0" applyProtection="0"/>
    <xf numFmtId="0" fontId="20" fillId="17" borderId="60" applyNumberFormat="0" applyFont="0" applyAlignment="0" applyProtection="0"/>
    <xf numFmtId="0" fontId="20" fillId="17" borderId="60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7" fillId="0" borderId="0"/>
    <xf numFmtId="0" fontId="20" fillId="0" borderId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7" borderId="60" applyNumberFormat="0" applyFont="0" applyAlignment="0" applyProtection="0"/>
    <xf numFmtId="0" fontId="20" fillId="17" borderId="60" applyNumberFormat="0" applyFont="0" applyAlignment="0" applyProtection="0"/>
    <xf numFmtId="0" fontId="20" fillId="17" borderId="60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7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17" borderId="60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0" borderId="0"/>
    <xf numFmtId="0" fontId="20" fillId="17" borderId="60" applyNumberFormat="0" applyFont="0" applyAlignment="0" applyProtection="0"/>
    <xf numFmtId="9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20" fillId="0" borderId="0"/>
    <xf numFmtId="176" fontId="20" fillId="0" borderId="0" applyFont="0" applyFill="0" applyBorder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17" borderId="60" applyNumberFormat="0" applyFont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0" borderId="0"/>
    <xf numFmtId="0" fontId="20" fillId="0" borderId="0"/>
    <xf numFmtId="176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7" borderId="60" applyNumberFormat="0" applyFont="0" applyAlignment="0" applyProtection="0"/>
    <xf numFmtId="0" fontId="20" fillId="17" borderId="60" applyNumberFormat="0" applyFont="0" applyAlignment="0" applyProtection="0"/>
    <xf numFmtId="0" fontId="20" fillId="17" borderId="60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7" borderId="60" applyNumberFormat="0" applyFont="0" applyAlignment="0" applyProtection="0"/>
    <xf numFmtId="0" fontId="20" fillId="17" borderId="60" applyNumberFormat="0" applyFont="0" applyAlignment="0" applyProtection="0"/>
    <xf numFmtId="0" fontId="20" fillId="17" borderId="60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0" borderId="0"/>
    <xf numFmtId="0" fontId="20" fillId="17" borderId="60" applyNumberFormat="0" applyFont="0" applyAlignment="0" applyProtection="0"/>
    <xf numFmtId="9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60" fillId="0" borderId="73" applyNumberFormat="0" applyFill="0" applyAlignment="0" applyProtection="0">
      <alignment vertical="top"/>
      <protection locked="0"/>
    </xf>
  </cellStyleXfs>
  <cellXfs count="266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2" fillId="3" borderId="3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7" fillId="0" borderId="8" xfId="0" applyFont="1" applyBorder="1" applyAlignment="1" applyProtection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wrapText="1"/>
    </xf>
    <xf numFmtId="164" fontId="9" fillId="6" borderId="11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7" borderId="13" xfId="0" applyNumberFormat="1" applyFont="1" applyFill="1" applyBorder="1" applyAlignment="1">
      <alignment horizontal="right" vertical="center" wrapText="1"/>
    </xf>
    <xf numFmtId="164" fontId="9" fillId="0" borderId="16" xfId="0" applyNumberFormat="1" applyFont="1" applyFill="1" applyBorder="1" applyAlignment="1">
      <alignment horizontal="right" vertical="center" wrapText="1"/>
    </xf>
    <xf numFmtId="164" fontId="9" fillId="8" borderId="18" xfId="0" applyNumberFormat="1" applyFont="1" applyFill="1" applyBorder="1" applyAlignment="1">
      <alignment horizontal="right" vertical="center" wrapText="1"/>
    </xf>
    <xf numFmtId="164" fontId="9" fillId="8" borderId="19" xfId="0" applyNumberFormat="1" applyFont="1" applyFill="1" applyBorder="1" applyAlignment="1">
      <alignment horizontal="right" vertical="center" wrapText="1"/>
    </xf>
    <xf numFmtId="164" fontId="9" fillId="8" borderId="20" xfId="0" applyNumberFormat="1" applyFont="1" applyFill="1" applyBorder="1" applyAlignment="1">
      <alignment horizontal="right" vertical="center" wrapText="1"/>
    </xf>
    <xf numFmtId="164" fontId="9" fillId="8" borderId="17" xfId="0" applyNumberFormat="1" applyFont="1" applyFill="1" applyBorder="1" applyAlignment="1">
      <alignment horizontal="right" vertical="center" wrapText="1"/>
    </xf>
    <xf numFmtId="164" fontId="7" fillId="0" borderId="24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19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17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20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17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19" xfId="0" applyNumberFormat="1" applyFont="1" applyFill="1" applyBorder="1" applyAlignment="1">
      <alignment horizontal="right" vertical="center" wrapText="1"/>
    </xf>
    <xf numFmtId="164" fontId="7" fillId="8" borderId="20" xfId="0" applyNumberFormat="1" applyFont="1" applyFill="1" applyBorder="1" applyAlignment="1">
      <alignment horizontal="right" vertical="center" wrapText="1"/>
    </xf>
    <xf numFmtId="164" fontId="7" fillId="8" borderId="25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7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28" xfId="0" applyNumberFormat="1" applyFont="1" applyFill="1" applyBorder="1" applyAlignment="1" applyProtection="1">
      <alignment horizontal="right" vertical="center" wrapText="1"/>
      <protection locked="0"/>
    </xf>
    <xf numFmtId="164" fontId="9" fillId="8" borderId="19" xfId="0" applyNumberFormat="1" applyFont="1" applyFill="1" applyBorder="1" applyAlignment="1" applyProtection="1">
      <alignment horizontal="right" vertical="center" wrapText="1"/>
      <protection locked="0"/>
    </xf>
    <xf numFmtId="164" fontId="9" fillId="8" borderId="20" xfId="0" applyNumberFormat="1" applyFont="1" applyFill="1" applyBorder="1" applyAlignment="1" applyProtection="1">
      <alignment horizontal="right" vertical="center" wrapText="1"/>
      <protection locked="0"/>
    </xf>
    <xf numFmtId="164" fontId="9" fillId="7" borderId="13" xfId="0" applyNumberFormat="1" applyFont="1" applyFill="1" applyBorder="1" applyAlignment="1" applyProtection="1">
      <alignment horizontal="right" vertical="center" wrapText="1"/>
      <protection locked="0"/>
    </xf>
    <xf numFmtId="164" fontId="9" fillId="7" borderId="14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27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32" xfId="0" applyNumberFormat="1" applyFont="1" applyFill="1" applyBorder="1" applyAlignment="1" applyProtection="1">
      <alignment horizontal="right" vertical="center" wrapText="1"/>
      <protection locked="0"/>
    </xf>
    <xf numFmtId="0" fontId="9" fillId="9" borderId="6" xfId="0" applyFont="1" applyFill="1" applyBorder="1" applyAlignment="1">
      <alignment horizontal="left" wrapText="1"/>
    </xf>
    <xf numFmtId="164" fontId="9" fillId="8" borderId="13" xfId="0" applyNumberFormat="1" applyFont="1" applyFill="1" applyBorder="1" applyAlignment="1" applyProtection="1">
      <alignment horizontal="right" vertical="center" wrapText="1"/>
      <protection locked="0"/>
    </xf>
    <xf numFmtId="164" fontId="9" fillId="8" borderId="14" xfId="0" applyNumberFormat="1" applyFont="1" applyFill="1" applyBorder="1" applyAlignment="1" applyProtection="1">
      <alignment horizontal="right" vertical="center" wrapText="1"/>
      <protection locked="0"/>
    </xf>
    <xf numFmtId="0" fontId="7" fillId="0" borderId="21" xfId="0" applyFont="1" applyBorder="1" applyAlignment="1" applyProtection="1">
      <alignment horizontal="left" wrapText="1" indent="4"/>
      <protection locked="0"/>
    </xf>
    <xf numFmtId="0" fontId="7" fillId="0" borderId="29" xfId="0" applyFont="1" applyBorder="1" applyAlignment="1" applyProtection="1">
      <alignment horizontal="left" wrapText="1" indent="4"/>
      <protection locked="0"/>
    </xf>
    <xf numFmtId="164" fontId="7" fillId="0" borderId="34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35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1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35" xfId="0" applyNumberFormat="1" applyFont="1" applyFill="1" applyBorder="1" applyAlignment="1" applyProtection="1">
      <alignment horizontal="right" vertical="center" wrapText="1"/>
      <protection locked="0"/>
    </xf>
    <xf numFmtId="0" fontId="9" fillId="9" borderId="8" xfId="0" applyFont="1" applyFill="1" applyBorder="1" applyAlignment="1">
      <alignment horizontal="left" wrapText="1"/>
    </xf>
    <xf numFmtId="164" fontId="4" fillId="8" borderId="36" xfId="1" applyNumberFormat="1" applyFont="1" applyFill="1" applyBorder="1" applyAlignment="1">
      <alignment horizontal="right" vertical="center" wrapText="1"/>
    </xf>
    <xf numFmtId="164" fontId="4" fillId="8" borderId="37" xfId="1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wrapText="1" indent="1"/>
    </xf>
    <xf numFmtId="0" fontId="0" fillId="0" borderId="38" xfId="0" applyBorder="1"/>
    <xf numFmtId="0" fontId="0" fillId="0" borderId="22" xfId="0" applyBorder="1"/>
    <xf numFmtId="166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39" xfId="0" applyBorder="1"/>
    <xf numFmtId="164" fontId="9" fillId="0" borderId="21" xfId="0" applyNumberFormat="1" applyFont="1" applyBorder="1" applyAlignment="1">
      <alignment horizontal="right" vertical="center" wrapText="1"/>
    </xf>
    <xf numFmtId="164" fontId="9" fillId="0" borderId="21" xfId="0" applyNumberFormat="1" applyFont="1" applyFill="1" applyBorder="1" applyAlignment="1" applyProtection="1">
      <alignment horizontal="right" vertical="center" wrapText="1"/>
      <protection locked="0"/>
    </xf>
    <xf numFmtId="164" fontId="19" fillId="0" borderId="21" xfId="2" applyNumberFormat="1" applyFont="1" applyBorder="1" applyAlignment="1">
      <alignment horizontal="right"/>
    </xf>
    <xf numFmtId="164" fontId="19" fillId="0" borderId="21" xfId="0" applyNumberFormat="1" applyFont="1" applyBorder="1" applyAlignment="1">
      <alignment horizontal="right"/>
    </xf>
    <xf numFmtId="164" fontId="9" fillId="5" borderId="6" xfId="0" applyNumberFormat="1" applyFont="1" applyFill="1" applyBorder="1" applyAlignment="1">
      <alignment horizontal="right" vertical="center" wrapText="1"/>
    </xf>
    <xf numFmtId="164" fontId="7" fillId="0" borderId="41" xfId="0" applyNumberFormat="1" applyFont="1" applyFill="1" applyBorder="1" applyAlignment="1" applyProtection="1">
      <alignment horizontal="right" vertical="center" wrapText="1"/>
      <protection locked="0"/>
    </xf>
    <xf numFmtId="164" fontId="9" fillId="0" borderId="30" xfId="0" applyNumberFormat="1" applyFont="1" applyFill="1" applyBorder="1" applyAlignment="1" applyProtection="1">
      <alignment horizontal="right" vertical="center" wrapText="1"/>
      <protection locked="0"/>
    </xf>
    <xf numFmtId="164" fontId="7" fillId="2" borderId="19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41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43" xfId="0" applyNumberFormat="1" applyFont="1" applyFill="1" applyBorder="1" applyAlignment="1" applyProtection="1">
      <alignment horizontal="right" vertical="center" wrapText="1"/>
      <protection locked="0"/>
    </xf>
    <xf numFmtId="164" fontId="9" fillId="6" borderId="8" xfId="0" applyNumberFormat="1" applyFont="1" applyFill="1" applyBorder="1" applyAlignment="1">
      <alignment horizontal="right" vertical="center" wrapText="1"/>
    </xf>
    <xf numFmtId="164" fontId="19" fillId="0" borderId="26" xfId="0" applyNumberFormat="1" applyFont="1" applyBorder="1" applyAlignment="1">
      <alignment horizontal="right"/>
    </xf>
    <xf numFmtId="164" fontId="19" fillId="0" borderId="5" xfId="0" applyNumberFormat="1" applyFont="1" applyBorder="1" applyAlignment="1">
      <alignment horizontal="right"/>
    </xf>
    <xf numFmtId="164" fontId="19" fillId="0" borderId="29" xfId="0" applyNumberFormat="1" applyFont="1" applyBorder="1" applyAlignment="1">
      <alignment horizontal="right"/>
    </xf>
    <xf numFmtId="164" fontId="19" fillId="0" borderId="12" xfId="0" applyNumberFormat="1" applyFont="1" applyBorder="1" applyAlignment="1">
      <alignment horizontal="right"/>
    </xf>
    <xf numFmtId="164" fontId="9" fillId="8" borderId="8" xfId="1" applyNumberFormat="1" applyFont="1" applyFill="1" applyBorder="1" applyAlignment="1">
      <alignment horizontal="right" vertical="center" wrapText="1"/>
    </xf>
    <xf numFmtId="164" fontId="11" fillId="7" borderId="12" xfId="0" applyNumberFormat="1" applyFont="1" applyFill="1" applyBorder="1" applyAlignment="1">
      <alignment horizontal="right" vertical="center" wrapText="1"/>
    </xf>
    <xf numFmtId="164" fontId="9" fillId="0" borderId="15" xfId="0" applyNumberFormat="1" applyFont="1" applyFill="1" applyBorder="1" applyAlignment="1" applyProtection="1">
      <alignment horizontal="right" vertical="center" wrapText="1"/>
      <protection locked="0"/>
    </xf>
    <xf numFmtId="164" fontId="9" fillId="0" borderId="26" xfId="0" applyNumberFormat="1" applyFont="1" applyFill="1" applyBorder="1" applyAlignment="1" applyProtection="1">
      <alignment horizontal="right" vertical="center" wrapText="1"/>
      <protection locked="0"/>
    </xf>
    <xf numFmtId="0" fontId="6" fillId="4" borderId="1" xfId="0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164" fontId="9" fillId="0" borderId="31" xfId="0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/>
    </xf>
    <xf numFmtId="0" fontId="0" fillId="0" borderId="9" xfId="0" applyBorder="1"/>
    <xf numFmtId="0" fontId="9" fillId="5" borderId="9" xfId="0" applyFont="1" applyFill="1" applyBorder="1" applyAlignment="1">
      <alignment horizontal="center" vertical="center" wrapText="1"/>
    </xf>
    <xf numFmtId="164" fontId="9" fillId="0" borderId="5" xfId="0" applyNumberFormat="1" applyFont="1" applyFill="1" applyBorder="1" applyAlignment="1">
      <alignment horizontal="right" vertical="center" wrapText="1"/>
    </xf>
    <xf numFmtId="164" fontId="9" fillId="0" borderId="5" xfId="0" applyNumberFormat="1" applyFont="1" applyFill="1" applyBorder="1" applyAlignment="1" applyProtection="1">
      <alignment horizontal="right" vertical="center" wrapText="1"/>
      <protection locked="0"/>
    </xf>
    <xf numFmtId="164" fontId="0" fillId="0" borderId="5" xfId="0" applyNumberFormat="1" applyBorder="1"/>
    <xf numFmtId="164" fontId="9" fillId="5" borderId="1" xfId="0" applyNumberFormat="1" applyFont="1" applyFill="1" applyBorder="1" applyAlignment="1">
      <alignment horizontal="center" vertical="center" wrapText="1"/>
    </xf>
    <xf numFmtId="164" fontId="9" fillId="5" borderId="33" xfId="0" applyNumberFormat="1" applyFont="1" applyFill="1" applyBorder="1" applyAlignment="1">
      <alignment horizontal="center" vertical="center" wrapText="1"/>
    </xf>
    <xf numFmtId="164" fontId="9" fillId="5" borderId="31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3" fontId="7" fillId="0" borderId="8" xfId="0" applyNumberFormat="1" applyFont="1" applyBorder="1" applyAlignment="1" applyProtection="1">
      <alignment horizontal="center" vertical="center" wrapText="1"/>
    </xf>
    <xf numFmtId="164" fontId="0" fillId="0" borderId="0" xfId="0" applyNumberFormat="1" applyFill="1" applyBorder="1"/>
    <xf numFmtId="3" fontId="9" fillId="0" borderId="8" xfId="0" applyNumberFormat="1" applyFont="1" applyBorder="1" applyAlignment="1">
      <alignment vertical="center"/>
    </xf>
    <xf numFmtId="3" fontId="7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64" fontId="7" fillId="0" borderId="21" xfId="0" applyNumberFormat="1" applyFont="1" applyFill="1" applyBorder="1" applyAlignment="1" applyProtection="1">
      <alignment horizontal="right" vertical="center" wrapText="1"/>
      <protection locked="0"/>
    </xf>
    <xf numFmtId="0" fontId="9" fillId="0" borderId="40" xfId="0" applyFont="1" applyBorder="1" applyAlignment="1">
      <alignment horizontal="left" wrapText="1" indent="1"/>
    </xf>
    <xf numFmtId="0" fontId="9" fillId="0" borderId="40" xfId="0" applyFont="1" applyBorder="1" applyAlignment="1">
      <alignment horizontal="left" wrapText="1" indent="2"/>
    </xf>
    <xf numFmtId="0" fontId="7" fillId="0" borderId="40" xfId="0" applyFont="1" applyBorder="1" applyAlignment="1" applyProtection="1">
      <alignment horizontal="left" wrapText="1" indent="3"/>
      <protection locked="0"/>
    </xf>
    <xf numFmtId="0" fontId="9" fillId="0" borderId="40" xfId="0" applyFont="1" applyBorder="1" applyAlignment="1">
      <alignment wrapText="1"/>
    </xf>
    <xf numFmtId="0" fontId="7" fillId="0" borderId="40" xfId="0" applyFont="1" applyBorder="1" applyAlignment="1">
      <alignment horizontal="left" wrapText="1" indent="3"/>
    </xf>
    <xf numFmtId="0" fontId="7" fillId="0" borderId="40" xfId="0" applyFont="1" applyBorder="1" applyAlignment="1" applyProtection="1">
      <alignment horizontal="left" wrapText="1" indent="4"/>
      <protection locked="0"/>
    </xf>
    <xf numFmtId="0" fontId="7" fillId="0" borderId="31" xfId="0" applyFont="1" applyBorder="1" applyAlignment="1" applyProtection="1">
      <alignment horizontal="left" wrapText="1" indent="3"/>
      <protection locked="0"/>
    </xf>
    <xf numFmtId="0" fontId="9" fillId="7" borderId="42" xfId="0" applyFont="1" applyFill="1" applyBorder="1" applyAlignment="1">
      <alignment wrapText="1"/>
    </xf>
    <xf numFmtId="0" fontId="7" fillId="0" borderId="40" xfId="0" applyFont="1" applyBorder="1" applyAlignment="1" applyProtection="1">
      <alignment horizontal="left" wrapText="1" indent="2"/>
      <protection locked="0"/>
    </xf>
    <xf numFmtId="0" fontId="7" fillId="0" borderId="40" xfId="0" applyFont="1" applyFill="1" applyBorder="1" applyAlignment="1" applyProtection="1">
      <alignment horizontal="left" wrapText="1" indent="2"/>
      <protection locked="0"/>
    </xf>
    <xf numFmtId="0" fontId="9" fillId="0" borderId="40" xfId="0" applyFont="1" applyFill="1" applyBorder="1" applyAlignment="1">
      <alignment horizontal="left" wrapText="1" indent="1"/>
    </xf>
    <xf numFmtId="0" fontId="9" fillId="0" borderId="40" xfId="0" applyFont="1" applyFill="1" applyBorder="1" applyAlignment="1" applyProtection="1">
      <alignment wrapText="1"/>
      <protection locked="0"/>
    </xf>
    <xf numFmtId="0" fontId="9" fillId="7" borderId="42" xfId="0" applyFont="1" applyFill="1" applyBorder="1" applyAlignment="1">
      <alignment horizontal="left" wrapText="1"/>
    </xf>
    <xf numFmtId="0" fontId="7" fillId="0" borderId="40" xfId="0" applyFont="1" applyFill="1" applyBorder="1" applyAlignment="1">
      <alignment horizontal="left" wrapText="1" indent="2"/>
    </xf>
    <xf numFmtId="0" fontId="7" fillId="0" borderId="40" xfId="0" applyFont="1" applyFill="1" applyBorder="1" applyAlignment="1" applyProtection="1">
      <alignment horizontal="left" wrapText="1" indent="3"/>
      <protection locked="0"/>
    </xf>
    <xf numFmtId="0" fontId="7" fillId="0" borderId="31" xfId="0" applyFont="1" applyFill="1" applyBorder="1" applyAlignment="1">
      <alignment horizontal="left" wrapText="1" indent="2"/>
    </xf>
    <xf numFmtId="0" fontId="9" fillId="0" borderId="40" xfId="0" applyFont="1" applyFill="1" applyBorder="1" applyAlignment="1" applyProtection="1">
      <alignment horizontal="left" wrapText="1" indent="1"/>
      <protection locked="0"/>
    </xf>
    <xf numFmtId="164" fontId="9" fillId="8" borderId="27" xfId="0" applyNumberFormat="1" applyFont="1" applyFill="1" applyBorder="1" applyAlignment="1">
      <alignment horizontal="right" vertical="center" wrapText="1"/>
    </xf>
    <xf numFmtId="164" fontId="7" fillId="0" borderId="15" xfId="0" applyNumberFormat="1" applyFont="1" applyFill="1" applyBorder="1" applyAlignment="1">
      <alignment horizontal="right" vertical="center" wrapText="1"/>
    </xf>
    <xf numFmtId="164" fontId="7" fillId="0" borderId="21" xfId="0" applyNumberFormat="1" applyFont="1" applyFill="1" applyBorder="1" applyAlignment="1">
      <alignment horizontal="right" vertical="center" wrapText="1"/>
    </xf>
    <xf numFmtId="164" fontId="7" fillId="0" borderId="15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26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9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5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29" xfId="0" applyNumberFormat="1" applyFont="1" applyFill="1" applyBorder="1" applyAlignment="1" applyProtection="1">
      <alignment horizontal="right" vertical="center" wrapText="1"/>
      <protection locked="0"/>
    </xf>
    <xf numFmtId="164" fontId="9" fillId="8" borderId="21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21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15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21" xfId="0" applyNumberFormat="1" applyFont="1" applyBorder="1" applyAlignment="1">
      <alignment horizontal="right" vertical="center" wrapText="1"/>
    </xf>
    <xf numFmtId="164" fontId="7" fillId="8" borderId="19" xfId="0" applyNumberFormat="1" applyFont="1" applyFill="1" applyBorder="1" applyAlignment="1" applyProtection="1">
      <alignment horizontal="right" vertical="center" wrapText="1"/>
      <protection locked="0"/>
    </xf>
    <xf numFmtId="0" fontId="9" fillId="0" borderId="40" xfId="0" applyFont="1" applyFill="1" applyBorder="1" applyAlignment="1">
      <alignment horizontal="left" wrapText="1" indent="1"/>
    </xf>
    <xf numFmtId="0" fontId="7" fillId="0" borderId="40" xfId="0" applyFont="1" applyFill="1" applyBorder="1" applyAlignment="1">
      <alignment horizontal="left" wrapText="1" indent="2"/>
    </xf>
    <xf numFmtId="0" fontId="7" fillId="0" borderId="40" xfId="0" applyFont="1" applyFill="1" applyBorder="1" applyAlignment="1" applyProtection="1">
      <alignment horizontal="left" wrapText="1" indent="3"/>
      <protection locked="0"/>
    </xf>
    <xf numFmtId="164" fontId="9" fillId="0" borderId="15" xfId="0" applyNumberFormat="1" applyFont="1" applyFill="1" applyBorder="1" applyAlignment="1">
      <alignment horizontal="right" vertical="center" wrapText="1"/>
    </xf>
    <xf numFmtId="164" fontId="9" fillId="8" borderId="26" xfId="0" applyNumberFormat="1" applyFont="1" applyFill="1" applyBorder="1" applyAlignment="1" applyProtection="1">
      <alignment horizontal="right" vertical="center" wrapText="1"/>
      <protection locked="0"/>
    </xf>
    <xf numFmtId="164" fontId="9" fillId="8" borderId="5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27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26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23" xfId="0" applyNumberFormat="1" applyFont="1" applyFill="1" applyBorder="1" applyAlignment="1" applyProtection="1">
      <alignment horizontal="right" vertical="center" wrapText="1"/>
      <protection locked="0"/>
    </xf>
    <xf numFmtId="164" fontId="21" fillId="8" borderId="5" xfId="0" applyNumberFormat="1" applyFont="1" applyFill="1" applyBorder="1" applyAlignment="1">
      <alignment horizontal="right" vertical="center" wrapText="1"/>
    </xf>
    <xf numFmtId="164" fontId="9" fillId="8" borderId="15" xfId="0" applyNumberFormat="1" applyFont="1" applyFill="1" applyBorder="1" applyAlignment="1">
      <alignment horizontal="right" vertical="center" wrapText="1"/>
    </xf>
    <xf numFmtId="164" fontId="7" fillId="8" borderId="15" xfId="0" applyNumberFormat="1" applyFont="1" applyFill="1" applyBorder="1" applyAlignment="1">
      <alignment horizontal="right" vertical="center" wrapText="1"/>
    </xf>
    <xf numFmtId="164" fontId="9" fillId="8" borderId="15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21" xfId="0" applyNumberFormat="1" applyFont="1" applyFill="1" applyBorder="1" applyAlignment="1">
      <alignment horizontal="right" vertical="center" wrapText="1"/>
    </xf>
    <xf numFmtId="164" fontId="9" fillId="8" borderId="5" xfId="0" applyNumberFormat="1" applyFont="1" applyFill="1" applyBorder="1" applyAlignment="1">
      <alignment horizontal="right" vertical="center" wrapText="1"/>
    </xf>
    <xf numFmtId="164" fontId="7" fillId="8" borderId="5" xfId="0" applyNumberFormat="1" applyFont="1" applyFill="1" applyBorder="1" applyAlignment="1">
      <alignment horizontal="right" vertical="center" wrapText="1"/>
    </xf>
    <xf numFmtId="164" fontId="9" fillId="0" borderId="19" xfId="0" applyNumberFormat="1" applyFont="1" applyFill="1" applyBorder="1" applyAlignment="1" applyProtection="1">
      <alignment horizontal="right" vertical="center" wrapText="1"/>
      <protection locked="0"/>
    </xf>
    <xf numFmtId="164" fontId="25" fillId="7" borderId="12" xfId="0" applyNumberFormat="1" applyFont="1" applyFill="1" applyBorder="1" applyAlignment="1">
      <alignment horizontal="right" vertical="center" wrapText="1"/>
    </xf>
    <xf numFmtId="164" fontId="25" fillId="7" borderId="13" xfId="0" applyNumberFormat="1" applyFont="1" applyFill="1" applyBorder="1" applyAlignment="1">
      <alignment horizontal="right" vertical="center" wrapText="1"/>
    </xf>
    <xf numFmtId="164" fontId="25" fillId="7" borderId="14" xfId="0" applyNumberFormat="1" applyFont="1" applyFill="1" applyBorder="1" applyAlignment="1">
      <alignment horizontal="right" vertical="center" wrapText="1"/>
    </xf>
    <xf numFmtId="164" fontId="25" fillId="7" borderId="42" xfId="0" applyNumberFormat="1" applyFont="1" applyFill="1" applyBorder="1" applyAlignment="1">
      <alignment horizontal="right" vertical="center" wrapText="1"/>
    </xf>
    <xf numFmtId="164" fontId="7" fillId="0" borderId="16" xfId="0" applyNumberFormat="1" applyFont="1" applyFill="1" applyBorder="1" applyAlignment="1">
      <alignment horizontal="right" vertical="center" wrapText="1"/>
    </xf>
    <xf numFmtId="164" fontId="9" fillId="0" borderId="24" xfId="0" applyNumberFormat="1" applyFont="1" applyFill="1" applyBorder="1" applyAlignment="1" applyProtection="1">
      <alignment horizontal="right" vertical="center" wrapText="1"/>
      <protection locked="0"/>
    </xf>
    <xf numFmtId="164" fontId="24" fillId="0" borderId="0" xfId="0" applyNumberFormat="1" applyFont="1" applyFill="1" applyBorder="1"/>
    <xf numFmtId="0" fontId="24" fillId="0" borderId="0" xfId="0" applyFont="1"/>
    <xf numFmtId="164" fontId="26" fillId="7" borderId="12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/>
    <xf numFmtId="0" fontId="7" fillId="0" borderId="8" xfId="0" applyFont="1" applyFill="1" applyBorder="1" applyAlignment="1" applyProtection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0" fillId="0" borderId="0" xfId="0" applyBorder="1"/>
    <xf numFmtId="0" fontId="2" fillId="3" borderId="44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29" fillId="0" borderId="0" xfId="0" applyFont="1" applyAlignment="1">
      <alignment horizontal="center" vertical="center"/>
    </xf>
    <xf numFmtId="164" fontId="0" fillId="0" borderId="0" xfId="0" applyNumberFormat="1"/>
    <xf numFmtId="164" fontId="9" fillId="0" borderId="32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18" xfId="0" applyNumberFormat="1" applyFont="1" applyFill="1" applyBorder="1" applyAlignment="1" applyProtection="1">
      <alignment horizontal="right" vertical="center" wrapText="1"/>
      <protection locked="0"/>
    </xf>
    <xf numFmtId="164" fontId="9" fillId="0" borderId="0" xfId="0" applyNumberFormat="1" applyFont="1" applyFill="1" applyBorder="1" applyAlignment="1" applyProtection="1">
      <alignment horizontal="right" vertical="center" wrapText="1"/>
      <protection locked="0"/>
    </xf>
    <xf numFmtId="164" fontId="9" fillId="0" borderId="47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18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47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22" xfId="0" applyNumberFormat="1" applyFont="1" applyFill="1" applyBorder="1" applyAlignment="1" applyProtection="1">
      <alignment horizontal="right" vertical="center" wrapText="1"/>
      <protection locked="0"/>
    </xf>
    <xf numFmtId="164" fontId="25" fillId="7" borderId="48" xfId="0" applyNumberFormat="1" applyFont="1" applyFill="1" applyBorder="1" applyAlignment="1">
      <alignment horizontal="right" vertical="center" wrapText="1"/>
    </xf>
    <xf numFmtId="164" fontId="25" fillId="0" borderId="12" xfId="0" applyNumberFormat="1" applyFont="1" applyFill="1" applyBorder="1" applyAlignment="1">
      <alignment horizontal="right" vertical="center" wrapText="1"/>
    </xf>
    <xf numFmtId="164" fontId="0" fillId="0" borderId="9" xfId="0" applyNumberFormat="1" applyBorder="1"/>
    <xf numFmtId="164" fontId="25" fillId="0" borderId="0" xfId="0" applyNumberFormat="1" applyFont="1" applyFill="1" applyBorder="1" applyAlignment="1">
      <alignment horizontal="right" vertical="center" wrapText="1"/>
    </xf>
    <xf numFmtId="164" fontId="9" fillId="0" borderId="49" xfId="0" applyNumberFormat="1" applyFont="1" applyFill="1" applyBorder="1" applyAlignment="1">
      <alignment horizontal="right" vertical="center" wrapText="1"/>
    </xf>
    <xf numFmtId="164" fontId="7" fillId="0" borderId="49" xfId="0" applyNumberFormat="1" applyFont="1" applyFill="1" applyBorder="1" applyAlignment="1">
      <alignment horizontal="right" vertical="center" wrapText="1"/>
    </xf>
    <xf numFmtId="164" fontId="11" fillId="7" borderId="6" xfId="0" applyNumberFormat="1" applyFont="1" applyFill="1" applyBorder="1" applyAlignment="1">
      <alignment horizontal="right" vertical="center" wrapText="1"/>
    </xf>
    <xf numFmtId="164" fontId="9" fillId="0" borderId="12" xfId="0" applyNumberFormat="1" applyFont="1" applyBorder="1" applyAlignment="1">
      <alignment horizontal="right" vertical="center" wrapText="1"/>
    </xf>
    <xf numFmtId="164" fontId="9" fillId="0" borderId="31" xfId="0" applyNumberFormat="1" applyFont="1" applyFill="1" applyBorder="1" applyAlignment="1" applyProtection="1">
      <alignment horizontal="right" vertical="center" wrapText="1"/>
      <protection locked="0"/>
    </xf>
    <xf numFmtId="164" fontId="9" fillId="0" borderId="43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50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22" xfId="0" applyNumberFormat="1" applyFont="1" applyFill="1" applyBorder="1" applyAlignment="1" applyProtection="1">
      <alignment horizontal="right" vertical="center" wrapText="1"/>
      <protection locked="0"/>
    </xf>
    <xf numFmtId="164" fontId="9" fillId="0" borderId="39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51" xfId="0" applyNumberFormat="1" applyFont="1" applyFill="1" applyBorder="1" applyAlignment="1" applyProtection="1">
      <alignment horizontal="right" vertical="center" wrapText="1"/>
      <protection locked="0"/>
    </xf>
    <xf numFmtId="164" fontId="9" fillId="7" borderId="48" xfId="0" applyNumberFormat="1" applyFont="1" applyFill="1" applyBorder="1" applyAlignment="1">
      <alignment horizontal="right" vertical="center" wrapText="1"/>
    </xf>
    <xf numFmtId="164" fontId="9" fillId="8" borderId="49" xfId="0" applyNumberFormat="1" applyFont="1" applyFill="1" applyBorder="1" applyAlignment="1">
      <alignment horizontal="right" vertical="center" wrapText="1"/>
    </xf>
    <xf numFmtId="164" fontId="7" fillId="8" borderId="49" xfId="0" applyNumberFormat="1" applyFont="1" applyFill="1" applyBorder="1" applyAlignment="1">
      <alignment horizontal="right" vertical="center" wrapText="1"/>
    </xf>
    <xf numFmtId="164" fontId="7" fillId="8" borderId="49" xfId="0" applyNumberFormat="1" applyFont="1" applyFill="1" applyBorder="1" applyAlignment="1" applyProtection="1">
      <alignment horizontal="right" vertical="center" wrapText="1"/>
      <protection locked="0"/>
    </xf>
    <xf numFmtId="164" fontId="9" fillId="8" borderId="49" xfId="0" applyNumberFormat="1" applyFont="1" applyFill="1" applyBorder="1" applyAlignment="1" applyProtection="1">
      <alignment horizontal="right" vertical="center" wrapText="1"/>
      <protection locked="0"/>
    </xf>
    <xf numFmtId="164" fontId="7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5" xfId="0" applyBorder="1"/>
    <xf numFmtId="164" fontId="0" fillId="0" borderId="6" xfId="0" applyNumberFormat="1" applyBorder="1"/>
    <xf numFmtId="4" fontId="7" fillId="0" borderId="21" xfId="0" applyNumberFormat="1" applyFont="1" applyFill="1" applyBorder="1" applyAlignment="1" applyProtection="1">
      <alignment horizontal="right" vertical="center" wrapText="1"/>
      <protection locked="0"/>
    </xf>
    <xf numFmtId="41" fontId="12" fillId="0" borderId="15" xfId="0" applyNumberFormat="1" applyFont="1" applyFill="1" applyBorder="1" applyAlignment="1" applyProtection="1">
      <alignment horizontal="right" vertical="center" wrapText="1"/>
      <protection locked="0"/>
    </xf>
    <xf numFmtId="4" fontId="7" fillId="0" borderId="15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49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9" xfId="0" applyNumberFormat="1" applyFont="1" applyFill="1" applyBorder="1" applyAlignment="1">
      <alignment horizontal="right" vertical="center" wrapText="1"/>
    </xf>
    <xf numFmtId="4" fontId="26" fillId="0" borderId="21" xfId="0" applyNumberFormat="1" applyFont="1" applyFill="1" applyBorder="1" applyAlignment="1" applyProtection="1">
      <alignment horizontal="right" vertical="center" wrapText="1"/>
      <protection locked="0"/>
    </xf>
    <xf numFmtId="4" fontId="26" fillId="0" borderId="47" xfId="0" applyNumberFormat="1" applyFont="1" applyFill="1" applyBorder="1" applyAlignment="1" applyProtection="1">
      <alignment horizontal="right" vertical="center" wrapText="1"/>
      <protection locked="0"/>
    </xf>
    <xf numFmtId="164" fontId="26" fillId="0" borderId="21" xfId="0" applyNumberFormat="1" applyFont="1" applyFill="1" applyBorder="1" applyAlignment="1" applyProtection="1">
      <alignment horizontal="right" vertical="center" wrapText="1"/>
      <protection locked="0"/>
    </xf>
    <xf numFmtId="164" fontId="11" fillId="7" borderId="42" xfId="0" applyNumberFormat="1" applyFont="1" applyFill="1" applyBorder="1" applyAlignment="1">
      <alignment horizontal="right" vertical="center" wrapText="1"/>
    </xf>
    <xf numFmtId="4" fontId="26" fillId="0" borderId="40" xfId="0" applyNumberFormat="1" applyFont="1" applyFill="1" applyBorder="1" applyAlignment="1" applyProtection="1">
      <alignment horizontal="right" vertical="center" wrapText="1"/>
      <protection locked="0"/>
    </xf>
    <xf numFmtId="4" fontId="7" fillId="0" borderId="40" xfId="0" applyNumberFormat="1" applyFont="1" applyFill="1" applyBorder="1" applyAlignment="1" applyProtection="1">
      <alignment horizontal="right" vertical="center" wrapText="1"/>
      <protection locked="0"/>
    </xf>
    <xf numFmtId="41" fontId="12" fillId="0" borderId="16" xfId="0" applyNumberFormat="1" applyFont="1" applyFill="1" applyBorder="1" applyAlignment="1" applyProtection="1">
      <alignment horizontal="right" vertical="center" wrapText="1"/>
      <protection locked="0"/>
    </xf>
    <xf numFmtId="4" fontId="7" fillId="0" borderId="16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15" xfId="0" applyNumberFormat="1" applyFont="1" applyBorder="1" applyAlignment="1" applyProtection="1">
      <alignment horizontal="right" vertical="center" wrapText="1"/>
      <protection locked="0"/>
    </xf>
    <xf numFmtId="4" fontId="7" fillId="0" borderId="21" xfId="0" applyNumberFormat="1" applyFont="1" applyBorder="1" applyAlignment="1" applyProtection="1">
      <alignment horizontal="right" vertical="center" wrapText="1"/>
      <protection locked="0"/>
    </xf>
    <xf numFmtId="4" fontId="7" fillId="0" borderId="52" xfId="0" applyNumberFormat="1" applyFont="1" applyBorder="1" applyAlignment="1" applyProtection="1">
      <alignment horizontal="right" vertical="center" wrapText="1"/>
      <protection locked="0"/>
    </xf>
    <xf numFmtId="41" fontId="12" fillId="0" borderId="15" xfId="0" applyNumberFormat="1" applyFont="1" applyBorder="1" applyAlignment="1" applyProtection="1">
      <alignment horizontal="right" vertical="center" wrapText="1"/>
      <protection locked="0"/>
    </xf>
    <xf numFmtId="164" fontId="7" fillId="0" borderId="5" xfId="0" applyNumberFormat="1" applyFont="1" applyBorder="1" applyAlignment="1">
      <alignment horizontal="right" vertical="center" wrapText="1"/>
    </xf>
    <xf numFmtId="164" fontId="9" fillId="0" borderId="15" xfId="0" applyNumberFormat="1" applyFont="1" applyBorder="1" applyAlignment="1" applyProtection="1">
      <alignment horizontal="right" vertical="center" wrapText="1"/>
      <protection locked="0"/>
    </xf>
    <xf numFmtId="167" fontId="7" fillId="0" borderId="15" xfId="0" applyNumberFormat="1" applyFont="1" applyBorder="1" applyAlignment="1" applyProtection="1">
      <alignment horizontal="right" vertical="center" wrapText="1"/>
      <protection locked="0"/>
    </xf>
    <xf numFmtId="164" fontId="7" fillId="0" borderId="20" xfId="0" applyNumberFormat="1" applyFont="1" applyBorder="1" applyAlignment="1" applyProtection="1">
      <alignment horizontal="right" vertical="center" wrapText="1"/>
      <protection locked="0"/>
    </xf>
    <xf numFmtId="164" fontId="7" fillId="0" borderId="49" xfId="0" applyNumberFormat="1" applyFont="1" applyBorder="1" applyAlignment="1" applyProtection="1">
      <alignment horizontal="right" vertical="center" wrapText="1"/>
      <protection locked="0"/>
    </xf>
    <xf numFmtId="164" fontId="7" fillId="0" borderId="0" xfId="0" applyNumberFormat="1" applyFont="1" applyAlignment="1">
      <alignment horizontal="right" vertical="center" wrapText="1"/>
    </xf>
    <xf numFmtId="164" fontId="7" fillId="0" borderId="47" xfId="0" applyNumberFormat="1" applyFont="1" applyBorder="1" applyAlignment="1">
      <alignment horizontal="right" vertical="center" wrapText="1"/>
    </xf>
    <xf numFmtId="164" fontId="7" fillId="10" borderId="49" xfId="0" applyNumberFormat="1" applyFont="1" applyFill="1" applyBorder="1" applyAlignment="1" applyProtection="1">
      <alignment horizontal="right" vertical="center" wrapText="1"/>
      <protection locked="0"/>
    </xf>
    <xf numFmtId="164" fontId="7" fillId="10" borderId="15" xfId="0" applyNumberFormat="1" applyFont="1" applyFill="1" applyBorder="1" applyAlignment="1" applyProtection="1">
      <alignment horizontal="right" vertical="center" wrapText="1"/>
      <protection locked="0"/>
    </xf>
    <xf numFmtId="4" fontId="7" fillId="0" borderId="52" xfId="0" applyNumberFormat="1" applyFont="1" applyFill="1" applyBorder="1" applyAlignment="1" applyProtection="1">
      <alignment horizontal="right" vertical="center" wrapText="1"/>
      <protection locked="0"/>
    </xf>
    <xf numFmtId="164" fontId="7" fillId="0" borderId="16" xfId="0" applyNumberFormat="1" applyFont="1" applyFill="1" applyBorder="1" applyAlignment="1" applyProtection="1">
      <alignment horizontal="right" vertical="center" wrapText="1"/>
      <protection locked="0"/>
    </xf>
    <xf numFmtId="3" fontId="7" fillId="0" borderId="15" xfId="0" applyNumberFormat="1" applyFont="1" applyFill="1" applyBorder="1" applyAlignment="1" applyProtection="1">
      <alignment horizontal="right" vertical="center" wrapText="1"/>
      <protection locked="0"/>
    </xf>
    <xf numFmtId="3" fontId="9" fillId="0" borderId="15" xfId="0" applyNumberFormat="1" applyFont="1" applyFill="1" applyBorder="1" applyAlignment="1">
      <alignment horizontal="right" vertical="center" wrapText="1"/>
    </xf>
    <xf numFmtId="0" fontId="0" fillId="0" borderId="0" xfId="0" applyFill="1"/>
    <xf numFmtId="168" fontId="9" fillId="0" borderId="0" xfId="11" applyNumberFormat="1" applyFont="1" applyFill="1" applyBorder="1" applyAlignment="1">
      <alignment horizontal="center" vertical="center" wrapText="1"/>
    </xf>
    <xf numFmtId="10" fontId="9" fillId="0" borderId="0" xfId="11" applyNumberFormat="1" applyFont="1" applyFill="1" applyBorder="1" applyAlignment="1">
      <alignment horizontal="center" vertical="center" wrapText="1"/>
    </xf>
    <xf numFmtId="43" fontId="9" fillId="0" borderId="0" xfId="2" applyFont="1" applyFill="1" applyBorder="1" applyAlignment="1">
      <alignment horizontal="center" vertical="center" wrapText="1"/>
    </xf>
    <xf numFmtId="4" fontId="11" fillId="7" borderId="12" xfId="0" applyNumberFormat="1" applyFont="1" applyFill="1" applyBorder="1" applyAlignment="1">
      <alignment horizontal="right" vertical="center" wrapText="1"/>
    </xf>
    <xf numFmtId="43" fontId="9" fillId="0" borderId="0" xfId="11" applyNumberFormat="1" applyFont="1" applyFill="1" applyBorder="1" applyAlignment="1">
      <alignment horizontal="center" vertical="center" wrapText="1"/>
    </xf>
    <xf numFmtId="10" fontId="0" fillId="0" borderId="0" xfId="11" applyNumberFormat="1" applyFont="1" applyFill="1" applyBorder="1"/>
    <xf numFmtId="4" fontId="9" fillId="7" borderId="13" xfId="0" applyNumberFormat="1" applyFont="1" applyFill="1" applyBorder="1" applyAlignment="1" applyProtection="1">
      <alignment horizontal="right" vertical="center" wrapText="1"/>
      <protection locked="0"/>
    </xf>
    <xf numFmtId="4" fontId="9" fillId="7" borderId="14" xfId="0" applyNumberFormat="1" applyFont="1" applyFill="1" applyBorder="1" applyAlignment="1" applyProtection="1">
      <alignment horizontal="right" vertical="center" wrapText="1"/>
      <protection locked="0"/>
    </xf>
    <xf numFmtId="169" fontId="9" fillId="6" borderId="11" xfId="0" applyNumberFormat="1" applyFont="1" applyFill="1" applyBorder="1" applyAlignment="1">
      <alignment horizontal="center" vertical="center" wrapText="1"/>
    </xf>
    <xf numFmtId="183" fontId="7" fillId="2" borderId="19" xfId="0" applyNumberFormat="1" applyFont="1" applyFill="1" applyBorder="1" applyAlignment="1" applyProtection="1">
      <alignment horizontal="right" vertical="center" wrapText="1"/>
      <protection locked="0"/>
    </xf>
    <xf numFmtId="184" fontId="7" fillId="2" borderId="19" xfId="0" applyNumberFormat="1" applyFont="1" applyFill="1" applyBorder="1" applyAlignment="1" applyProtection="1">
      <alignment horizontal="right" vertical="center" wrapText="1"/>
      <protection locked="0"/>
    </xf>
    <xf numFmtId="184" fontId="7" fillId="0" borderId="17" xfId="0" applyNumberFormat="1" applyFont="1" applyFill="1" applyBorder="1" applyAlignment="1" applyProtection="1">
      <alignment horizontal="right" vertical="center" wrapText="1"/>
      <protection locked="0"/>
    </xf>
    <xf numFmtId="183" fontId="9" fillId="0" borderId="47" xfId="0" applyNumberFormat="1" applyFont="1" applyFill="1" applyBorder="1" applyAlignment="1" applyProtection="1">
      <alignment horizontal="right" vertical="center" wrapText="1"/>
      <protection locked="0"/>
    </xf>
    <xf numFmtId="183" fontId="9" fillId="6" borderId="11" xfId="0" applyNumberFormat="1" applyFont="1" applyFill="1" applyBorder="1" applyAlignment="1">
      <alignment horizontal="center" vertical="center" wrapText="1"/>
    </xf>
    <xf numFmtId="164" fontId="7" fillId="8" borderId="4" xfId="0" applyNumberFormat="1" applyFont="1" applyFill="1" applyBorder="1" applyAlignment="1" applyProtection="1">
      <alignment horizontal="right" vertical="center" wrapText="1"/>
      <protection locked="0"/>
    </xf>
    <xf numFmtId="0" fontId="94" fillId="0" borderId="40" xfId="0" applyFont="1" applyBorder="1" applyAlignment="1" applyProtection="1">
      <alignment horizontal="left" vertical="center" wrapText="1" indent="4"/>
      <protection locked="0"/>
    </xf>
    <xf numFmtId="164" fontId="7" fillId="64" borderId="16" xfId="0" applyNumberFormat="1" applyFont="1" applyFill="1" applyBorder="1" applyAlignment="1">
      <alignment horizontal="right" vertical="center" wrapText="1"/>
    </xf>
    <xf numFmtId="0" fontId="9" fillId="65" borderId="40" xfId="0" applyFont="1" applyFill="1" applyBorder="1" applyAlignment="1">
      <alignment horizontal="left" wrapText="1" indent="1"/>
    </xf>
    <xf numFmtId="4" fontId="26" fillId="65" borderId="21" xfId="0" applyNumberFormat="1" applyFont="1" applyFill="1" applyBorder="1" applyAlignment="1" applyProtection="1">
      <alignment horizontal="right" vertical="center" wrapText="1"/>
      <protection locked="0"/>
    </xf>
    <xf numFmtId="4" fontId="26" fillId="65" borderId="47" xfId="0" applyNumberFormat="1" applyFont="1" applyFill="1" applyBorder="1" applyAlignment="1" applyProtection="1">
      <alignment horizontal="right" vertical="center" wrapText="1"/>
      <protection locked="0"/>
    </xf>
    <xf numFmtId="164" fontId="26" fillId="65" borderId="21" xfId="0" applyNumberFormat="1" applyFont="1" applyFill="1" applyBorder="1" applyAlignment="1" applyProtection="1">
      <alignment horizontal="right" vertical="center" wrapText="1"/>
      <protection locked="0"/>
    </xf>
    <xf numFmtId="0" fontId="7" fillId="65" borderId="40" xfId="0" applyFont="1" applyFill="1" applyBorder="1" applyAlignment="1">
      <alignment horizontal="left" wrapText="1" indent="2"/>
    </xf>
    <xf numFmtId="164" fontId="7" fillId="65" borderId="15" xfId="0" applyNumberFormat="1" applyFont="1" applyFill="1" applyBorder="1" applyAlignment="1" applyProtection="1">
      <alignment horizontal="right" vertical="center" wrapText="1"/>
      <protection locked="0"/>
    </xf>
    <xf numFmtId="0" fontId="7" fillId="65" borderId="40" xfId="0" applyFont="1" applyFill="1" applyBorder="1" applyAlignment="1" applyProtection="1">
      <alignment horizontal="left" wrapText="1" indent="3"/>
      <protection locked="0"/>
    </xf>
    <xf numFmtId="164" fontId="9" fillId="65" borderId="15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4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889">
    <cellStyle name="          _x000d__x000a_386grabber=VGA.3GR_x000d__x000a_" xfId="417" xr:uid="{00000000-0005-0000-0000-000000000000}"/>
    <cellStyle name="=C:\WINNT\SYSTEM32\COMMAND.COM" xfId="1" xr:uid="{00000000-0005-0000-0000-000001000000}"/>
    <cellStyle name="20% - Accent1" xfId="418" xr:uid="{00000000-0005-0000-0000-000002000000}"/>
    <cellStyle name="20% - Accent2" xfId="419" xr:uid="{00000000-0005-0000-0000-000003000000}"/>
    <cellStyle name="20% - Accent3" xfId="420" xr:uid="{00000000-0005-0000-0000-000004000000}"/>
    <cellStyle name="20% - Accent4" xfId="421" xr:uid="{00000000-0005-0000-0000-000005000000}"/>
    <cellStyle name="20% - Accent5" xfId="422" xr:uid="{00000000-0005-0000-0000-000006000000}"/>
    <cellStyle name="20% - Accent6" xfId="423" xr:uid="{00000000-0005-0000-0000-000007000000}"/>
    <cellStyle name="20% - Énfasis1" xfId="28" builtinId="30" customBuiltin="1"/>
    <cellStyle name="20% - Énfasis1 10" xfId="424" xr:uid="{00000000-0005-0000-0000-000009000000}"/>
    <cellStyle name="20% - Énfasis1 11" xfId="925" xr:uid="{00000000-0005-0000-0000-00000A000000}"/>
    <cellStyle name="20% - Énfasis1 11 2" xfId="1074" xr:uid="{00000000-0005-0000-0000-00000B000000}"/>
    <cellStyle name="20% - Énfasis1 11 2 2" xfId="1533" xr:uid="{00000000-0005-0000-0000-00000C000000}"/>
    <cellStyle name="20% - Énfasis1 11 3" xfId="1234" xr:uid="{00000000-0005-0000-0000-00000D000000}"/>
    <cellStyle name="20% - Énfasis1 11 3 2" xfId="1698" xr:uid="{00000000-0005-0000-0000-00000E000000}"/>
    <cellStyle name="20% - Énfasis1 11 4" xfId="1457" xr:uid="{00000000-0005-0000-0000-00000F000000}"/>
    <cellStyle name="20% - Énfasis1 12" xfId="1870" xr:uid="{00000000-0005-0000-0000-000010000000}"/>
    <cellStyle name="20% - Énfasis1 2" xfId="350" xr:uid="{00000000-0005-0000-0000-000011000000}"/>
    <cellStyle name="20% - Énfasis1 2 2" xfId="426" xr:uid="{00000000-0005-0000-0000-000012000000}"/>
    <cellStyle name="20% - Énfasis1 2 3" xfId="427" xr:uid="{00000000-0005-0000-0000-000013000000}"/>
    <cellStyle name="20% - Énfasis1 2 4" xfId="425" xr:uid="{00000000-0005-0000-0000-000014000000}"/>
    <cellStyle name="20% - Énfasis1 2 5" xfId="1014" xr:uid="{00000000-0005-0000-0000-000015000000}"/>
    <cellStyle name="20% - Énfasis1 2 5 2" xfId="1076" xr:uid="{00000000-0005-0000-0000-000016000000}"/>
    <cellStyle name="20% - Énfasis1 2 5 2 2" xfId="1535" xr:uid="{00000000-0005-0000-0000-000017000000}"/>
    <cellStyle name="20% - Énfasis1 2 5 3" xfId="1236" xr:uid="{00000000-0005-0000-0000-000018000000}"/>
    <cellStyle name="20% - Énfasis1 2 5 3 2" xfId="1700" xr:uid="{00000000-0005-0000-0000-000019000000}"/>
    <cellStyle name="20% - Énfasis1 2 5 4" xfId="1493" xr:uid="{00000000-0005-0000-0000-00001A000000}"/>
    <cellStyle name="20% - Énfasis1 2 6" xfId="1075" xr:uid="{00000000-0005-0000-0000-00001B000000}"/>
    <cellStyle name="20% - Énfasis1 2 6 2" xfId="1534" xr:uid="{00000000-0005-0000-0000-00001C000000}"/>
    <cellStyle name="20% - Énfasis1 2 7" xfId="1235" xr:uid="{00000000-0005-0000-0000-00001D000000}"/>
    <cellStyle name="20% - Énfasis1 2 7 2" xfId="1699" xr:uid="{00000000-0005-0000-0000-00001E000000}"/>
    <cellStyle name="20% - Énfasis1 2 8" xfId="1390" xr:uid="{00000000-0005-0000-0000-00001F000000}"/>
    <cellStyle name="20% - Énfasis1 3" xfId="384" xr:uid="{00000000-0005-0000-0000-000020000000}"/>
    <cellStyle name="20% - Énfasis1 3 2" xfId="428" xr:uid="{00000000-0005-0000-0000-000021000000}"/>
    <cellStyle name="20% - Énfasis1 3 3" xfId="1045" xr:uid="{00000000-0005-0000-0000-000022000000}"/>
    <cellStyle name="20% - Énfasis1 3 3 2" xfId="1078" xr:uid="{00000000-0005-0000-0000-000023000000}"/>
    <cellStyle name="20% - Énfasis1 3 3 2 2" xfId="1537" xr:uid="{00000000-0005-0000-0000-000024000000}"/>
    <cellStyle name="20% - Énfasis1 3 3 3" xfId="1238" xr:uid="{00000000-0005-0000-0000-000025000000}"/>
    <cellStyle name="20% - Énfasis1 3 3 3 2" xfId="1702" xr:uid="{00000000-0005-0000-0000-000026000000}"/>
    <cellStyle name="20% - Énfasis1 3 3 4" xfId="1508" xr:uid="{00000000-0005-0000-0000-000027000000}"/>
    <cellStyle name="20% - Énfasis1 3 4" xfId="1077" xr:uid="{00000000-0005-0000-0000-000028000000}"/>
    <cellStyle name="20% - Énfasis1 3 4 2" xfId="1536" xr:uid="{00000000-0005-0000-0000-000029000000}"/>
    <cellStyle name="20% - Énfasis1 3 5" xfId="1237" xr:uid="{00000000-0005-0000-0000-00002A000000}"/>
    <cellStyle name="20% - Énfasis1 3 5 2" xfId="1701" xr:uid="{00000000-0005-0000-0000-00002B000000}"/>
    <cellStyle name="20% - Énfasis1 3 6" xfId="1406" xr:uid="{00000000-0005-0000-0000-00002C000000}"/>
    <cellStyle name="20% - Énfasis1 4" xfId="393" xr:uid="{00000000-0005-0000-0000-00002D000000}"/>
    <cellStyle name="20% - Énfasis1 4 2" xfId="429" xr:uid="{00000000-0005-0000-0000-00002E000000}"/>
    <cellStyle name="20% - Énfasis1 4 3" xfId="1053" xr:uid="{00000000-0005-0000-0000-00002F000000}"/>
    <cellStyle name="20% - Énfasis1 4 3 2" xfId="1080" xr:uid="{00000000-0005-0000-0000-000030000000}"/>
    <cellStyle name="20% - Énfasis1 4 3 2 2" xfId="1539" xr:uid="{00000000-0005-0000-0000-000031000000}"/>
    <cellStyle name="20% - Énfasis1 4 3 3" xfId="1240" xr:uid="{00000000-0005-0000-0000-000032000000}"/>
    <cellStyle name="20% - Énfasis1 4 3 3 2" xfId="1704" xr:uid="{00000000-0005-0000-0000-000033000000}"/>
    <cellStyle name="20% - Énfasis1 4 3 4" xfId="1515" xr:uid="{00000000-0005-0000-0000-000034000000}"/>
    <cellStyle name="20% - Énfasis1 4 4" xfId="1079" xr:uid="{00000000-0005-0000-0000-000035000000}"/>
    <cellStyle name="20% - Énfasis1 4 4 2" xfId="1538" xr:uid="{00000000-0005-0000-0000-000036000000}"/>
    <cellStyle name="20% - Énfasis1 4 5" xfId="1239" xr:uid="{00000000-0005-0000-0000-000037000000}"/>
    <cellStyle name="20% - Énfasis1 4 5 2" xfId="1703" xr:uid="{00000000-0005-0000-0000-000038000000}"/>
    <cellStyle name="20% - Énfasis1 4 6" xfId="1413" xr:uid="{00000000-0005-0000-0000-000039000000}"/>
    <cellStyle name="20% - Énfasis1 5" xfId="430" xr:uid="{00000000-0005-0000-0000-00003A000000}"/>
    <cellStyle name="20% - Énfasis1 6" xfId="431" xr:uid="{00000000-0005-0000-0000-00003B000000}"/>
    <cellStyle name="20% - Énfasis1 7" xfId="432" xr:uid="{00000000-0005-0000-0000-00003C000000}"/>
    <cellStyle name="20% - Énfasis1 8" xfId="433" xr:uid="{00000000-0005-0000-0000-00003D000000}"/>
    <cellStyle name="20% - Énfasis1 9" xfId="434" xr:uid="{00000000-0005-0000-0000-00003E000000}"/>
    <cellStyle name="20% - Énfasis2" xfId="32" builtinId="34" customBuiltin="1"/>
    <cellStyle name="20% - Énfasis2 10" xfId="435" xr:uid="{00000000-0005-0000-0000-000040000000}"/>
    <cellStyle name="20% - Énfasis2 11" xfId="927" xr:uid="{00000000-0005-0000-0000-000041000000}"/>
    <cellStyle name="20% - Énfasis2 11 2" xfId="1081" xr:uid="{00000000-0005-0000-0000-000042000000}"/>
    <cellStyle name="20% - Énfasis2 11 2 2" xfId="1540" xr:uid="{00000000-0005-0000-0000-000043000000}"/>
    <cellStyle name="20% - Énfasis2 11 3" xfId="1241" xr:uid="{00000000-0005-0000-0000-000044000000}"/>
    <cellStyle name="20% - Énfasis2 11 3 2" xfId="1705" xr:uid="{00000000-0005-0000-0000-000045000000}"/>
    <cellStyle name="20% - Énfasis2 11 4" xfId="1459" xr:uid="{00000000-0005-0000-0000-000046000000}"/>
    <cellStyle name="20% - Énfasis2 12" xfId="1872" xr:uid="{00000000-0005-0000-0000-000047000000}"/>
    <cellStyle name="20% - Énfasis2 2" xfId="354" xr:uid="{00000000-0005-0000-0000-000048000000}"/>
    <cellStyle name="20% - Énfasis2 2 2" xfId="436" xr:uid="{00000000-0005-0000-0000-000049000000}"/>
    <cellStyle name="20% - Énfasis2 2 3" xfId="1018" xr:uid="{00000000-0005-0000-0000-00004A000000}"/>
    <cellStyle name="20% - Énfasis2 2 3 2" xfId="1083" xr:uid="{00000000-0005-0000-0000-00004B000000}"/>
    <cellStyle name="20% - Énfasis2 2 3 2 2" xfId="1542" xr:uid="{00000000-0005-0000-0000-00004C000000}"/>
    <cellStyle name="20% - Énfasis2 2 3 3" xfId="1243" xr:uid="{00000000-0005-0000-0000-00004D000000}"/>
    <cellStyle name="20% - Énfasis2 2 3 3 2" xfId="1707" xr:uid="{00000000-0005-0000-0000-00004E000000}"/>
    <cellStyle name="20% - Énfasis2 2 3 4" xfId="1495" xr:uid="{00000000-0005-0000-0000-00004F000000}"/>
    <cellStyle name="20% - Énfasis2 2 4" xfId="1082" xr:uid="{00000000-0005-0000-0000-000050000000}"/>
    <cellStyle name="20% - Énfasis2 2 4 2" xfId="1541" xr:uid="{00000000-0005-0000-0000-000051000000}"/>
    <cellStyle name="20% - Énfasis2 2 5" xfId="1242" xr:uid="{00000000-0005-0000-0000-000052000000}"/>
    <cellStyle name="20% - Énfasis2 2 5 2" xfId="1706" xr:uid="{00000000-0005-0000-0000-000053000000}"/>
    <cellStyle name="20% - Énfasis2 2 6" xfId="1392" xr:uid="{00000000-0005-0000-0000-000054000000}"/>
    <cellStyle name="20% - Énfasis2 3" xfId="437" xr:uid="{00000000-0005-0000-0000-000055000000}"/>
    <cellStyle name="20% - Énfasis2 4" xfId="438" xr:uid="{00000000-0005-0000-0000-000056000000}"/>
    <cellStyle name="20% - Énfasis2 5" xfId="439" xr:uid="{00000000-0005-0000-0000-000057000000}"/>
    <cellStyle name="20% - Énfasis2 6" xfId="440" xr:uid="{00000000-0005-0000-0000-000058000000}"/>
    <cellStyle name="20% - Énfasis2 7" xfId="441" xr:uid="{00000000-0005-0000-0000-000059000000}"/>
    <cellStyle name="20% - Énfasis2 8" xfId="442" xr:uid="{00000000-0005-0000-0000-00005A000000}"/>
    <cellStyle name="20% - Énfasis2 9" xfId="443" xr:uid="{00000000-0005-0000-0000-00005B000000}"/>
    <cellStyle name="20% - Énfasis3" xfId="36" builtinId="38" customBuiltin="1"/>
    <cellStyle name="20% - Énfasis3 10" xfId="444" xr:uid="{00000000-0005-0000-0000-00005D000000}"/>
    <cellStyle name="20% - Énfasis3 11" xfId="929" xr:uid="{00000000-0005-0000-0000-00005E000000}"/>
    <cellStyle name="20% - Énfasis3 11 2" xfId="1084" xr:uid="{00000000-0005-0000-0000-00005F000000}"/>
    <cellStyle name="20% - Énfasis3 11 2 2" xfId="1543" xr:uid="{00000000-0005-0000-0000-000060000000}"/>
    <cellStyle name="20% - Énfasis3 11 3" xfId="1244" xr:uid="{00000000-0005-0000-0000-000061000000}"/>
    <cellStyle name="20% - Énfasis3 11 3 2" xfId="1708" xr:uid="{00000000-0005-0000-0000-000062000000}"/>
    <cellStyle name="20% - Énfasis3 11 4" xfId="1461" xr:uid="{00000000-0005-0000-0000-000063000000}"/>
    <cellStyle name="20% - Énfasis3 12" xfId="1874" xr:uid="{00000000-0005-0000-0000-000064000000}"/>
    <cellStyle name="20% - Énfasis3 2" xfId="358" xr:uid="{00000000-0005-0000-0000-000065000000}"/>
    <cellStyle name="20% - Énfasis3 2 2" xfId="445" xr:uid="{00000000-0005-0000-0000-000066000000}"/>
    <cellStyle name="20% - Énfasis3 2 3" xfId="1022" xr:uid="{00000000-0005-0000-0000-000067000000}"/>
    <cellStyle name="20% - Énfasis3 2 3 2" xfId="1086" xr:uid="{00000000-0005-0000-0000-000068000000}"/>
    <cellStyle name="20% - Énfasis3 2 3 2 2" xfId="1545" xr:uid="{00000000-0005-0000-0000-000069000000}"/>
    <cellStyle name="20% - Énfasis3 2 3 3" xfId="1246" xr:uid="{00000000-0005-0000-0000-00006A000000}"/>
    <cellStyle name="20% - Énfasis3 2 3 3 2" xfId="1710" xr:uid="{00000000-0005-0000-0000-00006B000000}"/>
    <cellStyle name="20% - Énfasis3 2 3 4" xfId="1497" xr:uid="{00000000-0005-0000-0000-00006C000000}"/>
    <cellStyle name="20% - Énfasis3 2 4" xfId="1085" xr:uid="{00000000-0005-0000-0000-00006D000000}"/>
    <cellStyle name="20% - Énfasis3 2 4 2" xfId="1544" xr:uid="{00000000-0005-0000-0000-00006E000000}"/>
    <cellStyle name="20% - Énfasis3 2 5" xfId="1245" xr:uid="{00000000-0005-0000-0000-00006F000000}"/>
    <cellStyle name="20% - Énfasis3 2 5 2" xfId="1709" xr:uid="{00000000-0005-0000-0000-000070000000}"/>
    <cellStyle name="20% - Énfasis3 2 6" xfId="1394" xr:uid="{00000000-0005-0000-0000-000071000000}"/>
    <cellStyle name="20% - Énfasis3 3" xfId="446" xr:uid="{00000000-0005-0000-0000-000072000000}"/>
    <cellStyle name="20% - Énfasis3 4" xfId="447" xr:uid="{00000000-0005-0000-0000-000073000000}"/>
    <cellStyle name="20% - Énfasis3 5" xfId="448" xr:uid="{00000000-0005-0000-0000-000074000000}"/>
    <cellStyle name="20% - Énfasis3 6" xfId="449" xr:uid="{00000000-0005-0000-0000-000075000000}"/>
    <cellStyle name="20% - Énfasis3 7" xfId="450" xr:uid="{00000000-0005-0000-0000-000076000000}"/>
    <cellStyle name="20% - Énfasis3 8" xfId="451" xr:uid="{00000000-0005-0000-0000-000077000000}"/>
    <cellStyle name="20% - Énfasis3 9" xfId="452" xr:uid="{00000000-0005-0000-0000-000078000000}"/>
    <cellStyle name="20% - Énfasis4" xfId="40" builtinId="42" customBuiltin="1"/>
    <cellStyle name="20% - Énfasis4 10" xfId="453" xr:uid="{00000000-0005-0000-0000-00007A000000}"/>
    <cellStyle name="20% - Énfasis4 11" xfId="931" xr:uid="{00000000-0005-0000-0000-00007B000000}"/>
    <cellStyle name="20% - Énfasis4 11 2" xfId="1087" xr:uid="{00000000-0005-0000-0000-00007C000000}"/>
    <cellStyle name="20% - Énfasis4 11 2 2" xfId="1546" xr:uid="{00000000-0005-0000-0000-00007D000000}"/>
    <cellStyle name="20% - Énfasis4 11 3" xfId="1247" xr:uid="{00000000-0005-0000-0000-00007E000000}"/>
    <cellStyle name="20% - Énfasis4 11 3 2" xfId="1711" xr:uid="{00000000-0005-0000-0000-00007F000000}"/>
    <cellStyle name="20% - Énfasis4 11 4" xfId="1463" xr:uid="{00000000-0005-0000-0000-000080000000}"/>
    <cellStyle name="20% - Énfasis4 12" xfId="1876" xr:uid="{00000000-0005-0000-0000-000081000000}"/>
    <cellStyle name="20% - Énfasis4 2" xfId="362" xr:uid="{00000000-0005-0000-0000-000082000000}"/>
    <cellStyle name="20% - Énfasis4 2 2" xfId="454" xr:uid="{00000000-0005-0000-0000-000083000000}"/>
    <cellStyle name="20% - Énfasis4 2 3" xfId="1026" xr:uid="{00000000-0005-0000-0000-000084000000}"/>
    <cellStyle name="20% - Énfasis4 2 3 2" xfId="1089" xr:uid="{00000000-0005-0000-0000-000085000000}"/>
    <cellStyle name="20% - Énfasis4 2 3 2 2" xfId="1548" xr:uid="{00000000-0005-0000-0000-000086000000}"/>
    <cellStyle name="20% - Énfasis4 2 3 3" xfId="1249" xr:uid="{00000000-0005-0000-0000-000087000000}"/>
    <cellStyle name="20% - Énfasis4 2 3 3 2" xfId="1713" xr:uid="{00000000-0005-0000-0000-000088000000}"/>
    <cellStyle name="20% - Énfasis4 2 3 4" xfId="1499" xr:uid="{00000000-0005-0000-0000-000089000000}"/>
    <cellStyle name="20% - Énfasis4 2 4" xfId="1088" xr:uid="{00000000-0005-0000-0000-00008A000000}"/>
    <cellStyle name="20% - Énfasis4 2 4 2" xfId="1547" xr:uid="{00000000-0005-0000-0000-00008B000000}"/>
    <cellStyle name="20% - Énfasis4 2 5" xfId="1248" xr:uid="{00000000-0005-0000-0000-00008C000000}"/>
    <cellStyle name="20% - Énfasis4 2 5 2" xfId="1712" xr:uid="{00000000-0005-0000-0000-00008D000000}"/>
    <cellStyle name="20% - Énfasis4 2 6" xfId="1396" xr:uid="{00000000-0005-0000-0000-00008E000000}"/>
    <cellStyle name="20% - Énfasis4 3" xfId="455" xr:uid="{00000000-0005-0000-0000-00008F000000}"/>
    <cellStyle name="20% - Énfasis4 4" xfId="456" xr:uid="{00000000-0005-0000-0000-000090000000}"/>
    <cellStyle name="20% - Énfasis4 5" xfId="457" xr:uid="{00000000-0005-0000-0000-000091000000}"/>
    <cellStyle name="20% - Énfasis4 6" xfId="458" xr:uid="{00000000-0005-0000-0000-000092000000}"/>
    <cellStyle name="20% - Énfasis4 7" xfId="459" xr:uid="{00000000-0005-0000-0000-000093000000}"/>
    <cellStyle name="20% - Énfasis4 8" xfId="460" xr:uid="{00000000-0005-0000-0000-000094000000}"/>
    <cellStyle name="20% - Énfasis4 9" xfId="461" xr:uid="{00000000-0005-0000-0000-000095000000}"/>
    <cellStyle name="20% - Énfasis5" xfId="44" builtinId="46" customBuiltin="1"/>
    <cellStyle name="20% - Énfasis5 10" xfId="462" xr:uid="{00000000-0005-0000-0000-000097000000}"/>
    <cellStyle name="20% - Énfasis5 11" xfId="933" xr:uid="{00000000-0005-0000-0000-000098000000}"/>
    <cellStyle name="20% - Énfasis5 11 2" xfId="1090" xr:uid="{00000000-0005-0000-0000-000099000000}"/>
    <cellStyle name="20% - Énfasis5 11 2 2" xfId="1549" xr:uid="{00000000-0005-0000-0000-00009A000000}"/>
    <cellStyle name="20% - Énfasis5 11 3" xfId="1250" xr:uid="{00000000-0005-0000-0000-00009B000000}"/>
    <cellStyle name="20% - Énfasis5 11 3 2" xfId="1714" xr:uid="{00000000-0005-0000-0000-00009C000000}"/>
    <cellStyle name="20% - Énfasis5 11 4" xfId="1465" xr:uid="{00000000-0005-0000-0000-00009D000000}"/>
    <cellStyle name="20% - Énfasis5 12" xfId="1878" xr:uid="{00000000-0005-0000-0000-00009E000000}"/>
    <cellStyle name="20% - Énfasis5 2" xfId="366" xr:uid="{00000000-0005-0000-0000-00009F000000}"/>
    <cellStyle name="20% - Énfasis5 2 2" xfId="463" xr:uid="{00000000-0005-0000-0000-0000A0000000}"/>
    <cellStyle name="20% - Énfasis5 2 3" xfId="1030" xr:uid="{00000000-0005-0000-0000-0000A1000000}"/>
    <cellStyle name="20% - Énfasis5 2 3 2" xfId="1092" xr:uid="{00000000-0005-0000-0000-0000A2000000}"/>
    <cellStyle name="20% - Énfasis5 2 3 2 2" xfId="1551" xr:uid="{00000000-0005-0000-0000-0000A3000000}"/>
    <cellStyle name="20% - Énfasis5 2 3 3" xfId="1252" xr:uid="{00000000-0005-0000-0000-0000A4000000}"/>
    <cellStyle name="20% - Énfasis5 2 3 3 2" xfId="1716" xr:uid="{00000000-0005-0000-0000-0000A5000000}"/>
    <cellStyle name="20% - Énfasis5 2 3 4" xfId="1501" xr:uid="{00000000-0005-0000-0000-0000A6000000}"/>
    <cellStyle name="20% - Énfasis5 2 4" xfId="1091" xr:uid="{00000000-0005-0000-0000-0000A7000000}"/>
    <cellStyle name="20% - Énfasis5 2 4 2" xfId="1550" xr:uid="{00000000-0005-0000-0000-0000A8000000}"/>
    <cellStyle name="20% - Énfasis5 2 5" xfId="1251" xr:uid="{00000000-0005-0000-0000-0000A9000000}"/>
    <cellStyle name="20% - Énfasis5 2 5 2" xfId="1715" xr:uid="{00000000-0005-0000-0000-0000AA000000}"/>
    <cellStyle name="20% - Énfasis5 2 6" xfId="1398" xr:uid="{00000000-0005-0000-0000-0000AB000000}"/>
    <cellStyle name="20% - Énfasis5 3" xfId="464" xr:uid="{00000000-0005-0000-0000-0000AC000000}"/>
    <cellStyle name="20% - Énfasis5 4" xfId="465" xr:uid="{00000000-0005-0000-0000-0000AD000000}"/>
    <cellStyle name="20% - Énfasis5 5" xfId="466" xr:uid="{00000000-0005-0000-0000-0000AE000000}"/>
    <cellStyle name="20% - Énfasis5 6" xfId="467" xr:uid="{00000000-0005-0000-0000-0000AF000000}"/>
    <cellStyle name="20% - Énfasis5 7" xfId="468" xr:uid="{00000000-0005-0000-0000-0000B0000000}"/>
    <cellStyle name="20% - Énfasis5 8" xfId="469" xr:uid="{00000000-0005-0000-0000-0000B1000000}"/>
    <cellStyle name="20% - Énfasis5 9" xfId="470" xr:uid="{00000000-0005-0000-0000-0000B2000000}"/>
    <cellStyle name="20% - Énfasis6" xfId="48" builtinId="50" customBuiltin="1"/>
    <cellStyle name="20% - Énfasis6 10" xfId="471" xr:uid="{00000000-0005-0000-0000-0000B4000000}"/>
    <cellStyle name="20% - Énfasis6 11" xfId="935" xr:uid="{00000000-0005-0000-0000-0000B5000000}"/>
    <cellStyle name="20% - Énfasis6 11 2" xfId="1093" xr:uid="{00000000-0005-0000-0000-0000B6000000}"/>
    <cellStyle name="20% - Énfasis6 11 2 2" xfId="1552" xr:uid="{00000000-0005-0000-0000-0000B7000000}"/>
    <cellStyle name="20% - Énfasis6 11 3" xfId="1253" xr:uid="{00000000-0005-0000-0000-0000B8000000}"/>
    <cellStyle name="20% - Énfasis6 11 3 2" xfId="1717" xr:uid="{00000000-0005-0000-0000-0000B9000000}"/>
    <cellStyle name="20% - Énfasis6 11 4" xfId="1467" xr:uid="{00000000-0005-0000-0000-0000BA000000}"/>
    <cellStyle name="20% - Énfasis6 12" xfId="1880" xr:uid="{00000000-0005-0000-0000-0000BB000000}"/>
    <cellStyle name="20% - Énfasis6 2" xfId="370" xr:uid="{00000000-0005-0000-0000-0000BC000000}"/>
    <cellStyle name="20% - Énfasis6 2 2" xfId="472" xr:uid="{00000000-0005-0000-0000-0000BD000000}"/>
    <cellStyle name="20% - Énfasis6 2 3" xfId="1034" xr:uid="{00000000-0005-0000-0000-0000BE000000}"/>
    <cellStyle name="20% - Énfasis6 2 3 2" xfId="1095" xr:uid="{00000000-0005-0000-0000-0000BF000000}"/>
    <cellStyle name="20% - Énfasis6 2 3 2 2" xfId="1554" xr:uid="{00000000-0005-0000-0000-0000C0000000}"/>
    <cellStyle name="20% - Énfasis6 2 3 3" xfId="1255" xr:uid="{00000000-0005-0000-0000-0000C1000000}"/>
    <cellStyle name="20% - Énfasis6 2 3 3 2" xfId="1719" xr:uid="{00000000-0005-0000-0000-0000C2000000}"/>
    <cellStyle name="20% - Énfasis6 2 3 4" xfId="1503" xr:uid="{00000000-0005-0000-0000-0000C3000000}"/>
    <cellStyle name="20% - Énfasis6 2 4" xfId="1094" xr:uid="{00000000-0005-0000-0000-0000C4000000}"/>
    <cellStyle name="20% - Énfasis6 2 4 2" xfId="1553" xr:uid="{00000000-0005-0000-0000-0000C5000000}"/>
    <cellStyle name="20% - Énfasis6 2 5" xfId="1254" xr:uid="{00000000-0005-0000-0000-0000C6000000}"/>
    <cellStyle name="20% - Énfasis6 2 5 2" xfId="1718" xr:uid="{00000000-0005-0000-0000-0000C7000000}"/>
    <cellStyle name="20% - Énfasis6 2 6" xfId="1400" xr:uid="{00000000-0005-0000-0000-0000C8000000}"/>
    <cellStyle name="20% - Énfasis6 3" xfId="473" xr:uid="{00000000-0005-0000-0000-0000C9000000}"/>
    <cellStyle name="20% - Énfasis6 4" xfId="474" xr:uid="{00000000-0005-0000-0000-0000CA000000}"/>
    <cellStyle name="20% - Énfasis6 5" xfId="475" xr:uid="{00000000-0005-0000-0000-0000CB000000}"/>
    <cellStyle name="20% - Énfasis6 6" xfId="476" xr:uid="{00000000-0005-0000-0000-0000CC000000}"/>
    <cellStyle name="20% - Énfasis6 7" xfId="477" xr:uid="{00000000-0005-0000-0000-0000CD000000}"/>
    <cellStyle name="20% - Énfasis6 8" xfId="478" xr:uid="{00000000-0005-0000-0000-0000CE000000}"/>
    <cellStyle name="20% - Énfasis6 9" xfId="479" xr:uid="{00000000-0005-0000-0000-0000CF000000}"/>
    <cellStyle name="40% - Accent1" xfId="480" xr:uid="{00000000-0005-0000-0000-0000D0000000}"/>
    <cellStyle name="40% - Accent2" xfId="481" xr:uid="{00000000-0005-0000-0000-0000D1000000}"/>
    <cellStyle name="40% - Accent3" xfId="482" xr:uid="{00000000-0005-0000-0000-0000D2000000}"/>
    <cellStyle name="40% - Accent4" xfId="483" xr:uid="{00000000-0005-0000-0000-0000D3000000}"/>
    <cellStyle name="40% - Accent5" xfId="484" xr:uid="{00000000-0005-0000-0000-0000D4000000}"/>
    <cellStyle name="40% - Accent6" xfId="485" xr:uid="{00000000-0005-0000-0000-0000D5000000}"/>
    <cellStyle name="40% - Énfasis1" xfId="29" builtinId="31" customBuiltin="1"/>
    <cellStyle name="40% - Énfasis1 10" xfId="486" xr:uid="{00000000-0005-0000-0000-0000D7000000}"/>
    <cellStyle name="40% - Énfasis1 11" xfId="926" xr:uid="{00000000-0005-0000-0000-0000D8000000}"/>
    <cellStyle name="40% - Énfasis1 11 2" xfId="1096" xr:uid="{00000000-0005-0000-0000-0000D9000000}"/>
    <cellStyle name="40% - Énfasis1 11 2 2" xfId="1555" xr:uid="{00000000-0005-0000-0000-0000DA000000}"/>
    <cellStyle name="40% - Énfasis1 11 3" xfId="1256" xr:uid="{00000000-0005-0000-0000-0000DB000000}"/>
    <cellStyle name="40% - Énfasis1 11 3 2" xfId="1720" xr:uid="{00000000-0005-0000-0000-0000DC000000}"/>
    <cellStyle name="40% - Énfasis1 11 4" xfId="1458" xr:uid="{00000000-0005-0000-0000-0000DD000000}"/>
    <cellStyle name="40% - Énfasis1 12" xfId="1871" xr:uid="{00000000-0005-0000-0000-0000DE000000}"/>
    <cellStyle name="40% - Énfasis1 2" xfId="351" xr:uid="{00000000-0005-0000-0000-0000DF000000}"/>
    <cellStyle name="40% - Énfasis1 2 2" xfId="487" xr:uid="{00000000-0005-0000-0000-0000E0000000}"/>
    <cellStyle name="40% - Énfasis1 2 3" xfId="1015" xr:uid="{00000000-0005-0000-0000-0000E1000000}"/>
    <cellStyle name="40% - Énfasis1 2 3 2" xfId="1098" xr:uid="{00000000-0005-0000-0000-0000E2000000}"/>
    <cellStyle name="40% - Énfasis1 2 3 2 2" xfId="1557" xr:uid="{00000000-0005-0000-0000-0000E3000000}"/>
    <cellStyle name="40% - Énfasis1 2 3 3" xfId="1258" xr:uid="{00000000-0005-0000-0000-0000E4000000}"/>
    <cellStyle name="40% - Énfasis1 2 3 3 2" xfId="1722" xr:uid="{00000000-0005-0000-0000-0000E5000000}"/>
    <cellStyle name="40% - Énfasis1 2 3 4" xfId="1494" xr:uid="{00000000-0005-0000-0000-0000E6000000}"/>
    <cellStyle name="40% - Énfasis1 2 4" xfId="1097" xr:uid="{00000000-0005-0000-0000-0000E7000000}"/>
    <cellStyle name="40% - Énfasis1 2 4 2" xfId="1556" xr:uid="{00000000-0005-0000-0000-0000E8000000}"/>
    <cellStyle name="40% - Énfasis1 2 5" xfId="1257" xr:uid="{00000000-0005-0000-0000-0000E9000000}"/>
    <cellStyle name="40% - Énfasis1 2 5 2" xfId="1721" xr:uid="{00000000-0005-0000-0000-0000EA000000}"/>
    <cellStyle name="40% - Énfasis1 2 6" xfId="1391" xr:uid="{00000000-0005-0000-0000-0000EB000000}"/>
    <cellStyle name="40% - Énfasis1 3" xfId="385" xr:uid="{00000000-0005-0000-0000-0000EC000000}"/>
    <cellStyle name="40% - Énfasis1 3 2" xfId="488" xr:uid="{00000000-0005-0000-0000-0000ED000000}"/>
    <cellStyle name="40% - Énfasis1 3 3" xfId="1046" xr:uid="{00000000-0005-0000-0000-0000EE000000}"/>
    <cellStyle name="40% - Énfasis1 3 3 2" xfId="1100" xr:uid="{00000000-0005-0000-0000-0000EF000000}"/>
    <cellStyle name="40% - Énfasis1 3 3 2 2" xfId="1559" xr:uid="{00000000-0005-0000-0000-0000F0000000}"/>
    <cellStyle name="40% - Énfasis1 3 3 3" xfId="1260" xr:uid="{00000000-0005-0000-0000-0000F1000000}"/>
    <cellStyle name="40% - Énfasis1 3 3 3 2" xfId="1724" xr:uid="{00000000-0005-0000-0000-0000F2000000}"/>
    <cellStyle name="40% - Énfasis1 3 3 4" xfId="1509" xr:uid="{00000000-0005-0000-0000-0000F3000000}"/>
    <cellStyle name="40% - Énfasis1 3 4" xfId="1099" xr:uid="{00000000-0005-0000-0000-0000F4000000}"/>
    <cellStyle name="40% - Énfasis1 3 4 2" xfId="1558" xr:uid="{00000000-0005-0000-0000-0000F5000000}"/>
    <cellStyle name="40% - Énfasis1 3 5" xfId="1259" xr:uid="{00000000-0005-0000-0000-0000F6000000}"/>
    <cellStyle name="40% - Énfasis1 3 5 2" xfId="1723" xr:uid="{00000000-0005-0000-0000-0000F7000000}"/>
    <cellStyle name="40% - Énfasis1 3 6" xfId="1407" xr:uid="{00000000-0005-0000-0000-0000F8000000}"/>
    <cellStyle name="40% - Énfasis1 4" xfId="394" xr:uid="{00000000-0005-0000-0000-0000F9000000}"/>
    <cellStyle name="40% - Énfasis1 4 2" xfId="489" xr:uid="{00000000-0005-0000-0000-0000FA000000}"/>
    <cellStyle name="40% - Énfasis1 4 3" xfId="1054" xr:uid="{00000000-0005-0000-0000-0000FB000000}"/>
    <cellStyle name="40% - Énfasis1 4 3 2" xfId="1102" xr:uid="{00000000-0005-0000-0000-0000FC000000}"/>
    <cellStyle name="40% - Énfasis1 4 3 2 2" xfId="1561" xr:uid="{00000000-0005-0000-0000-0000FD000000}"/>
    <cellStyle name="40% - Énfasis1 4 3 3" xfId="1262" xr:uid="{00000000-0005-0000-0000-0000FE000000}"/>
    <cellStyle name="40% - Énfasis1 4 3 3 2" xfId="1726" xr:uid="{00000000-0005-0000-0000-0000FF000000}"/>
    <cellStyle name="40% - Énfasis1 4 3 4" xfId="1516" xr:uid="{00000000-0005-0000-0000-000000010000}"/>
    <cellStyle name="40% - Énfasis1 4 4" xfId="1101" xr:uid="{00000000-0005-0000-0000-000001010000}"/>
    <cellStyle name="40% - Énfasis1 4 4 2" xfId="1560" xr:uid="{00000000-0005-0000-0000-000002010000}"/>
    <cellStyle name="40% - Énfasis1 4 5" xfId="1261" xr:uid="{00000000-0005-0000-0000-000003010000}"/>
    <cellStyle name="40% - Énfasis1 4 5 2" xfId="1725" xr:uid="{00000000-0005-0000-0000-000004010000}"/>
    <cellStyle name="40% - Énfasis1 4 6" xfId="1414" xr:uid="{00000000-0005-0000-0000-000005010000}"/>
    <cellStyle name="40% - Énfasis1 5" xfId="490" xr:uid="{00000000-0005-0000-0000-000006010000}"/>
    <cellStyle name="40% - Énfasis1 6" xfId="491" xr:uid="{00000000-0005-0000-0000-000007010000}"/>
    <cellStyle name="40% - Énfasis1 7" xfId="492" xr:uid="{00000000-0005-0000-0000-000008010000}"/>
    <cellStyle name="40% - Énfasis1 8" xfId="493" xr:uid="{00000000-0005-0000-0000-000009010000}"/>
    <cellStyle name="40% - Énfasis1 9" xfId="494" xr:uid="{00000000-0005-0000-0000-00000A010000}"/>
    <cellStyle name="40% - Énfasis2" xfId="33" builtinId="35" customBuiltin="1"/>
    <cellStyle name="40% - Énfasis2 10" xfId="495" xr:uid="{00000000-0005-0000-0000-00000C010000}"/>
    <cellStyle name="40% - Énfasis2 11" xfId="928" xr:uid="{00000000-0005-0000-0000-00000D010000}"/>
    <cellStyle name="40% - Énfasis2 11 2" xfId="1103" xr:uid="{00000000-0005-0000-0000-00000E010000}"/>
    <cellStyle name="40% - Énfasis2 11 2 2" xfId="1562" xr:uid="{00000000-0005-0000-0000-00000F010000}"/>
    <cellStyle name="40% - Énfasis2 11 3" xfId="1263" xr:uid="{00000000-0005-0000-0000-000010010000}"/>
    <cellStyle name="40% - Énfasis2 11 3 2" xfId="1727" xr:uid="{00000000-0005-0000-0000-000011010000}"/>
    <cellStyle name="40% - Énfasis2 11 4" xfId="1460" xr:uid="{00000000-0005-0000-0000-000012010000}"/>
    <cellStyle name="40% - Énfasis2 12" xfId="1873" xr:uid="{00000000-0005-0000-0000-000013010000}"/>
    <cellStyle name="40% - Énfasis2 2" xfId="355" xr:uid="{00000000-0005-0000-0000-000014010000}"/>
    <cellStyle name="40% - Énfasis2 2 2" xfId="496" xr:uid="{00000000-0005-0000-0000-000015010000}"/>
    <cellStyle name="40% - Énfasis2 2 3" xfId="1019" xr:uid="{00000000-0005-0000-0000-000016010000}"/>
    <cellStyle name="40% - Énfasis2 2 3 2" xfId="1105" xr:uid="{00000000-0005-0000-0000-000017010000}"/>
    <cellStyle name="40% - Énfasis2 2 3 2 2" xfId="1564" xr:uid="{00000000-0005-0000-0000-000018010000}"/>
    <cellStyle name="40% - Énfasis2 2 3 3" xfId="1265" xr:uid="{00000000-0005-0000-0000-000019010000}"/>
    <cellStyle name="40% - Énfasis2 2 3 3 2" xfId="1729" xr:uid="{00000000-0005-0000-0000-00001A010000}"/>
    <cellStyle name="40% - Énfasis2 2 3 4" xfId="1496" xr:uid="{00000000-0005-0000-0000-00001B010000}"/>
    <cellStyle name="40% - Énfasis2 2 4" xfId="1104" xr:uid="{00000000-0005-0000-0000-00001C010000}"/>
    <cellStyle name="40% - Énfasis2 2 4 2" xfId="1563" xr:uid="{00000000-0005-0000-0000-00001D010000}"/>
    <cellStyle name="40% - Énfasis2 2 5" xfId="1264" xr:uid="{00000000-0005-0000-0000-00001E010000}"/>
    <cellStyle name="40% - Énfasis2 2 5 2" xfId="1728" xr:uid="{00000000-0005-0000-0000-00001F010000}"/>
    <cellStyle name="40% - Énfasis2 2 6" xfId="1393" xr:uid="{00000000-0005-0000-0000-000020010000}"/>
    <cellStyle name="40% - Énfasis2 3" xfId="497" xr:uid="{00000000-0005-0000-0000-000021010000}"/>
    <cellStyle name="40% - Énfasis2 4" xfId="498" xr:uid="{00000000-0005-0000-0000-000022010000}"/>
    <cellStyle name="40% - Énfasis2 5" xfId="499" xr:uid="{00000000-0005-0000-0000-000023010000}"/>
    <cellStyle name="40% - Énfasis2 6" xfId="500" xr:uid="{00000000-0005-0000-0000-000024010000}"/>
    <cellStyle name="40% - Énfasis2 7" xfId="501" xr:uid="{00000000-0005-0000-0000-000025010000}"/>
    <cellStyle name="40% - Énfasis2 8" xfId="502" xr:uid="{00000000-0005-0000-0000-000026010000}"/>
    <cellStyle name="40% - Énfasis2 9" xfId="503" xr:uid="{00000000-0005-0000-0000-000027010000}"/>
    <cellStyle name="40% - Énfasis3" xfId="37" builtinId="39" customBuiltin="1"/>
    <cellStyle name="40% - Énfasis3 10" xfId="504" xr:uid="{00000000-0005-0000-0000-000029010000}"/>
    <cellStyle name="40% - Énfasis3 11" xfId="930" xr:uid="{00000000-0005-0000-0000-00002A010000}"/>
    <cellStyle name="40% - Énfasis3 11 2" xfId="1106" xr:uid="{00000000-0005-0000-0000-00002B010000}"/>
    <cellStyle name="40% - Énfasis3 11 2 2" xfId="1565" xr:uid="{00000000-0005-0000-0000-00002C010000}"/>
    <cellStyle name="40% - Énfasis3 11 3" xfId="1266" xr:uid="{00000000-0005-0000-0000-00002D010000}"/>
    <cellStyle name="40% - Énfasis3 11 3 2" xfId="1730" xr:uid="{00000000-0005-0000-0000-00002E010000}"/>
    <cellStyle name="40% - Énfasis3 11 4" xfId="1462" xr:uid="{00000000-0005-0000-0000-00002F010000}"/>
    <cellStyle name="40% - Énfasis3 12" xfId="1875" xr:uid="{00000000-0005-0000-0000-000030010000}"/>
    <cellStyle name="40% - Énfasis3 2" xfId="359" xr:uid="{00000000-0005-0000-0000-000031010000}"/>
    <cellStyle name="40% - Énfasis3 2 2" xfId="505" xr:uid="{00000000-0005-0000-0000-000032010000}"/>
    <cellStyle name="40% - Énfasis3 2 3" xfId="1023" xr:uid="{00000000-0005-0000-0000-000033010000}"/>
    <cellStyle name="40% - Énfasis3 2 3 2" xfId="1108" xr:uid="{00000000-0005-0000-0000-000034010000}"/>
    <cellStyle name="40% - Énfasis3 2 3 2 2" xfId="1567" xr:uid="{00000000-0005-0000-0000-000035010000}"/>
    <cellStyle name="40% - Énfasis3 2 3 3" xfId="1268" xr:uid="{00000000-0005-0000-0000-000036010000}"/>
    <cellStyle name="40% - Énfasis3 2 3 3 2" xfId="1732" xr:uid="{00000000-0005-0000-0000-000037010000}"/>
    <cellStyle name="40% - Énfasis3 2 3 4" xfId="1498" xr:uid="{00000000-0005-0000-0000-000038010000}"/>
    <cellStyle name="40% - Énfasis3 2 4" xfId="1107" xr:uid="{00000000-0005-0000-0000-000039010000}"/>
    <cellStyle name="40% - Énfasis3 2 4 2" xfId="1566" xr:uid="{00000000-0005-0000-0000-00003A010000}"/>
    <cellStyle name="40% - Énfasis3 2 5" xfId="1267" xr:uid="{00000000-0005-0000-0000-00003B010000}"/>
    <cellStyle name="40% - Énfasis3 2 5 2" xfId="1731" xr:uid="{00000000-0005-0000-0000-00003C010000}"/>
    <cellStyle name="40% - Énfasis3 2 6" xfId="1395" xr:uid="{00000000-0005-0000-0000-00003D010000}"/>
    <cellStyle name="40% - Énfasis3 3" xfId="506" xr:uid="{00000000-0005-0000-0000-00003E010000}"/>
    <cellStyle name="40% - Énfasis3 4" xfId="507" xr:uid="{00000000-0005-0000-0000-00003F010000}"/>
    <cellStyle name="40% - Énfasis3 5" xfId="508" xr:uid="{00000000-0005-0000-0000-000040010000}"/>
    <cellStyle name="40% - Énfasis3 6" xfId="509" xr:uid="{00000000-0005-0000-0000-000041010000}"/>
    <cellStyle name="40% - Énfasis3 7" xfId="510" xr:uid="{00000000-0005-0000-0000-000042010000}"/>
    <cellStyle name="40% - Énfasis3 8" xfId="511" xr:uid="{00000000-0005-0000-0000-000043010000}"/>
    <cellStyle name="40% - Énfasis3 9" xfId="512" xr:uid="{00000000-0005-0000-0000-000044010000}"/>
    <cellStyle name="40% - Énfasis4" xfId="41" builtinId="43" customBuiltin="1"/>
    <cellStyle name="40% - Énfasis4 10" xfId="513" xr:uid="{00000000-0005-0000-0000-000046010000}"/>
    <cellStyle name="40% - Énfasis4 11" xfId="932" xr:uid="{00000000-0005-0000-0000-000047010000}"/>
    <cellStyle name="40% - Énfasis4 11 2" xfId="1109" xr:uid="{00000000-0005-0000-0000-000048010000}"/>
    <cellStyle name="40% - Énfasis4 11 2 2" xfId="1568" xr:uid="{00000000-0005-0000-0000-000049010000}"/>
    <cellStyle name="40% - Énfasis4 11 3" xfId="1269" xr:uid="{00000000-0005-0000-0000-00004A010000}"/>
    <cellStyle name="40% - Énfasis4 11 3 2" xfId="1733" xr:uid="{00000000-0005-0000-0000-00004B010000}"/>
    <cellStyle name="40% - Énfasis4 11 4" xfId="1464" xr:uid="{00000000-0005-0000-0000-00004C010000}"/>
    <cellStyle name="40% - Énfasis4 12" xfId="1877" xr:uid="{00000000-0005-0000-0000-00004D010000}"/>
    <cellStyle name="40% - Énfasis4 2" xfId="363" xr:uid="{00000000-0005-0000-0000-00004E010000}"/>
    <cellStyle name="40% - Énfasis4 2 2" xfId="514" xr:uid="{00000000-0005-0000-0000-00004F010000}"/>
    <cellStyle name="40% - Énfasis4 2 3" xfId="1027" xr:uid="{00000000-0005-0000-0000-000050010000}"/>
    <cellStyle name="40% - Énfasis4 2 3 2" xfId="1111" xr:uid="{00000000-0005-0000-0000-000051010000}"/>
    <cellStyle name="40% - Énfasis4 2 3 2 2" xfId="1570" xr:uid="{00000000-0005-0000-0000-000052010000}"/>
    <cellStyle name="40% - Énfasis4 2 3 3" xfId="1271" xr:uid="{00000000-0005-0000-0000-000053010000}"/>
    <cellStyle name="40% - Énfasis4 2 3 3 2" xfId="1735" xr:uid="{00000000-0005-0000-0000-000054010000}"/>
    <cellStyle name="40% - Énfasis4 2 3 4" xfId="1500" xr:uid="{00000000-0005-0000-0000-000055010000}"/>
    <cellStyle name="40% - Énfasis4 2 4" xfId="1110" xr:uid="{00000000-0005-0000-0000-000056010000}"/>
    <cellStyle name="40% - Énfasis4 2 4 2" xfId="1569" xr:uid="{00000000-0005-0000-0000-000057010000}"/>
    <cellStyle name="40% - Énfasis4 2 5" xfId="1270" xr:uid="{00000000-0005-0000-0000-000058010000}"/>
    <cellStyle name="40% - Énfasis4 2 5 2" xfId="1734" xr:uid="{00000000-0005-0000-0000-000059010000}"/>
    <cellStyle name="40% - Énfasis4 2 6" xfId="1397" xr:uid="{00000000-0005-0000-0000-00005A010000}"/>
    <cellStyle name="40% - Énfasis4 3" xfId="515" xr:uid="{00000000-0005-0000-0000-00005B010000}"/>
    <cellStyle name="40% - Énfasis4 4" xfId="516" xr:uid="{00000000-0005-0000-0000-00005C010000}"/>
    <cellStyle name="40% - Énfasis4 5" xfId="517" xr:uid="{00000000-0005-0000-0000-00005D010000}"/>
    <cellStyle name="40% - Énfasis4 6" xfId="518" xr:uid="{00000000-0005-0000-0000-00005E010000}"/>
    <cellStyle name="40% - Énfasis4 7" xfId="519" xr:uid="{00000000-0005-0000-0000-00005F010000}"/>
    <cellStyle name="40% - Énfasis4 8" xfId="520" xr:uid="{00000000-0005-0000-0000-000060010000}"/>
    <cellStyle name="40% - Énfasis4 9" xfId="521" xr:uid="{00000000-0005-0000-0000-000061010000}"/>
    <cellStyle name="40% - Énfasis5" xfId="45" builtinId="47" customBuiltin="1"/>
    <cellStyle name="40% - Énfasis5 10" xfId="522" xr:uid="{00000000-0005-0000-0000-000063010000}"/>
    <cellStyle name="40% - Énfasis5 11" xfId="934" xr:uid="{00000000-0005-0000-0000-000064010000}"/>
    <cellStyle name="40% - Énfasis5 11 2" xfId="1112" xr:uid="{00000000-0005-0000-0000-000065010000}"/>
    <cellStyle name="40% - Énfasis5 11 2 2" xfId="1571" xr:uid="{00000000-0005-0000-0000-000066010000}"/>
    <cellStyle name="40% - Énfasis5 11 3" xfId="1272" xr:uid="{00000000-0005-0000-0000-000067010000}"/>
    <cellStyle name="40% - Énfasis5 11 3 2" xfId="1736" xr:uid="{00000000-0005-0000-0000-000068010000}"/>
    <cellStyle name="40% - Énfasis5 11 4" xfId="1466" xr:uid="{00000000-0005-0000-0000-000069010000}"/>
    <cellStyle name="40% - Énfasis5 12" xfId="1879" xr:uid="{00000000-0005-0000-0000-00006A010000}"/>
    <cellStyle name="40% - Énfasis5 2" xfId="367" xr:uid="{00000000-0005-0000-0000-00006B010000}"/>
    <cellStyle name="40% - Énfasis5 2 2" xfId="523" xr:uid="{00000000-0005-0000-0000-00006C010000}"/>
    <cellStyle name="40% - Énfasis5 2 3" xfId="1031" xr:uid="{00000000-0005-0000-0000-00006D010000}"/>
    <cellStyle name="40% - Énfasis5 2 3 2" xfId="1114" xr:uid="{00000000-0005-0000-0000-00006E010000}"/>
    <cellStyle name="40% - Énfasis5 2 3 2 2" xfId="1573" xr:uid="{00000000-0005-0000-0000-00006F010000}"/>
    <cellStyle name="40% - Énfasis5 2 3 3" xfId="1274" xr:uid="{00000000-0005-0000-0000-000070010000}"/>
    <cellStyle name="40% - Énfasis5 2 3 3 2" xfId="1738" xr:uid="{00000000-0005-0000-0000-000071010000}"/>
    <cellStyle name="40% - Énfasis5 2 3 4" xfId="1502" xr:uid="{00000000-0005-0000-0000-000072010000}"/>
    <cellStyle name="40% - Énfasis5 2 4" xfId="1113" xr:uid="{00000000-0005-0000-0000-000073010000}"/>
    <cellStyle name="40% - Énfasis5 2 4 2" xfId="1572" xr:uid="{00000000-0005-0000-0000-000074010000}"/>
    <cellStyle name="40% - Énfasis5 2 5" xfId="1273" xr:uid="{00000000-0005-0000-0000-000075010000}"/>
    <cellStyle name="40% - Énfasis5 2 5 2" xfId="1737" xr:uid="{00000000-0005-0000-0000-000076010000}"/>
    <cellStyle name="40% - Énfasis5 2 6" xfId="1399" xr:uid="{00000000-0005-0000-0000-000077010000}"/>
    <cellStyle name="40% - Énfasis5 3" xfId="524" xr:uid="{00000000-0005-0000-0000-000078010000}"/>
    <cellStyle name="40% - Énfasis5 4" xfId="525" xr:uid="{00000000-0005-0000-0000-000079010000}"/>
    <cellStyle name="40% - Énfasis5 5" xfId="526" xr:uid="{00000000-0005-0000-0000-00007A010000}"/>
    <cellStyle name="40% - Énfasis5 6" xfId="527" xr:uid="{00000000-0005-0000-0000-00007B010000}"/>
    <cellStyle name="40% - Énfasis5 7" xfId="528" xr:uid="{00000000-0005-0000-0000-00007C010000}"/>
    <cellStyle name="40% - Énfasis5 8" xfId="529" xr:uid="{00000000-0005-0000-0000-00007D010000}"/>
    <cellStyle name="40% - Énfasis5 9" xfId="530" xr:uid="{00000000-0005-0000-0000-00007E010000}"/>
    <cellStyle name="40% - Énfasis6" xfId="49" builtinId="51" customBuiltin="1"/>
    <cellStyle name="40% - Énfasis6 10" xfId="531" xr:uid="{00000000-0005-0000-0000-000080010000}"/>
    <cellStyle name="40% - Énfasis6 11" xfId="936" xr:uid="{00000000-0005-0000-0000-000081010000}"/>
    <cellStyle name="40% - Énfasis6 11 2" xfId="1115" xr:uid="{00000000-0005-0000-0000-000082010000}"/>
    <cellStyle name="40% - Énfasis6 11 2 2" xfId="1574" xr:uid="{00000000-0005-0000-0000-000083010000}"/>
    <cellStyle name="40% - Énfasis6 11 3" xfId="1275" xr:uid="{00000000-0005-0000-0000-000084010000}"/>
    <cellStyle name="40% - Énfasis6 11 3 2" xfId="1739" xr:uid="{00000000-0005-0000-0000-000085010000}"/>
    <cellStyle name="40% - Énfasis6 11 4" xfId="1468" xr:uid="{00000000-0005-0000-0000-000086010000}"/>
    <cellStyle name="40% - Énfasis6 12" xfId="1881" xr:uid="{00000000-0005-0000-0000-000087010000}"/>
    <cellStyle name="40% - Énfasis6 2" xfId="371" xr:uid="{00000000-0005-0000-0000-000088010000}"/>
    <cellStyle name="40% - Énfasis6 2 2" xfId="532" xr:uid="{00000000-0005-0000-0000-000089010000}"/>
    <cellStyle name="40% - Énfasis6 2 3" xfId="1035" xr:uid="{00000000-0005-0000-0000-00008A010000}"/>
    <cellStyle name="40% - Énfasis6 2 3 2" xfId="1117" xr:uid="{00000000-0005-0000-0000-00008B010000}"/>
    <cellStyle name="40% - Énfasis6 2 3 2 2" xfId="1576" xr:uid="{00000000-0005-0000-0000-00008C010000}"/>
    <cellStyle name="40% - Énfasis6 2 3 3" xfId="1277" xr:uid="{00000000-0005-0000-0000-00008D010000}"/>
    <cellStyle name="40% - Énfasis6 2 3 3 2" xfId="1741" xr:uid="{00000000-0005-0000-0000-00008E010000}"/>
    <cellStyle name="40% - Énfasis6 2 3 4" xfId="1504" xr:uid="{00000000-0005-0000-0000-00008F010000}"/>
    <cellStyle name="40% - Énfasis6 2 4" xfId="1116" xr:uid="{00000000-0005-0000-0000-000090010000}"/>
    <cellStyle name="40% - Énfasis6 2 4 2" xfId="1575" xr:uid="{00000000-0005-0000-0000-000091010000}"/>
    <cellStyle name="40% - Énfasis6 2 5" xfId="1276" xr:uid="{00000000-0005-0000-0000-000092010000}"/>
    <cellStyle name="40% - Énfasis6 2 5 2" xfId="1740" xr:uid="{00000000-0005-0000-0000-000093010000}"/>
    <cellStyle name="40% - Énfasis6 2 6" xfId="1401" xr:uid="{00000000-0005-0000-0000-000094010000}"/>
    <cellStyle name="40% - Énfasis6 3" xfId="533" xr:uid="{00000000-0005-0000-0000-000095010000}"/>
    <cellStyle name="40% - Énfasis6 4" xfId="534" xr:uid="{00000000-0005-0000-0000-000096010000}"/>
    <cellStyle name="40% - Énfasis6 5" xfId="535" xr:uid="{00000000-0005-0000-0000-000097010000}"/>
    <cellStyle name="40% - Énfasis6 6" xfId="536" xr:uid="{00000000-0005-0000-0000-000098010000}"/>
    <cellStyle name="40% - Énfasis6 7" xfId="537" xr:uid="{00000000-0005-0000-0000-000099010000}"/>
    <cellStyle name="40% - Énfasis6 8" xfId="538" xr:uid="{00000000-0005-0000-0000-00009A010000}"/>
    <cellStyle name="40% - Énfasis6 9" xfId="539" xr:uid="{00000000-0005-0000-0000-00009B010000}"/>
    <cellStyle name="60% - Accent1" xfId="540" xr:uid="{00000000-0005-0000-0000-00009C010000}"/>
    <cellStyle name="60% - Accent2" xfId="541" xr:uid="{00000000-0005-0000-0000-00009D010000}"/>
    <cellStyle name="60% - Accent3" xfId="542" xr:uid="{00000000-0005-0000-0000-00009E010000}"/>
    <cellStyle name="60% - Accent4" xfId="543" xr:uid="{00000000-0005-0000-0000-00009F010000}"/>
    <cellStyle name="60% - Accent5" xfId="544" xr:uid="{00000000-0005-0000-0000-0000A0010000}"/>
    <cellStyle name="60% - Accent6" xfId="545" xr:uid="{00000000-0005-0000-0000-0000A1010000}"/>
    <cellStyle name="60% - Énfasis1" xfId="30" builtinId="32" customBuiltin="1"/>
    <cellStyle name="60% - Énfasis1 10" xfId="546" xr:uid="{00000000-0005-0000-0000-0000A3010000}"/>
    <cellStyle name="60% - Énfasis1 2" xfId="352" xr:uid="{00000000-0005-0000-0000-0000A4010000}"/>
    <cellStyle name="60% - Énfasis1 2 2" xfId="548" xr:uid="{00000000-0005-0000-0000-0000A5010000}"/>
    <cellStyle name="60% - Énfasis1 2 3" xfId="549" xr:uid="{00000000-0005-0000-0000-0000A6010000}"/>
    <cellStyle name="60% - Énfasis1 2 4" xfId="547" xr:uid="{00000000-0005-0000-0000-0000A7010000}"/>
    <cellStyle name="60% - Énfasis1 2 5" xfId="1016" xr:uid="{00000000-0005-0000-0000-0000A8010000}"/>
    <cellStyle name="60% - Énfasis1 3" xfId="550" xr:uid="{00000000-0005-0000-0000-0000A9010000}"/>
    <cellStyle name="60% - Énfasis1 4" xfId="551" xr:uid="{00000000-0005-0000-0000-0000AA010000}"/>
    <cellStyle name="60% - Énfasis1 5" xfId="552" xr:uid="{00000000-0005-0000-0000-0000AB010000}"/>
    <cellStyle name="60% - Énfasis1 6" xfId="553" xr:uid="{00000000-0005-0000-0000-0000AC010000}"/>
    <cellStyle name="60% - Énfasis1 7" xfId="554" xr:uid="{00000000-0005-0000-0000-0000AD010000}"/>
    <cellStyle name="60% - Énfasis1 8" xfId="555" xr:uid="{00000000-0005-0000-0000-0000AE010000}"/>
    <cellStyle name="60% - Énfasis1 9" xfId="556" xr:uid="{00000000-0005-0000-0000-0000AF010000}"/>
    <cellStyle name="60% - Énfasis2" xfId="34" builtinId="36" customBuiltin="1"/>
    <cellStyle name="60% - Énfasis2 10" xfId="557" xr:uid="{00000000-0005-0000-0000-0000B1010000}"/>
    <cellStyle name="60% - Énfasis2 2" xfId="356" xr:uid="{00000000-0005-0000-0000-0000B2010000}"/>
    <cellStyle name="60% - Énfasis2 2 2" xfId="558" xr:uid="{00000000-0005-0000-0000-0000B3010000}"/>
    <cellStyle name="60% - Énfasis2 2 3" xfId="1020" xr:uid="{00000000-0005-0000-0000-0000B4010000}"/>
    <cellStyle name="60% - Énfasis2 3" xfId="559" xr:uid="{00000000-0005-0000-0000-0000B5010000}"/>
    <cellStyle name="60% - Énfasis2 4" xfId="560" xr:uid="{00000000-0005-0000-0000-0000B6010000}"/>
    <cellStyle name="60% - Énfasis2 5" xfId="561" xr:uid="{00000000-0005-0000-0000-0000B7010000}"/>
    <cellStyle name="60% - Énfasis2 6" xfId="562" xr:uid="{00000000-0005-0000-0000-0000B8010000}"/>
    <cellStyle name="60% - Énfasis2 7" xfId="563" xr:uid="{00000000-0005-0000-0000-0000B9010000}"/>
    <cellStyle name="60% - Énfasis2 8" xfId="564" xr:uid="{00000000-0005-0000-0000-0000BA010000}"/>
    <cellStyle name="60% - Énfasis2 9" xfId="565" xr:uid="{00000000-0005-0000-0000-0000BB010000}"/>
    <cellStyle name="60% - Énfasis3" xfId="38" builtinId="40" customBuiltin="1"/>
    <cellStyle name="60% - Énfasis3 10" xfId="566" xr:uid="{00000000-0005-0000-0000-0000BD010000}"/>
    <cellStyle name="60% - Énfasis3 2" xfId="360" xr:uid="{00000000-0005-0000-0000-0000BE010000}"/>
    <cellStyle name="60% - Énfasis3 2 2" xfId="567" xr:uid="{00000000-0005-0000-0000-0000BF010000}"/>
    <cellStyle name="60% - Énfasis3 2 3" xfId="1024" xr:uid="{00000000-0005-0000-0000-0000C0010000}"/>
    <cellStyle name="60% - Énfasis3 3" xfId="568" xr:uid="{00000000-0005-0000-0000-0000C1010000}"/>
    <cellStyle name="60% - Énfasis3 4" xfId="569" xr:uid="{00000000-0005-0000-0000-0000C2010000}"/>
    <cellStyle name="60% - Énfasis3 5" xfId="570" xr:uid="{00000000-0005-0000-0000-0000C3010000}"/>
    <cellStyle name="60% - Énfasis3 6" xfId="571" xr:uid="{00000000-0005-0000-0000-0000C4010000}"/>
    <cellStyle name="60% - Énfasis3 7" xfId="572" xr:uid="{00000000-0005-0000-0000-0000C5010000}"/>
    <cellStyle name="60% - Énfasis3 8" xfId="573" xr:uid="{00000000-0005-0000-0000-0000C6010000}"/>
    <cellStyle name="60% - Énfasis3 9" xfId="574" xr:uid="{00000000-0005-0000-0000-0000C7010000}"/>
    <cellStyle name="60% - Énfasis4" xfId="42" builtinId="44" customBuiltin="1"/>
    <cellStyle name="60% - Énfasis4 10" xfId="575" xr:uid="{00000000-0005-0000-0000-0000C9010000}"/>
    <cellStyle name="60% - Énfasis4 2" xfId="364" xr:uid="{00000000-0005-0000-0000-0000CA010000}"/>
    <cellStyle name="60% - Énfasis4 2 2" xfId="576" xr:uid="{00000000-0005-0000-0000-0000CB010000}"/>
    <cellStyle name="60% - Énfasis4 2 3" xfId="1028" xr:uid="{00000000-0005-0000-0000-0000CC010000}"/>
    <cellStyle name="60% - Énfasis4 3" xfId="577" xr:uid="{00000000-0005-0000-0000-0000CD010000}"/>
    <cellStyle name="60% - Énfasis4 4" xfId="578" xr:uid="{00000000-0005-0000-0000-0000CE010000}"/>
    <cellStyle name="60% - Énfasis4 5" xfId="579" xr:uid="{00000000-0005-0000-0000-0000CF010000}"/>
    <cellStyle name="60% - Énfasis4 6" xfId="580" xr:uid="{00000000-0005-0000-0000-0000D0010000}"/>
    <cellStyle name="60% - Énfasis4 7" xfId="581" xr:uid="{00000000-0005-0000-0000-0000D1010000}"/>
    <cellStyle name="60% - Énfasis4 8" xfId="582" xr:uid="{00000000-0005-0000-0000-0000D2010000}"/>
    <cellStyle name="60% - Énfasis4 9" xfId="583" xr:uid="{00000000-0005-0000-0000-0000D3010000}"/>
    <cellStyle name="60% - Énfasis5" xfId="46" builtinId="48" customBuiltin="1"/>
    <cellStyle name="60% - Énfasis5 10" xfId="584" xr:uid="{00000000-0005-0000-0000-0000D5010000}"/>
    <cellStyle name="60% - Énfasis5 2" xfId="368" xr:uid="{00000000-0005-0000-0000-0000D6010000}"/>
    <cellStyle name="60% - Énfasis5 2 2" xfId="585" xr:uid="{00000000-0005-0000-0000-0000D7010000}"/>
    <cellStyle name="60% - Énfasis5 2 3" xfId="1032" xr:uid="{00000000-0005-0000-0000-0000D8010000}"/>
    <cellStyle name="60% - Énfasis5 3" xfId="586" xr:uid="{00000000-0005-0000-0000-0000D9010000}"/>
    <cellStyle name="60% - Énfasis5 4" xfId="587" xr:uid="{00000000-0005-0000-0000-0000DA010000}"/>
    <cellStyle name="60% - Énfasis5 5" xfId="588" xr:uid="{00000000-0005-0000-0000-0000DB010000}"/>
    <cellStyle name="60% - Énfasis5 6" xfId="589" xr:uid="{00000000-0005-0000-0000-0000DC010000}"/>
    <cellStyle name="60% - Énfasis5 7" xfId="590" xr:uid="{00000000-0005-0000-0000-0000DD010000}"/>
    <cellStyle name="60% - Énfasis5 8" xfId="591" xr:uid="{00000000-0005-0000-0000-0000DE010000}"/>
    <cellStyle name="60% - Énfasis5 9" xfId="592" xr:uid="{00000000-0005-0000-0000-0000DF010000}"/>
    <cellStyle name="60% - Énfasis6" xfId="50" builtinId="52" customBuiltin="1"/>
    <cellStyle name="60% - Énfasis6 10" xfId="593" xr:uid="{00000000-0005-0000-0000-0000E1010000}"/>
    <cellStyle name="60% - Énfasis6 2" xfId="372" xr:uid="{00000000-0005-0000-0000-0000E2010000}"/>
    <cellStyle name="60% - Énfasis6 2 2" xfId="594" xr:uid="{00000000-0005-0000-0000-0000E3010000}"/>
    <cellStyle name="60% - Énfasis6 2 3" xfId="1036" xr:uid="{00000000-0005-0000-0000-0000E4010000}"/>
    <cellStyle name="60% - Énfasis6 3" xfId="595" xr:uid="{00000000-0005-0000-0000-0000E5010000}"/>
    <cellStyle name="60% - Énfasis6 4" xfId="596" xr:uid="{00000000-0005-0000-0000-0000E6010000}"/>
    <cellStyle name="60% - Énfasis6 5" xfId="597" xr:uid="{00000000-0005-0000-0000-0000E7010000}"/>
    <cellStyle name="60% - Énfasis6 6" xfId="598" xr:uid="{00000000-0005-0000-0000-0000E8010000}"/>
    <cellStyle name="60% - Énfasis6 7" xfId="599" xr:uid="{00000000-0005-0000-0000-0000E9010000}"/>
    <cellStyle name="60% - Énfasis6 8" xfId="600" xr:uid="{00000000-0005-0000-0000-0000EA010000}"/>
    <cellStyle name="60% - Énfasis6 9" xfId="601" xr:uid="{00000000-0005-0000-0000-0000EB010000}"/>
    <cellStyle name="Accent1" xfId="602" xr:uid="{00000000-0005-0000-0000-0000EC010000}"/>
    <cellStyle name="Accent2" xfId="603" xr:uid="{00000000-0005-0000-0000-0000ED010000}"/>
    <cellStyle name="Accent3" xfId="604" xr:uid="{00000000-0005-0000-0000-0000EE010000}"/>
    <cellStyle name="Accent4" xfId="605" xr:uid="{00000000-0005-0000-0000-0000EF010000}"/>
    <cellStyle name="Accent5" xfId="606" xr:uid="{00000000-0005-0000-0000-0000F0010000}"/>
    <cellStyle name="Accent6" xfId="607" xr:uid="{00000000-0005-0000-0000-0000F1010000}"/>
    <cellStyle name="Bad" xfId="608" xr:uid="{00000000-0005-0000-0000-0000F2010000}"/>
    <cellStyle name="Base 0 dec" xfId="66" xr:uid="{00000000-0005-0000-0000-0000F3010000}"/>
    <cellStyle name="Base 0 dec 2" xfId="67" xr:uid="{00000000-0005-0000-0000-0000F4010000}"/>
    <cellStyle name="Base 0 dec 3" xfId="68" xr:uid="{00000000-0005-0000-0000-0000F5010000}"/>
    <cellStyle name="Base 1 dec" xfId="69" xr:uid="{00000000-0005-0000-0000-0000F6010000}"/>
    <cellStyle name="Base 1 dec 2" xfId="70" xr:uid="{00000000-0005-0000-0000-0000F7010000}"/>
    <cellStyle name="Base 1 dec 3" xfId="71" xr:uid="{00000000-0005-0000-0000-0000F8010000}"/>
    <cellStyle name="Base 2 dec" xfId="72" xr:uid="{00000000-0005-0000-0000-0000F9010000}"/>
    <cellStyle name="Base 2 dec 2" xfId="73" xr:uid="{00000000-0005-0000-0000-0000FA010000}"/>
    <cellStyle name="Base 2 dec 3" xfId="74" xr:uid="{00000000-0005-0000-0000-0000FB010000}"/>
    <cellStyle name="Buena 10" xfId="609" xr:uid="{00000000-0005-0000-0000-0000FC010000}"/>
    <cellStyle name="Buena 2" xfId="344" xr:uid="{00000000-0005-0000-0000-0000FD010000}"/>
    <cellStyle name="Buena 2 2" xfId="610" xr:uid="{00000000-0005-0000-0000-0000FE010000}"/>
    <cellStyle name="Buena 2 3" xfId="1008" xr:uid="{00000000-0005-0000-0000-0000FF010000}"/>
    <cellStyle name="Buena 3" xfId="611" xr:uid="{00000000-0005-0000-0000-000000020000}"/>
    <cellStyle name="Buena 4" xfId="612" xr:uid="{00000000-0005-0000-0000-000001020000}"/>
    <cellStyle name="Buena 5" xfId="613" xr:uid="{00000000-0005-0000-0000-000002020000}"/>
    <cellStyle name="Buena 6" xfId="614" xr:uid="{00000000-0005-0000-0000-000003020000}"/>
    <cellStyle name="Buena 7" xfId="615" xr:uid="{00000000-0005-0000-0000-000004020000}"/>
    <cellStyle name="Buena 8" xfId="616" xr:uid="{00000000-0005-0000-0000-000005020000}"/>
    <cellStyle name="Buena 9" xfId="617" xr:uid="{00000000-0005-0000-0000-000006020000}"/>
    <cellStyle name="Bueno" xfId="15" builtinId="26" customBuiltin="1"/>
    <cellStyle name="Calculation" xfId="618" xr:uid="{00000000-0005-0000-0000-000008020000}"/>
    <cellStyle name="Calculation 2" xfId="911" xr:uid="{00000000-0005-0000-0000-000009020000}"/>
    <cellStyle name="Calculation 2 2" xfId="888" xr:uid="{00000000-0005-0000-0000-00000A020000}"/>
    <cellStyle name="Calculation 3" xfId="943" xr:uid="{00000000-0005-0000-0000-00000B020000}"/>
    <cellStyle name="Cálculo" xfId="20" builtinId="22" customBuiltin="1"/>
    <cellStyle name="Cálculo 10" xfId="619" xr:uid="{00000000-0005-0000-0000-00000D020000}"/>
    <cellStyle name="Cálculo 10 2" xfId="946" xr:uid="{00000000-0005-0000-0000-00000E020000}"/>
    <cellStyle name="Cálculo 2" xfId="620" xr:uid="{00000000-0005-0000-0000-00000F020000}"/>
    <cellStyle name="Cálculo 2 2" xfId="947" xr:uid="{00000000-0005-0000-0000-000010020000}"/>
    <cellStyle name="Cálculo 3" xfId="621" xr:uid="{00000000-0005-0000-0000-000011020000}"/>
    <cellStyle name="Cálculo 3 2" xfId="948" xr:uid="{00000000-0005-0000-0000-000012020000}"/>
    <cellStyle name="Cálculo 4" xfId="622" xr:uid="{00000000-0005-0000-0000-000013020000}"/>
    <cellStyle name="Cálculo 4 2" xfId="949" xr:uid="{00000000-0005-0000-0000-000014020000}"/>
    <cellStyle name="Cálculo 5" xfId="623" xr:uid="{00000000-0005-0000-0000-000015020000}"/>
    <cellStyle name="Cálculo 5 2" xfId="950" xr:uid="{00000000-0005-0000-0000-000016020000}"/>
    <cellStyle name="Cálculo 6" xfId="624" xr:uid="{00000000-0005-0000-0000-000017020000}"/>
    <cellStyle name="Cálculo 6 2" xfId="951" xr:uid="{00000000-0005-0000-0000-000018020000}"/>
    <cellStyle name="Cálculo 7" xfId="625" xr:uid="{00000000-0005-0000-0000-000019020000}"/>
    <cellStyle name="Cálculo 7 2" xfId="952" xr:uid="{00000000-0005-0000-0000-00001A020000}"/>
    <cellStyle name="Cálculo 8" xfId="626" xr:uid="{00000000-0005-0000-0000-00001B020000}"/>
    <cellStyle name="Cálculo 8 2" xfId="953" xr:uid="{00000000-0005-0000-0000-00001C020000}"/>
    <cellStyle name="Cálculo 9" xfId="627" xr:uid="{00000000-0005-0000-0000-00001D020000}"/>
    <cellStyle name="Cálculo 9 2" xfId="954" xr:uid="{00000000-0005-0000-0000-00001E020000}"/>
    <cellStyle name="Capitulo" xfId="75" xr:uid="{00000000-0005-0000-0000-00001F020000}"/>
    <cellStyle name="Capitulo 2" xfId="76" xr:uid="{00000000-0005-0000-0000-000020020000}"/>
    <cellStyle name="Celda de comprobación" xfId="22" builtinId="23" customBuiltin="1"/>
    <cellStyle name="Celda de comprobación 10" xfId="628" xr:uid="{00000000-0005-0000-0000-000022020000}"/>
    <cellStyle name="Celda de comprobación 2" xfId="629" xr:uid="{00000000-0005-0000-0000-000023020000}"/>
    <cellStyle name="Celda de comprobación 3" xfId="630" xr:uid="{00000000-0005-0000-0000-000024020000}"/>
    <cellStyle name="Celda de comprobación 4" xfId="631" xr:uid="{00000000-0005-0000-0000-000025020000}"/>
    <cellStyle name="Celda de comprobación 5" xfId="632" xr:uid="{00000000-0005-0000-0000-000026020000}"/>
    <cellStyle name="Celda de comprobación 6" xfId="633" xr:uid="{00000000-0005-0000-0000-000027020000}"/>
    <cellStyle name="Celda de comprobación 7" xfId="634" xr:uid="{00000000-0005-0000-0000-000028020000}"/>
    <cellStyle name="Celda de comprobación 8" xfId="635" xr:uid="{00000000-0005-0000-0000-000029020000}"/>
    <cellStyle name="Celda de comprobación 9" xfId="636" xr:uid="{00000000-0005-0000-0000-00002A020000}"/>
    <cellStyle name="Celda vinculada" xfId="21" builtinId="24" customBuiltin="1"/>
    <cellStyle name="Celda vinculada 10" xfId="637" xr:uid="{00000000-0005-0000-0000-00002C020000}"/>
    <cellStyle name="Celda vinculada 2" xfId="638" xr:uid="{00000000-0005-0000-0000-00002D020000}"/>
    <cellStyle name="Celda vinculada 3" xfId="639" xr:uid="{00000000-0005-0000-0000-00002E020000}"/>
    <cellStyle name="Celda vinculada 4" xfId="640" xr:uid="{00000000-0005-0000-0000-00002F020000}"/>
    <cellStyle name="Celda vinculada 5" xfId="641" xr:uid="{00000000-0005-0000-0000-000030020000}"/>
    <cellStyle name="Celda vinculada 6" xfId="642" xr:uid="{00000000-0005-0000-0000-000031020000}"/>
    <cellStyle name="Celda vinculada 7" xfId="643" xr:uid="{00000000-0005-0000-0000-000032020000}"/>
    <cellStyle name="Celda vinculada 8" xfId="644" xr:uid="{00000000-0005-0000-0000-000033020000}"/>
    <cellStyle name="Celda vinculada 9" xfId="645" xr:uid="{00000000-0005-0000-0000-000034020000}"/>
    <cellStyle name="Check Cell" xfId="646" xr:uid="{00000000-0005-0000-0000-000035020000}"/>
    <cellStyle name="Comma" xfId="647" xr:uid="{00000000-0005-0000-0000-000036020000}"/>
    <cellStyle name="Comma 2" xfId="6" xr:uid="{00000000-0005-0000-0000-000037020000}"/>
    <cellStyle name="Currency" xfId="648" xr:uid="{00000000-0005-0000-0000-000038020000}"/>
    <cellStyle name="Date" xfId="649" xr:uid="{00000000-0005-0000-0000-000039020000}"/>
    <cellStyle name="Descripciones" xfId="77" xr:uid="{00000000-0005-0000-0000-00003A020000}"/>
    <cellStyle name="Enc. der" xfId="78" xr:uid="{00000000-0005-0000-0000-00003B020000}"/>
    <cellStyle name="Enc. izq" xfId="79" xr:uid="{00000000-0005-0000-0000-00003C020000}"/>
    <cellStyle name="Encabezado 1" xfId="12" builtinId="16" customBuiltin="1"/>
    <cellStyle name="Encabezado 4 10" xfId="650" xr:uid="{00000000-0005-0000-0000-00003E020000}"/>
    <cellStyle name="Encabezado 4 2" xfId="335" xr:uid="{00000000-0005-0000-0000-00003F020000}"/>
    <cellStyle name="Encabezado 4 2 2" xfId="651" xr:uid="{00000000-0005-0000-0000-000040020000}"/>
    <cellStyle name="Encabezado 4 2 3" xfId="1007" xr:uid="{00000000-0005-0000-0000-000041020000}"/>
    <cellStyle name="Encabezado 4 2 4" xfId="343" xr:uid="{00000000-0005-0000-0000-000042020000}"/>
    <cellStyle name="Encabezado 4 3" xfId="652" xr:uid="{00000000-0005-0000-0000-000043020000}"/>
    <cellStyle name="Encabezado 4 4" xfId="653" xr:uid="{00000000-0005-0000-0000-000044020000}"/>
    <cellStyle name="Encabezado 4 5" xfId="654" xr:uid="{00000000-0005-0000-0000-000045020000}"/>
    <cellStyle name="Encabezado 4 6" xfId="655" xr:uid="{00000000-0005-0000-0000-000046020000}"/>
    <cellStyle name="Encabezado 4 7" xfId="656" xr:uid="{00000000-0005-0000-0000-000047020000}"/>
    <cellStyle name="Encabezado 4 8" xfId="657" xr:uid="{00000000-0005-0000-0000-000048020000}"/>
    <cellStyle name="Encabezado 4 9" xfId="658" xr:uid="{00000000-0005-0000-0000-000049020000}"/>
    <cellStyle name="Énfasis1" xfId="27" builtinId="29" customBuiltin="1"/>
    <cellStyle name="Énfasis1 10" xfId="659" xr:uid="{00000000-0005-0000-0000-00004B020000}"/>
    <cellStyle name="Énfasis1 2" xfId="349" xr:uid="{00000000-0005-0000-0000-00004C020000}"/>
    <cellStyle name="Énfasis1 2 2" xfId="660" xr:uid="{00000000-0005-0000-0000-00004D020000}"/>
    <cellStyle name="Énfasis1 2 3" xfId="661" xr:uid="{00000000-0005-0000-0000-00004E020000}"/>
    <cellStyle name="Énfasis1 3" xfId="662" xr:uid="{00000000-0005-0000-0000-00004F020000}"/>
    <cellStyle name="Énfasis1 3 2" xfId="663" xr:uid="{00000000-0005-0000-0000-000050020000}"/>
    <cellStyle name="Énfasis1 3 3" xfId="664" xr:uid="{00000000-0005-0000-0000-000051020000}"/>
    <cellStyle name="Énfasis1 4" xfId="665" xr:uid="{00000000-0005-0000-0000-000052020000}"/>
    <cellStyle name="Énfasis1 5" xfId="666" xr:uid="{00000000-0005-0000-0000-000053020000}"/>
    <cellStyle name="Énfasis1 6" xfId="667" xr:uid="{00000000-0005-0000-0000-000054020000}"/>
    <cellStyle name="Énfasis1 7" xfId="668" xr:uid="{00000000-0005-0000-0000-000055020000}"/>
    <cellStyle name="Énfasis1 8" xfId="669" xr:uid="{00000000-0005-0000-0000-000056020000}"/>
    <cellStyle name="Énfasis1 9" xfId="670" xr:uid="{00000000-0005-0000-0000-000057020000}"/>
    <cellStyle name="Énfasis2" xfId="31" builtinId="33" customBuiltin="1"/>
    <cellStyle name="Énfasis2 10" xfId="671" xr:uid="{00000000-0005-0000-0000-000059020000}"/>
    <cellStyle name="Énfasis2 2" xfId="353" xr:uid="{00000000-0005-0000-0000-00005A020000}"/>
    <cellStyle name="Énfasis2 2 2" xfId="672" xr:uid="{00000000-0005-0000-0000-00005B020000}"/>
    <cellStyle name="Énfasis2 2 3" xfId="1017" xr:uid="{00000000-0005-0000-0000-00005C020000}"/>
    <cellStyle name="Énfasis2 3" xfId="673" xr:uid="{00000000-0005-0000-0000-00005D020000}"/>
    <cellStyle name="Énfasis2 4" xfId="674" xr:uid="{00000000-0005-0000-0000-00005E020000}"/>
    <cellStyle name="Énfasis2 5" xfId="675" xr:uid="{00000000-0005-0000-0000-00005F020000}"/>
    <cellStyle name="Énfasis2 6" xfId="676" xr:uid="{00000000-0005-0000-0000-000060020000}"/>
    <cellStyle name="Énfasis2 7" xfId="677" xr:uid="{00000000-0005-0000-0000-000061020000}"/>
    <cellStyle name="Énfasis2 8" xfId="678" xr:uid="{00000000-0005-0000-0000-000062020000}"/>
    <cellStyle name="Énfasis2 9" xfId="679" xr:uid="{00000000-0005-0000-0000-000063020000}"/>
    <cellStyle name="Énfasis3" xfId="35" builtinId="37" customBuiltin="1"/>
    <cellStyle name="Énfasis3 10" xfId="680" xr:uid="{00000000-0005-0000-0000-000065020000}"/>
    <cellStyle name="Énfasis3 2" xfId="357" xr:uid="{00000000-0005-0000-0000-000066020000}"/>
    <cellStyle name="Énfasis3 2 2" xfId="681" xr:uid="{00000000-0005-0000-0000-000067020000}"/>
    <cellStyle name="Énfasis3 2 3" xfId="1021" xr:uid="{00000000-0005-0000-0000-000068020000}"/>
    <cellStyle name="Énfasis3 3" xfId="682" xr:uid="{00000000-0005-0000-0000-000069020000}"/>
    <cellStyle name="Énfasis3 4" xfId="683" xr:uid="{00000000-0005-0000-0000-00006A020000}"/>
    <cellStyle name="Énfasis3 5" xfId="684" xr:uid="{00000000-0005-0000-0000-00006B020000}"/>
    <cellStyle name="Énfasis3 6" xfId="685" xr:uid="{00000000-0005-0000-0000-00006C020000}"/>
    <cellStyle name="Énfasis3 7" xfId="686" xr:uid="{00000000-0005-0000-0000-00006D020000}"/>
    <cellStyle name="Énfasis3 8" xfId="687" xr:uid="{00000000-0005-0000-0000-00006E020000}"/>
    <cellStyle name="Énfasis3 9" xfId="688" xr:uid="{00000000-0005-0000-0000-00006F020000}"/>
    <cellStyle name="Énfasis4" xfId="39" builtinId="41" customBuiltin="1"/>
    <cellStyle name="Énfasis4 10" xfId="689" xr:uid="{00000000-0005-0000-0000-000071020000}"/>
    <cellStyle name="Énfasis4 2" xfId="361" xr:uid="{00000000-0005-0000-0000-000072020000}"/>
    <cellStyle name="Énfasis4 2 2" xfId="690" xr:uid="{00000000-0005-0000-0000-000073020000}"/>
    <cellStyle name="Énfasis4 2 3" xfId="1025" xr:uid="{00000000-0005-0000-0000-000074020000}"/>
    <cellStyle name="Énfasis4 3" xfId="691" xr:uid="{00000000-0005-0000-0000-000075020000}"/>
    <cellStyle name="Énfasis4 4" xfId="692" xr:uid="{00000000-0005-0000-0000-000076020000}"/>
    <cellStyle name="Énfasis4 5" xfId="693" xr:uid="{00000000-0005-0000-0000-000077020000}"/>
    <cellStyle name="Énfasis4 6" xfId="694" xr:uid="{00000000-0005-0000-0000-000078020000}"/>
    <cellStyle name="Énfasis4 7" xfId="695" xr:uid="{00000000-0005-0000-0000-000079020000}"/>
    <cellStyle name="Énfasis4 8" xfId="696" xr:uid="{00000000-0005-0000-0000-00007A020000}"/>
    <cellStyle name="Énfasis4 9" xfId="697" xr:uid="{00000000-0005-0000-0000-00007B020000}"/>
    <cellStyle name="Énfasis5" xfId="43" builtinId="45" customBuiltin="1"/>
    <cellStyle name="Énfasis5 10" xfId="698" xr:uid="{00000000-0005-0000-0000-00007D020000}"/>
    <cellStyle name="Énfasis5 2" xfId="365" xr:uid="{00000000-0005-0000-0000-00007E020000}"/>
    <cellStyle name="Énfasis5 2 2" xfId="699" xr:uid="{00000000-0005-0000-0000-00007F020000}"/>
    <cellStyle name="Énfasis5 2 3" xfId="1029" xr:uid="{00000000-0005-0000-0000-000080020000}"/>
    <cellStyle name="Énfasis5 3" xfId="700" xr:uid="{00000000-0005-0000-0000-000081020000}"/>
    <cellStyle name="Énfasis5 4" xfId="701" xr:uid="{00000000-0005-0000-0000-000082020000}"/>
    <cellStyle name="Énfasis5 5" xfId="702" xr:uid="{00000000-0005-0000-0000-000083020000}"/>
    <cellStyle name="Énfasis5 6" xfId="703" xr:uid="{00000000-0005-0000-0000-000084020000}"/>
    <cellStyle name="Énfasis5 7" xfId="704" xr:uid="{00000000-0005-0000-0000-000085020000}"/>
    <cellStyle name="Énfasis5 8" xfId="705" xr:uid="{00000000-0005-0000-0000-000086020000}"/>
    <cellStyle name="Énfasis5 9" xfId="706" xr:uid="{00000000-0005-0000-0000-000087020000}"/>
    <cellStyle name="Énfasis6" xfId="47" builtinId="49" customBuiltin="1"/>
    <cellStyle name="Énfasis6 10" xfId="707" xr:uid="{00000000-0005-0000-0000-000089020000}"/>
    <cellStyle name="Énfasis6 2" xfId="369" xr:uid="{00000000-0005-0000-0000-00008A020000}"/>
    <cellStyle name="Énfasis6 2 2" xfId="708" xr:uid="{00000000-0005-0000-0000-00008B020000}"/>
    <cellStyle name="Énfasis6 2 3" xfId="1033" xr:uid="{00000000-0005-0000-0000-00008C020000}"/>
    <cellStyle name="Énfasis6 3" xfId="709" xr:uid="{00000000-0005-0000-0000-00008D020000}"/>
    <cellStyle name="Énfasis6 4" xfId="710" xr:uid="{00000000-0005-0000-0000-00008E020000}"/>
    <cellStyle name="Énfasis6 5" xfId="711" xr:uid="{00000000-0005-0000-0000-00008F020000}"/>
    <cellStyle name="Énfasis6 6" xfId="712" xr:uid="{00000000-0005-0000-0000-000090020000}"/>
    <cellStyle name="Énfasis6 7" xfId="713" xr:uid="{00000000-0005-0000-0000-000091020000}"/>
    <cellStyle name="Énfasis6 8" xfId="714" xr:uid="{00000000-0005-0000-0000-000092020000}"/>
    <cellStyle name="Énfasis6 9" xfId="715" xr:uid="{00000000-0005-0000-0000-000093020000}"/>
    <cellStyle name="Entrada" xfId="18" builtinId="20" customBuiltin="1"/>
    <cellStyle name="Entrada 10" xfId="716" xr:uid="{00000000-0005-0000-0000-000095020000}"/>
    <cellStyle name="Entrada 10 2" xfId="955" xr:uid="{00000000-0005-0000-0000-000096020000}"/>
    <cellStyle name="Entrada 2" xfId="717" xr:uid="{00000000-0005-0000-0000-000097020000}"/>
    <cellStyle name="Entrada 2 2" xfId="956" xr:uid="{00000000-0005-0000-0000-000098020000}"/>
    <cellStyle name="Entrada 3" xfId="718" xr:uid="{00000000-0005-0000-0000-000099020000}"/>
    <cellStyle name="Entrada 3 2" xfId="957" xr:uid="{00000000-0005-0000-0000-00009A020000}"/>
    <cellStyle name="Entrada 4" xfId="719" xr:uid="{00000000-0005-0000-0000-00009B020000}"/>
    <cellStyle name="Entrada 4 2" xfId="958" xr:uid="{00000000-0005-0000-0000-00009C020000}"/>
    <cellStyle name="Entrada 5" xfId="720" xr:uid="{00000000-0005-0000-0000-00009D020000}"/>
    <cellStyle name="Entrada 5 2" xfId="959" xr:uid="{00000000-0005-0000-0000-00009E020000}"/>
    <cellStyle name="Entrada 6" xfId="721" xr:uid="{00000000-0005-0000-0000-00009F020000}"/>
    <cellStyle name="Entrada 6 2" xfId="960" xr:uid="{00000000-0005-0000-0000-0000A0020000}"/>
    <cellStyle name="Entrada 7" xfId="722" xr:uid="{00000000-0005-0000-0000-0000A1020000}"/>
    <cellStyle name="Entrada 7 2" xfId="961" xr:uid="{00000000-0005-0000-0000-0000A2020000}"/>
    <cellStyle name="Entrada 8" xfId="723" xr:uid="{00000000-0005-0000-0000-0000A3020000}"/>
    <cellStyle name="Entrada 8 2" xfId="962" xr:uid="{00000000-0005-0000-0000-0000A4020000}"/>
    <cellStyle name="Entrada 9" xfId="724" xr:uid="{00000000-0005-0000-0000-0000A5020000}"/>
    <cellStyle name="Entrada 9 2" xfId="963" xr:uid="{00000000-0005-0000-0000-0000A6020000}"/>
    <cellStyle name="Estilo 1" xfId="725" xr:uid="{00000000-0005-0000-0000-0000A7020000}"/>
    <cellStyle name="Estilo 1 2" xfId="894" xr:uid="{00000000-0005-0000-0000-0000A8020000}"/>
    <cellStyle name="Etiqueta" xfId="80" xr:uid="{00000000-0005-0000-0000-0000A9020000}"/>
    <cellStyle name="Euro" xfId="81" xr:uid="{00000000-0005-0000-0000-0000AA020000}"/>
    <cellStyle name="Euro 2" xfId="889" xr:uid="{00000000-0005-0000-0000-0000AB020000}"/>
    <cellStyle name="Explanatory Text" xfId="726" xr:uid="{00000000-0005-0000-0000-0000AC020000}"/>
    <cellStyle name="F2" xfId="727" xr:uid="{00000000-0005-0000-0000-0000AD020000}"/>
    <cellStyle name="F3" xfId="728" xr:uid="{00000000-0005-0000-0000-0000AE020000}"/>
    <cellStyle name="F4" xfId="729" xr:uid="{00000000-0005-0000-0000-0000AF020000}"/>
    <cellStyle name="F5" xfId="730" xr:uid="{00000000-0005-0000-0000-0000B0020000}"/>
    <cellStyle name="F6" xfId="731" xr:uid="{00000000-0005-0000-0000-0000B1020000}"/>
    <cellStyle name="F7" xfId="732" xr:uid="{00000000-0005-0000-0000-0000B2020000}"/>
    <cellStyle name="F8" xfId="733" xr:uid="{00000000-0005-0000-0000-0000B3020000}"/>
    <cellStyle name="Fixed" xfId="734" xr:uid="{00000000-0005-0000-0000-0000B4020000}"/>
    <cellStyle name="Good" xfId="735" xr:uid="{00000000-0005-0000-0000-0000B5020000}"/>
    <cellStyle name="Heading 1" xfId="736" xr:uid="{00000000-0005-0000-0000-0000B6020000}"/>
    <cellStyle name="Heading 2" xfId="737" xr:uid="{00000000-0005-0000-0000-0000B7020000}"/>
    <cellStyle name="Heading 3" xfId="738" xr:uid="{00000000-0005-0000-0000-0000B8020000}"/>
    <cellStyle name="Heading 4" xfId="739" xr:uid="{00000000-0005-0000-0000-0000B9020000}"/>
    <cellStyle name="Heading1" xfId="740" xr:uid="{00000000-0005-0000-0000-0000BA020000}"/>
    <cellStyle name="Heading2" xfId="741" xr:uid="{00000000-0005-0000-0000-0000BB020000}"/>
    <cellStyle name="Hipervínculo 2" xfId="53" xr:uid="{00000000-0005-0000-0000-0000BC020000}"/>
    <cellStyle name="Hipervínculo 2 2" xfId="82" xr:uid="{00000000-0005-0000-0000-0000BD020000}"/>
    <cellStyle name="Hipervínculo 2 2 2" xfId="83" xr:uid="{00000000-0005-0000-0000-0000BE020000}"/>
    <cellStyle name="Hipervínculo 2 2 3" xfId="374" xr:uid="{00000000-0005-0000-0000-0000BF020000}"/>
    <cellStyle name="Hipervínculo 3" xfId="57" xr:uid="{00000000-0005-0000-0000-0000C0020000}"/>
    <cellStyle name="Hipervínculo 3 2" xfId="84" xr:uid="{00000000-0005-0000-0000-0000C1020000}"/>
    <cellStyle name="Hipervínculo 3 3" xfId="338" xr:uid="{00000000-0005-0000-0000-0000C2020000}"/>
    <cellStyle name="Hipervínculo 4" xfId="85" xr:uid="{00000000-0005-0000-0000-0000C3020000}"/>
    <cellStyle name="Hipervínculo 4 2" xfId="1073" xr:uid="{00000000-0005-0000-0000-0000C4020000}"/>
    <cellStyle name="Hipervínculo 5" xfId="373" xr:uid="{00000000-0005-0000-0000-0000C5020000}"/>
    <cellStyle name="Hipervínculo 6" xfId="51" xr:uid="{00000000-0005-0000-0000-0000C6020000}"/>
    <cellStyle name="Incorrecto" xfId="16" builtinId="27" customBuiltin="1"/>
    <cellStyle name="Incorrecto 10" xfId="742" xr:uid="{00000000-0005-0000-0000-0000C8020000}"/>
    <cellStyle name="Incorrecto 2" xfId="345" xr:uid="{00000000-0005-0000-0000-0000C9020000}"/>
    <cellStyle name="Incorrecto 2 2" xfId="743" xr:uid="{00000000-0005-0000-0000-0000CA020000}"/>
    <cellStyle name="Incorrecto 2 3" xfId="1009" xr:uid="{00000000-0005-0000-0000-0000CB020000}"/>
    <cellStyle name="Incorrecto 3" xfId="744" xr:uid="{00000000-0005-0000-0000-0000CC020000}"/>
    <cellStyle name="Incorrecto 4" xfId="745" xr:uid="{00000000-0005-0000-0000-0000CD020000}"/>
    <cellStyle name="Incorrecto 5" xfId="746" xr:uid="{00000000-0005-0000-0000-0000CE020000}"/>
    <cellStyle name="Incorrecto 6" xfId="747" xr:uid="{00000000-0005-0000-0000-0000CF020000}"/>
    <cellStyle name="Incorrecto 7" xfId="748" xr:uid="{00000000-0005-0000-0000-0000D0020000}"/>
    <cellStyle name="Incorrecto 8" xfId="749" xr:uid="{00000000-0005-0000-0000-0000D1020000}"/>
    <cellStyle name="Incorrecto 9" xfId="750" xr:uid="{00000000-0005-0000-0000-0000D2020000}"/>
    <cellStyle name="Input" xfId="751" xr:uid="{00000000-0005-0000-0000-0000D3020000}"/>
    <cellStyle name="Input 2" xfId="910" xr:uid="{00000000-0005-0000-0000-0000D4020000}"/>
    <cellStyle name="Input 2 2" xfId="887" xr:uid="{00000000-0005-0000-0000-0000D5020000}"/>
    <cellStyle name="Input 3" xfId="881" xr:uid="{00000000-0005-0000-0000-0000D6020000}"/>
    <cellStyle name="Linea Inferior" xfId="86" xr:uid="{00000000-0005-0000-0000-0000D7020000}"/>
    <cellStyle name="Linea Superior" xfId="87" xr:uid="{00000000-0005-0000-0000-0000D8020000}"/>
    <cellStyle name="Linea Superior 2" xfId="1888" xr:uid="{00000000-0005-0000-0000-0000D9020000}"/>
    <cellStyle name="Linea Tipo" xfId="88" xr:uid="{00000000-0005-0000-0000-0000DA020000}"/>
    <cellStyle name="Linked Cell" xfId="752" xr:uid="{00000000-0005-0000-0000-0000DB020000}"/>
    <cellStyle name="M?neda [0]_enss005" xfId="89" xr:uid="{00000000-0005-0000-0000-0000DC020000}"/>
    <cellStyle name="M⏯neda [0]_enss005" xfId="90" xr:uid="{00000000-0005-0000-0000-0000DD020000}"/>
    <cellStyle name="Millares" xfId="2" builtinId="3"/>
    <cellStyle name="Millares 10" xfId="921" xr:uid="{00000000-0005-0000-0000-0000DF020000}"/>
    <cellStyle name="Millares 10 2" xfId="1118" xr:uid="{00000000-0005-0000-0000-0000E0020000}"/>
    <cellStyle name="Millares 10 2 2" xfId="1577" xr:uid="{00000000-0005-0000-0000-0000E1020000}"/>
    <cellStyle name="Millares 10 3" xfId="1278" xr:uid="{00000000-0005-0000-0000-0000E2020000}"/>
    <cellStyle name="Millares 10 3 2" xfId="1742" xr:uid="{00000000-0005-0000-0000-0000E3020000}"/>
    <cellStyle name="Millares 10 4" xfId="1454" xr:uid="{00000000-0005-0000-0000-0000E4020000}"/>
    <cellStyle name="Millares 10 5" xfId="1867" xr:uid="{00000000-0005-0000-0000-0000E5020000}"/>
    <cellStyle name="Millares 11" xfId="389" xr:uid="{00000000-0005-0000-0000-0000E6020000}"/>
    <cellStyle name="Millares 12" xfId="388" xr:uid="{00000000-0005-0000-0000-0000E7020000}"/>
    <cellStyle name="Millares 13" xfId="939" xr:uid="{00000000-0005-0000-0000-0000E8020000}"/>
    <cellStyle name="Millares 13 2" xfId="1119" xr:uid="{00000000-0005-0000-0000-0000E9020000}"/>
    <cellStyle name="Millares 13 2 2" xfId="1578" xr:uid="{00000000-0005-0000-0000-0000EA020000}"/>
    <cellStyle name="Millares 13 3" xfId="1279" xr:uid="{00000000-0005-0000-0000-0000EB020000}"/>
    <cellStyle name="Millares 13 3 2" xfId="1743" xr:uid="{00000000-0005-0000-0000-0000EC020000}"/>
    <cellStyle name="Millares 13 4" xfId="1472" xr:uid="{00000000-0005-0000-0000-0000ED020000}"/>
    <cellStyle name="Millares 13 5" xfId="1885" xr:uid="{00000000-0005-0000-0000-0000EE020000}"/>
    <cellStyle name="Millares 14" xfId="1039" xr:uid="{00000000-0005-0000-0000-0000EF020000}"/>
    <cellStyle name="Millares 15" xfId="377" xr:uid="{00000000-0005-0000-0000-0000F0020000}"/>
    <cellStyle name="Millares 2" xfId="7" xr:uid="{00000000-0005-0000-0000-0000F1020000}"/>
    <cellStyle name="Millares 2 2" xfId="8" xr:uid="{00000000-0005-0000-0000-0000F2020000}"/>
    <cellStyle name="Millares 2 2 2" xfId="63" xr:uid="{00000000-0005-0000-0000-0000F3020000}"/>
    <cellStyle name="Millares 2 2 3" xfId="895" xr:uid="{00000000-0005-0000-0000-0000F4020000}"/>
    <cellStyle name="Millares 2 2 4" xfId="56" xr:uid="{00000000-0005-0000-0000-0000F5020000}"/>
    <cellStyle name="Millares 2 3" xfId="10" xr:uid="{00000000-0005-0000-0000-0000F6020000}"/>
    <cellStyle name="Millares 2 3 2" xfId="917" xr:uid="{00000000-0005-0000-0000-0000F7020000}"/>
    <cellStyle name="Millares 2 3 2 2" xfId="1120" xr:uid="{00000000-0005-0000-0000-0000F8020000}"/>
    <cellStyle name="Millares 2 3 2 2 2" xfId="1579" xr:uid="{00000000-0005-0000-0000-0000F9020000}"/>
    <cellStyle name="Millares 2 3 2 3" xfId="1280" xr:uid="{00000000-0005-0000-0000-0000FA020000}"/>
    <cellStyle name="Millares 2 3 2 3 2" xfId="1744" xr:uid="{00000000-0005-0000-0000-0000FB020000}"/>
    <cellStyle name="Millares 2 3 2 4" xfId="1449" xr:uid="{00000000-0005-0000-0000-0000FC020000}"/>
    <cellStyle name="Millares 2 3 3" xfId="1862" xr:uid="{00000000-0005-0000-0000-0000FD020000}"/>
    <cellStyle name="Millares 2 3 4" xfId="62" xr:uid="{00000000-0005-0000-0000-0000FE020000}"/>
    <cellStyle name="Millares 2 4" xfId="386" xr:uid="{00000000-0005-0000-0000-0000FF020000}"/>
    <cellStyle name="Millares 2 4 2" xfId="877" xr:uid="{00000000-0005-0000-0000-000000030000}"/>
    <cellStyle name="Millares 2 4 2 2" xfId="1068" xr:uid="{00000000-0005-0000-0000-000001030000}"/>
    <cellStyle name="Millares 2 4 2 2 2" xfId="1123" xr:uid="{00000000-0005-0000-0000-000002030000}"/>
    <cellStyle name="Millares 2 4 2 2 2 2" xfId="1582" xr:uid="{00000000-0005-0000-0000-000003030000}"/>
    <cellStyle name="Millares 2 4 2 2 3" xfId="1283" xr:uid="{00000000-0005-0000-0000-000004030000}"/>
    <cellStyle name="Millares 2 4 2 2 3 2" xfId="1747" xr:uid="{00000000-0005-0000-0000-000005030000}"/>
    <cellStyle name="Millares 2 4 2 2 4" xfId="1529" xr:uid="{00000000-0005-0000-0000-000006030000}"/>
    <cellStyle name="Millares 2 4 2 3" xfId="1122" xr:uid="{00000000-0005-0000-0000-000007030000}"/>
    <cellStyle name="Millares 2 4 2 3 2" xfId="1581" xr:uid="{00000000-0005-0000-0000-000008030000}"/>
    <cellStyle name="Millares 2 4 2 4" xfId="1282" xr:uid="{00000000-0005-0000-0000-000009030000}"/>
    <cellStyle name="Millares 2 4 2 4 2" xfId="1746" xr:uid="{00000000-0005-0000-0000-00000A030000}"/>
    <cellStyle name="Millares 2 4 2 5" xfId="1430" xr:uid="{00000000-0005-0000-0000-00000B030000}"/>
    <cellStyle name="Millares 2 4 3" xfId="922" xr:uid="{00000000-0005-0000-0000-00000C030000}"/>
    <cellStyle name="Millares 2 4 3 2" xfId="1124" xr:uid="{00000000-0005-0000-0000-00000D030000}"/>
    <cellStyle name="Millares 2 4 3 2 2" xfId="1583" xr:uid="{00000000-0005-0000-0000-00000E030000}"/>
    <cellStyle name="Millares 2 4 3 3" xfId="1284" xr:uid="{00000000-0005-0000-0000-00000F030000}"/>
    <cellStyle name="Millares 2 4 3 3 2" xfId="1748" xr:uid="{00000000-0005-0000-0000-000010030000}"/>
    <cellStyle name="Millares 2 4 3 4" xfId="1455" xr:uid="{00000000-0005-0000-0000-000011030000}"/>
    <cellStyle name="Millares 2 4 4" xfId="1047" xr:uid="{00000000-0005-0000-0000-000012030000}"/>
    <cellStyle name="Millares 2 4 4 2" xfId="1125" xr:uid="{00000000-0005-0000-0000-000013030000}"/>
    <cellStyle name="Millares 2 4 4 2 2" xfId="1584" xr:uid="{00000000-0005-0000-0000-000014030000}"/>
    <cellStyle name="Millares 2 4 4 3" xfId="1285" xr:uid="{00000000-0005-0000-0000-000015030000}"/>
    <cellStyle name="Millares 2 4 4 3 2" xfId="1749" xr:uid="{00000000-0005-0000-0000-000016030000}"/>
    <cellStyle name="Millares 2 4 4 4" xfId="1510" xr:uid="{00000000-0005-0000-0000-000017030000}"/>
    <cellStyle name="Millares 2 4 5" xfId="1121" xr:uid="{00000000-0005-0000-0000-000018030000}"/>
    <cellStyle name="Millares 2 4 5 2" xfId="1580" xr:uid="{00000000-0005-0000-0000-000019030000}"/>
    <cellStyle name="Millares 2 4 6" xfId="1229" xr:uid="{00000000-0005-0000-0000-00001A030000}"/>
    <cellStyle name="Millares 2 4 6 2" xfId="1694" xr:uid="{00000000-0005-0000-0000-00001B030000}"/>
    <cellStyle name="Millares 2 4 7" xfId="1281" xr:uid="{00000000-0005-0000-0000-00001C030000}"/>
    <cellStyle name="Millares 2 4 7 2" xfId="1745" xr:uid="{00000000-0005-0000-0000-00001D030000}"/>
    <cellStyle name="Millares 2 4 8" xfId="1408" xr:uid="{00000000-0005-0000-0000-00001E030000}"/>
    <cellStyle name="Millares 2 4 9" xfId="1868" xr:uid="{00000000-0005-0000-0000-00001F030000}"/>
    <cellStyle name="Millares 2 5" xfId="395" xr:uid="{00000000-0005-0000-0000-000020030000}"/>
    <cellStyle name="Millares 2 5 2" xfId="940" xr:uid="{00000000-0005-0000-0000-000021030000}"/>
    <cellStyle name="Millares 2 5 2 2" xfId="1127" xr:uid="{00000000-0005-0000-0000-000022030000}"/>
    <cellStyle name="Millares 2 5 2 2 2" xfId="1586" xr:uid="{00000000-0005-0000-0000-000023030000}"/>
    <cellStyle name="Millares 2 5 2 3" xfId="1287" xr:uid="{00000000-0005-0000-0000-000024030000}"/>
    <cellStyle name="Millares 2 5 2 3 2" xfId="1751" xr:uid="{00000000-0005-0000-0000-000025030000}"/>
    <cellStyle name="Millares 2 5 2 4" xfId="1473" xr:uid="{00000000-0005-0000-0000-000026030000}"/>
    <cellStyle name="Millares 2 5 3" xfId="1126" xr:uid="{00000000-0005-0000-0000-000027030000}"/>
    <cellStyle name="Millares 2 5 3 2" xfId="1585" xr:uid="{00000000-0005-0000-0000-000028030000}"/>
    <cellStyle name="Millares 2 5 4" xfId="1286" xr:uid="{00000000-0005-0000-0000-000029030000}"/>
    <cellStyle name="Millares 2 5 4 2" xfId="1750" xr:uid="{00000000-0005-0000-0000-00002A030000}"/>
    <cellStyle name="Millares 2 5 5" xfId="1415" xr:uid="{00000000-0005-0000-0000-00002B030000}"/>
    <cellStyle name="Millares 2 5 6" xfId="1886" xr:uid="{00000000-0005-0000-0000-00002C030000}"/>
    <cellStyle name="Millares 3" xfId="4" xr:uid="{00000000-0005-0000-0000-00002D030000}"/>
    <cellStyle name="Millares 3 10" xfId="1386" xr:uid="{00000000-0005-0000-0000-00002E030000}"/>
    <cellStyle name="Millares 3 11" xfId="1851" xr:uid="{00000000-0005-0000-0000-00002F030000}"/>
    <cellStyle name="Millares 3 12" xfId="64" xr:uid="{00000000-0005-0000-0000-000030030000}"/>
    <cellStyle name="Millares 3 2" xfId="92" xr:uid="{00000000-0005-0000-0000-000031030000}"/>
    <cellStyle name="Millares 3 2 2" xfId="880" xr:uid="{00000000-0005-0000-0000-000032030000}"/>
    <cellStyle name="Millares 3 2 3" xfId="919" xr:uid="{00000000-0005-0000-0000-000033030000}"/>
    <cellStyle name="Millares 3 2 3 2" xfId="1130" xr:uid="{00000000-0005-0000-0000-000034030000}"/>
    <cellStyle name="Millares 3 2 3 2 2" xfId="1589" xr:uid="{00000000-0005-0000-0000-000035030000}"/>
    <cellStyle name="Millares 3 2 3 3" xfId="1290" xr:uid="{00000000-0005-0000-0000-000036030000}"/>
    <cellStyle name="Millares 3 2 3 3 2" xfId="1754" xr:uid="{00000000-0005-0000-0000-000037030000}"/>
    <cellStyle name="Millares 3 2 3 4" xfId="1451" xr:uid="{00000000-0005-0000-0000-000038030000}"/>
    <cellStyle name="Millares 3 2 4" xfId="1004" xr:uid="{00000000-0005-0000-0000-000039030000}"/>
    <cellStyle name="Millares 3 2 4 2" xfId="1131" xr:uid="{00000000-0005-0000-0000-00003A030000}"/>
    <cellStyle name="Millares 3 2 4 2 2" xfId="1590" xr:uid="{00000000-0005-0000-0000-00003B030000}"/>
    <cellStyle name="Millares 3 2 4 3" xfId="1291" xr:uid="{00000000-0005-0000-0000-00003C030000}"/>
    <cellStyle name="Millares 3 2 4 3 2" xfId="1755" xr:uid="{00000000-0005-0000-0000-00003D030000}"/>
    <cellStyle name="Millares 3 2 4 4" xfId="1490" xr:uid="{00000000-0005-0000-0000-00003E030000}"/>
    <cellStyle name="Millares 3 2 5" xfId="1129" xr:uid="{00000000-0005-0000-0000-00003F030000}"/>
    <cellStyle name="Millares 3 2 5 2" xfId="1588" xr:uid="{00000000-0005-0000-0000-000040030000}"/>
    <cellStyle name="Millares 3 2 6" xfId="1289" xr:uid="{00000000-0005-0000-0000-000041030000}"/>
    <cellStyle name="Millares 3 2 6 2" xfId="1753" xr:uid="{00000000-0005-0000-0000-000042030000}"/>
    <cellStyle name="Millares 3 2 7" xfId="1388" xr:uid="{00000000-0005-0000-0000-000043030000}"/>
    <cellStyle name="Millares 3 2 8" xfId="1864" xr:uid="{00000000-0005-0000-0000-000044030000}"/>
    <cellStyle name="Millares 3 2 9" xfId="340" xr:uid="{00000000-0005-0000-0000-000045030000}"/>
    <cellStyle name="Millares 3 3" xfId="93" xr:uid="{00000000-0005-0000-0000-000046030000}"/>
    <cellStyle name="Millares 3 3 10" xfId="390" xr:uid="{00000000-0005-0000-0000-000047030000}"/>
    <cellStyle name="Millares 3 3 2" xfId="876" xr:uid="{00000000-0005-0000-0000-000048030000}"/>
    <cellStyle name="Millares 3 3 2 2" xfId="1067" xr:uid="{00000000-0005-0000-0000-000049030000}"/>
    <cellStyle name="Millares 3 3 2 2 2" xfId="1134" xr:uid="{00000000-0005-0000-0000-00004A030000}"/>
    <cellStyle name="Millares 3 3 2 2 2 2" xfId="1593" xr:uid="{00000000-0005-0000-0000-00004B030000}"/>
    <cellStyle name="Millares 3 3 2 2 3" xfId="1294" xr:uid="{00000000-0005-0000-0000-00004C030000}"/>
    <cellStyle name="Millares 3 3 2 2 3 2" xfId="1758" xr:uid="{00000000-0005-0000-0000-00004D030000}"/>
    <cellStyle name="Millares 3 3 2 2 4" xfId="1528" xr:uid="{00000000-0005-0000-0000-00004E030000}"/>
    <cellStyle name="Millares 3 3 2 3" xfId="1133" xr:uid="{00000000-0005-0000-0000-00004F030000}"/>
    <cellStyle name="Millares 3 3 2 3 2" xfId="1592" xr:uid="{00000000-0005-0000-0000-000050030000}"/>
    <cellStyle name="Millares 3 3 2 4" xfId="1293" xr:uid="{00000000-0005-0000-0000-000051030000}"/>
    <cellStyle name="Millares 3 3 2 4 2" xfId="1757" xr:uid="{00000000-0005-0000-0000-000052030000}"/>
    <cellStyle name="Millares 3 3 2 5" xfId="1429" xr:uid="{00000000-0005-0000-0000-000053030000}"/>
    <cellStyle name="Millares 3 3 3" xfId="923" xr:uid="{00000000-0005-0000-0000-000054030000}"/>
    <cellStyle name="Millares 3 3 3 2" xfId="1135" xr:uid="{00000000-0005-0000-0000-000055030000}"/>
    <cellStyle name="Millares 3 3 3 2 2" xfId="1594" xr:uid="{00000000-0005-0000-0000-000056030000}"/>
    <cellStyle name="Millares 3 3 3 3" xfId="1295" xr:uid="{00000000-0005-0000-0000-000057030000}"/>
    <cellStyle name="Millares 3 3 3 3 2" xfId="1759" xr:uid="{00000000-0005-0000-0000-000058030000}"/>
    <cellStyle name="Millares 3 3 3 4" xfId="1456" xr:uid="{00000000-0005-0000-0000-000059030000}"/>
    <cellStyle name="Millares 3 3 4" xfId="1049" xr:uid="{00000000-0005-0000-0000-00005A030000}"/>
    <cellStyle name="Millares 3 3 4 2" xfId="1136" xr:uid="{00000000-0005-0000-0000-00005B030000}"/>
    <cellStyle name="Millares 3 3 4 2 2" xfId="1595" xr:uid="{00000000-0005-0000-0000-00005C030000}"/>
    <cellStyle name="Millares 3 3 4 3" xfId="1296" xr:uid="{00000000-0005-0000-0000-00005D030000}"/>
    <cellStyle name="Millares 3 3 4 3 2" xfId="1760" xr:uid="{00000000-0005-0000-0000-00005E030000}"/>
    <cellStyle name="Millares 3 3 4 4" xfId="1511" xr:uid="{00000000-0005-0000-0000-00005F030000}"/>
    <cellStyle name="Millares 3 3 5" xfId="1132" xr:uid="{00000000-0005-0000-0000-000060030000}"/>
    <cellStyle name="Millares 3 3 5 2" xfId="1591" xr:uid="{00000000-0005-0000-0000-000061030000}"/>
    <cellStyle name="Millares 3 3 6" xfId="1228" xr:uid="{00000000-0005-0000-0000-000062030000}"/>
    <cellStyle name="Millares 3 3 6 2" xfId="1693" xr:uid="{00000000-0005-0000-0000-000063030000}"/>
    <cellStyle name="Millares 3 3 7" xfId="1292" xr:uid="{00000000-0005-0000-0000-000064030000}"/>
    <cellStyle name="Millares 3 3 7 2" xfId="1756" xr:uid="{00000000-0005-0000-0000-000065030000}"/>
    <cellStyle name="Millares 3 3 8" xfId="1409" xr:uid="{00000000-0005-0000-0000-000066030000}"/>
    <cellStyle name="Millares 3 3 9" xfId="1869" xr:uid="{00000000-0005-0000-0000-000067030000}"/>
    <cellStyle name="Millares 3 4" xfId="94" xr:uid="{00000000-0005-0000-0000-000068030000}"/>
    <cellStyle name="Millares 3 4 2" xfId="941" xr:uid="{00000000-0005-0000-0000-000069030000}"/>
    <cellStyle name="Millares 3 4 2 2" xfId="1138" xr:uid="{00000000-0005-0000-0000-00006A030000}"/>
    <cellStyle name="Millares 3 4 2 2 2" xfId="1597" xr:uid="{00000000-0005-0000-0000-00006B030000}"/>
    <cellStyle name="Millares 3 4 2 3" xfId="1298" xr:uid="{00000000-0005-0000-0000-00006C030000}"/>
    <cellStyle name="Millares 3 4 2 3 2" xfId="1762" xr:uid="{00000000-0005-0000-0000-00006D030000}"/>
    <cellStyle name="Millares 3 4 2 4" xfId="1474" xr:uid="{00000000-0005-0000-0000-00006E030000}"/>
    <cellStyle name="Millares 3 4 3" xfId="1137" xr:uid="{00000000-0005-0000-0000-00006F030000}"/>
    <cellStyle name="Millares 3 4 3 2" xfId="1596" xr:uid="{00000000-0005-0000-0000-000070030000}"/>
    <cellStyle name="Millares 3 4 4" xfId="1297" xr:uid="{00000000-0005-0000-0000-000071030000}"/>
    <cellStyle name="Millares 3 4 4 2" xfId="1761" xr:uid="{00000000-0005-0000-0000-000072030000}"/>
    <cellStyle name="Millares 3 4 5" xfId="1416" xr:uid="{00000000-0005-0000-0000-000073030000}"/>
    <cellStyle name="Millares 3 4 6" xfId="1887" xr:uid="{00000000-0005-0000-0000-000074030000}"/>
    <cellStyle name="Millares 3 4 7" xfId="396" xr:uid="{00000000-0005-0000-0000-000075030000}"/>
    <cellStyle name="Millares 3 5" xfId="95" xr:uid="{00000000-0005-0000-0000-000076030000}"/>
    <cellStyle name="Millares 3 5 2" xfId="415" xr:uid="{00000000-0005-0000-0000-000077030000}"/>
    <cellStyle name="Millares 3 6" xfId="96" xr:uid="{00000000-0005-0000-0000-000078030000}"/>
    <cellStyle name="Millares 3 6 2" xfId="1139" xr:uid="{00000000-0005-0000-0000-000079030000}"/>
    <cellStyle name="Millares 3 6 2 2" xfId="1598" xr:uid="{00000000-0005-0000-0000-00007A030000}"/>
    <cellStyle name="Millares 3 6 3" xfId="1299" xr:uid="{00000000-0005-0000-0000-00007B030000}"/>
    <cellStyle name="Millares 3 6 3 2" xfId="1763" xr:uid="{00000000-0005-0000-0000-00007C030000}"/>
    <cellStyle name="Millares 3 6 4" xfId="1436" xr:uid="{00000000-0005-0000-0000-00007D030000}"/>
    <cellStyle name="Millares 3 6 5" xfId="892" xr:uid="{00000000-0005-0000-0000-00007E030000}"/>
    <cellStyle name="Millares 3 7" xfId="97" xr:uid="{00000000-0005-0000-0000-00007F030000}"/>
    <cellStyle name="Millares 3 7 2" xfId="1140" xr:uid="{00000000-0005-0000-0000-000080030000}"/>
    <cellStyle name="Millares 3 7 2 2" xfId="1599" xr:uid="{00000000-0005-0000-0000-000081030000}"/>
    <cellStyle name="Millares 3 7 3" xfId="1300" xr:uid="{00000000-0005-0000-0000-000082030000}"/>
    <cellStyle name="Millares 3 7 3 2" xfId="1764" xr:uid="{00000000-0005-0000-0000-000083030000}"/>
    <cellStyle name="Millares 3 7 4" xfId="1488" xr:uid="{00000000-0005-0000-0000-000084030000}"/>
    <cellStyle name="Millares 3 7 5" xfId="1002" xr:uid="{00000000-0005-0000-0000-000085030000}"/>
    <cellStyle name="Millares 3 8" xfId="91" xr:uid="{00000000-0005-0000-0000-000086030000}"/>
    <cellStyle name="Millares 3 8 2" xfId="1587" xr:uid="{00000000-0005-0000-0000-000087030000}"/>
    <cellStyle name="Millares 3 8 3" xfId="1128" xr:uid="{00000000-0005-0000-0000-000088030000}"/>
    <cellStyle name="Millares 3 9" xfId="1288" xr:uid="{00000000-0005-0000-0000-000089030000}"/>
    <cellStyle name="Millares 3 9 2" xfId="1752" xr:uid="{00000000-0005-0000-0000-00008A030000}"/>
    <cellStyle name="Millares 4" xfId="98" xr:uid="{00000000-0005-0000-0000-00008B030000}"/>
    <cellStyle name="Millares 4 10" xfId="1853" xr:uid="{00000000-0005-0000-0000-00008C030000}"/>
    <cellStyle name="Millares 4 2" xfId="878" xr:uid="{00000000-0005-0000-0000-00008D030000}"/>
    <cellStyle name="Millares 4 2 2" xfId="1069" xr:uid="{00000000-0005-0000-0000-00008E030000}"/>
    <cellStyle name="Millares 4 2 2 2" xfId="1143" xr:uid="{00000000-0005-0000-0000-00008F030000}"/>
    <cellStyle name="Millares 4 2 2 2 2" xfId="1602" xr:uid="{00000000-0005-0000-0000-000090030000}"/>
    <cellStyle name="Millares 4 2 2 3" xfId="1303" xr:uid="{00000000-0005-0000-0000-000091030000}"/>
    <cellStyle name="Millares 4 2 2 3 2" xfId="1767" xr:uid="{00000000-0005-0000-0000-000092030000}"/>
    <cellStyle name="Millares 4 2 2 4" xfId="1530" xr:uid="{00000000-0005-0000-0000-000093030000}"/>
    <cellStyle name="Millares 4 2 3" xfId="1142" xr:uid="{00000000-0005-0000-0000-000094030000}"/>
    <cellStyle name="Millares 4 2 3 2" xfId="1601" xr:uid="{00000000-0005-0000-0000-000095030000}"/>
    <cellStyle name="Millares 4 2 4" xfId="1302" xr:uid="{00000000-0005-0000-0000-000096030000}"/>
    <cellStyle name="Millares 4 2 4 2" xfId="1766" xr:uid="{00000000-0005-0000-0000-000097030000}"/>
    <cellStyle name="Millares 4 2 5" xfId="1431" xr:uid="{00000000-0005-0000-0000-000098030000}"/>
    <cellStyle name="Millares 4 3" xfId="896" xr:uid="{00000000-0005-0000-0000-000099030000}"/>
    <cellStyle name="Millares 4 3 2" xfId="1144" xr:uid="{00000000-0005-0000-0000-00009A030000}"/>
    <cellStyle name="Millares 4 3 2 2" xfId="1603" xr:uid="{00000000-0005-0000-0000-00009B030000}"/>
    <cellStyle name="Millares 4 3 3" xfId="1304" xr:uid="{00000000-0005-0000-0000-00009C030000}"/>
    <cellStyle name="Millares 4 3 3 2" xfId="1768" xr:uid="{00000000-0005-0000-0000-00009D030000}"/>
    <cellStyle name="Millares 4 3 4" xfId="1438" xr:uid="{00000000-0005-0000-0000-00009E030000}"/>
    <cellStyle name="Millares 4 4" xfId="997" xr:uid="{00000000-0005-0000-0000-00009F030000}"/>
    <cellStyle name="Millares 4 4 2" xfId="1145" xr:uid="{00000000-0005-0000-0000-0000A0030000}"/>
    <cellStyle name="Millares 4 4 2 2" xfId="1604" xr:uid="{00000000-0005-0000-0000-0000A1030000}"/>
    <cellStyle name="Millares 4 4 3" xfId="1305" xr:uid="{00000000-0005-0000-0000-0000A2030000}"/>
    <cellStyle name="Millares 4 4 3 2" xfId="1769" xr:uid="{00000000-0005-0000-0000-0000A3030000}"/>
    <cellStyle name="Millares 4 4 4" xfId="1484" xr:uid="{00000000-0005-0000-0000-0000A4030000}"/>
    <cellStyle name="Millares 4 5" xfId="1003" xr:uid="{00000000-0005-0000-0000-0000A5030000}"/>
    <cellStyle name="Millares 4 5 2" xfId="1146" xr:uid="{00000000-0005-0000-0000-0000A6030000}"/>
    <cellStyle name="Millares 4 5 2 2" xfId="1605" xr:uid="{00000000-0005-0000-0000-0000A7030000}"/>
    <cellStyle name="Millares 4 5 3" xfId="1306" xr:uid="{00000000-0005-0000-0000-0000A8030000}"/>
    <cellStyle name="Millares 4 5 3 2" xfId="1770" xr:uid="{00000000-0005-0000-0000-0000A9030000}"/>
    <cellStyle name="Millares 4 5 4" xfId="1489" xr:uid="{00000000-0005-0000-0000-0000AA030000}"/>
    <cellStyle name="Millares 4 6" xfId="1141" xr:uid="{00000000-0005-0000-0000-0000AB030000}"/>
    <cellStyle name="Millares 4 6 2" xfId="1600" xr:uid="{00000000-0005-0000-0000-0000AC030000}"/>
    <cellStyle name="Millares 4 7" xfId="1230" xr:uid="{00000000-0005-0000-0000-0000AD030000}"/>
    <cellStyle name="Millares 4 7 2" xfId="1695" xr:uid="{00000000-0005-0000-0000-0000AE030000}"/>
    <cellStyle name="Millares 4 8" xfId="1301" xr:uid="{00000000-0005-0000-0000-0000AF030000}"/>
    <cellStyle name="Millares 4 8 2" xfId="1765" xr:uid="{00000000-0005-0000-0000-0000B0030000}"/>
    <cellStyle name="Millares 4 9" xfId="1387" xr:uid="{00000000-0005-0000-0000-0000B1030000}"/>
    <cellStyle name="Millares 5" xfId="99" xr:uid="{00000000-0005-0000-0000-0000B2030000}"/>
    <cellStyle name="Millares 5 2" xfId="897" xr:uid="{00000000-0005-0000-0000-0000B3030000}"/>
    <cellStyle name="Millares 5 2 2" xfId="1148" xr:uid="{00000000-0005-0000-0000-0000B4030000}"/>
    <cellStyle name="Millares 5 2 2 2" xfId="1607" xr:uid="{00000000-0005-0000-0000-0000B5030000}"/>
    <cellStyle name="Millares 5 2 3" xfId="1308" xr:uid="{00000000-0005-0000-0000-0000B6030000}"/>
    <cellStyle name="Millares 5 2 3 2" xfId="1772" xr:uid="{00000000-0005-0000-0000-0000B7030000}"/>
    <cellStyle name="Millares 5 2 4" xfId="1439" xr:uid="{00000000-0005-0000-0000-0000B8030000}"/>
    <cellStyle name="Millares 5 3" xfId="1147" xr:uid="{00000000-0005-0000-0000-0000B9030000}"/>
    <cellStyle name="Millares 5 3 2" xfId="1606" xr:uid="{00000000-0005-0000-0000-0000BA030000}"/>
    <cellStyle name="Millares 5 4" xfId="1307" xr:uid="{00000000-0005-0000-0000-0000BB030000}"/>
    <cellStyle name="Millares 5 4 2" xfId="1771" xr:uid="{00000000-0005-0000-0000-0000BC030000}"/>
    <cellStyle name="Millares 5 5" xfId="1383" xr:uid="{00000000-0005-0000-0000-0000BD030000}"/>
    <cellStyle name="Millares 5 6" xfId="1854" xr:uid="{00000000-0005-0000-0000-0000BE030000}"/>
    <cellStyle name="Millares 6" xfId="100" xr:uid="{00000000-0005-0000-0000-0000BF030000}"/>
    <cellStyle name="Millares 6 2" xfId="898" xr:uid="{00000000-0005-0000-0000-0000C0030000}"/>
    <cellStyle name="Millares 6 3" xfId="1044" xr:uid="{00000000-0005-0000-0000-0000C1030000}"/>
    <cellStyle name="Millares 6 3 2" xfId="1150" xr:uid="{00000000-0005-0000-0000-0000C2030000}"/>
    <cellStyle name="Millares 6 3 2 2" xfId="1609" xr:uid="{00000000-0005-0000-0000-0000C3030000}"/>
    <cellStyle name="Millares 6 3 3" xfId="1310" xr:uid="{00000000-0005-0000-0000-0000C4030000}"/>
    <cellStyle name="Millares 6 3 3 2" xfId="1774" xr:uid="{00000000-0005-0000-0000-0000C5030000}"/>
    <cellStyle name="Millares 6 3 4" xfId="1507" xr:uid="{00000000-0005-0000-0000-0000C6030000}"/>
    <cellStyle name="Millares 6 4" xfId="1149" xr:uid="{00000000-0005-0000-0000-0000C7030000}"/>
    <cellStyle name="Millares 6 4 2" xfId="1608" xr:uid="{00000000-0005-0000-0000-0000C8030000}"/>
    <cellStyle name="Millares 6 5" xfId="1309" xr:uid="{00000000-0005-0000-0000-0000C9030000}"/>
    <cellStyle name="Millares 6 5 2" xfId="1773" xr:uid="{00000000-0005-0000-0000-0000CA030000}"/>
    <cellStyle name="Millares 6 6" xfId="1405" xr:uid="{00000000-0005-0000-0000-0000CB030000}"/>
    <cellStyle name="Millares 6 7" xfId="383" xr:uid="{00000000-0005-0000-0000-0000CC030000}"/>
    <cellStyle name="Millares 7" xfId="101" xr:uid="{00000000-0005-0000-0000-0000CD030000}"/>
    <cellStyle name="Millares 7 2" xfId="905" xr:uid="{00000000-0005-0000-0000-0000CE030000}"/>
    <cellStyle name="Millares 7 3" xfId="1052" xr:uid="{00000000-0005-0000-0000-0000CF030000}"/>
    <cellStyle name="Millares 7 3 2" xfId="1152" xr:uid="{00000000-0005-0000-0000-0000D0030000}"/>
    <cellStyle name="Millares 7 3 2 2" xfId="1611" xr:uid="{00000000-0005-0000-0000-0000D1030000}"/>
    <cellStyle name="Millares 7 3 3" xfId="1312" xr:uid="{00000000-0005-0000-0000-0000D2030000}"/>
    <cellStyle name="Millares 7 3 3 2" xfId="1776" xr:uid="{00000000-0005-0000-0000-0000D3030000}"/>
    <cellStyle name="Millares 7 3 4" xfId="1514" xr:uid="{00000000-0005-0000-0000-0000D4030000}"/>
    <cellStyle name="Millares 7 4" xfId="1151" xr:uid="{00000000-0005-0000-0000-0000D5030000}"/>
    <cellStyle name="Millares 7 4 2" xfId="1610" xr:uid="{00000000-0005-0000-0000-0000D6030000}"/>
    <cellStyle name="Millares 7 5" xfId="1311" xr:uid="{00000000-0005-0000-0000-0000D7030000}"/>
    <cellStyle name="Millares 7 5 2" xfId="1775" xr:uid="{00000000-0005-0000-0000-0000D8030000}"/>
    <cellStyle name="Millares 7 6" xfId="1412" xr:uid="{00000000-0005-0000-0000-0000D9030000}"/>
    <cellStyle name="Millares 7 7" xfId="392" xr:uid="{00000000-0005-0000-0000-0000DA030000}"/>
    <cellStyle name="Millares 8" xfId="102" xr:uid="{00000000-0005-0000-0000-0000DB030000}"/>
    <cellStyle name="Millares 8 2" xfId="890" xr:uid="{00000000-0005-0000-0000-0000DC030000}"/>
    <cellStyle name="Millares 9" xfId="907" xr:uid="{00000000-0005-0000-0000-0000DD030000}"/>
    <cellStyle name="Millares 9 2" xfId="1153" xr:uid="{00000000-0005-0000-0000-0000DE030000}"/>
    <cellStyle name="Millares 9 2 2" xfId="1612" xr:uid="{00000000-0005-0000-0000-0000DF030000}"/>
    <cellStyle name="Millares 9 3" xfId="1313" xr:uid="{00000000-0005-0000-0000-0000E0030000}"/>
    <cellStyle name="Millares 9 3 2" xfId="1777" xr:uid="{00000000-0005-0000-0000-0000E1030000}"/>
    <cellStyle name="Millares 9 4" xfId="1444" xr:uid="{00000000-0005-0000-0000-0000E2030000}"/>
    <cellStyle name="Millares 9 5" xfId="1857" xr:uid="{00000000-0005-0000-0000-0000E3030000}"/>
    <cellStyle name="Neutral" xfId="17" builtinId="28" customBuiltin="1"/>
    <cellStyle name="Neutral 10" xfId="753" xr:uid="{00000000-0005-0000-0000-0000E5030000}"/>
    <cellStyle name="Neutral 2" xfId="346" xr:uid="{00000000-0005-0000-0000-0000E6030000}"/>
    <cellStyle name="Neutral 2 2" xfId="754" xr:uid="{00000000-0005-0000-0000-0000E7030000}"/>
    <cellStyle name="Neutral 2 3" xfId="1010" xr:uid="{00000000-0005-0000-0000-0000E8030000}"/>
    <cellStyle name="Neutral 3" xfId="755" xr:uid="{00000000-0005-0000-0000-0000E9030000}"/>
    <cellStyle name="Neutral 4" xfId="756" xr:uid="{00000000-0005-0000-0000-0000EA030000}"/>
    <cellStyle name="Neutral 5" xfId="757" xr:uid="{00000000-0005-0000-0000-0000EB030000}"/>
    <cellStyle name="Neutral 6" xfId="758" xr:uid="{00000000-0005-0000-0000-0000EC030000}"/>
    <cellStyle name="Neutral 7" xfId="759" xr:uid="{00000000-0005-0000-0000-0000ED030000}"/>
    <cellStyle name="Neutral 8" xfId="760" xr:uid="{00000000-0005-0000-0000-0000EE030000}"/>
    <cellStyle name="Neutral 9" xfId="761" xr:uid="{00000000-0005-0000-0000-0000EF030000}"/>
    <cellStyle name="Normal" xfId="0" builtinId="0"/>
    <cellStyle name="Normal 10" xfId="103" xr:uid="{00000000-0005-0000-0000-0000F1030000}"/>
    <cellStyle name="Normal 10 2" xfId="104" xr:uid="{00000000-0005-0000-0000-0000F2030000}"/>
    <cellStyle name="Normal 10 2 2" xfId="105" xr:uid="{00000000-0005-0000-0000-0000F3030000}"/>
    <cellStyle name="Normal 10 2 3" xfId="106" xr:uid="{00000000-0005-0000-0000-0000F4030000}"/>
    <cellStyle name="Normal 10 2 4" xfId="107" xr:uid="{00000000-0005-0000-0000-0000F5030000}"/>
    <cellStyle name="Normal 10 2 5" xfId="108" xr:uid="{00000000-0005-0000-0000-0000F6030000}"/>
    <cellStyle name="Normal 10 2 5 2" xfId="109" xr:uid="{00000000-0005-0000-0000-0000F7030000}"/>
    <cellStyle name="Normal 10 2 5 2 2" xfId="110" xr:uid="{00000000-0005-0000-0000-0000F8030000}"/>
    <cellStyle name="Normal 10 2 5 2 2 2" xfId="111" xr:uid="{00000000-0005-0000-0000-0000F9030000}"/>
    <cellStyle name="Normal 10 2 6" xfId="112" xr:uid="{00000000-0005-0000-0000-0000FA030000}"/>
    <cellStyle name="Normal 10 2 7" xfId="401" xr:uid="{00000000-0005-0000-0000-0000FB030000}"/>
    <cellStyle name="Normal 10 3" xfId="113" xr:uid="{00000000-0005-0000-0000-0000FC030000}"/>
    <cellStyle name="Normal 10 3 2" xfId="1155" xr:uid="{00000000-0005-0000-0000-0000FD030000}"/>
    <cellStyle name="Normal 10 3 2 2" xfId="1614" xr:uid="{00000000-0005-0000-0000-0000FE030000}"/>
    <cellStyle name="Normal 10 3 3" xfId="1315" xr:uid="{00000000-0005-0000-0000-0000FF030000}"/>
    <cellStyle name="Normal 10 3 3 2" xfId="1779" xr:uid="{00000000-0005-0000-0000-000000040000}"/>
    <cellStyle name="Normal 10 3 4" xfId="1469" xr:uid="{00000000-0005-0000-0000-000001040000}"/>
    <cellStyle name="Normal 10 4" xfId="1043" xr:uid="{00000000-0005-0000-0000-000002040000}"/>
    <cellStyle name="Normal 10 4 2" xfId="1156" xr:uid="{00000000-0005-0000-0000-000003040000}"/>
    <cellStyle name="Normal 10 4 2 2" xfId="1615" xr:uid="{00000000-0005-0000-0000-000004040000}"/>
    <cellStyle name="Normal 10 4 3" xfId="1316" xr:uid="{00000000-0005-0000-0000-000005040000}"/>
    <cellStyle name="Normal 10 4 3 2" xfId="1780" xr:uid="{00000000-0005-0000-0000-000006040000}"/>
    <cellStyle name="Normal 10 4 4" xfId="1506" xr:uid="{00000000-0005-0000-0000-000007040000}"/>
    <cellStyle name="Normal 10 5" xfId="1154" xr:uid="{00000000-0005-0000-0000-000008040000}"/>
    <cellStyle name="Normal 10 5 2" xfId="1613" xr:uid="{00000000-0005-0000-0000-000009040000}"/>
    <cellStyle name="Normal 10 6" xfId="1314" xr:uid="{00000000-0005-0000-0000-00000A040000}"/>
    <cellStyle name="Normal 10 6 2" xfId="1778" xr:uid="{00000000-0005-0000-0000-00000B040000}"/>
    <cellStyle name="Normal 10 7" xfId="1403" xr:uid="{00000000-0005-0000-0000-00000C040000}"/>
    <cellStyle name="Normal 10 8" xfId="1882" xr:uid="{00000000-0005-0000-0000-00000D040000}"/>
    <cellStyle name="Normal 11" xfId="114" xr:uid="{00000000-0005-0000-0000-00000E040000}"/>
    <cellStyle name="Normal 11 2" xfId="402" xr:uid="{00000000-0005-0000-0000-00000F040000}"/>
    <cellStyle name="Normal 11 3" xfId="1050" xr:uid="{00000000-0005-0000-0000-000010040000}"/>
    <cellStyle name="Normal 11 3 2" xfId="1158" xr:uid="{00000000-0005-0000-0000-000011040000}"/>
    <cellStyle name="Normal 11 3 2 2" xfId="1617" xr:uid="{00000000-0005-0000-0000-000012040000}"/>
    <cellStyle name="Normal 11 3 3" xfId="1318" xr:uid="{00000000-0005-0000-0000-000013040000}"/>
    <cellStyle name="Normal 11 3 3 2" xfId="1782" xr:uid="{00000000-0005-0000-0000-000014040000}"/>
    <cellStyle name="Normal 11 3 4" xfId="1512" xr:uid="{00000000-0005-0000-0000-000015040000}"/>
    <cellStyle name="Normal 11 4" xfId="1157" xr:uid="{00000000-0005-0000-0000-000016040000}"/>
    <cellStyle name="Normal 11 4 2" xfId="1616" xr:uid="{00000000-0005-0000-0000-000017040000}"/>
    <cellStyle name="Normal 11 5" xfId="1317" xr:uid="{00000000-0005-0000-0000-000018040000}"/>
    <cellStyle name="Normal 11 5 2" xfId="1781" xr:uid="{00000000-0005-0000-0000-000019040000}"/>
    <cellStyle name="Normal 11 6" xfId="1410" xr:uid="{00000000-0005-0000-0000-00001A040000}"/>
    <cellStyle name="Normal 12" xfId="115" xr:uid="{00000000-0005-0000-0000-00001B040000}"/>
    <cellStyle name="Normal 12 2" xfId="403" xr:uid="{00000000-0005-0000-0000-00001C040000}"/>
    <cellStyle name="Normal 12 3" xfId="1055" xr:uid="{00000000-0005-0000-0000-00001D040000}"/>
    <cellStyle name="Normal 12 3 2" xfId="1159" xr:uid="{00000000-0005-0000-0000-00001E040000}"/>
    <cellStyle name="Normal 12 3 2 2" xfId="1618" xr:uid="{00000000-0005-0000-0000-00001F040000}"/>
    <cellStyle name="Normal 12 3 3" xfId="1319" xr:uid="{00000000-0005-0000-0000-000020040000}"/>
    <cellStyle name="Normal 12 3 3 2" xfId="1783" xr:uid="{00000000-0005-0000-0000-000021040000}"/>
    <cellStyle name="Normal 12 3 4" xfId="1517" xr:uid="{00000000-0005-0000-0000-000022040000}"/>
    <cellStyle name="Normal 12 4" xfId="1072" xr:uid="{00000000-0005-0000-0000-000023040000}"/>
    <cellStyle name="Normal 12 4 2" xfId="1532" xr:uid="{00000000-0005-0000-0000-000024040000}"/>
    <cellStyle name="Normal 12 5" xfId="1233" xr:uid="{00000000-0005-0000-0000-000025040000}"/>
    <cellStyle name="Normal 12 5 2" xfId="1697" xr:uid="{00000000-0005-0000-0000-000026040000}"/>
    <cellStyle name="Normal 12 6" xfId="1417" xr:uid="{00000000-0005-0000-0000-000027040000}"/>
    <cellStyle name="Normal 12 7" xfId="398" xr:uid="{00000000-0005-0000-0000-000028040000}"/>
    <cellStyle name="Normal 13" xfId="116" xr:uid="{00000000-0005-0000-0000-000029040000}"/>
    <cellStyle name="Normal 13 2" xfId="117" xr:uid="{00000000-0005-0000-0000-00002A040000}"/>
    <cellStyle name="Normal 13 2 2" xfId="118" xr:uid="{00000000-0005-0000-0000-00002B040000}"/>
    <cellStyle name="Normal 13 2 3" xfId="119" xr:uid="{00000000-0005-0000-0000-00002C040000}"/>
    <cellStyle name="Normal 13 2 4" xfId="120" xr:uid="{00000000-0005-0000-0000-00002D040000}"/>
    <cellStyle name="Normal 13 2 5" xfId="121" xr:uid="{00000000-0005-0000-0000-00002E040000}"/>
    <cellStyle name="Normal 13 3" xfId="122" xr:uid="{00000000-0005-0000-0000-00002F040000}"/>
    <cellStyle name="Normal 13 3 2" xfId="123" xr:uid="{00000000-0005-0000-0000-000030040000}"/>
    <cellStyle name="Normal 13 4" xfId="404" xr:uid="{00000000-0005-0000-0000-000031040000}"/>
    <cellStyle name="Normal 14" xfId="124" xr:uid="{00000000-0005-0000-0000-000032040000}"/>
    <cellStyle name="Normal 14 2" xfId="125" xr:uid="{00000000-0005-0000-0000-000033040000}"/>
    <cellStyle name="Normal 14 3" xfId="126" xr:uid="{00000000-0005-0000-0000-000034040000}"/>
    <cellStyle name="Normal 14 4" xfId="127" xr:uid="{00000000-0005-0000-0000-000035040000}"/>
    <cellStyle name="Normal 14 5" xfId="128" xr:uid="{00000000-0005-0000-0000-000036040000}"/>
    <cellStyle name="Normal 14 6" xfId="405" xr:uid="{00000000-0005-0000-0000-000037040000}"/>
    <cellStyle name="Normal 15" xfId="52" xr:uid="{00000000-0005-0000-0000-000038040000}"/>
    <cellStyle name="Normal 15 2" xfId="129" xr:uid="{00000000-0005-0000-0000-000039040000}"/>
    <cellStyle name="Normal 15 2 2" xfId="406" xr:uid="{00000000-0005-0000-0000-00003A040000}"/>
    <cellStyle name="Normal 15 3" xfId="130" xr:uid="{00000000-0005-0000-0000-00003B040000}"/>
    <cellStyle name="Normal 15 3 2" xfId="1160" xr:uid="{00000000-0005-0000-0000-00003C040000}"/>
    <cellStyle name="Normal 15 3 2 2" xfId="1620" xr:uid="{00000000-0005-0000-0000-00003D040000}"/>
    <cellStyle name="Normal 15 3 3" xfId="1320" xr:uid="{00000000-0005-0000-0000-00003E040000}"/>
    <cellStyle name="Normal 15 3 3 2" xfId="1785" xr:uid="{00000000-0005-0000-0000-00003F040000}"/>
    <cellStyle name="Normal 15 3 4" xfId="1491" xr:uid="{00000000-0005-0000-0000-000040040000}"/>
    <cellStyle name="Normal 15 4" xfId="131" xr:uid="{00000000-0005-0000-0000-000041040000}"/>
    <cellStyle name="Normal 15 4 2" xfId="1619" xr:uid="{00000000-0005-0000-0000-000042040000}"/>
    <cellStyle name="Normal 15 5" xfId="132" xr:uid="{00000000-0005-0000-0000-000043040000}"/>
    <cellStyle name="Normal 15 5 2" xfId="1784" xr:uid="{00000000-0005-0000-0000-000044040000}"/>
    <cellStyle name="Normal 15 6" xfId="133" xr:uid="{00000000-0005-0000-0000-000045040000}"/>
    <cellStyle name="Normal 15 6 2" xfId="134" xr:uid="{00000000-0005-0000-0000-000046040000}"/>
    <cellStyle name="Normal 15 6 2 2" xfId="135" xr:uid="{00000000-0005-0000-0000-000047040000}"/>
    <cellStyle name="Normal 15 6 2 2 2" xfId="136" xr:uid="{00000000-0005-0000-0000-000048040000}"/>
    <cellStyle name="Normal 16" xfId="137" xr:uid="{00000000-0005-0000-0000-000049040000}"/>
    <cellStyle name="Normal 16 2" xfId="407" xr:uid="{00000000-0005-0000-0000-00004A040000}"/>
    <cellStyle name="Normal 17" xfId="138" xr:uid="{00000000-0005-0000-0000-00004B040000}"/>
    <cellStyle name="Normal 17 2" xfId="408" xr:uid="{00000000-0005-0000-0000-00004C040000}"/>
    <cellStyle name="Normal 18" xfId="58" xr:uid="{00000000-0005-0000-0000-00004D040000}"/>
    <cellStyle name="Normal 18 2" xfId="139" xr:uid="{00000000-0005-0000-0000-00004E040000}"/>
    <cellStyle name="Normal 19" xfId="140" xr:uid="{00000000-0005-0000-0000-00004F040000}"/>
    <cellStyle name="Normal 19 2" xfId="141" xr:uid="{00000000-0005-0000-0000-000050040000}"/>
    <cellStyle name="Normal 19 2 2" xfId="142" xr:uid="{00000000-0005-0000-0000-000051040000}"/>
    <cellStyle name="Normal 19 3" xfId="409" xr:uid="{00000000-0005-0000-0000-000052040000}"/>
    <cellStyle name="Normal 2" xfId="5" xr:uid="{00000000-0005-0000-0000-000053040000}"/>
    <cellStyle name="Normal 2 10" xfId="144" xr:uid="{00000000-0005-0000-0000-000054040000}"/>
    <cellStyle name="Normal 2 10 2" xfId="762" xr:uid="{00000000-0005-0000-0000-000055040000}"/>
    <cellStyle name="Normal 2 11" xfId="145" xr:uid="{00000000-0005-0000-0000-000056040000}"/>
    <cellStyle name="Normal 2 11 2" xfId="884" xr:uid="{00000000-0005-0000-0000-000057040000}"/>
    <cellStyle name="Normal 2 12" xfId="146" xr:uid="{00000000-0005-0000-0000-000058040000}"/>
    <cellStyle name="Normal 2 13" xfId="147" xr:uid="{00000000-0005-0000-0000-000059040000}"/>
    <cellStyle name="Normal 2 14" xfId="148" xr:uid="{00000000-0005-0000-0000-00005A040000}"/>
    <cellStyle name="Normal 2 15" xfId="149" xr:uid="{00000000-0005-0000-0000-00005B040000}"/>
    <cellStyle name="Normal 2 16" xfId="150" xr:uid="{00000000-0005-0000-0000-00005C040000}"/>
    <cellStyle name="Normal 2 17" xfId="151" xr:uid="{00000000-0005-0000-0000-00005D040000}"/>
    <cellStyle name="Normal 2 18" xfId="152" xr:uid="{00000000-0005-0000-0000-00005E040000}"/>
    <cellStyle name="Normal 2 19" xfId="153" xr:uid="{00000000-0005-0000-0000-00005F040000}"/>
    <cellStyle name="Normal 2 2" xfId="3" xr:uid="{00000000-0005-0000-0000-000060040000}"/>
    <cellStyle name="Normal 2 2 10" xfId="1321" xr:uid="{00000000-0005-0000-0000-000061040000}"/>
    <cellStyle name="Normal 2 2 10 2" xfId="1786" xr:uid="{00000000-0005-0000-0000-000062040000}"/>
    <cellStyle name="Normal 2 2 11" xfId="1384" xr:uid="{00000000-0005-0000-0000-000063040000}"/>
    <cellStyle name="Normal 2 2 2" xfId="155" xr:uid="{00000000-0005-0000-0000-000064040000}"/>
    <cellStyle name="Normal 2 2 2 2" xfId="764" xr:uid="{00000000-0005-0000-0000-000065040000}"/>
    <cellStyle name="Normal 2 2 2 2 2" xfId="964" xr:uid="{00000000-0005-0000-0000-000066040000}"/>
    <cellStyle name="Normal 2 2 2 2 2 2" xfId="1163" xr:uid="{00000000-0005-0000-0000-000067040000}"/>
    <cellStyle name="Normal 2 2 2 2 2 2 2" xfId="1623" xr:uid="{00000000-0005-0000-0000-000068040000}"/>
    <cellStyle name="Normal 2 2 2 2 2 3" xfId="1323" xr:uid="{00000000-0005-0000-0000-000069040000}"/>
    <cellStyle name="Normal 2 2 2 2 2 3 2" xfId="1788" xr:uid="{00000000-0005-0000-0000-00006A040000}"/>
    <cellStyle name="Normal 2 2 2 2 2 4" xfId="1476" xr:uid="{00000000-0005-0000-0000-00006B040000}"/>
    <cellStyle name="Normal 2 2 2 2 3" xfId="1057" xr:uid="{00000000-0005-0000-0000-00006C040000}"/>
    <cellStyle name="Normal 2 2 2 2 3 2" xfId="1164" xr:uid="{00000000-0005-0000-0000-00006D040000}"/>
    <cellStyle name="Normal 2 2 2 2 3 2 2" xfId="1624" xr:uid="{00000000-0005-0000-0000-00006E040000}"/>
    <cellStyle name="Normal 2 2 2 2 3 3" xfId="1324" xr:uid="{00000000-0005-0000-0000-00006F040000}"/>
    <cellStyle name="Normal 2 2 2 2 3 3 2" xfId="1789" xr:uid="{00000000-0005-0000-0000-000070040000}"/>
    <cellStyle name="Normal 2 2 2 2 3 4" xfId="1519" xr:uid="{00000000-0005-0000-0000-000071040000}"/>
    <cellStyle name="Normal 2 2 2 2 4" xfId="1162" xr:uid="{00000000-0005-0000-0000-000072040000}"/>
    <cellStyle name="Normal 2 2 2 2 4 2" xfId="1622" xr:uid="{00000000-0005-0000-0000-000073040000}"/>
    <cellStyle name="Normal 2 2 2 2 5" xfId="1218" xr:uid="{00000000-0005-0000-0000-000074040000}"/>
    <cellStyle name="Normal 2 2 2 2 5 2" xfId="1683" xr:uid="{00000000-0005-0000-0000-000075040000}"/>
    <cellStyle name="Normal 2 2 2 2 6" xfId="1322" xr:uid="{00000000-0005-0000-0000-000076040000}"/>
    <cellStyle name="Normal 2 2 2 2 6 2" xfId="1787" xr:uid="{00000000-0005-0000-0000-000077040000}"/>
    <cellStyle name="Normal 2 2 2 2 7" xfId="1419" xr:uid="{00000000-0005-0000-0000-000078040000}"/>
    <cellStyle name="Normal 2 2 2 3" xfId="382" xr:uid="{00000000-0005-0000-0000-000079040000}"/>
    <cellStyle name="Normal 2 2 3" xfId="156" xr:uid="{00000000-0005-0000-0000-00007A040000}"/>
    <cellStyle name="Normal 2 2 3 2" xfId="965" xr:uid="{00000000-0005-0000-0000-00007B040000}"/>
    <cellStyle name="Normal 2 2 3 2 2" xfId="1166" xr:uid="{00000000-0005-0000-0000-00007C040000}"/>
    <cellStyle name="Normal 2 2 3 2 2 2" xfId="1626" xr:uid="{00000000-0005-0000-0000-00007D040000}"/>
    <cellStyle name="Normal 2 2 3 2 3" xfId="1326" xr:uid="{00000000-0005-0000-0000-00007E040000}"/>
    <cellStyle name="Normal 2 2 3 2 3 2" xfId="1791" xr:uid="{00000000-0005-0000-0000-00007F040000}"/>
    <cellStyle name="Normal 2 2 3 2 4" xfId="1477" xr:uid="{00000000-0005-0000-0000-000080040000}"/>
    <cellStyle name="Normal 2 2 3 3" xfId="1058" xr:uid="{00000000-0005-0000-0000-000081040000}"/>
    <cellStyle name="Normal 2 2 3 3 2" xfId="1167" xr:uid="{00000000-0005-0000-0000-000082040000}"/>
    <cellStyle name="Normal 2 2 3 3 2 2" xfId="1627" xr:uid="{00000000-0005-0000-0000-000083040000}"/>
    <cellStyle name="Normal 2 2 3 3 3" xfId="1327" xr:uid="{00000000-0005-0000-0000-000084040000}"/>
    <cellStyle name="Normal 2 2 3 3 3 2" xfId="1792" xr:uid="{00000000-0005-0000-0000-000085040000}"/>
    <cellStyle name="Normal 2 2 3 3 4" xfId="1520" xr:uid="{00000000-0005-0000-0000-000086040000}"/>
    <cellStyle name="Normal 2 2 3 4" xfId="1165" xr:uid="{00000000-0005-0000-0000-000087040000}"/>
    <cellStyle name="Normal 2 2 3 4 2" xfId="1625" xr:uid="{00000000-0005-0000-0000-000088040000}"/>
    <cellStyle name="Normal 2 2 3 5" xfId="1219" xr:uid="{00000000-0005-0000-0000-000089040000}"/>
    <cellStyle name="Normal 2 2 3 5 2" xfId="1684" xr:uid="{00000000-0005-0000-0000-00008A040000}"/>
    <cellStyle name="Normal 2 2 3 6" xfId="1325" xr:uid="{00000000-0005-0000-0000-00008B040000}"/>
    <cellStyle name="Normal 2 2 3 6 2" xfId="1790" xr:uid="{00000000-0005-0000-0000-00008C040000}"/>
    <cellStyle name="Normal 2 2 3 7" xfId="1420" xr:uid="{00000000-0005-0000-0000-00008D040000}"/>
    <cellStyle name="Normal 2 2 3 8" xfId="765" xr:uid="{00000000-0005-0000-0000-00008E040000}"/>
    <cellStyle name="Normal 2 2 4" xfId="154" xr:uid="{00000000-0005-0000-0000-00008F040000}"/>
    <cellStyle name="Normal 2 2 4 2" xfId="966" xr:uid="{00000000-0005-0000-0000-000090040000}"/>
    <cellStyle name="Normal 2 2 4 2 2" xfId="1169" xr:uid="{00000000-0005-0000-0000-000091040000}"/>
    <cellStyle name="Normal 2 2 4 2 2 2" xfId="1629" xr:uid="{00000000-0005-0000-0000-000092040000}"/>
    <cellStyle name="Normal 2 2 4 2 3" xfId="1329" xr:uid="{00000000-0005-0000-0000-000093040000}"/>
    <cellStyle name="Normal 2 2 4 2 3 2" xfId="1794" xr:uid="{00000000-0005-0000-0000-000094040000}"/>
    <cellStyle name="Normal 2 2 4 2 4" xfId="1478" xr:uid="{00000000-0005-0000-0000-000095040000}"/>
    <cellStyle name="Normal 2 2 4 3" xfId="1059" xr:uid="{00000000-0005-0000-0000-000096040000}"/>
    <cellStyle name="Normal 2 2 4 3 2" xfId="1170" xr:uid="{00000000-0005-0000-0000-000097040000}"/>
    <cellStyle name="Normal 2 2 4 3 2 2" xfId="1630" xr:uid="{00000000-0005-0000-0000-000098040000}"/>
    <cellStyle name="Normal 2 2 4 3 3" xfId="1330" xr:uid="{00000000-0005-0000-0000-000099040000}"/>
    <cellStyle name="Normal 2 2 4 3 3 2" xfId="1795" xr:uid="{00000000-0005-0000-0000-00009A040000}"/>
    <cellStyle name="Normal 2 2 4 3 4" xfId="1521" xr:uid="{00000000-0005-0000-0000-00009B040000}"/>
    <cellStyle name="Normal 2 2 4 4" xfId="1168" xr:uid="{00000000-0005-0000-0000-00009C040000}"/>
    <cellStyle name="Normal 2 2 4 4 2" xfId="1628" xr:uid="{00000000-0005-0000-0000-00009D040000}"/>
    <cellStyle name="Normal 2 2 4 5" xfId="1220" xr:uid="{00000000-0005-0000-0000-00009E040000}"/>
    <cellStyle name="Normal 2 2 4 5 2" xfId="1685" xr:uid="{00000000-0005-0000-0000-00009F040000}"/>
    <cellStyle name="Normal 2 2 4 6" xfId="1328" xr:uid="{00000000-0005-0000-0000-0000A0040000}"/>
    <cellStyle name="Normal 2 2 4 6 2" xfId="1793" xr:uid="{00000000-0005-0000-0000-0000A1040000}"/>
    <cellStyle name="Normal 2 2 4 7" xfId="1421" xr:uid="{00000000-0005-0000-0000-0000A2040000}"/>
    <cellStyle name="Normal 2 2 4 8" xfId="766" xr:uid="{00000000-0005-0000-0000-0000A3040000}"/>
    <cellStyle name="Normal 2 2 5" xfId="767" xr:uid="{00000000-0005-0000-0000-0000A4040000}"/>
    <cellStyle name="Normal 2 2 6" xfId="875" xr:uid="{00000000-0005-0000-0000-0000A5040000}"/>
    <cellStyle name="Normal 2 2 7" xfId="763" xr:uid="{00000000-0005-0000-0000-0000A6040000}"/>
    <cellStyle name="Normal 2 2 8" xfId="1000" xr:uid="{00000000-0005-0000-0000-0000A7040000}"/>
    <cellStyle name="Normal 2 2 8 2" xfId="1171" xr:uid="{00000000-0005-0000-0000-0000A8040000}"/>
    <cellStyle name="Normal 2 2 8 2 2" xfId="1631" xr:uid="{00000000-0005-0000-0000-0000A9040000}"/>
    <cellStyle name="Normal 2 2 8 3" xfId="1331" xr:uid="{00000000-0005-0000-0000-0000AA040000}"/>
    <cellStyle name="Normal 2 2 8 3 2" xfId="1796" xr:uid="{00000000-0005-0000-0000-0000AB040000}"/>
    <cellStyle name="Normal 2 2 8 4" xfId="1486" xr:uid="{00000000-0005-0000-0000-0000AC040000}"/>
    <cellStyle name="Normal 2 2 9" xfId="1161" xr:uid="{00000000-0005-0000-0000-0000AD040000}"/>
    <cellStyle name="Normal 2 2 9 2" xfId="1621" xr:uid="{00000000-0005-0000-0000-0000AE040000}"/>
    <cellStyle name="Normal 2 20" xfId="157" xr:uid="{00000000-0005-0000-0000-0000AF040000}"/>
    <cellStyle name="Normal 2 21" xfId="158" xr:uid="{00000000-0005-0000-0000-0000B0040000}"/>
    <cellStyle name="Normal 2 22" xfId="159" xr:uid="{00000000-0005-0000-0000-0000B1040000}"/>
    <cellStyle name="Normal 2 23" xfId="160" xr:uid="{00000000-0005-0000-0000-0000B2040000}"/>
    <cellStyle name="Normal 2 24" xfId="161" xr:uid="{00000000-0005-0000-0000-0000B3040000}"/>
    <cellStyle name="Normal 2 25" xfId="162" xr:uid="{00000000-0005-0000-0000-0000B4040000}"/>
    <cellStyle name="Normal 2 26" xfId="163" xr:uid="{00000000-0005-0000-0000-0000B5040000}"/>
    <cellStyle name="Normal 2 27" xfId="164" xr:uid="{00000000-0005-0000-0000-0000B6040000}"/>
    <cellStyle name="Normal 2 28" xfId="165" xr:uid="{00000000-0005-0000-0000-0000B7040000}"/>
    <cellStyle name="Normal 2 29" xfId="166" xr:uid="{00000000-0005-0000-0000-0000B8040000}"/>
    <cellStyle name="Normal 2 3" xfId="167" xr:uid="{00000000-0005-0000-0000-0000B9040000}"/>
    <cellStyle name="Normal 2 3 10" xfId="768" xr:uid="{00000000-0005-0000-0000-0000BA040000}"/>
    <cellStyle name="Normal 2 3 2" xfId="168" xr:uid="{00000000-0005-0000-0000-0000BB040000}"/>
    <cellStyle name="Normal 2 3 2 2" xfId="169" xr:uid="{00000000-0005-0000-0000-0000BC040000}"/>
    <cellStyle name="Normal 2 3 2 2 2" xfId="170" xr:uid="{00000000-0005-0000-0000-0000BD040000}"/>
    <cellStyle name="Normal 2 3 2 2 2 2" xfId="171" xr:uid="{00000000-0005-0000-0000-0000BE040000}"/>
    <cellStyle name="Normal 2 3 2 2 3" xfId="1333" xr:uid="{00000000-0005-0000-0000-0000BF040000}"/>
    <cellStyle name="Normal 2 3 2 2 3 2" xfId="1798" xr:uid="{00000000-0005-0000-0000-0000C0040000}"/>
    <cellStyle name="Normal 2 3 2 2 4" xfId="1479" xr:uid="{00000000-0005-0000-0000-0000C1040000}"/>
    <cellStyle name="Normal 2 3 2 3" xfId="172" xr:uid="{00000000-0005-0000-0000-0000C2040000}"/>
    <cellStyle name="Normal 2 3 2 3 2" xfId="173" xr:uid="{00000000-0005-0000-0000-0000C3040000}"/>
    <cellStyle name="Normal 2 3 2 3 2 2" xfId="1633" xr:uid="{00000000-0005-0000-0000-0000C4040000}"/>
    <cellStyle name="Normal 2 3 2 3 3" xfId="174" xr:uid="{00000000-0005-0000-0000-0000C5040000}"/>
    <cellStyle name="Normal 2 3 2 3 3 2" xfId="1799" xr:uid="{00000000-0005-0000-0000-0000C6040000}"/>
    <cellStyle name="Normal 2 3 2 3 4" xfId="175" xr:uid="{00000000-0005-0000-0000-0000C7040000}"/>
    <cellStyle name="Normal 2 3 2 3 5" xfId="176" xr:uid="{00000000-0005-0000-0000-0000C8040000}"/>
    <cellStyle name="Normal 2 3 2 3 6" xfId="177" xr:uid="{00000000-0005-0000-0000-0000C9040000}"/>
    <cellStyle name="Normal 2 3 2 3 6 2" xfId="178" xr:uid="{00000000-0005-0000-0000-0000CA040000}"/>
    <cellStyle name="Normal 2 3 2 3 6 2 2" xfId="179" xr:uid="{00000000-0005-0000-0000-0000CB040000}"/>
    <cellStyle name="Normal 2 3 2 3 6 2 2 2" xfId="180" xr:uid="{00000000-0005-0000-0000-0000CC040000}"/>
    <cellStyle name="Normal 2 3 2 4" xfId="181" xr:uid="{00000000-0005-0000-0000-0000CD040000}"/>
    <cellStyle name="Normal 2 3 2 4 2" xfId="1632" xr:uid="{00000000-0005-0000-0000-0000CE040000}"/>
    <cellStyle name="Normal 2 3 2 5" xfId="1221" xr:uid="{00000000-0005-0000-0000-0000CF040000}"/>
    <cellStyle name="Normal 2 3 2 5 2" xfId="1686" xr:uid="{00000000-0005-0000-0000-0000D0040000}"/>
    <cellStyle name="Normal 2 3 2 6" xfId="1332" xr:uid="{00000000-0005-0000-0000-0000D1040000}"/>
    <cellStyle name="Normal 2 3 2 6 2" xfId="1797" xr:uid="{00000000-0005-0000-0000-0000D2040000}"/>
    <cellStyle name="Normal 2 3 2 7" xfId="1422" xr:uid="{00000000-0005-0000-0000-0000D3040000}"/>
    <cellStyle name="Normal 2 3 3" xfId="182" xr:uid="{00000000-0005-0000-0000-0000D4040000}"/>
    <cellStyle name="Normal 2 3 3 2" xfId="183" xr:uid="{00000000-0005-0000-0000-0000D5040000}"/>
    <cellStyle name="Normal 2 3 3 2 2" xfId="1634" xr:uid="{00000000-0005-0000-0000-0000D6040000}"/>
    <cellStyle name="Normal 2 3 3 3" xfId="1334" xr:uid="{00000000-0005-0000-0000-0000D7040000}"/>
    <cellStyle name="Normal 2 3 3 3 2" xfId="1800" xr:uid="{00000000-0005-0000-0000-0000D8040000}"/>
    <cellStyle name="Normal 2 3 3 4" xfId="1442" xr:uid="{00000000-0005-0000-0000-0000D9040000}"/>
    <cellStyle name="Normal 2 3 4" xfId="184" xr:uid="{00000000-0005-0000-0000-0000DA040000}"/>
    <cellStyle name="Normal 2 3 4 2" xfId="185" xr:uid="{00000000-0005-0000-0000-0000DB040000}"/>
    <cellStyle name="Normal 2 3 4 2 2" xfId="186" xr:uid="{00000000-0005-0000-0000-0000DC040000}"/>
    <cellStyle name="Normal 2 3 5" xfId="187" xr:uid="{00000000-0005-0000-0000-0000DD040000}"/>
    <cellStyle name="Normal 2 3 5 2" xfId="188" xr:uid="{00000000-0005-0000-0000-0000DE040000}"/>
    <cellStyle name="Normal 2 3 5 2 2" xfId="189" xr:uid="{00000000-0005-0000-0000-0000DF040000}"/>
    <cellStyle name="Normal 2 3 6" xfId="190" xr:uid="{00000000-0005-0000-0000-0000E0040000}"/>
    <cellStyle name="Normal 2 3 6 2" xfId="191" xr:uid="{00000000-0005-0000-0000-0000E1040000}"/>
    <cellStyle name="Normal 2 3 7" xfId="192" xr:uid="{00000000-0005-0000-0000-0000E2040000}"/>
    <cellStyle name="Normal 2 3 7 2" xfId="193" xr:uid="{00000000-0005-0000-0000-0000E3040000}"/>
    <cellStyle name="Normal 2 3 7 3" xfId="194" xr:uid="{00000000-0005-0000-0000-0000E4040000}"/>
    <cellStyle name="Normal 2 3 7 4" xfId="195" xr:uid="{00000000-0005-0000-0000-0000E5040000}"/>
    <cellStyle name="Normal 2 3 7 5" xfId="196" xr:uid="{00000000-0005-0000-0000-0000E6040000}"/>
    <cellStyle name="Normal 2 3 7 6" xfId="197" xr:uid="{00000000-0005-0000-0000-0000E7040000}"/>
    <cellStyle name="Normal 2 3 7 6 2" xfId="198" xr:uid="{00000000-0005-0000-0000-0000E8040000}"/>
    <cellStyle name="Normal 2 3 7 6 2 2" xfId="199" xr:uid="{00000000-0005-0000-0000-0000E9040000}"/>
    <cellStyle name="Normal 2 3 7 6 2 2 2" xfId="200" xr:uid="{00000000-0005-0000-0000-0000EA040000}"/>
    <cellStyle name="Normal 2 3 8" xfId="201" xr:uid="{00000000-0005-0000-0000-0000EB040000}"/>
    <cellStyle name="Normal 2 3 9" xfId="202" xr:uid="{00000000-0005-0000-0000-0000EC040000}"/>
    <cellStyle name="Normal 2 30" xfId="203" xr:uid="{00000000-0005-0000-0000-0000ED040000}"/>
    <cellStyle name="Normal 2 31" xfId="204" xr:uid="{00000000-0005-0000-0000-0000EE040000}"/>
    <cellStyle name="Normal 2 32" xfId="205" xr:uid="{00000000-0005-0000-0000-0000EF040000}"/>
    <cellStyle name="Normal 2 33" xfId="206" xr:uid="{00000000-0005-0000-0000-0000F0040000}"/>
    <cellStyle name="Normal 2 34" xfId="207" xr:uid="{00000000-0005-0000-0000-0000F1040000}"/>
    <cellStyle name="Normal 2 35" xfId="208" xr:uid="{00000000-0005-0000-0000-0000F2040000}"/>
    <cellStyle name="Normal 2 36" xfId="209" xr:uid="{00000000-0005-0000-0000-0000F3040000}"/>
    <cellStyle name="Normal 2 37" xfId="210" xr:uid="{00000000-0005-0000-0000-0000F4040000}"/>
    <cellStyle name="Normal 2 38" xfId="211" xr:uid="{00000000-0005-0000-0000-0000F5040000}"/>
    <cellStyle name="Normal 2 39" xfId="212" xr:uid="{00000000-0005-0000-0000-0000F6040000}"/>
    <cellStyle name="Normal 2 4" xfId="213" xr:uid="{00000000-0005-0000-0000-0000F7040000}"/>
    <cellStyle name="Normal 2 4 10" xfId="769" xr:uid="{00000000-0005-0000-0000-0000F8040000}"/>
    <cellStyle name="Normal 2 4 2" xfId="214" xr:uid="{00000000-0005-0000-0000-0000F9040000}"/>
    <cellStyle name="Normal 2 4 2 2" xfId="967" xr:uid="{00000000-0005-0000-0000-0000FA040000}"/>
    <cellStyle name="Normal 2 4 2 2 2" xfId="1174" xr:uid="{00000000-0005-0000-0000-0000FB040000}"/>
    <cellStyle name="Normal 2 4 2 2 2 2" xfId="1637" xr:uid="{00000000-0005-0000-0000-0000FC040000}"/>
    <cellStyle name="Normal 2 4 2 2 3" xfId="1337" xr:uid="{00000000-0005-0000-0000-0000FD040000}"/>
    <cellStyle name="Normal 2 4 2 2 3 2" xfId="1803" xr:uid="{00000000-0005-0000-0000-0000FE040000}"/>
    <cellStyle name="Normal 2 4 2 2 4" xfId="1480" xr:uid="{00000000-0005-0000-0000-0000FF040000}"/>
    <cellStyle name="Normal 2 4 2 3" xfId="1061" xr:uid="{00000000-0005-0000-0000-000000050000}"/>
    <cellStyle name="Normal 2 4 2 3 2" xfId="1175" xr:uid="{00000000-0005-0000-0000-000001050000}"/>
    <cellStyle name="Normal 2 4 2 3 2 2" xfId="1638" xr:uid="{00000000-0005-0000-0000-000002050000}"/>
    <cellStyle name="Normal 2 4 2 3 3" xfId="1338" xr:uid="{00000000-0005-0000-0000-000003050000}"/>
    <cellStyle name="Normal 2 4 2 3 3 2" xfId="1804" xr:uid="{00000000-0005-0000-0000-000004050000}"/>
    <cellStyle name="Normal 2 4 2 3 4" xfId="1523" xr:uid="{00000000-0005-0000-0000-000005050000}"/>
    <cellStyle name="Normal 2 4 2 4" xfId="1173" xr:uid="{00000000-0005-0000-0000-000006050000}"/>
    <cellStyle name="Normal 2 4 2 4 2" xfId="1636" xr:uid="{00000000-0005-0000-0000-000007050000}"/>
    <cellStyle name="Normal 2 4 2 5" xfId="1223" xr:uid="{00000000-0005-0000-0000-000008050000}"/>
    <cellStyle name="Normal 2 4 2 5 2" xfId="1688" xr:uid="{00000000-0005-0000-0000-000009050000}"/>
    <cellStyle name="Normal 2 4 2 6" xfId="1336" xr:uid="{00000000-0005-0000-0000-00000A050000}"/>
    <cellStyle name="Normal 2 4 2 6 2" xfId="1802" xr:uid="{00000000-0005-0000-0000-00000B050000}"/>
    <cellStyle name="Normal 2 4 2 7" xfId="1424" xr:uid="{00000000-0005-0000-0000-00000C050000}"/>
    <cellStyle name="Normal 2 4 2 8" xfId="770" xr:uid="{00000000-0005-0000-0000-00000D050000}"/>
    <cellStyle name="Normal 2 4 3" xfId="215" xr:uid="{00000000-0005-0000-0000-00000E050000}"/>
    <cellStyle name="Normal 2 4 3 2" xfId="1176" xr:uid="{00000000-0005-0000-0000-00000F050000}"/>
    <cellStyle name="Normal 2 4 3 2 2" xfId="1639" xr:uid="{00000000-0005-0000-0000-000010050000}"/>
    <cellStyle name="Normal 2 4 3 3" xfId="1339" xr:uid="{00000000-0005-0000-0000-000011050000}"/>
    <cellStyle name="Normal 2 4 3 3 2" xfId="1805" xr:uid="{00000000-0005-0000-0000-000012050000}"/>
    <cellStyle name="Normal 2 4 3 4" xfId="1435" xr:uid="{00000000-0005-0000-0000-000013050000}"/>
    <cellStyle name="Normal 2 4 3 5" xfId="891" xr:uid="{00000000-0005-0000-0000-000014050000}"/>
    <cellStyle name="Normal 2 4 4" xfId="1060" xr:uid="{00000000-0005-0000-0000-000015050000}"/>
    <cellStyle name="Normal 2 4 4 2" xfId="1177" xr:uid="{00000000-0005-0000-0000-000016050000}"/>
    <cellStyle name="Normal 2 4 4 2 2" xfId="1640" xr:uid="{00000000-0005-0000-0000-000017050000}"/>
    <cellStyle name="Normal 2 4 4 3" xfId="1340" xr:uid="{00000000-0005-0000-0000-000018050000}"/>
    <cellStyle name="Normal 2 4 4 3 2" xfId="1806" xr:uid="{00000000-0005-0000-0000-000019050000}"/>
    <cellStyle name="Normal 2 4 4 4" xfId="1522" xr:uid="{00000000-0005-0000-0000-00001A050000}"/>
    <cellStyle name="Normal 2 4 5" xfId="1172" xr:uid="{00000000-0005-0000-0000-00001B050000}"/>
    <cellStyle name="Normal 2 4 5 2" xfId="1635" xr:uid="{00000000-0005-0000-0000-00001C050000}"/>
    <cellStyle name="Normal 2 4 6" xfId="1222" xr:uid="{00000000-0005-0000-0000-00001D050000}"/>
    <cellStyle name="Normal 2 4 6 2" xfId="1687" xr:uid="{00000000-0005-0000-0000-00001E050000}"/>
    <cellStyle name="Normal 2 4 7" xfId="1335" xr:uid="{00000000-0005-0000-0000-00001F050000}"/>
    <cellStyle name="Normal 2 4 7 2" xfId="1801" xr:uid="{00000000-0005-0000-0000-000020050000}"/>
    <cellStyle name="Normal 2 4 8" xfId="1423" xr:uid="{00000000-0005-0000-0000-000021050000}"/>
    <cellStyle name="Normal 2 4 9" xfId="1850" xr:uid="{00000000-0005-0000-0000-000022050000}"/>
    <cellStyle name="Normal 2 40" xfId="216" xr:uid="{00000000-0005-0000-0000-000023050000}"/>
    <cellStyle name="Normal 2 41" xfId="143" xr:uid="{00000000-0005-0000-0000-000024050000}"/>
    <cellStyle name="Normal 2 42" xfId="54" xr:uid="{00000000-0005-0000-0000-000025050000}"/>
    <cellStyle name="Normal 2 5" xfId="217" xr:uid="{00000000-0005-0000-0000-000026050000}"/>
    <cellStyle name="Normal 2 5 2" xfId="771" xr:uid="{00000000-0005-0000-0000-000027050000}"/>
    <cellStyle name="Normal 2 5 3" xfId="772" xr:uid="{00000000-0005-0000-0000-000028050000}"/>
    <cellStyle name="Normal 2 5 4" xfId="912" xr:uid="{00000000-0005-0000-0000-000029050000}"/>
    <cellStyle name="Normal 2 5 5" xfId="400" xr:uid="{00000000-0005-0000-0000-00002A050000}"/>
    <cellStyle name="Normal 2 58 3" xfId="218" xr:uid="{00000000-0005-0000-0000-00002B050000}"/>
    <cellStyle name="Normal 2 6" xfId="219" xr:uid="{00000000-0005-0000-0000-00002C050000}"/>
    <cellStyle name="Normal 2 6 2" xfId="773" xr:uid="{00000000-0005-0000-0000-00002D050000}"/>
    <cellStyle name="Normal 2 7" xfId="220" xr:uid="{00000000-0005-0000-0000-00002E050000}"/>
    <cellStyle name="Normal 2 8" xfId="221" xr:uid="{00000000-0005-0000-0000-00002F050000}"/>
    <cellStyle name="Normal 2 8 2" xfId="774" xr:uid="{00000000-0005-0000-0000-000030050000}"/>
    <cellStyle name="Normal 2 9" xfId="222" xr:uid="{00000000-0005-0000-0000-000031050000}"/>
    <cellStyle name="Normal 2 9 2" xfId="775" xr:uid="{00000000-0005-0000-0000-000032050000}"/>
    <cellStyle name="Normal 2_Cuentas 3 y 5 Final Revisada" xfId="776" xr:uid="{00000000-0005-0000-0000-000033050000}"/>
    <cellStyle name="Normal 20" xfId="223" xr:uid="{00000000-0005-0000-0000-000034050000}"/>
    <cellStyle name="Normal 21" xfId="224" xr:uid="{00000000-0005-0000-0000-000035050000}"/>
    <cellStyle name="Normal 21 2" xfId="410" xr:uid="{00000000-0005-0000-0000-000036050000}"/>
    <cellStyle name="Normal 22" xfId="225" xr:uid="{00000000-0005-0000-0000-000037050000}"/>
    <cellStyle name="Normal 23" xfId="226" xr:uid="{00000000-0005-0000-0000-000038050000}"/>
    <cellStyle name="Normal 24" xfId="227" xr:uid="{00000000-0005-0000-0000-000039050000}"/>
    <cellStyle name="Normal 25" xfId="228" xr:uid="{00000000-0005-0000-0000-00003A050000}"/>
    <cellStyle name="Normal 26" xfId="229" xr:uid="{00000000-0005-0000-0000-00003B050000}"/>
    <cellStyle name="Normal 26 2" xfId="399" xr:uid="{00000000-0005-0000-0000-00003C050000}"/>
    <cellStyle name="Normal 27" xfId="230" xr:uid="{00000000-0005-0000-0000-00003D050000}"/>
    <cellStyle name="Normal 27 2" xfId="945" xr:uid="{00000000-0005-0000-0000-00003E050000}"/>
    <cellStyle name="Normal 27 2 2" xfId="1179" xr:uid="{00000000-0005-0000-0000-00003F050000}"/>
    <cellStyle name="Normal 27 2 2 2" xfId="1642" xr:uid="{00000000-0005-0000-0000-000040050000}"/>
    <cellStyle name="Normal 27 2 3" xfId="1342" xr:uid="{00000000-0005-0000-0000-000041050000}"/>
    <cellStyle name="Normal 27 2 3 2" xfId="1808" xr:uid="{00000000-0005-0000-0000-000042050000}"/>
    <cellStyle name="Normal 27 2 4" xfId="1475" xr:uid="{00000000-0005-0000-0000-000043050000}"/>
    <cellStyle name="Normal 27 3" xfId="1056" xr:uid="{00000000-0005-0000-0000-000044050000}"/>
    <cellStyle name="Normal 27 3 2" xfId="1180" xr:uid="{00000000-0005-0000-0000-000045050000}"/>
    <cellStyle name="Normal 27 3 2 2" xfId="1643" xr:uid="{00000000-0005-0000-0000-000046050000}"/>
    <cellStyle name="Normal 27 3 3" xfId="1343" xr:uid="{00000000-0005-0000-0000-000047050000}"/>
    <cellStyle name="Normal 27 3 3 2" xfId="1809" xr:uid="{00000000-0005-0000-0000-000048050000}"/>
    <cellStyle name="Normal 27 3 4" xfId="1518" xr:uid="{00000000-0005-0000-0000-000049050000}"/>
    <cellStyle name="Normal 27 4" xfId="1178" xr:uid="{00000000-0005-0000-0000-00004A050000}"/>
    <cellStyle name="Normal 27 4 2" xfId="1641" xr:uid="{00000000-0005-0000-0000-00004B050000}"/>
    <cellStyle name="Normal 27 5" xfId="1217" xr:uid="{00000000-0005-0000-0000-00004C050000}"/>
    <cellStyle name="Normal 27 5 2" xfId="1682" xr:uid="{00000000-0005-0000-0000-00004D050000}"/>
    <cellStyle name="Normal 27 6" xfId="1341" xr:uid="{00000000-0005-0000-0000-00004E050000}"/>
    <cellStyle name="Normal 27 6 2" xfId="1807" xr:uid="{00000000-0005-0000-0000-00004F050000}"/>
    <cellStyle name="Normal 27 7" xfId="1418" xr:uid="{00000000-0005-0000-0000-000050050000}"/>
    <cellStyle name="Normal 27 8" xfId="416" xr:uid="{00000000-0005-0000-0000-000051050000}"/>
    <cellStyle name="Normal 28" xfId="231" xr:uid="{00000000-0005-0000-0000-000052050000}"/>
    <cellStyle name="Normal 29" xfId="232" xr:uid="{00000000-0005-0000-0000-000053050000}"/>
    <cellStyle name="Normal 29 2" xfId="998" xr:uid="{00000000-0005-0000-0000-000054050000}"/>
    <cellStyle name="Normal 3" xfId="9" xr:uid="{00000000-0005-0000-0000-000055050000}"/>
    <cellStyle name="Normal 3 10" xfId="234" xr:uid="{00000000-0005-0000-0000-000056050000}"/>
    <cellStyle name="Normal 3 10 2" xfId="1382" xr:uid="{00000000-0005-0000-0000-000057050000}"/>
    <cellStyle name="Normal 3 11" xfId="233" xr:uid="{00000000-0005-0000-0000-000058050000}"/>
    <cellStyle name="Normal 3 12" xfId="59" xr:uid="{00000000-0005-0000-0000-000059050000}"/>
    <cellStyle name="Normal 3 2" xfId="61" xr:uid="{00000000-0005-0000-0000-00005A050000}"/>
    <cellStyle name="Normal 3 2 2" xfId="236" xr:uid="{00000000-0005-0000-0000-00005B050000}"/>
    <cellStyle name="Normal 3 2 2 2" xfId="874" xr:uid="{00000000-0005-0000-0000-00005C050000}"/>
    <cellStyle name="Normal 3 2 3" xfId="235" xr:uid="{00000000-0005-0000-0000-00005D050000}"/>
    <cellStyle name="Normal 3 2 3 2" xfId="778" xr:uid="{00000000-0005-0000-0000-00005E050000}"/>
    <cellStyle name="Normal 3 2 4" xfId="414" xr:uid="{00000000-0005-0000-0000-00005F050000}"/>
    <cellStyle name="Normal 3 2 5" xfId="1048" xr:uid="{00000000-0005-0000-0000-000060050000}"/>
    <cellStyle name="Normal 3 2 6" xfId="387" xr:uid="{00000000-0005-0000-0000-000061050000}"/>
    <cellStyle name="Normal 3 3" xfId="237" xr:uid="{00000000-0005-0000-0000-000062050000}"/>
    <cellStyle name="Normal 3 3 2" xfId="968" xr:uid="{00000000-0005-0000-0000-000063050000}"/>
    <cellStyle name="Normal 3 3 2 2" xfId="1182" xr:uid="{00000000-0005-0000-0000-000064050000}"/>
    <cellStyle name="Normal 3 3 2 2 2" xfId="1646" xr:uid="{00000000-0005-0000-0000-000065050000}"/>
    <cellStyle name="Normal 3 3 2 3" xfId="1345" xr:uid="{00000000-0005-0000-0000-000066050000}"/>
    <cellStyle name="Normal 3 3 2 3 2" xfId="1812" xr:uid="{00000000-0005-0000-0000-000067050000}"/>
    <cellStyle name="Normal 3 3 2 4" xfId="1481" xr:uid="{00000000-0005-0000-0000-000068050000}"/>
    <cellStyle name="Normal 3 3 3" xfId="1062" xr:uid="{00000000-0005-0000-0000-000069050000}"/>
    <cellStyle name="Normal 3 3 3 2" xfId="1183" xr:uid="{00000000-0005-0000-0000-00006A050000}"/>
    <cellStyle name="Normal 3 3 3 2 2" xfId="1647" xr:uid="{00000000-0005-0000-0000-00006B050000}"/>
    <cellStyle name="Normal 3 3 3 3" xfId="1346" xr:uid="{00000000-0005-0000-0000-00006C050000}"/>
    <cellStyle name="Normal 3 3 3 3 2" xfId="1813" xr:uid="{00000000-0005-0000-0000-00006D050000}"/>
    <cellStyle name="Normal 3 3 3 4" xfId="1524" xr:uid="{00000000-0005-0000-0000-00006E050000}"/>
    <cellStyle name="Normal 3 3 4" xfId="1181" xr:uid="{00000000-0005-0000-0000-00006F050000}"/>
    <cellStyle name="Normal 3 3 4 2" xfId="1645" xr:uid="{00000000-0005-0000-0000-000070050000}"/>
    <cellStyle name="Normal 3 3 5" xfId="1224" xr:uid="{00000000-0005-0000-0000-000071050000}"/>
    <cellStyle name="Normal 3 3 5 2" xfId="1689" xr:uid="{00000000-0005-0000-0000-000072050000}"/>
    <cellStyle name="Normal 3 3 6" xfId="1344" xr:uid="{00000000-0005-0000-0000-000073050000}"/>
    <cellStyle name="Normal 3 3 6 2" xfId="1811" xr:uid="{00000000-0005-0000-0000-000074050000}"/>
    <cellStyle name="Normal 3 3 7" xfId="1425" xr:uid="{00000000-0005-0000-0000-000075050000}"/>
    <cellStyle name="Normal 3 3 8" xfId="779" xr:uid="{00000000-0005-0000-0000-000076050000}"/>
    <cellStyle name="Normal 3 4" xfId="238" xr:uid="{00000000-0005-0000-0000-000077050000}"/>
    <cellStyle name="Normal 3 4 2" xfId="780" xr:uid="{00000000-0005-0000-0000-000078050000}"/>
    <cellStyle name="Normal 3 5" xfId="239" xr:uid="{00000000-0005-0000-0000-000079050000}"/>
    <cellStyle name="Normal 3 5 2" xfId="781" xr:uid="{00000000-0005-0000-0000-00007A050000}"/>
    <cellStyle name="Normal 3 6" xfId="240" xr:uid="{00000000-0005-0000-0000-00007B050000}"/>
    <cellStyle name="Normal 3 6 2" xfId="241" xr:uid="{00000000-0005-0000-0000-00007C050000}"/>
    <cellStyle name="Normal 3 6 3" xfId="242" xr:uid="{00000000-0005-0000-0000-00007D050000}"/>
    <cellStyle name="Normal 3 6 4" xfId="243" xr:uid="{00000000-0005-0000-0000-00007E050000}"/>
    <cellStyle name="Normal 3 6 5" xfId="244" xr:uid="{00000000-0005-0000-0000-00007F050000}"/>
    <cellStyle name="Normal 3 6 6" xfId="777" xr:uid="{00000000-0005-0000-0000-000080050000}"/>
    <cellStyle name="Normal 3 7" xfId="245" xr:uid="{00000000-0005-0000-0000-000081050000}"/>
    <cellStyle name="Normal 3 7 2" xfId="1184" xr:uid="{00000000-0005-0000-0000-000082050000}"/>
    <cellStyle name="Normal 3 7 2 2" xfId="1648" xr:uid="{00000000-0005-0000-0000-000083050000}"/>
    <cellStyle name="Normal 3 7 3" xfId="1347" xr:uid="{00000000-0005-0000-0000-000084050000}"/>
    <cellStyle name="Normal 3 7 3 2" xfId="1814" xr:uid="{00000000-0005-0000-0000-000085050000}"/>
    <cellStyle name="Normal 3 7 4" xfId="1485" xr:uid="{00000000-0005-0000-0000-000086050000}"/>
    <cellStyle name="Normal 3 8" xfId="246" xr:uid="{00000000-0005-0000-0000-000087050000}"/>
    <cellStyle name="Normal 3 8 2" xfId="1644" xr:uid="{00000000-0005-0000-0000-000088050000}"/>
    <cellStyle name="Normal 3 9" xfId="247" xr:uid="{00000000-0005-0000-0000-000089050000}"/>
    <cellStyle name="Normal 3 9 2" xfId="1810" xr:uid="{00000000-0005-0000-0000-00008A050000}"/>
    <cellStyle name="Normal 30" xfId="248" xr:uid="{00000000-0005-0000-0000-00008B050000}"/>
    <cellStyle name="Normal 30 2" xfId="1071" xr:uid="{00000000-0005-0000-0000-00008C050000}"/>
    <cellStyle name="Normal 31" xfId="249" xr:uid="{00000000-0005-0000-0000-00008D050000}"/>
    <cellStyle name="Normal 31 2" xfId="1232" xr:uid="{00000000-0005-0000-0000-00008E050000}"/>
    <cellStyle name="Normal 32" xfId="250" xr:uid="{00000000-0005-0000-0000-00008F050000}"/>
    <cellStyle name="Normal 32 2" xfId="1381" xr:uid="{00000000-0005-0000-0000-000090050000}"/>
    <cellStyle name="Normal 33" xfId="251" xr:uid="{00000000-0005-0000-0000-000091050000}"/>
    <cellStyle name="Normal 33 2" xfId="1482" xr:uid="{00000000-0005-0000-0000-000092050000}"/>
    <cellStyle name="Normal 34" xfId="252" xr:uid="{00000000-0005-0000-0000-000093050000}"/>
    <cellStyle name="Normal 35" xfId="253" xr:uid="{00000000-0005-0000-0000-000094050000}"/>
    <cellStyle name="Normal 36" xfId="254" xr:uid="{00000000-0005-0000-0000-000095050000}"/>
    <cellStyle name="Normal 37" xfId="255" xr:uid="{00000000-0005-0000-0000-000096050000}"/>
    <cellStyle name="Normal 37 2" xfId="256" xr:uid="{00000000-0005-0000-0000-000097050000}"/>
    <cellStyle name="Normal 37 3" xfId="257" xr:uid="{00000000-0005-0000-0000-000098050000}"/>
    <cellStyle name="Normal 37 4" xfId="258" xr:uid="{00000000-0005-0000-0000-000099050000}"/>
    <cellStyle name="Normal 38" xfId="259" xr:uid="{00000000-0005-0000-0000-00009A050000}"/>
    <cellStyle name="Normal 38 2" xfId="260" xr:uid="{00000000-0005-0000-0000-00009B050000}"/>
    <cellStyle name="Normal 39" xfId="261" xr:uid="{00000000-0005-0000-0000-00009C050000}"/>
    <cellStyle name="Normal 39 2" xfId="262" xr:uid="{00000000-0005-0000-0000-00009D050000}"/>
    <cellStyle name="Normal 4" xfId="263" xr:uid="{00000000-0005-0000-0000-00009E050000}"/>
    <cellStyle name="Normal 4 2" xfId="65" xr:uid="{00000000-0005-0000-0000-00009F050000}"/>
    <cellStyle name="Normal 4 2 10" xfId="264" xr:uid="{00000000-0005-0000-0000-0000A0050000}"/>
    <cellStyle name="Normal 4 2 11" xfId="265" xr:uid="{00000000-0005-0000-0000-0000A1050000}"/>
    <cellStyle name="Normal 4 2 12" xfId="266" xr:uid="{00000000-0005-0000-0000-0000A2050000}"/>
    <cellStyle name="Normal 4 2 13" xfId="267" xr:uid="{00000000-0005-0000-0000-0000A3050000}"/>
    <cellStyle name="Normal 4 2 14" xfId="268" xr:uid="{00000000-0005-0000-0000-0000A4050000}"/>
    <cellStyle name="Normal 4 2 2" xfId="269" xr:uid="{00000000-0005-0000-0000-0000A5050000}"/>
    <cellStyle name="Normal 4 2 2 2" xfId="1185" xr:uid="{00000000-0005-0000-0000-0000A6050000}"/>
    <cellStyle name="Normal 4 2 2 2 2" xfId="1649" xr:uid="{00000000-0005-0000-0000-0000A7050000}"/>
    <cellStyle name="Normal 4 2 2 3" xfId="1348" xr:uid="{00000000-0005-0000-0000-0000A8050000}"/>
    <cellStyle name="Normal 4 2 2 3 2" xfId="1815" xr:uid="{00000000-0005-0000-0000-0000A9050000}"/>
    <cellStyle name="Normal 4 2 2 4" xfId="1440" xr:uid="{00000000-0005-0000-0000-0000AA050000}"/>
    <cellStyle name="Normal 4 2 2 5" xfId="899" xr:uid="{00000000-0005-0000-0000-0000AB050000}"/>
    <cellStyle name="Normal 4 2 3" xfId="270" xr:uid="{00000000-0005-0000-0000-0000AC050000}"/>
    <cellStyle name="Normal 4 2 4" xfId="271" xr:uid="{00000000-0005-0000-0000-0000AD050000}"/>
    <cellStyle name="Normal 4 2 4 2" xfId="272" xr:uid="{00000000-0005-0000-0000-0000AE050000}"/>
    <cellStyle name="Normal 4 2 4 3" xfId="273" xr:uid="{00000000-0005-0000-0000-0000AF050000}"/>
    <cellStyle name="Normal 4 2 4 4" xfId="274" xr:uid="{00000000-0005-0000-0000-0000B0050000}"/>
    <cellStyle name="Normal 4 2 5" xfId="275" xr:uid="{00000000-0005-0000-0000-0000B1050000}"/>
    <cellStyle name="Normal 4 2 5 2" xfId="276" xr:uid="{00000000-0005-0000-0000-0000B2050000}"/>
    <cellStyle name="Normal 4 2 6" xfId="277" xr:uid="{00000000-0005-0000-0000-0000B3050000}"/>
    <cellStyle name="Normal 4 2 6 2" xfId="278" xr:uid="{00000000-0005-0000-0000-0000B4050000}"/>
    <cellStyle name="Normal 4 2 7" xfId="279" xr:uid="{00000000-0005-0000-0000-0000B5050000}"/>
    <cellStyle name="Normal 4 2 7 2" xfId="280" xr:uid="{00000000-0005-0000-0000-0000B6050000}"/>
    <cellStyle name="Normal 4 2 8" xfId="281" xr:uid="{00000000-0005-0000-0000-0000B7050000}"/>
    <cellStyle name="Normal 4 2 8 2" xfId="282" xr:uid="{00000000-0005-0000-0000-0000B8050000}"/>
    <cellStyle name="Normal 4 2 8 2 2" xfId="283" xr:uid="{00000000-0005-0000-0000-0000B9050000}"/>
    <cellStyle name="Normal 4 2 9" xfId="284" xr:uid="{00000000-0005-0000-0000-0000BA050000}"/>
    <cellStyle name="Normal 4 3" xfId="285" xr:uid="{00000000-0005-0000-0000-0000BB050000}"/>
    <cellStyle name="Normal 4 3 2" xfId="913" xr:uid="{00000000-0005-0000-0000-0000BC050000}"/>
    <cellStyle name="Normal 4 3 2 2" xfId="1186" xr:uid="{00000000-0005-0000-0000-0000BD050000}"/>
    <cellStyle name="Normal 4 3 2 2 2" xfId="1650" xr:uid="{00000000-0005-0000-0000-0000BE050000}"/>
    <cellStyle name="Normal 4 3 2 3" xfId="1349" xr:uid="{00000000-0005-0000-0000-0000BF050000}"/>
    <cellStyle name="Normal 4 3 2 3 2" xfId="1816" xr:uid="{00000000-0005-0000-0000-0000C0050000}"/>
    <cellStyle name="Normal 4 3 2 4" xfId="1445" xr:uid="{00000000-0005-0000-0000-0000C1050000}"/>
    <cellStyle name="Normal 4 3 3" xfId="1858" xr:uid="{00000000-0005-0000-0000-0000C2050000}"/>
    <cellStyle name="Normal 4 3 4" xfId="375" xr:uid="{00000000-0005-0000-0000-0000C3050000}"/>
    <cellStyle name="Normal 4 4" xfId="286" xr:uid="{00000000-0005-0000-0000-0000C4050000}"/>
    <cellStyle name="Normal 4 4 2" xfId="1187" xr:uid="{00000000-0005-0000-0000-0000C5050000}"/>
    <cellStyle name="Normal 4 4 2 2" xfId="1651" xr:uid="{00000000-0005-0000-0000-0000C6050000}"/>
    <cellStyle name="Normal 4 4 3" xfId="1350" xr:uid="{00000000-0005-0000-0000-0000C7050000}"/>
    <cellStyle name="Normal 4 4 3 2" xfId="1817" xr:uid="{00000000-0005-0000-0000-0000C8050000}"/>
    <cellStyle name="Normal 4 4 4" xfId="1433" xr:uid="{00000000-0005-0000-0000-0000C9050000}"/>
    <cellStyle name="Normal 4 4 5" xfId="885" xr:uid="{00000000-0005-0000-0000-0000CA050000}"/>
    <cellStyle name="Normal 4 5" xfId="1005" xr:uid="{00000000-0005-0000-0000-0000CB050000}"/>
    <cellStyle name="Normal 4 6" xfId="1848" xr:uid="{00000000-0005-0000-0000-0000CC050000}"/>
    <cellStyle name="Normal 4 7" xfId="341" xr:uid="{00000000-0005-0000-0000-0000CD050000}"/>
    <cellStyle name="Normal 40" xfId="287" xr:uid="{00000000-0005-0000-0000-0000CE050000}"/>
    <cellStyle name="Normal 40 2" xfId="288" xr:uid="{00000000-0005-0000-0000-0000CF050000}"/>
    <cellStyle name="Normal 41" xfId="289" xr:uid="{00000000-0005-0000-0000-0000D0050000}"/>
    <cellStyle name="Normal 41 2" xfId="290" xr:uid="{00000000-0005-0000-0000-0000D1050000}"/>
    <cellStyle name="Normal 41 2 2" xfId="291" xr:uid="{00000000-0005-0000-0000-0000D2050000}"/>
    <cellStyle name="Normal 42" xfId="292" xr:uid="{00000000-0005-0000-0000-0000D3050000}"/>
    <cellStyle name="Normal 43" xfId="293" xr:uid="{00000000-0005-0000-0000-0000D4050000}"/>
    <cellStyle name="Normal 44" xfId="294" xr:uid="{00000000-0005-0000-0000-0000D5050000}"/>
    <cellStyle name="Normal 45" xfId="295" xr:uid="{00000000-0005-0000-0000-0000D6050000}"/>
    <cellStyle name="Normal 46" xfId="296" xr:uid="{00000000-0005-0000-0000-0000D7050000}"/>
    <cellStyle name="Normal 47" xfId="297" xr:uid="{00000000-0005-0000-0000-0000D8050000}"/>
    <cellStyle name="Normal 48" xfId="298" xr:uid="{00000000-0005-0000-0000-0000D9050000}"/>
    <cellStyle name="Normal 49" xfId="299" xr:uid="{00000000-0005-0000-0000-0000DA050000}"/>
    <cellStyle name="Normal 5" xfId="300" xr:uid="{00000000-0005-0000-0000-0000DB050000}"/>
    <cellStyle name="Normal 5 10" xfId="1855" xr:uid="{00000000-0005-0000-0000-0000DC050000}"/>
    <cellStyle name="Normal 5 2" xfId="301" xr:uid="{00000000-0005-0000-0000-0000DD050000}"/>
    <cellStyle name="Normal 5 2 2" xfId="915" xr:uid="{00000000-0005-0000-0000-0000DE050000}"/>
    <cellStyle name="Normal 5 2 2 2" xfId="1189" xr:uid="{00000000-0005-0000-0000-0000DF050000}"/>
    <cellStyle name="Normal 5 2 2 2 2" xfId="1653" xr:uid="{00000000-0005-0000-0000-0000E0050000}"/>
    <cellStyle name="Normal 5 2 2 3" xfId="1352" xr:uid="{00000000-0005-0000-0000-0000E1050000}"/>
    <cellStyle name="Normal 5 2 2 3 2" xfId="1819" xr:uid="{00000000-0005-0000-0000-0000E2050000}"/>
    <cellStyle name="Normal 5 2 2 4" xfId="1447" xr:uid="{00000000-0005-0000-0000-0000E3050000}"/>
    <cellStyle name="Normal 5 2 3" xfId="1860" xr:uid="{00000000-0005-0000-0000-0000E4050000}"/>
    <cellStyle name="Normal 5 3" xfId="873" xr:uid="{00000000-0005-0000-0000-0000E5050000}"/>
    <cellStyle name="Normal 5 3 2" xfId="996" xr:uid="{00000000-0005-0000-0000-0000E6050000}"/>
    <cellStyle name="Normal 5 3 2 2" xfId="1191" xr:uid="{00000000-0005-0000-0000-0000E7050000}"/>
    <cellStyle name="Normal 5 3 2 2 2" xfId="1655" xr:uid="{00000000-0005-0000-0000-0000E8050000}"/>
    <cellStyle name="Normal 5 3 2 3" xfId="1354" xr:uid="{00000000-0005-0000-0000-0000E9050000}"/>
    <cellStyle name="Normal 5 3 2 3 2" xfId="1821" xr:uid="{00000000-0005-0000-0000-0000EA050000}"/>
    <cellStyle name="Normal 5 3 2 4" xfId="1483" xr:uid="{00000000-0005-0000-0000-0000EB050000}"/>
    <cellStyle name="Normal 5 3 3" xfId="1066" xr:uid="{00000000-0005-0000-0000-0000EC050000}"/>
    <cellStyle name="Normal 5 3 3 2" xfId="1192" xr:uid="{00000000-0005-0000-0000-0000ED050000}"/>
    <cellStyle name="Normal 5 3 3 2 2" xfId="1656" xr:uid="{00000000-0005-0000-0000-0000EE050000}"/>
    <cellStyle name="Normal 5 3 3 3" xfId="1355" xr:uid="{00000000-0005-0000-0000-0000EF050000}"/>
    <cellStyle name="Normal 5 3 3 3 2" xfId="1822" xr:uid="{00000000-0005-0000-0000-0000F0050000}"/>
    <cellStyle name="Normal 5 3 3 4" xfId="1527" xr:uid="{00000000-0005-0000-0000-0000F1050000}"/>
    <cellStyle name="Normal 5 3 4" xfId="1190" xr:uid="{00000000-0005-0000-0000-0000F2050000}"/>
    <cellStyle name="Normal 5 3 4 2" xfId="1654" xr:uid="{00000000-0005-0000-0000-0000F3050000}"/>
    <cellStyle name="Normal 5 3 5" xfId="1227" xr:uid="{00000000-0005-0000-0000-0000F4050000}"/>
    <cellStyle name="Normal 5 3 5 2" xfId="1692" xr:uid="{00000000-0005-0000-0000-0000F5050000}"/>
    <cellStyle name="Normal 5 3 6" xfId="1353" xr:uid="{00000000-0005-0000-0000-0000F6050000}"/>
    <cellStyle name="Normal 5 3 6 2" xfId="1820" xr:uid="{00000000-0005-0000-0000-0000F7050000}"/>
    <cellStyle name="Normal 5 3 7" xfId="1428" xr:uid="{00000000-0005-0000-0000-0000F8050000}"/>
    <cellStyle name="Normal 5 4" xfId="411" xr:uid="{00000000-0005-0000-0000-0000F9050000}"/>
    <cellStyle name="Normal 5 5" xfId="900" xr:uid="{00000000-0005-0000-0000-0000FA050000}"/>
    <cellStyle name="Normal 5 5 2" xfId="1193" xr:uid="{00000000-0005-0000-0000-0000FB050000}"/>
    <cellStyle name="Normal 5 5 2 2" xfId="1657" xr:uid="{00000000-0005-0000-0000-0000FC050000}"/>
    <cellStyle name="Normal 5 5 3" xfId="1356" xr:uid="{00000000-0005-0000-0000-0000FD050000}"/>
    <cellStyle name="Normal 5 5 3 2" xfId="1823" xr:uid="{00000000-0005-0000-0000-0000FE050000}"/>
    <cellStyle name="Normal 5 5 4" xfId="1441" xr:uid="{00000000-0005-0000-0000-0000FF050000}"/>
    <cellStyle name="Normal 5 6" xfId="1037" xr:uid="{00000000-0005-0000-0000-000000060000}"/>
    <cellStyle name="Normal 5 6 2" xfId="1194" xr:uid="{00000000-0005-0000-0000-000001060000}"/>
    <cellStyle name="Normal 5 6 2 2" xfId="1658" xr:uid="{00000000-0005-0000-0000-000002060000}"/>
    <cellStyle name="Normal 5 6 3" xfId="1357" xr:uid="{00000000-0005-0000-0000-000003060000}"/>
    <cellStyle name="Normal 5 6 3 2" xfId="1824" xr:uid="{00000000-0005-0000-0000-000004060000}"/>
    <cellStyle name="Normal 5 6 4" xfId="1505" xr:uid="{00000000-0005-0000-0000-000005060000}"/>
    <cellStyle name="Normal 5 7" xfId="1188" xr:uid="{00000000-0005-0000-0000-000006060000}"/>
    <cellStyle name="Normal 5 7 2" xfId="1652" xr:uid="{00000000-0005-0000-0000-000007060000}"/>
    <cellStyle name="Normal 5 8" xfId="1351" xr:uid="{00000000-0005-0000-0000-000008060000}"/>
    <cellStyle name="Normal 5 8 2" xfId="1818" xr:uid="{00000000-0005-0000-0000-000009060000}"/>
    <cellStyle name="Normal 5 9" xfId="1402" xr:uid="{00000000-0005-0000-0000-00000A060000}"/>
    <cellStyle name="Normal 5_piramide redonda" xfId="302" xr:uid="{00000000-0005-0000-0000-00000B060000}"/>
    <cellStyle name="Normal 50" xfId="303" xr:uid="{00000000-0005-0000-0000-00000C060000}"/>
    <cellStyle name="Normal 51" xfId="304" xr:uid="{00000000-0005-0000-0000-00000D060000}"/>
    <cellStyle name="Normal 52" xfId="305" xr:uid="{00000000-0005-0000-0000-00000E060000}"/>
    <cellStyle name="Normal 53" xfId="306" xr:uid="{00000000-0005-0000-0000-00000F060000}"/>
    <cellStyle name="Normal 54" xfId="307" xr:uid="{00000000-0005-0000-0000-000010060000}"/>
    <cellStyle name="Normal 55" xfId="336" xr:uid="{00000000-0005-0000-0000-000011060000}"/>
    <cellStyle name="Normal 6" xfId="308" xr:uid="{00000000-0005-0000-0000-000012060000}"/>
    <cellStyle name="Normal 6 2" xfId="397" xr:uid="{00000000-0005-0000-0000-000013060000}"/>
    <cellStyle name="Normal 6 2 2" xfId="916" xr:uid="{00000000-0005-0000-0000-000014060000}"/>
    <cellStyle name="Normal 6 2 2 2" xfId="1195" xr:uid="{00000000-0005-0000-0000-000015060000}"/>
    <cellStyle name="Normal 6 2 2 2 2" xfId="1659" xr:uid="{00000000-0005-0000-0000-000016060000}"/>
    <cellStyle name="Normal 6 2 2 3" xfId="1358" xr:uid="{00000000-0005-0000-0000-000017060000}"/>
    <cellStyle name="Normal 6 2 2 3 2" xfId="1825" xr:uid="{00000000-0005-0000-0000-000018060000}"/>
    <cellStyle name="Normal 6 2 2 4" xfId="1448" xr:uid="{00000000-0005-0000-0000-000019060000}"/>
    <cellStyle name="Normal 6 2 3" xfId="1861" xr:uid="{00000000-0005-0000-0000-00001A060000}"/>
    <cellStyle name="Normal 6 3" xfId="782" xr:uid="{00000000-0005-0000-0000-00001B060000}"/>
    <cellStyle name="Normal 6 4" xfId="1038" xr:uid="{00000000-0005-0000-0000-00001C060000}"/>
    <cellStyle name="Normal 6 5" xfId="376" xr:uid="{00000000-0005-0000-0000-00001D060000}"/>
    <cellStyle name="Normal 7" xfId="309" xr:uid="{00000000-0005-0000-0000-00001E060000}"/>
    <cellStyle name="Normal 7 2" xfId="310" xr:uid="{00000000-0005-0000-0000-00001F060000}"/>
    <cellStyle name="Normal 7 2 2" xfId="914" xr:uid="{00000000-0005-0000-0000-000020060000}"/>
    <cellStyle name="Normal 7 2 2 2" xfId="1197" xr:uid="{00000000-0005-0000-0000-000021060000}"/>
    <cellStyle name="Normal 7 2 2 2 2" xfId="1661" xr:uid="{00000000-0005-0000-0000-000022060000}"/>
    <cellStyle name="Normal 7 2 2 3" xfId="1360" xr:uid="{00000000-0005-0000-0000-000023060000}"/>
    <cellStyle name="Normal 7 2 2 3 2" xfId="1827" xr:uid="{00000000-0005-0000-0000-000024060000}"/>
    <cellStyle name="Normal 7 2 2 4" xfId="1446" xr:uid="{00000000-0005-0000-0000-000025060000}"/>
    <cellStyle name="Normal 7 2 3" xfId="1063" xr:uid="{00000000-0005-0000-0000-000026060000}"/>
    <cellStyle name="Normal 7 2 3 2" xfId="1198" xr:uid="{00000000-0005-0000-0000-000027060000}"/>
    <cellStyle name="Normal 7 2 3 2 2" xfId="1662" xr:uid="{00000000-0005-0000-0000-000028060000}"/>
    <cellStyle name="Normal 7 2 3 3" xfId="1361" xr:uid="{00000000-0005-0000-0000-000029060000}"/>
    <cellStyle name="Normal 7 2 3 3 2" xfId="1828" xr:uid="{00000000-0005-0000-0000-00002A060000}"/>
    <cellStyle name="Normal 7 2 3 4" xfId="1525" xr:uid="{00000000-0005-0000-0000-00002B060000}"/>
    <cellStyle name="Normal 7 2 4" xfId="1196" xr:uid="{00000000-0005-0000-0000-00002C060000}"/>
    <cellStyle name="Normal 7 2 4 2" xfId="1660" xr:uid="{00000000-0005-0000-0000-00002D060000}"/>
    <cellStyle name="Normal 7 2 5" xfId="1225" xr:uid="{00000000-0005-0000-0000-00002E060000}"/>
    <cellStyle name="Normal 7 2 5 2" xfId="1690" xr:uid="{00000000-0005-0000-0000-00002F060000}"/>
    <cellStyle name="Normal 7 2 6" xfId="1359" xr:uid="{00000000-0005-0000-0000-000030060000}"/>
    <cellStyle name="Normal 7 2 6 2" xfId="1826" xr:uid="{00000000-0005-0000-0000-000031060000}"/>
    <cellStyle name="Normal 7 2 7" xfId="1426" xr:uid="{00000000-0005-0000-0000-000032060000}"/>
    <cellStyle name="Normal 7 2 8" xfId="1859" xr:uid="{00000000-0005-0000-0000-000033060000}"/>
    <cellStyle name="Normal 7 2 9" xfId="783" xr:uid="{00000000-0005-0000-0000-000034060000}"/>
    <cellStyle name="Normal 7 3" xfId="412" xr:uid="{00000000-0005-0000-0000-000035060000}"/>
    <cellStyle name="Normal 7 4" xfId="886" xr:uid="{00000000-0005-0000-0000-000036060000}"/>
    <cellStyle name="Normal 7 4 2" xfId="1199" xr:uid="{00000000-0005-0000-0000-000037060000}"/>
    <cellStyle name="Normal 7 4 2 2" xfId="1663" xr:uid="{00000000-0005-0000-0000-000038060000}"/>
    <cellStyle name="Normal 7 4 3" xfId="1362" xr:uid="{00000000-0005-0000-0000-000039060000}"/>
    <cellStyle name="Normal 7 4 3 2" xfId="1829" xr:uid="{00000000-0005-0000-0000-00003A060000}"/>
    <cellStyle name="Normal 7 4 4" xfId="1434" xr:uid="{00000000-0005-0000-0000-00003B060000}"/>
    <cellStyle name="Normal 7 5" xfId="1040" xr:uid="{00000000-0005-0000-0000-00003C060000}"/>
    <cellStyle name="Normal 7 6" xfId="1849" xr:uid="{00000000-0005-0000-0000-00003D060000}"/>
    <cellStyle name="Normal 7 7" xfId="378" xr:uid="{00000000-0005-0000-0000-00003E060000}"/>
    <cellStyle name="Normal 8" xfId="311" xr:uid="{00000000-0005-0000-0000-00003F060000}"/>
    <cellStyle name="Normal 8 2" xfId="312" xr:uid="{00000000-0005-0000-0000-000040060000}"/>
    <cellStyle name="Normal 8 2 2" xfId="918" xr:uid="{00000000-0005-0000-0000-000041060000}"/>
    <cellStyle name="Normal 8 2 2 2" xfId="1200" xr:uid="{00000000-0005-0000-0000-000042060000}"/>
    <cellStyle name="Normal 8 2 2 2 2" xfId="1664" xr:uid="{00000000-0005-0000-0000-000043060000}"/>
    <cellStyle name="Normal 8 2 2 3" xfId="1363" xr:uid="{00000000-0005-0000-0000-000044060000}"/>
    <cellStyle name="Normal 8 2 2 3 2" xfId="1830" xr:uid="{00000000-0005-0000-0000-000045060000}"/>
    <cellStyle name="Normal 8 2 2 4" xfId="1450" xr:uid="{00000000-0005-0000-0000-000046060000}"/>
    <cellStyle name="Normal 8 2 3" xfId="1863" xr:uid="{00000000-0005-0000-0000-000047060000}"/>
    <cellStyle name="Normal 8 2 4" xfId="413" xr:uid="{00000000-0005-0000-0000-000048060000}"/>
    <cellStyle name="Normal 8 3" xfId="906" xr:uid="{00000000-0005-0000-0000-000049060000}"/>
    <cellStyle name="Normal 8 3 2" xfId="1201" xr:uid="{00000000-0005-0000-0000-00004A060000}"/>
    <cellStyle name="Normal 8 3 2 2" xfId="1665" xr:uid="{00000000-0005-0000-0000-00004B060000}"/>
    <cellStyle name="Normal 8 3 3" xfId="1364" xr:uid="{00000000-0005-0000-0000-00004C060000}"/>
    <cellStyle name="Normal 8 3 3 2" xfId="1831" xr:uid="{00000000-0005-0000-0000-00004D060000}"/>
    <cellStyle name="Normal 8 3 4" xfId="1443" xr:uid="{00000000-0005-0000-0000-00004E060000}"/>
    <cellStyle name="Normal 8 4" xfId="1041" xr:uid="{00000000-0005-0000-0000-00004F060000}"/>
    <cellStyle name="Normal 8 5" xfId="1856" xr:uid="{00000000-0005-0000-0000-000050060000}"/>
    <cellStyle name="Normal 8 6" xfId="379" xr:uid="{00000000-0005-0000-0000-000051060000}"/>
    <cellStyle name="Normal 9" xfId="313" xr:uid="{00000000-0005-0000-0000-000052060000}"/>
    <cellStyle name="Normal 9 2" xfId="314" xr:uid="{00000000-0005-0000-0000-000053060000}"/>
    <cellStyle name="Normal 9 2 2" xfId="1064" xr:uid="{00000000-0005-0000-0000-000054060000}"/>
    <cellStyle name="Normal 9 2 2 2" xfId="1203" xr:uid="{00000000-0005-0000-0000-000055060000}"/>
    <cellStyle name="Normal 9 2 2 2 2" xfId="1667" xr:uid="{00000000-0005-0000-0000-000056060000}"/>
    <cellStyle name="Normal 9 2 2 3" xfId="1366" xr:uid="{00000000-0005-0000-0000-000057060000}"/>
    <cellStyle name="Normal 9 2 2 3 2" xfId="1833" xr:uid="{00000000-0005-0000-0000-000058060000}"/>
    <cellStyle name="Normal 9 2 2 4" xfId="1526" xr:uid="{00000000-0005-0000-0000-000059060000}"/>
    <cellStyle name="Normal 9 2 3" xfId="1202" xr:uid="{00000000-0005-0000-0000-00005A060000}"/>
    <cellStyle name="Normal 9 2 3 2" xfId="1666" xr:uid="{00000000-0005-0000-0000-00005B060000}"/>
    <cellStyle name="Normal 9 2 4" xfId="1365" xr:uid="{00000000-0005-0000-0000-00005C060000}"/>
    <cellStyle name="Normal 9 2 4 2" xfId="1832" xr:uid="{00000000-0005-0000-0000-00005D060000}"/>
    <cellStyle name="Normal 9 2 5" xfId="1427" xr:uid="{00000000-0005-0000-0000-00005E060000}"/>
    <cellStyle name="Normal 9 3" xfId="315" xr:uid="{00000000-0005-0000-0000-00005F060000}"/>
    <cellStyle name="Normal 9 3 2" xfId="316" xr:uid="{00000000-0005-0000-0000-000060060000}"/>
    <cellStyle name="Normal 9 3 2 2" xfId="1668" xr:uid="{00000000-0005-0000-0000-000061060000}"/>
    <cellStyle name="Normal 9 3 3" xfId="1367" xr:uid="{00000000-0005-0000-0000-000062060000}"/>
    <cellStyle name="Normal 9 3 3 2" xfId="1834" xr:uid="{00000000-0005-0000-0000-000063060000}"/>
    <cellStyle name="Normal 9 3 4" xfId="1452" xr:uid="{00000000-0005-0000-0000-000064060000}"/>
    <cellStyle name="Normal 9 4" xfId="1042" xr:uid="{00000000-0005-0000-0000-000065060000}"/>
    <cellStyle name="Normal 9 5" xfId="1226" xr:uid="{00000000-0005-0000-0000-000066060000}"/>
    <cellStyle name="Normal 9 5 2" xfId="1691" xr:uid="{00000000-0005-0000-0000-000067060000}"/>
    <cellStyle name="Normal 9 6" xfId="1865" xr:uid="{00000000-0005-0000-0000-000068060000}"/>
    <cellStyle name="Normal 9 7" xfId="380" xr:uid="{00000000-0005-0000-0000-000069060000}"/>
    <cellStyle name="Notas" xfId="24" builtinId="10" customBuiltin="1"/>
    <cellStyle name="Notas 10" xfId="784" xr:uid="{00000000-0005-0000-0000-00006B060000}"/>
    <cellStyle name="Notas 10 2" xfId="969" xr:uid="{00000000-0005-0000-0000-00006C060000}"/>
    <cellStyle name="Notas 2" xfId="317" xr:uid="{00000000-0005-0000-0000-00006D060000}"/>
    <cellStyle name="Notas 2 2" xfId="785" xr:uid="{00000000-0005-0000-0000-00006E060000}"/>
    <cellStyle name="Notas 2 2 2" xfId="1065" xr:uid="{00000000-0005-0000-0000-00006F060000}"/>
    <cellStyle name="Notas 2 3" xfId="937" xr:uid="{00000000-0005-0000-0000-000070060000}"/>
    <cellStyle name="Notas 2 3 2" xfId="1205" xr:uid="{00000000-0005-0000-0000-000071060000}"/>
    <cellStyle name="Notas 2 3 2 2" xfId="1670" xr:uid="{00000000-0005-0000-0000-000072060000}"/>
    <cellStyle name="Notas 2 3 3" xfId="1369" xr:uid="{00000000-0005-0000-0000-000073060000}"/>
    <cellStyle name="Notas 2 3 3 2" xfId="1836" xr:uid="{00000000-0005-0000-0000-000074060000}"/>
    <cellStyle name="Notas 2 3 4" xfId="1470" xr:uid="{00000000-0005-0000-0000-000075060000}"/>
    <cellStyle name="Notas 2 4" xfId="970" xr:uid="{00000000-0005-0000-0000-000076060000}"/>
    <cellStyle name="Notas 2 5" xfId="1012" xr:uid="{00000000-0005-0000-0000-000077060000}"/>
    <cellStyle name="Notas 2 5 2" xfId="1206" xr:uid="{00000000-0005-0000-0000-000078060000}"/>
    <cellStyle name="Notas 2 5 2 2" xfId="1671" xr:uid="{00000000-0005-0000-0000-000079060000}"/>
    <cellStyle name="Notas 2 5 3" xfId="1370" xr:uid="{00000000-0005-0000-0000-00007A060000}"/>
    <cellStyle name="Notas 2 5 3 2" xfId="1837" xr:uid="{00000000-0005-0000-0000-00007B060000}"/>
    <cellStyle name="Notas 2 5 4" xfId="1492" xr:uid="{00000000-0005-0000-0000-00007C060000}"/>
    <cellStyle name="Notas 2 6" xfId="1204" xr:uid="{00000000-0005-0000-0000-00007D060000}"/>
    <cellStyle name="Notas 2 6 2" xfId="1669" xr:uid="{00000000-0005-0000-0000-00007E060000}"/>
    <cellStyle name="Notas 2 7" xfId="1368" xr:uid="{00000000-0005-0000-0000-00007F060000}"/>
    <cellStyle name="Notas 2 7 2" xfId="1835" xr:uid="{00000000-0005-0000-0000-000080060000}"/>
    <cellStyle name="Notas 2 8" xfId="1389" xr:uid="{00000000-0005-0000-0000-000081060000}"/>
    <cellStyle name="Notas 2 9" xfId="1883" xr:uid="{00000000-0005-0000-0000-000082060000}"/>
    <cellStyle name="Notas 3" xfId="318" xr:uid="{00000000-0005-0000-0000-000083060000}"/>
    <cellStyle name="Notas 3 2" xfId="971" xr:uid="{00000000-0005-0000-0000-000084060000}"/>
    <cellStyle name="Notas 3 3" xfId="786" xr:uid="{00000000-0005-0000-0000-000085060000}"/>
    <cellStyle name="Notas 4" xfId="787" xr:uid="{00000000-0005-0000-0000-000086060000}"/>
    <cellStyle name="Notas 4 2" xfId="972" xr:uid="{00000000-0005-0000-0000-000087060000}"/>
    <cellStyle name="Notas 5" xfId="788" xr:uid="{00000000-0005-0000-0000-000088060000}"/>
    <cellStyle name="Notas 5 2" xfId="973" xr:uid="{00000000-0005-0000-0000-000089060000}"/>
    <cellStyle name="Notas 6" xfId="789" xr:uid="{00000000-0005-0000-0000-00008A060000}"/>
    <cellStyle name="Notas 6 2" xfId="974" xr:uid="{00000000-0005-0000-0000-00008B060000}"/>
    <cellStyle name="Notas 7" xfId="790" xr:uid="{00000000-0005-0000-0000-00008C060000}"/>
    <cellStyle name="Notas 7 2" xfId="975" xr:uid="{00000000-0005-0000-0000-00008D060000}"/>
    <cellStyle name="Notas 8" xfId="791" xr:uid="{00000000-0005-0000-0000-00008E060000}"/>
    <cellStyle name="Notas 8 2" xfId="976" xr:uid="{00000000-0005-0000-0000-00008F060000}"/>
    <cellStyle name="Notas 9" xfId="792" xr:uid="{00000000-0005-0000-0000-000090060000}"/>
    <cellStyle name="Notas 9 2" xfId="977" xr:uid="{00000000-0005-0000-0000-000091060000}"/>
    <cellStyle name="Note" xfId="793" xr:uid="{00000000-0005-0000-0000-000092060000}"/>
    <cellStyle name="Note 2" xfId="909" xr:uid="{00000000-0005-0000-0000-000093060000}"/>
    <cellStyle name="Note 2 2" xfId="883" xr:uid="{00000000-0005-0000-0000-000094060000}"/>
    <cellStyle name="Note 3" xfId="944" xr:uid="{00000000-0005-0000-0000-000095060000}"/>
    <cellStyle name="Num. cuadro" xfId="319" xr:uid="{00000000-0005-0000-0000-000096060000}"/>
    <cellStyle name="Num. cuadro 2" xfId="320" xr:uid="{00000000-0005-0000-0000-000097060000}"/>
    <cellStyle name="Output" xfId="794" xr:uid="{00000000-0005-0000-0000-000098060000}"/>
    <cellStyle name="Output 2" xfId="908" xr:uid="{00000000-0005-0000-0000-000099060000}"/>
    <cellStyle name="Output 2 2" xfId="882" xr:uid="{00000000-0005-0000-0000-00009A060000}"/>
    <cellStyle name="Output 3" xfId="942" xr:uid="{00000000-0005-0000-0000-00009B060000}"/>
    <cellStyle name="Percent" xfId="795" xr:uid="{00000000-0005-0000-0000-00009C060000}"/>
    <cellStyle name="Percent 2" xfId="796" xr:uid="{00000000-0005-0000-0000-00009D060000}"/>
    <cellStyle name="Pie" xfId="321" xr:uid="{00000000-0005-0000-0000-00009E060000}"/>
    <cellStyle name="Porcentaje" xfId="11" builtinId="5"/>
    <cellStyle name="Porcentaje 2" xfId="55" xr:uid="{00000000-0005-0000-0000-0000A0060000}"/>
    <cellStyle name="Porcentaje 3" xfId="60" xr:uid="{00000000-0005-0000-0000-0000A1060000}"/>
    <cellStyle name="Porcentaje 3 10" xfId="339" xr:uid="{00000000-0005-0000-0000-0000A2060000}"/>
    <cellStyle name="Porcentaje 3 2" xfId="879" xr:uid="{00000000-0005-0000-0000-0000A3060000}"/>
    <cellStyle name="Porcentaje 3 2 2" xfId="1070" xr:uid="{00000000-0005-0000-0000-0000A4060000}"/>
    <cellStyle name="Porcentaje 3 2 2 2" xfId="1209" xr:uid="{00000000-0005-0000-0000-0000A5060000}"/>
    <cellStyle name="Porcentaje 3 2 2 2 2" xfId="1674" xr:uid="{00000000-0005-0000-0000-0000A6060000}"/>
    <cellStyle name="Porcentaje 3 2 2 3" xfId="1373" xr:uid="{00000000-0005-0000-0000-0000A7060000}"/>
    <cellStyle name="Porcentaje 3 2 2 3 2" xfId="1840" xr:uid="{00000000-0005-0000-0000-0000A8060000}"/>
    <cellStyle name="Porcentaje 3 2 2 4" xfId="1531" xr:uid="{00000000-0005-0000-0000-0000A9060000}"/>
    <cellStyle name="Porcentaje 3 2 3" xfId="1208" xr:uid="{00000000-0005-0000-0000-0000AA060000}"/>
    <cellStyle name="Porcentaje 3 2 3 2" xfId="1673" xr:uid="{00000000-0005-0000-0000-0000AB060000}"/>
    <cellStyle name="Porcentaje 3 2 4" xfId="1372" xr:uid="{00000000-0005-0000-0000-0000AC060000}"/>
    <cellStyle name="Porcentaje 3 2 4 2" xfId="1839" xr:uid="{00000000-0005-0000-0000-0000AD060000}"/>
    <cellStyle name="Porcentaje 3 2 5" xfId="1432" xr:uid="{00000000-0005-0000-0000-0000AE060000}"/>
    <cellStyle name="Porcentaje 3 3" xfId="920" xr:uid="{00000000-0005-0000-0000-0000AF060000}"/>
    <cellStyle name="Porcentaje 3 3 2" xfId="1210" xr:uid="{00000000-0005-0000-0000-0000B0060000}"/>
    <cellStyle name="Porcentaje 3 3 2 2" xfId="1675" xr:uid="{00000000-0005-0000-0000-0000B1060000}"/>
    <cellStyle name="Porcentaje 3 3 3" xfId="1374" xr:uid="{00000000-0005-0000-0000-0000B2060000}"/>
    <cellStyle name="Porcentaje 3 3 3 2" xfId="1841" xr:uid="{00000000-0005-0000-0000-0000B3060000}"/>
    <cellStyle name="Porcentaje 3 3 4" xfId="1453" xr:uid="{00000000-0005-0000-0000-0000B4060000}"/>
    <cellStyle name="Porcentaje 3 4" xfId="1001" xr:uid="{00000000-0005-0000-0000-0000B5060000}"/>
    <cellStyle name="Porcentaje 3 4 2" xfId="1211" xr:uid="{00000000-0005-0000-0000-0000B6060000}"/>
    <cellStyle name="Porcentaje 3 4 2 2" xfId="1676" xr:uid="{00000000-0005-0000-0000-0000B7060000}"/>
    <cellStyle name="Porcentaje 3 4 3" xfId="1375" xr:uid="{00000000-0005-0000-0000-0000B8060000}"/>
    <cellStyle name="Porcentaje 3 4 3 2" xfId="1842" xr:uid="{00000000-0005-0000-0000-0000B9060000}"/>
    <cellStyle name="Porcentaje 3 4 4" xfId="1487" xr:uid="{00000000-0005-0000-0000-0000BA060000}"/>
    <cellStyle name="Porcentaje 3 5" xfId="1207" xr:uid="{00000000-0005-0000-0000-0000BB060000}"/>
    <cellStyle name="Porcentaje 3 5 2" xfId="1672" xr:uid="{00000000-0005-0000-0000-0000BC060000}"/>
    <cellStyle name="Porcentaje 3 6" xfId="1231" xr:uid="{00000000-0005-0000-0000-0000BD060000}"/>
    <cellStyle name="Porcentaje 3 6 2" xfId="1696" xr:uid="{00000000-0005-0000-0000-0000BE060000}"/>
    <cellStyle name="Porcentaje 3 7" xfId="1371" xr:uid="{00000000-0005-0000-0000-0000BF060000}"/>
    <cellStyle name="Porcentaje 3 7 2" xfId="1838" xr:uid="{00000000-0005-0000-0000-0000C0060000}"/>
    <cellStyle name="Porcentaje 3 8" xfId="1385" xr:uid="{00000000-0005-0000-0000-0000C1060000}"/>
    <cellStyle name="Porcentaje 3 9" xfId="1866" xr:uid="{00000000-0005-0000-0000-0000C2060000}"/>
    <cellStyle name="Porcentaje 4" xfId="381" xr:uid="{00000000-0005-0000-0000-0000C3060000}"/>
    <cellStyle name="Porcentaje 4 2" xfId="938" xr:uid="{00000000-0005-0000-0000-0000C4060000}"/>
    <cellStyle name="Porcentaje 4 2 2" xfId="1213" xr:uid="{00000000-0005-0000-0000-0000C5060000}"/>
    <cellStyle name="Porcentaje 4 2 2 2" xfId="1678" xr:uid="{00000000-0005-0000-0000-0000C6060000}"/>
    <cellStyle name="Porcentaje 4 2 3" xfId="1377" xr:uid="{00000000-0005-0000-0000-0000C7060000}"/>
    <cellStyle name="Porcentaje 4 2 3 2" xfId="1844" xr:uid="{00000000-0005-0000-0000-0000C8060000}"/>
    <cellStyle name="Porcentaje 4 2 4" xfId="1471" xr:uid="{00000000-0005-0000-0000-0000C9060000}"/>
    <cellStyle name="Porcentaje 4 3" xfId="1212" xr:uid="{00000000-0005-0000-0000-0000CA060000}"/>
    <cellStyle name="Porcentaje 4 3 2" xfId="1677" xr:uid="{00000000-0005-0000-0000-0000CB060000}"/>
    <cellStyle name="Porcentaje 4 4" xfId="1376" xr:uid="{00000000-0005-0000-0000-0000CC060000}"/>
    <cellStyle name="Porcentaje 4 4 2" xfId="1843" xr:uid="{00000000-0005-0000-0000-0000CD060000}"/>
    <cellStyle name="Porcentaje 4 5" xfId="1404" xr:uid="{00000000-0005-0000-0000-0000CE060000}"/>
    <cellStyle name="Porcentaje 4 6" xfId="1884" xr:uid="{00000000-0005-0000-0000-0000CF060000}"/>
    <cellStyle name="Porcentaje 5" xfId="391" xr:uid="{00000000-0005-0000-0000-0000D0060000}"/>
    <cellStyle name="Porcentaje 5 2" xfId="1051" xr:uid="{00000000-0005-0000-0000-0000D1060000}"/>
    <cellStyle name="Porcentaje 5 2 2" xfId="1215" xr:uid="{00000000-0005-0000-0000-0000D2060000}"/>
    <cellStyle name="Porcentaje 5 2 2 2" xfId="1680" xr:uid="{00000000-0005-0000-0000-0000D3060000}"/>
    <cellStyle name="Porcentaje 5 2 3" xfId="1379" xr:uid="{00000000-0005-0000-0000-0000D4060000}"/>
    <cellStyle name="Porcentaje 5 2 3 2" xfId="1846" xr:uid="{00000000-0005-0000-0000-0000D5060000}"/>
    <cellStyle name="Porcentaje 5 2 4" xfId="1513" xr:uid="{00000000-0005-0000-0000-0000D6060000}"/>
    <cellStyle name="Porcentaje 5 3" xfId="1214" xr:uid="{00000000-0005-0000-0000-0000D7060000}"/>
    <cellStyle name="Porcentaje 5 3 2" xfId="1679" xr:uid="{00000000-0005-0000-0000-0000D8060000}"/>
    <cellStyle name="Porcentaje 5 4" xfId="1378" xr:uid="{00000000-0005-0000-0000-0000D9060000}"/>
    <cellStyle name="Porcentaje 5 4 2" xfId="1845" xr:uid="{00000000-0005-0000-0000-0000DA060000}"/>
    <cellStyle name="Porcentaje 5 5" xfId="1411" xr:uid="{00000000-0005-0000-0000-0000DB060000}"/>
    <cellStyle name="Porcentaje 6" xfId="999" xr:uid="{00000000-0005-0000-0000-0000DC060000}"/>
    <cellStyle name="Porcentaje 7" xfId="337" xr:uid="{00000000-0005-0000-0000-0000DD060000}"/>
    <cellStyle name="Porcentual 2" xfId="322" xr:uid="{00000000-0005-0000-0000-0000DE060000}"/>
    <cellStyle name="Porcentual 2 2" xfId="323" xr:uid="{00000000-0005-0000-0000-0000DF060000}"/>
    <cellStyle name="Porcentual 2 2 2" xfId="901" xr:uid="{00000000-0005-0000-0000-0000E0060000}"/>
    <cellStyle name="Porcentual 2 3" xfId="903" xr:uid="{00000000-0005-0000-0000-0000E1060000}"/>
    <cellStyle name="Porcentual 2 4" xfId="797" xr:uid="{00000000-0005-0000-0000-0000E2060000}"/>
    <cellStyle name="Porcentual 3" xfId="324" xr:uid="{00000000-0005-0000-0000-0000E3060000}"/>
    <cellStyle name="Porcentual 3 2" xfId="893" xr:uid="{00000000-0005-0000-0000-0000E4060000}"/>
    <cellStyle name="Porcentual 3 2 2" xfId="1216" xr:uid="{00000000-0005-0000-0000-0000E5060000}"/>
    <cellStyle name="Porcentual 3 2 2 2" xfId="1681" xr:uid="{00000000-0005-0000-0000-0000E6060000}"/>
    <cellStyle name="Porcentual 3 2 3" xfId="1380" xr:uid="{00000000-0005-0000-0000-0000E7060000}"/>
    <cellStyle name="Porcentual 3 2 3 2" xfId="1847" xr:uid="{00000000-0005-0000-0000-0000E8060000}"/>
    <cellStyle name="Porcentual 3 2 4" xfId="1437" xr:uid="{00000000-0005-0000-0000-0000E9060000}"/>
    <cellStyle name="Porcentual 3 3" xfId="1852" xr:uid="{00000000-0005-0000-0000-0000EA060000}"/>
    <cellStyle name="Porcentual 3 4" xfId="798" xr:uid="{00000000-0005-0000-0000-0000EB060000}"/>
    <cellStyle name="Porcentual 4" xfId="325" xr:uid="{00000000-0005-0000-0000-0000EC060000}"/>
    <cellStyle name="Porcentual 4 2" xfId="902" xr:uid="{00000000-0005-0000-0000-0000ED060000}"/>
    <cellStyle name="Porcentual 5" xfId="326" xr:uid="{00000000-0005-0000-0000-0000EE060000}"/>
    <cellStyle name="Porcentual 5 2" xfId="904" xr:uid="{00000000-0005-0000-0000-0000EF060000}"/>
    <cellStyle name="Porcentual 6" xfId="327" xr:uid="{00000000-0005-0000-0000-0000F0060000}"/>
    <cellStyle name="Porcentual 7" xfId="328" xr:uid="{00000000-0005-0000-0000-0000F1060000}"/>
    <cellStyle name="Porcentual 8" xfId="329" xr:uid="{00000000-0005-0000-0000-0000F2060000}"/>
    <cellStyle name="Porcentual 9" xfId="330" xr:uid="{00000000-0005-0000-0000-0000F3060000}"/>
    <cellStyle name="Salida" xfId="19" builtinId="21" customBuiltin="1"/>
    <cellStyle name="Salida 10" xfId="799" xr:uid="{00000000-0005-0000-0000-0000F5060000}"/>
    <cellStyle name="Salida 10 2" xfId="978" xr:uid="{00000000-0005-0000-0000-0000F6060000}"/>
    <cellStyle name="Salida 2" xfId="800" xr:uid="{00000000-0005-0000-0000-0000F7060000}"/>
    <cellStyle name="Salida 2 2" xfId="979" xr:uid="{00000000-0005-0000-0000-0000F8060000}"/>
    <cellStyle name="Salida 3" xfId="801" xr:uid="{00000000-0005-0000-0000-0000F9060000}"/>
    <cellStyle name="Salida 3 2" xfId="980" xr:uid="{00000000-0005-0000-0000-0000FA060000}"/>
    <cellStyle name="Salida 4" xfId="802" xr:uid="{00000000-0005-0000-0000-0000FB060000}"/>
    <cellStyle name="Salida 4 2" xfId="981" xr:uid="{00000000-0005-0000-0000-0000FC060000}"/>
    <cellStyle name="Salida 5" xfId="803" xr:uid="{00000000-0005-0000-0000-0000FD060000}"/>
    <cellStyle name="Salida 5 2" xfId="982" xr:uid="{00000000-0005-0000-0000-0000FE060000}"/>
    <cellStyle name="Salida 6" xfId="804" xr:uid="{00000000-0005-0000-0000-0000FF060000}"/>
    <cellStyle name="Salida 6 2" xfId="983" xr:uid="{00000000-0005-0000-0000-000000070000}"/>
    <cellStyle name="Salida 7" xfId="805" xr:uid="{00000000-0005-0000-0000-000001070000}"/>
    <cellStyle name="Salida 7 2" xfId="984" xr:uid="{00000000-0005-0000-0000-000002070000}"/>
    <cellStyle name="Salida 8" xfId="806" xr:uid="{00000000-0005-0000-0000-000003070000}"/>
    <cellStyle name="Salida 8 2" xfId="985" xr:uid="{00000000-0005-0000-0000-000004070000}"/>
    <cellStyle name="Salida 9" xfId="807" xr:uid="{00000000-0005-0000-0000-000005070000}"/>
    <cellStyle name="Salida 9 2" xfId="986" xr:uid="{00000000-0005-0000-0000-000006070000}"/>
    <cellStyle name="SERIE01" xfId="331" xr:uid="{00000000-0005-0000-0000-000007070000}"/>
    <cellStyle name="serie1" xfId="332" xr:uid="{00000000-0005-0000-0000-000008070000}"/>
    <cellStyle name="Texto de advertencia" xfId="23" builtinId="11" customBuiltin="1"/>
    <cellStyle name="Texto de advertencia 10" xfId="808" xr:uid="{00000000-0005-0000-0000-00000A070000}"/>
    <cellStyle name="Texto de advertencia 2" xfId="347" xr:uid="{00000000-0005-0000-0000-00000B070000}"/>
    <cellStyle name="Texto de advertencia 2 2" xfId="809" xr:uid="{00000000-0005-0000-0000-00000C070000}"/>
    <cellStyle name="Texto de advertencia 2 3" xfId="1011" xr:uid="{00000000-0005-0000-0000-00000D070000}"/>
    <cellStyle name="Texto de advertencia 3" xfId="810" xr:uid="{00000000-0005-0000-0000-00000E070000}"/>
    <cellStyle name="Texto de advertencia 4" xfId="811" xr:uid="{00000000-0005-0000-0000-00000F070000}"/>
    <cellStyle name="Texto de advertencia 5" xfId="812" xr:uid="{00000000-0005-0000-0000-000010070000}"/>
    <cellStyle name="Texto de advertencia 6" xfId="813" xr:uid="{00000000-0005-0000-0000-000011070000}"/>
    <cellStyle name="Texto de advertencia 7" xfId="814" xr:uid="{00000000-0005-0000-0000-000012070000}"/>
    <cellStyle name="Texto de advertencia 8" xfId="815" xr:uid="{00000000-0005-0000-0000-000013070000}"/>
    <cellStyle name="Texto de advertencia 9" xfId="816" xr:uid="{00000000-0005-0000-0000-000014070000}"/>
    <cellStyle name="Texto explicativo" xfId="25" builtinId="53" customBuiltin="1"/>
    <cellStyle name="Texto explicativo 10" xfId="817" xr:uid="{00000000-0005-0000-0000-000016070000}"/>
    <cellStyle name="Texto explicativo 2" xfId="348" xr:uid="{00000000-0005-0000-0000-000017070000}"/>
    <cellStyle name="Texto explicativo 2 2" xfId="818" xr:uid="{00000000-0005-0000-0000-000018070000}"/>
    <cellStyle name="Texto explicativo 2 3" xfId="1013" xr:uid="{00000000-0005-0000-0000-000019070000}"/>
    <cellStyle name="Texto explicativo 3" xfId="819" xr:uid="{00000000-0005-0000-0000-00001A070000}"/>
    <cellStyle name="Texto explicativo 4" xfId="820" xr:uid="{00000000-0005-0000-0000-00001B070000}"/>
    <cellStyle name="Texto explicativo 5" xfId="821" xr:uid="{00000000-0005-0000-0000-00001C070000}"/>
    <cellStyle name="Texto explicativo 6" xfId="822" xr:uid="{00000000-0005-0000-0000-00001D070000}"/>
    <cellStyle name="Texto explicativo 7" xfId="823" xr:uid="{00000000-0005-0000-0000-00001E070000}"/>
    <cellStyle name="Texto explicativo 8" xfId="824" xr:uid="{00000000-0005-0000-0000-00001F070000}"/>
    <cellStyle name="Texto explicativo 9" xfId="825" xr:uid="{00000000-0005-0000-0000-000020070000}"/>
    <cellStyle name="Title" xfId="826" xr:uid="{00000000-0005-0000-0000-000021070000}"/>
    <cellStyle name="Titulo" xfId="333" xr:uid="{00000000-0005-0000-0000-000022070000}"/>
    <cellStyle name="Título 1 10" xfId="827" xr:uid="{00000000-0005-0000-0000-000023070000}"/>
    <cellStyle name="Título 1 2" xfId="828" xr:uid="{00000000-0005-0000-0000-000024070000}"/>
    <cellStyle name="Título 1 3" xfId="829" xr:uid="{00000000-0005-0000-0000-000025070000}"/>
    <cellStyle name="Título 1 4" xfId="830" xr:uid="{00000000-0005-0000-0000-000026070000}"/>
    <cellStyle name="Título 1 5" xfId="831" xr:uid="{00000000-0005-0000-0000-000027070000}"/>
    <cellStyle name="Título 1 6" xfId="832" xr:uid="{00000000-0005-0000-0000-000028070000}"/>
    <cellStyle name="Título 1 7" xfId="833" xr:uid="{00000000-0005-0000-0000-000029070000}"/>
    <cellStyle name="Título 1 8" xfId="834" xr:uid="{00000000-0005-0000-0000-00002A070000}"/>
    <cellStyle name="Título 1 9" xfId="835" xr:uid="{00000000-0005-0000-0000-00002B070000}"/>
    <cellStyle name="Título 10" xfId="836" xr:uid="{00000000-0005-0000-0000-00002C070000}"/>
    <cellStyle name="Título 11" xfId="837" xr:uid="{00000000-0005-0000-0000-00002D070000}"/>
    <cellStyle name="Título 12" xfId="838" xr:uid="{00000000-0005-0000-0000-00002E070000}"/>
    <cellStyle name="Título 13" xfId="924" xr:uid="{00000000-0005-0000-0000-00002F070000}"/>
    <cellStyle name="Titulo 2" xfId="334" xr:uid="{00000000-0005-0000-0000-000030070000}"/>
    <cellStyle name="Título 2" xfId="13" builtinId="17" customBuiltin="1"/>
    <cellStyle name="Título 2 10" xfId="839" xr:uid="{00000000-0005-0000-0000-000032070000}"/>
    <cellStyle name="Título 2 2" xfId="840" xr:uid="{00000000-0005-0000-0000-000033070000}"/>
    <cellStyle name="Título 2 3" xfId="841" xr:uid="{00000000-0005-0000-0000-000034070000}"/>
    <cellStyle name="Título 2 4" xfId="842" xr:uid="{00000000-0005-0000-0000-000035070000}"/>
    <cellStyle name="Título 2 5" xfId="843" xr:uid="{00000000-0005-0000-0000-000036070000}"/>
    <cellStyle name="Título 2 6" xfId="844" xr:uid="{00000000-0005-0000-0000-000037070000}"/>
    <cellStyle name="Título 2 7" xfId="845" xr:uid="{00000000-0005-0000-0000-000038070000}"/>
    <cellStyle name="Título 2 8" xfId="846" xr:uid="{00000000-0005-0000-0000-000039070000}"/>
    <cellStyle name="Título 2 9" xfId="847" xr:uid="{00000000-0005-0000-0000-00003A070000}"/>
    <cellStyle name="Título 3" xfId="14" builtinId="18" customBuiltin="1"/>
    <cellStyle name="Título 3 10" xfId="848" xr:uid="{00000000-0005-0000-0000-00003C070000}"/>
    <cellStyle name="Título 3 2" xfId="849" xr:uid="{00000000-0005-0000-0000-00003D070000}"/>
    <cellStyle name="Título 3 3" xfId="850" xr:uid="{00000000-0005-0000-0000-00003E070000}"/>
    <cellStyle name="Título 3 4" xfId="851" xr:uid="{00000000-0005-0000-0000-00003F070000}"/>
    <cellStyle name="Título 3 5" xfId="852" xr:uid="{00000000-0005-0000-0000-000040070000}"/>
    <cellStyle name="Título 3 6" xfId="853" xr:uid="{00000000-0005-0000-0000-000041070000}"/>
    <cellStyle name="Título 3 7" xfId="854" xr:uid="{00000000-0005-0000-0000-000042070000}"/>
    <cellStyle name="Título 3 8" xfId="855" xr:uid="{00000000-0005-0000-0000-000043070000}"/>
    <cellStyle name="Título 3 9" xfId="856" xr:uid="{00000000-0005-0000-0000-000044070000}"/>
    <cellStyle name="Título 4" xfId="342" xr:uid="{00000000-0005-0000-0000-000045070000}"/>
    <cellStyle name="Título 4 2" xfId="857" xr:uid="{00000000-0005-0000-0000-000046070000}"/>
    <cellStyle name="Título 4 3" xfId="1006" xr:uid="{00000000-0005-0000-0000-000047070000}"/>
    <cellStyle name="Título 5" xfId="858" xr:uid="{00000000-0005-0000-0000-000048070000}"/>
    <cellStyle name="Título 6" xfId="859" xr:uid="{00000000-0005-0000-0000-000049070000}"/>
    <cellStyle name="Título 7" xfId="860" xr:uid="{00000000-0005-0000-0000-00004A070000}"/>
    <cellStyle name="Título 8" xfId="861" xr:uid="{00000000-0005-0000-0000-00004B070000}"/>
    <cellStyle name="Título 9" xfId="862" xr:uid="{00000000-0005-0000-0000-00004C070000}"/>
    <cellStyle name="Total" xfId="26" builtinId="25" customBuiltin="1"/>
    <cellStyle name="Total 10" xfId="863" xr:uid="{00000000-0005-0000-0000-00004E070000}"/>
    <cellStyle name="Total 10 2" xfId="987" xr:uid="{00000000-0005-0000-0000-00004F070000}"/>
    <cellStyle name="Total 2" xfId="864" xr:uid="{00000000-0005-0000-0000-000050070000}"/>
    <cellStyle name="Total 2 2" xfId="988" xr:uid="{00000000-0005-0000-0000-000051070000}"/>
    <cellStyle name="Total 3" xfId="865" xr:uid="{00000000-0005-0000-0000-000052070000}"/>
    <cellStyle name="Total 3 2" xfId="989" xr:uid="{00000000-0005-0000-0000-000053070000}"/>
    <cellStyle name="Total 4" xfId="866" xr:uid="{00000000-0005-0000-0000-000054070000}"/>
    <cellStyle name="Total 4 2" xfId="990" xr:uid="{00000000-0005-0000-0000-000055070000}"/>
    <cellStyle name="Total 5" xfId="867" xr:uid="{00000000-0005-0000-0000-000056070000}"/>
    <cellStyle name="Total 5 2" xfId="991" xr:uid="{00000000-0005-0000-0000-000057070000}"/>
    <cellStyle name="Total 6" xfId="868" xr:uid="{00000000-0005-0000-0000-000058070000}"/>
    <cellStyle name="Total 6 2" xfId="992" xr:uid="{00000000-0005-0000-0000-000059070000}"/>
    <cellStyle name="Total 7" xfId="869" xr:uid="{00000000-0005-0000-0000-00005A070000}"/>
    <cellStyle name="Total 7 2" xfId="993" xr:uid="{00000000-0005-0000-0000-00005B070000}"/>
    <cellStyle name="Total 8" xfId="870" xr:uid="{00000000-0005-0000-0000-00005C070000}"/>
    <cellStyle name="Total 8 2" xfId="994" xr:uid="{00000000-0005-0000-0000-00005D070000}"/>
    <cellStyle name="Total 9" xfId="871" xr:uid="{00000000-0005-0000-0000-00005E070000}"/>
    <cellStyle name="Total 9 2" xfId="995" xr:uid="{00000000-0005-0000-0000-00005F070000}"/>
    <cellStyle name="Warning Text" xfId="872" xr:uid="{00000000-0005-0000-0000-00006007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76492</xdr:rowOff>
    </xdr:from>
    <xdr:to>
      <xdr:col>1</xdr:col>
      <xdr:colOff>7620</xdr:colOff>
      <xdr:row>0</xdr:row>
      <xdr:rowOff>502919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9E3CEE-5EF8-42F6-BCE6-830308FFC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76492"/>
          <a:ext cx="3139440" cy="4264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123825</xdr:rowOff>
    </xdr:from>
    <xdr:to>
      <xdr:col>0</xdr:col>
      <xdr:colOff>3067050</xdr:colOff>
      <xdr:row>0</xdr:row>
      <xdr:rowOff>550252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4EBC049-80A3-4D37-BC53-75052A4A8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23825"/>
          <a:ext cx="3048000" cy="42642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123825</xdr:rowOff>
    </xdr:from>
    <xdr:to>
      <xdr:col>0</xdr:col>
      <xdr:colOff>3067050</xdr:colOff>
      <xdr:row>0</xdr:row>
      <xdr:rowOff>550252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7B7326B-3F94-4092-9FB7-6D650ABEA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23825"/>
          <a:ext cx="3048000" cy="42642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0</xdr:col>
      <xdr:colOff>3048000</xdr:colOff>
      <xdr:row>0</xdr:row>
      <xdr:rowOff>559777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ED872B-1E7F-4496-9E39-C180C8B42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"/>
          <a:ext cx="3048000" cy="42642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3048000</xdr:colOff>
      <xdr:row>0</xdr:row>
      <xdr:rowOff>512152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6B9B615-3516-4DFE-9909-C04324207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3048000" cy="42642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0</xdr:col>
      <xdr:colOff>3048000</xdr:colOff>
      <xdr:row>0</xdr:row>
      <xdr:rowOff>559777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0D13B76-6A3C-47A4-B22F-2A642C78B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"/>
          <a:ext cx="3048000" cy="42642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114300</xdr:rowOff>
    </xdr:from>
    <xdr:to>
      <xdr:col>0</xdr:col>
      <xdr:colOff>3067050</xdr:colOff>
      <xdr:row>0</xdr:row>
      <xdr:rowOff>540727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8E3FB16-C60D-4E4F-9615-545BB0F1F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14300"/>
          <a:ext cx="3048000" cy="42642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0</xdr:col>
      <xdr:colOff>3048000</xdr:colOff>
      <xdr:row>0</xdr:row>
      <xdr:rowOff>540727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140A72B-0D32-45B9-9E7D-6E9F8B9A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3048000" cy="42642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0</xdr:col>
      <xdr:colOff>3067050</xdr:colOff>
      <xdr:row>0</xdr:row>
      <xdr:rowOff>512152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CC73CEE-B60A-4AE5-A253-9265D9564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85725"/>
          <a:ext cx="3048000" cy="42642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3048000</xdr:colOff>
      <xdr:row>0</xdr:row>
      <xdr:rowOff>521677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6DBCCE8-2C58-43B5-BD47-7E12DD003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3048000" cy="42642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95250</xdr:rowOff>
    </xdr:from>
    <xdr:to>
      <xdr:col>0</xdr:col>
      <xdr:colOff>3076575</xdr:colOff>
      <xdr:row>0</xdr:row>
      <xdr:rowOff>521677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44E5349-476F-40EC-8E8D-2F4E07102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0"/>
          <a:ext cx="3048000" cy="426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3048000</xdr:colOff>
      <xdr:row>0</xdr:row>
      <xdr:rowOff>521677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12C4560-FD2C-47AE-B018-8207B85A8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3048000" cy="42642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95250</xdr:rowOff>
    </xdr:from>
    <xdr:to>
      <xdr:col>1</xdr:col>
      <xdr:colOff>28575</xdr:colOff>
      <xdr:row>0</xdr:row>
      <xdr:rowOff>521677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057029-D0DC-4CD9-8DA8-1124C06AA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95250"/>
          <a:ext cx="3048000" cy="42642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95250</xdr:rowOff>
    </xdr:from>
    <xdr:to>
      <xdr:col>1</xdr:col>
      <xdr:colOff>9525</xdr:colOff>
      <xdr:row>0</xdr:row>
      <xdr:rowOff>521677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51FBEDF-25A2-4903-8126-66211C508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0"/>
          <a:ext cx="3048000" cy="42642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123825</xdr:rowOff>
    </xdr:from>
    <xdr:to>
      <xdr:col>0</xdr:col>
      <xdr:colOff>3057525</xdr:colOff>
      <xdr:row>0</xdr:row>
      <xdr:rowOff>550252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F1678E-288F-4E03-BCD7-A5AD33721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23825"/>
          <a:ext cx="3048000" cy="42642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104775</xdr:rowOff>
    </xdr:from>
    <xdr:to>
      <xdr:col>0</xdr:col>
      <xdr:colOff>3076575</xdr:colOff>
      <xdr:row>0</xdr:row>
      <xdr:rowOff>531202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6C55E22-EE3B-4E7C-B4D8-037E99ED1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04775"/>
          <a:ext cx="3048000" cy="42642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133350</xdr:rowOff>
    </xdr:from>
    <xdr:to>
      <xdr:col>0</xdr:col>
      <xdr:colOff>3076575</xdr:colOff>
      <xdr:row>0</xdr:row>
      <xdr:rowOff>559777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E95AA0A-413A-4862-A62D-A4696C1DE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33350"/>
          <a:ext cx="3048000" cy="42642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0</xdr:col>
      <xdr:colOff>3076575</xdr:colOff>
      <xdr:row>0</xdr:row>
      <xdr:rowOff>512152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E48D31-5787-4398-95A9-E8A90E3A8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5725"/>
          <a:ext cx="3048000" cy="42642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3048000</xdr:colOff>
      <xdr:row>0</xdr:row>
      <xdr:rowOff>521677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BE3EEAC-AAC1-4BEB-8AF7-DEAEFA626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3048000" cy="42642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0</xdr:col>
      <xdr:colOff>3048000</xdr:colOff>
      <xdr:row>0</xdr:row>
      <xdr:rowOff>531202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0B5E634-3ACF-483A-A098-F0CA321E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"/>
          <a:ext cx="3048000" cy="42642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104775</xdr:rowOff>
    </xdr:from>
    <xdr:to>
      <xdr:col>0</xdr:col>
      <xdr:colOff>3076575</xdr:colOff>
      <xdr:row>0</xdr:row>
      <xdr:rowOff>531202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511BE0-4D30-4FA2-9AED-3685203AC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04775"/>
          <a:ext cx="3048000" cy="426427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0</xdr:col>
      <xdr:colOff>3139440</xdr:colOff>
      <xdr:row>0</xdr:row>
      <xdr:rowOff>525487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0E5D5C-D3DE-48E1-8AD1-E6056B62F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3139440" cy="426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114300</xdr:rowOff>
    </xdr:from>
    <xdr:to>
      <xdr:col>1</xdr:col>
      <xdr:colOff>0</xdr:colOff>
      <xdr:row>0</xdr:row>
      <xdr:rowOff>540727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693ED97-A910-43D6-BB05-682066819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14300"/>
          <a:ext cx="3048000" cy="426427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3139440</xdr:colOff>
      <xdr:row>0</xdr:row>
      <xdr:rowOff>502627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69B269-0AF8-4146-B9F7-E15C307BD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3139440" cy="4264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104775</xdr:rowOff>
    </xdr:from>
    <xdr:to>
      <xdr:col>1</xdr:col>
      <xdr:colOff>0</xdr:colOff>
      <xdr:row>0</xdr:row>
      <xdr:rowOff>531202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7CBFDC-F302-4698-9F3B-6350665C1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04775"/>
          <a:ext cx="3048000" cy="4264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0</xdr:col>
      <xdr:colOff>3048000</xdr:colOff>
      <xdr:row>0</xdr:row>
      <xdr:rowOff>531202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E4B0F3C-EDCF-40AB-BE04-B587384D8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"/>
          <a:ext cx="3048000" cy="4264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3048000</xdr:colOff>
      <xdr:row>0</xdr:row>
      <xdr:rowOff>521677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D467CC9-3AEC-4D3B-91C5-22524C1FF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3048000" cy="4264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1</xdr:col>
      <xdr:colOff>0</xdr:colOff>
      <xdr:row>0</xdr:row>
      <xdr:rowOff>512152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CBE4526-A613-4A2C-973B-DF738BF19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5725"/>
          <a:ext cx="3048000" cy="4264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123825</xdr:rowOff>
    </xdr:from>
    <xdr:to>
      <xdr:col>0</xdr:col>
      <xdr:colOff>3057525</xdr:colOff>
      <xdr:row>0</xdr:row>
      <xdr:rowOff>550252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C647109-7B20-4AE5-BEF0-C4080A8C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23825"/>
          <a:ext cx="3048000" cy="4264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133350</xdr:rowOff>
    </xdr:from>
    <xdr:to>
      <xdr:col>0</xdr:col>
      <xdr:colOff>3076575</xdr:colOff>
      <xdr:row>0</xdr:row>
      <xdr:rowOff>559777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295EE4-9D00-43BC-A6EE-6AC3E1AAF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33350"/>
          <a:ext cx="3048000" cy="426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\Documents\2017\Inventario%202015\INEGEYCEI%201990-2015%20(octubre2017)\3C1b(1993).xlsx" TargetMode="External"/><Relationship Id="rId1" Type="http://schemas.openxmlformats.org/officeDocument/2006/relationships/hyperlink" Target="\Documents\2017\Inventario%202015\INEGEYCEI%201990-2015%20(octubre2017)\3C1b(1993)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\Documents\2017\Inventario%202015\INEGEYCEI%201990-2015%20(octubre2017)\3C1b(1994).xlsx" TargetMode="External"/><Relationship Id="rId1" Type="http://schemas.openxmlformats.org/officeDocument/2006/relationships/hyperlink" Target="\Documents\2017\Inventario%202015\INEGEYCEI%201990-2015%20(octubre2017)\3C1b(1994)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8"/>
  <sheetViews>
    <sheetView zoomScaleNormal="100" workbookViewId="0">
      <pane xSplit="1" ySplit="9" topLeftCell="B10" activePane="bottomRight" state="frozen"/>
      <selection activeCell="B9" sqref="B9"/>
      <selection pane="topRight" activeCell="B9" sqref="B9"/>
      <selection pane="bottomLeft" activeCell="B9" sqref="B9"/>
      <selection pane="bottomRight" activeCell="G23" sqref="G23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6.6640625" customWidth="1"/>
    <col min="23" max="23" width="5.6640625" bestFit="1" customWidth="1"/>
    <col min="24" max="24" width="4.33203125" style="73" bestFit="1" customWidth="1"/>
    <col min="25" max="26" width="5.109375" bestFit="1" customWidth="1"/>
  </cols>
  <sheetData>
    <row r="1" spans="1:32" ht="53.25" customHeight="1" thickBot="1" x14ac:dyDescent="0.35">
      <c r="B1" s="152" t="s">
        <v>31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N1" s="153"/>
      <c r="O1" s="153"/>
      <c r="P1" s="153"/>
      <c r="Q1" s="153"/>
      <c r="R1" s="153"/>
      <c r="S1" s="153"/>
      <c r="T1" s="153"/>
      <c r="U1" s="153"/>
      <c r="X1"/>
      <c r="Y1" s="73"/>
      <c r="AC1" s="153"/>
      <c r="AD1" s="153"/>
      <c r="AF1" s="73"/>
    </row>
    <row r="2" spans="1:32" ht="21" customHeight="1" x14ac:dyDescent="0.45">
      <c r="A2" s="249" t="s">
        <v>0</v>
      </c>
      <c r="B2" s="157" t="s">
        <v>212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79"/>
      <c r="AE2" s="74"/>
      <c r="AF2" s="257" t="s">
        <v>1</v>
      </c>
    </row>
    <row r="3" spans="1:32" ht="21.6" thickBot="1" x14ac:dyDescent="0.45">
      <c r="A3" s="250"/>
      <c r="B3" s="160">
        <v>1990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80"/>
      <c r="AE3" s="75"/>
      <c r="AF3" s="258"/>
    </row>
    <row r="4" spans="1:32" ht="15.75" customHeight="1" thickBot="1" x14ac:dyDescent="0.35">
      <c r="A4" s="251"/>
      <c r="B4" s="252" t="s">
        <v>2</v>
      </c>
      <c r="C4" s="252" t="s">
        <v>3</v>
      </c>
      <c r="D4" s="252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53"/>
      <c r="C5" s="253"/>
      <c r="D5" s="253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319999.84546788852</v>
      </c>
      <c r="C8" s="11">
        <f t="shared" si="0"/>
        <v>117840.42010356588</v>
      </c>
      <c r="D8" s="11">
        <f t="shared" si="0"/>
        <v>28337.972999942245</v>
      </c>
      <c r="E8" s="11">
        <f t="shared" si="0"/>
        <v>760.63584000000003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345.53438399999999</v>
      </c>
      <c r="V8" s="11">
        <f t="shared" si="0"/>
        <v>92.197876499999992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36.517124699999997</v>
      </c>
      <c r="AC8" s="11">
        <f>SUM(B8:AB8)</f>
        <v>467413.12379659672</v>
      </c>
      <c r="AD8" s="12">
        <f>AC9+AC54+AC108+AC149+AC164</f>
        <v>466720.01107502053</v>
      </c>
      <c r="AE8" s="77"/>
      <c r="AF8" s="12">
        <f>AF9+AF54+AF107+AF164</f>
        <v>77.557199883165183</v>
      </c>
    </row>
    <row r="9" spans="1:32" x14ac:dyDescent="0.3">
      <c r="A9" s="103" t="s">
        <v>82</v>
      </c>
      <c r="B9" s="69">
        <f>B10+B39</f>
        <v>287887.54093578522</v>
      </c>
      <c r="C9" s="69">
        <f>C10+C39</f>
        <v>15757.7142041884</v>
      </c>
      <c r="D9" s="69">
        <f>D10+D39</f>
        <v>2888.1790631248823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306533.43420309853</v>
      </c>
      <c r="AD9" s="85"/>
      <c r="AE9" s="91"/>
      <c r="AF9" s="151">
        <f>AF10+AF39</f>
        <v>73.109323458176235</v>
      </c>
    </row>
    <row r="10" spans="1:32" x14ac:dyDescent="0.3">
      <c r="A10" s="96" t="s">
        <v>43</v>
      </c>
      <c r="B10" s="129">
        <f>B11+B15+B29+B35</f>
        <v>277455.84458284971</v>
      </c>
      <c r="C10" s="129">
        <f>C11+C15+C29+C35</f>
        <v>2933.3439593129769</v>
      </c>
      <c r="D10" s="129">
        <f>D11+D15+D29+D35</f>
        <v>2879.0607412722056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283268.24928343488</v>
      </c>
      <c r="AD10" s="85"/>
      <c r="AE10" s="91"/>
      <c r="AF10" s="129">
        <f>AF11+AF15+AF29+AF35</f>
        <v>71.238033647627645</v>
      </c>
    </row>
    <row r="11" spans="1:32" x14ac:dyDescent="0.3">
      <c r="A11" s="97" t="s">
        <v>44</v>
      </c>
      <c r="B11" s="129">
        <f>B12+B13+B14</f>
        <v>107765.12174036534</v>
      </c>
      <c r="C11" s="129">
        <f>C12+C13+C14</f>
        <v>92.051435772954207</v>
      </c>
      <c r="D11" s="129">
        <f>D12+D13+D14</f>
        <v>187.53990091737958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108044.71307705567</v>
      </c>
      <c r="AD11" s="85"/>
      <c r="AE11" s="91"/>
      <c r="AF11" s="129">
        <f>SUM(AF12:AF14)</f>
        <v>14.152477512256837</v>
      </c>
    </row>
    <row r="12" spans="1:32" x14ac:dyDescent="0.3">
      <c r="A12" s="98" t="s">
        <v>45</v>
      </c>
      <c r="B12" s="115">
        <v>70302.750575719139</v>
      </c>
      <c r="C12" s="115">
        <v>62.74518206713617</v>
      </c>
      <c r="D12" s="115">
        <v>139.85023591737959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70505.345993703653</v>
      </c>
      <c r="AD12" s="85"/>
      <c r="AE12" s="91"/>
      <c r="AF12" s="55">
        <v>11.656345066121172</v>
      </c>
    </row>
    <row r="13" spans="1:32" x14ac:dyDescent="0.3">
      <c r="A13" s="98" t="s">
        <v>46</v>
      </c>
      <c r="B13" s="116">
        <v>11550.924751675559</v>
      </c>
      <c r="C13" s="116">
        <v>11.131437956626423</v>
      </c>
      <c r="D13" s="116">
        <v>20.203821423235723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11582.260011055421</v>
      </c>
      <c r="AD13" s="85"/>
      <c r="AE13" s="91"/>
      <c r="AF13" s="56">
        <v>2.190851546484629</v>
      </c>
    </row>
    <row r="14" spans="1:32" ht="21.6" x14ac:dyDescent="0.3">
      <c r="A14" s="98" t="s">
        <v>47</v>
      </c>
      <c r="B14" s="116">
        <v>25911.446412970643</v>
      </c>
      <c r="C14" s="116">
        <v>18.174815749191609</v>
      </c>
      <c r="D14" s="116">
        <v>27.485843576764278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25957.1070722966</v>
      </c>
      <c r="AD14" s="85"/>
      <c r="AE14" s="91"/>
      <c r="AF14" s="56">
        <v>0.30528089965103694</v>
      </c>
    </row>
    <row r="15" spans="1:32" x14ac:dyDescent="0.3">
      <c r="A15" s="97" t="s">
        <v>48</v>
      </c>
      <c r="B15" s="129">
        <f>SUM(B16:B28)</f>
        <v>50586.161564775008</v>
      </c>
      <c r="C15" s="129">
        <f>SUM(C16:C28)</f>
        <v>101.77149415999997</v>
      </c>
      <c r="D15" s="129">
        <f>SUM(D16:D28)</f>
        <v>141.64067044000001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50829.573729374999</v>
      </c>
      <c r="AD15" s="85"/>
      <c r="AE15" s="91"/>
      <c r="AF15" s="129">
        <f>SUM(AF16:AF28)</f>
        <v>2.1081464229698748</v>
      </c>
    </row>
    <row r="16" spans="1:32" x14ac:dyDescent="0.3">
      <c r="A16" s="98" t="s">
        <v>49</v>
      </c>
      <c r="B16" s="115">
        <v>5050.9572857350004</v>
      </c>
      <c r="C16" s="115">
        <v>3.6835820000000004</v>
      </c>
      <c r="D16" s="115">
        <v>5.6481702499999997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5060.2890379849996</v>
      </c>
      <c r="AD16" s="85"/>
      <c r="AE16" s="91"/>
      <c r="AF16" s="56">
        <v>0.12283390183969059</v>
      </c>
    </row>
    <row r="17" spans="1:32" x14ac:dyDescent="0.3">
      <c r="A17" s="98" t="s">
        <v>50</v>
      </c>
      <c r="B17" s="116">
        <v>2105.77591626</v>
      </c>
      <c r="C17" s="116">
        <v>1.8762799999999995</v>
      </c>
      <c r="D17" s="116">
        <v>2.9205782499999997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2110.5727745099998</v>
      </c>
      <c r="AD17" s="85"/>
      <c r="AE17" s="91"/>
      <c r="AF17" s="56">
        <v>3.8762659441831451E-2</v>
      </c>
    </row>
    <row r="18" spans="1:32" x14ac:dyDescent="0.3">
      <c r="A18" s="98" t="s">
        <v>51</v>
      </c>
      <c r="B18" s="116">
        <v>16715.480952230002</v>
      </c>
      <c r="C18" s="116">
        <v>10.401327999999999</v>
      </c>
      <c r="D18" s="116">
        <v>13.852345000000001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16739.734625230001</v>
      </c>
      <c r="AD18" s="85"/>
      <c r="AE18" s="91"/>
      <c r="AF18" s="56">
        <v>0.39366827231924073</v>
      </c>
    </row>
    <row r="19" spans="1:32" x14ac:dyDescent="0.3">
      <c r="A19" s="98" t="s">
        <v>52</v>
      </c>
      <c r="B19" s="116">
        <v>3347.0004349699993</v>
      </c>
      <c r="C19" s="116">
        <v>3.0605119999999997</v>
      </c>
      <c r="D19" s="116">
        <v>5.4085175000000003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3355.4694644699994</v>
      </c>
      <c r="AD19" s="85"/>
      <c r="AE19" s="91"/>
      <c r="AF19" s="56">
        <v>0.13725823293048706</v>
      </c>
    </row>
    <row r="20" spans="1:32" x14ac:dyDescent="0.3">
      <c r="A20" s="98" t="s">
        <v>53</v>
      </c>
      <c r="B20" s="116">
        <v>4031.0100508838395</v>
      </c>
      <c r="C20" s="116">
        <v>4.0727113280000005</v>
      </c>
      <c r="D20" s="116">
        <v>7.5519157279999991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4042.6346779398395</v>
      </c>
      <c r="AD20" s="85"/>
      <c r="AE20" s="91"/>
      <c r="AF20" s="56">
        <v>0.19538177521240319</v>
      </c>
    </row>
    <row r="21" spans="1:32" x14ac:dyDescent="0.3">
      <c r="A21" s="98" t="s">
        <v>54</v>
      </c>
      <c r="B21" s="122"/>
      <c r="C21" s="122"/>
      <c r="D21" s="122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198.39526384000001</v>
      </c>
      <c r="C22" s="116">
        <v>0.107072</v>
      </c>
      <c r="D22" s="116">
        <v>0.12606049999999999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198.62839633999999</v>
      </c>
      <c r="AD22" s="85"/>
      <c r="AE22" s="91"/>
      <c r="AF22" s="56">
        <v>7.6525586231868147E-4</v>
      </c>
    </row>
    <row r="23" spans="1:32" x14ac:dyDescent="0.3">
      <c r="A23" s="98" t="s">
        <v>56</v>
      </c>
      <c r="B23" s="122"/>
      <c r="C23" s="122"/>
      <c r="D23" s="122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6605.8252065099987</v>
      </c>
      <c r="C24" s="116">
        <v>6.6463879999999991</v>
      </c>
      <c r="D24" s="116">
        <v>12.304665499999999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6624.7762600099986</v>
      </c>
      <c r="AD24" s="85"/>
      <c r="AE24" s="91"/>
      <c r="AF24" s="56">
        <v>0.1955755197536142</v>
      </c>
    </row>
    <row r="25" spans="1:32" x14ac:dyDescent="0.3">
      <c r="A25" s="98" t="s">
        <v>58</v>
      </c>
      <c r="B25" s="122"/>
      <c r="C25" s="122"/>
      <c r="D25" s="122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341.88866360999998</v>
      </c>
      <c r="C26" s="116">
        <v>0.39421200000000001</v>
      </c>
      <c r="D26" s="116">
        <v>0.74618699999999993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343.02906260999998</v>
      </c>
      <c r="AD26" s="85"/>
      <c r="AE26" s="91"/>
      <c r="AF26" s="56">
        <v>1.5149740833573903E-3</v>
      </c>
    </row>
    <row r="27" spans="1:32" x14ac:dyDescent="0.3">
      <c r="A27" s="98" t="s">
        <v>60</v>
      </c>
      <c r="B27" s="122"/>
      <c r="C27" s="122"/>
      <c r="D27" s="122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12189.827790736161</v>
      </c>
      <c r="C28" s="116">
        <v>71.529408831999987</v>
      </c>
      <c r="D28" s="116">
        <v>93.082230711999998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12354.439430280161</v>
      </c>
      <c r="AD28" s="85"/>
      <c r="AE28" s="91"/>
      <c r="AF28" s="56">
        <v>1.0223858315269314</v>
      </c>
    </row>
    <row r="29" spans="1:32" x14ac:dyDescent="0.3">
      <c r="A29" s="97" t="s">
        <v>62</v>
      </c>
      <c r="B29" s="129">
        <f>SUM(B30:B34)</f>
        <v>91445.711159899365</v>
      </c>
      <c r="C29" s="129">
        <f>SUM(C30:C34)</f>
        <v>344.29696178002206</v>
      </c>
      <c r="D29" s="129">
        <f>SUM(D30:D34)</f>
        <v>2231.5145080748262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94021.522629754239</v>
      </c>
      <c r="AD29" s="85"/>
      <c r="AE29" s="91"/>
      <c r="AF29" s="129">
        <f>SUM(AF30:AF34)</f>
        <v>22.248098254864271</v>
      </c>
    </row>
    <row r="30" spans="1:32" x14ac:dyDescent="0.3">
      <c r="A30" s="98" t="s">
        <v>63</v>
      </c>
      <c r="B30" s="116">
        <v>3286.1544351913617</v>
      </c>
      <c r="C30" s="95">
        <v>0.63359839841138144</v>
      </c>
      <c r="D30" s="116">
        <v>23.986225082716579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3310.7742586724894</v>
      </c>
      <c r="AD30" s="85"/>
      <c r="AE30" s="91"/>
      <c r="AF30" s="56">
        <v>4.6571729897466982E-2</v>
      </c>
    </row>
    <row r="31" spans="1:32" x14ac:dyDescent="0.3">
      <c r="A31" s="98" t="s">
        <v>64</v>
      </c>
      <c r="B31" s="116">
        <v>84230.61352249801</v>
      </c>
      <c r="C31" s="116">
        <v>335.58678158161069</v>
      </c>
      <c r="D31" s="116">
        <v>1992.0892719921094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86558.289576071737</v>
      </c>
      <c r="AD31" s="85"/>
      <c r="AE31" s="91"/>
      <c r="AF31" s="56">
        <v>21.660186338084227</v>
      </c>
    </row>
    <row r="32" spans="1:32" x14ac:dyDescent="0.3">
      <c r="A32" s="98" t="s">
        <v>65</v>
      </c>
      <c r="B32" s="116">
        <v>1941.4001697300002</v>
      </c>
      <c r="C32" s="116">
        <v>3.0966138000000005</v>
      </c>
      <c r="D32" s="116">
        <v>201.97277099999999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2146.4695545300006</v>
      </c>
      <c r="AD32" s="85"/>
      <c r="AE32" s="91"/>
      <c r="AF32" s="56">
        <v>4.577832248137477E-2</v>
      </c>
    </row>
    <row r="33" spans="1:32" x14ac:dyDescent="0.3">
      <c r="A33" s="98" t="s">
        <v>66</v>
      </c>
      <c r="B33" s="116">
        <v>1987.5430324799997</v>
      </c>
      <c r="C33" s="116">
        <v>4.9799680000000004</v>
      </c>
      <c r="D33" s="116">
        <v>13.466240000000001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2005.9892404799998</v>
      </c>
      <c r="AD33" s="85"/>
      <c r="AE33" s="91"/>
      <c r="AF33" s="56">
        <v>0.49556186440120215</v>
      </c>
    </row>
    <row r="34" spans="1:32" x14ac:dyDescent="0.3">
      <c r="A34" s="98" t="s">
        <v>67</v>
      </c>
      <c r="B34" s="122"/>
      <c r="C34" s="122"/>
      <c r="D34" s="122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27658.850117809998</v>
      </c>
      <c r="C35" s="129">
        <f>SUM(C36:C38)</f>
        <v>2395.2240676000006</v>
      </c>
      <c r="D35" s="129">
        <f>SUM(D36:D38)</f>
        <v>318.36566183999997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30372.439847249996</v>
      </c>
      <c r="AD35" s="85"/>
      <c r="AE35" s="91"/>
      <c r="AF35" s="129">
        <f>SUM(AF36:AF38)</f>
        <v>32.72931145753666</v>
      </c>
    </row>
    <row r="36" spans="1:32" x14ac:dyDescent="0.3">
      <c r="A36" s="98" t="s">
        <v>69</v>
      </c>
      <c r="B36" s="116">
        <v>3859.6691551199997</v>
      </c>
      <c r="C36" s="116">
        <v>11.823420000000002</v>
      </c>
      <c r="D36" s="116">
        <v>5.6412404999999994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3877.13381562</v>
      </c>
      <c r="AD36" s="85"/>
      <c r="AE36" s="91"/>
      <c r="AF36" s="56">
        <v>1.3106317886089551</v>
      </c>
    </row>
    <row r="37" spans="1:32" x14ac:dyDescent="0.3">
      <c r="A37" s="98" t="s">
        <v>70</v>
      </c>
      <c r="B37" s="116">
        <v>18832.143758499999</v>
      </c>
      <c r="C37" s="116">
        <v>2364.4534676000003</v>
      </c>
      <c r="D37" s="116">
        <v>302.04606084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21498.643286939998</v>
      </c>
      <c r="AD37" s="85"/>
      <c r="AE37" s="91"/>
      <c r="AF37" s="56">
        <v>31.327343514256704</v>
      </c>
    </row>
    <row r="38" spans="1:32" x14ac:dyDescent="0.3">
      <c r="A38" s="98" t="s">
        <v>71</v>
      </c>
      <c r="B38" s="116">
        <v>4967.03720419</v>
      </c>
      <c r="C38" s="116">
        <v>18.947180000000003</v>
      </c>
      <c r="D38" s="116">
        <v>10.678360499999998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4996.6627446900002</v>
      </c>
      <c r="AD38" s="85"/>
      <c r="AE38" s="91"/>
      <c r="AF38" s="56">
        <v>9.1336154671000008E-2</v>
      </c>
    </row>
    <row r="39" spans="1:32" ht="21.6" x14ac:dyDescent="0.3">
      <c r="A39" s="99" t="s">
        <v>72</v>
      </c>
      <c r="B39" s="129">
        <f>B40+B45</f>
        <v>10431.696352935525</v>
      </c>
      <c r="C39" s="129">
        <f>C40+C45</f>
        <v>12824.370244875423</v>
      </c>
      <c r="D39" s="129">
        <f>D40+D45</f>
        <v>9.1183218526765479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23265.184919663625</v>
      </c>
      <c r="AD39" s="85"/>
      <c r="AE39" s="91"/>
      <c r="AF39" s="129">
        <f>AF40+AF45</f>
        <v>1.8712898105485958</v>
      </c>
    </row>
    <row r="40" spans="1:32" x14ac:dyDescent="0.3">
      <c r="A40" s="97" t="s">
        <v>73</v>
      </c>
      <c r="B40" s="129">
        <f>B41+B44</f>
        <v>68.291927704000003</v>
      </c>
      <c r="C40" s="129">
        <f>C41+C44</f>
        <v>2402.0287491200006</v>
      </c>
      <c r="D40" s="122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2470.3206768240007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68.291927704000003</v>
      </c>
      <c r="C41" s="114">
        <v>2402.0287491200006</v>
      </c>
      <c r="D41" s="122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2470.3206768240007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65.038133160000001</v>
      </c>
      <c r="C42" s="116">
        <v>2304.0130113000005</v>
      </c>
      <c r="D42" s="122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2369.0511444600006</v>
      </c>
      <c r="AD42" s="85"/>
      <c r="AE42" s="91"/>
      <c r="AF42" s="56"/>
    </row>
    <row r="43" spans="1:32" x14ac:dyDescent="0.3">
      <c r="A43" s="101" t="s">
        <v>76</v>
      </c>
      <c r="B43" s="116">
        <v>3.2537945440000002</v>
      </c>
      <c r="C43" s="116">
        <v>98.015737820000012</v>
      </c>
      <c r="D43" s="122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101.26953236400001</v>
      </c>
      <c r="AD43" s="85"/>
      <c r="AE43" s="91"/>
      <c r="AF43" s="56"/>
    </row>
    <row r="44" spans="1:32" ht="21.6" x14ac:dyDescent="0.3">
      <c r="A44" s="100" t="s">
        <v>77</v>
      </c>
      <c r="B44" s="122"/>
      <c r="C44" s="122"/>
      <c r="D44" s="122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10363.404425231525</v>
      </c>
      <c r="C45" s="129">
        <f t="shared" ref="C45:D45" si="2">C46+C50</f>
        <v>10422.341495755421</v>
      </c>
      <c r="D45" s="129">
        <f t="shared" si="2"/>
        <v>9.1183218526765479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20794.864242839623</v>
      </c>
      <c r="AD45" s="85"/>
      <c r="AE45" s="91"/>
      <c r="AF45" s="53">
        <f>SUM(AF46:AF52)</f>
        <v>1.8712898105485958</v>
      </c>
    </row>
    <row r="46" spans="1:32" x14ac:dyDescent="0.3">
      <c r="A46" s="98" t="s">
        <v>79</v>
      </c>
      <c r="B46" s="116">
        <v>8656.3143168198621</v>
      </c>
      <c r="C46" s="116">
        <v>8088.0646260009589</v>
      </c>
      <c r="D46" s="116">
        <v>9.1183218526765479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16753.497264673497</v>
      </c>
      <c r="AD46" s="85"/>
      <c r="AE46" s="91"/>
      <c r="AF46" s="56"/>
    </row>
    <row r="47" spans="1:32" x14ac:dyDescent="0.3">
      <c r="A47" s="239" t="s">
        <v>206</v>
      </c>
      <c r="B47" s="119">
        <v>5699.1981163740256</v>
      </c>
      <c r="C47" s="119">
        <v>5578.0184970680111</v>
      </c>
      <c r="D47" s="119">
        <v>9.0751507036475072</v>
      </c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11286.291764145684</v>
      </c>
      <c r="AD47" s="85"/>
      <c r="AE47" s="91"/>
      <c r="AF47" s="64"/>
    </row>
    <row r="48" spans="1:32" x14ac:dyDescent="0.3">
      <c r="A48" s="239" t="s">
        <v>207</v>
      </c>
      <c r="B48" s="119">
        <v>2917.3641918485041</v>
      </c>
      <c r="C48" s="119">
        <v>2454.9204847604055</v>
      </c>
      <c r="D48" s="119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5372.2846766089096</v>
      </c>
      <c r="AD48" s="85"/>
      <c r="AE48" s="91"/>
      <c r="AF48" s="65">
        <v>1.8712898105485958</v>
      </c>
    </row>
    <row r="49" spans="1:32" x14ac:dyDescent="0.3">
      <c r="A49" s="239" t="s">
        <v>208</v>
      </c>
      <c r="B49" s="119">
        <v>39.752008597331525</v>
      </c>
      <c r="C49" s="119">
        <v>55.125644172542763</v>
      </c>
      <c r="D49" s="119">
        <v>9.0751507036475072</v>
      </c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103.9528034735218</v>
      </c>
      <c r="AD49" s="85"/>
      <c r="AE49" s="91"/>
      <c r="AF49" s="64"/>
    </row>
    <row r="50" spans="1:32" x14ac:dyDescent="0.3">
      <c r="A50" s="102" t="s">
        <v>80</v>
      </c>
      <c r="B50" s="117">
        <v>1707.0901084116629</v>
      </c>
      <c r="C50" s="117">
        <v>2334.276869754463</v>
      </c>
      <c r="D50" s="117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4041.3669781661256</v>
      </c>
      <c r="AD50" s="85"/>
      <c r="AE50" s="91"/>
      <c r="AF50" s="64"/>
    </row>
    <row r="51" spans="1:32" x14ac:dyDescent="0.3">
      <c r="A51" s="239" t="s">
        <v>209</v>
      </c>
      <c r="B51" s="119">
        <v>1651.7674290194625</v>
      </c>
      <c r="C51" s="119">
        <v>991.86168696652805</v>
      </c>
      <c r="D51" s="119">
        <v>4.3171149029039999E-2</v>
      </c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2643.6722871350198</v>
      </c>
      <c r="AD51" s="85"/>
      <c r="AE51" s="91"/>
      <c r="AF51" s="65"/>
    </row>
    <row r="52" spans="1:32" x14ac:dyDescent="0.3">
      <c r="A52" s="239" t="s">
        <v>210</v>
      </c>
      <c r="B52" s="119">
        <v>53.271124954543424</v>
      </c>
      <c r="C52" s="119">
        <v>0.99437682938496896</v>
      </c>
      <c r="D52" s="119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54.265501783928393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2.0515544376568542</v>
      </c>
      <c r="C53" s="119">
        <v>1341.4208059585499</v>
      </c>
      <c r="D53" s="119">
        <v>4.3171149029039999E-2</v>
      </c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1343.5155315452359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30144.818918044741</v>
      </c>
      <c r="C54" s="69">
        <f>C55+C61+C72+C80+C85+C91+C98+C103</f>
        <v>257.95357707280004</v>
      </c>
      <c r="D54" s="69">
        <f>D55+D61+D72+D80+D85+D91+D98+D103</f>
        <v>872.91</v>
      </c>
      <c r="E54" s="144">
        <f t="shared" ref="E54:M54" si="4">E55+E61+E72+E80+E85+E91+E98+E103</f>
        <v>760.63584000000003</v>
      </c>
      <c r="F54" s="144">
        <f t="shared" si="4"/>
        <v>0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0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0</v>
      </c>
      <c r="U54" s="144">
        <f t="shared" si="5"/>
        <v>345.53438399999999</v>
      </c>
      <c r="V54" s="144">
        <f t="shared" si="5"/>
        <v>92.197876499999992</v>
      </c>
      <c r="W54" s="144">
        <f t="shared" si="5"/>
        <v>0</v>
      </c>
      <c r="X54" s="144">
        <f t="shared" ref="X54:AC54" si="6">X55+X61+X72+X80+X85+X91+X98+X103</f>
        <v>0</v>
      </c>
      <c r="Y54" s="144">
        <f t="shared" si="6"/>
        <v>0</v>
      </c>
      <c r="Z54" s="144">
        <f t="shared" si="6"/>
        <v>0</v>
      </c>
      <c r="AA54" s="144">
        <f t="shared" si="6"/>
        <v>0</v>
      </c>
      <c r="AB54" s="144">
        <f t="shared" si="6"/>
        <v>36.517124699999997</v>
      </c>
      <c r="AC54" s="171">
        <f t="shared" si="6"/>
        <v>32510.567720317544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13145.806088326697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13145.806088326697</v>
      </c>
      <c r="AD55" s="85"/>
      <c r="AE55" s="91"/>
      <c r="AF55" s="129"/>
    </row>
    <row r="56" spans="1:32" x14ac:dyDescent="0.3">
      <c r="A56" s="104" t="s">
        <v>84</v>
      </c>
      <c r="B56" s="116">
        <v>10439.159637600003</v>
      </c>
      <c r="C56" s="122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10439.159637600003</v>
      </c>
      <c r="AD56" s="85"/>
      <c r="AE56" s="91"/>
      <c r="AF56" s="56"/>
    </row>
    <row r="57" spans="1:32" x14ac:dyDescent="0.3">
      <c r="A57" s="105" t="s">
        <v>85</v>
      </c>
      <c r="B57" s="116">
        <v>2168.4849895473635</v>
      </c>
      <c r="C57" s="122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2168.4849895473635</v>
      </c>
      <c r="AD57" s="85"/>
      <c r="AE57" s="91"/>
      <c r="AF57" s="56"/>
    </row>
    <row r="58" spans="1:32" x14ac:dyDescent="0.3">
      <c r="A58" s="105" t="s">
        <v>86</v>
      </c>
      <c r="B58" s="116">
        <v>372.0990349054515</v>
      </c>
      <c r="C58" s="122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372.0990349054515</v>
      </c>
      <c r="AD58" s="85"/>
      <c r="AE58" s="91"/>
      <c r="AF58" s="56"/>
    </row>
    <row r="59" spans="1:32" x14ac:dyDescent="0.3">
      <c r="A59" s="105" t="s">
        <v>87</v>
      </c>
      <c r="B59" s="116">
        <v>166.06242627387758</v>
      </c>
      <c r="C59" s="122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166.06242627387758</v>
      </c>
      <c r="AD59" s="85"/>
      <c r="AE59" s="91"/>
      <c r="AF59" s="56"/>
    </row>
    <row r="60" spans="1:32" x14ac:dyDescent="0.3">
      <c r="A60" s="105" t="s">
        <v>88</v>
      </c>
      <c r="B60" s="122"/>
      <c r="C60" s="122"/>
      <c r="D60" s="122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06" t="s">
        <v>89</v>
      </c>
      <c r="B61" s="129">
        <f>SUM(B62:B71)</f>
        <v>5496.6455115340432</v>
      </c>
      <c r="C61" s="129">
        <f>SUM(C62:C71)</f>
        <v>257.95357707280004</v>
      </c>
      <c r="D61" s="129">
        <f>SUM(D62:D71)</f>
        <v>872.91</v>
      </c>
      <c r="E61" s="14">
        <f>SUM(E62:E71)</f>
        <v>760.63584000000003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7388.1449286068446</v>
      </c>
      <c r="AD61" s="85"/>
      <c r="AE61" s="91"/>
      <c r="AF61" s="129"/>
    </row>
    <row r="62" spans="1:32" x14ac:dyDescent="0.3">
      <c r="A62" s="104" t="s">
        <v>90</v>
      </c>
      <c r="B62" s="116">
        <v>3154.8544262040436</v>
      </c>
      <c r="C62" s="122"/>
      <c r="D62" s="122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3154.8544262040436</v>
      </c>
      <c r="AD62" s="85"/>
      <c r="AE62" s="91"/>
      <c r="AF62" s="56"/>
    </row>
    <row r="63" spans="1:32" x14ac:dyDescent="0.3">
      <c r="A63" s="104" t="s">
        <v>91</v>
      </c>
      <c r="B63" s="122"/>
      <c r="C63" s="122"/>
      <c r="D63" s="95">
        <v>703.57499999999993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703.57499999999993</v>
      </c>
      <c r="AD63" s="85"/>
      <c r="AE63" s="91"/>
      <c r="AF63" s="56"/>
    </row>
    <row r="64" spans="1:32" x14ac:dyDescent="0.3">
      <c r="A64" s="104" t="s">
        <v>92</v>
      </c>
      <c r="B64" s="122"/>
      <c r="C64" s="122"/>
      <c r="D64" s="122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22"/>
      <c r="C65" s="122"/>
      <c r="D65" s="95">
        <v>169.33500000000001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169.33500000000001</v>
      </c>
      <c r="AD65" s="85"/>
      <c r="AE65" s="91"/>
      <c r="AF65" s="56"/>
    </row>
    <row r="66" spans="1:32" x14ac:dyDescent="0.3">
      <c r="A66" s="104" t="s">
        <v>94</v>
      </c>
      <c r="B66" s="122"/>
      <c r="C66" s="122"/>
      <c r="D66" s="122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87.828959999999995</v>
      </c>
      <c r="C67" s="122"/>
      <c r="D67" s="122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87.828959999999995</v>
      </c>
      <c r="AD67" s="85"/>
      <c r="AE67" s="91"/>
      <c r="AF67" s="56"/>
    </row>
    <row r="68" spans="1:32" x14ac:dyDescent="0.3">
      <c r="A68" s="104" t="s">
        <v>96</v>
      </c>
      <c r="B68" s="116">
        <v>60.720000000000006</v>
      </c>
      <c r="C68" s="122"/>
      <c r="D68" s="122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60.720000000000006</v>
      </c>
      <c r="AD68" s="85"/>
      <c r="AE68" s="91"/>
      <c r="AF68" s="56"/>
    </row>
    <row r="69" spans="1:32" x14ac:dyDescent="0.3">
      <c r="A69" s="105" t="s">
        <v>97</v>
      </c>
      <c r="B69" s="116">
        <v>2193.2421253300004</v>
      </c>
      <c r="C69" s="95">
        <v>257.95357707280004</v>
      </c>
      <c r="D69" s="122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2451.1957024028006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760.63584000000003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760.63584000000003</v>
      </c>
      <c r="AD70" s="85"/>
      <c r="AE70" s="91"/>
      <c r="AF70" s="56"/>
    </row>
    <row r="71" spans="1:32" x14ac:dyDescent="0.3">
      <c r="A71" s="105" t="s">
        <v>99</v>
      </c>
      <c r="B71" s="122"/>
      <c r="C71" s="122"/>
      <c r="D71" s="122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11211.414009999999</v>
      </c>
      <c r="C72" s="122"/>
      <c r="D72" s="122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345.53438399999999</v>
      </c>
      <c r="V72" s="60">
        <f>SUM(V73:V79)</f>
        <v>92.197876499999992</v>
      </c>
      <c r="W72" s="125"/>
      <c r="X72" s="125"/>
      <c r="Y72" s="125"/>
      <c r="Z72" s="125"/>
      <c r="AA72" s="125"/>
      <c r="AB72" s="125"/>
      <c r="AC72" s="14">
        <f>SUM(AC73:AC79)</f>
        <v>11649.146270499999</v>
      </c>
      <c r="AD72" s="85"/>
      <c r="AE72" s="91"/>
      <c r="AF72" s="129"/>
    </row>
    <row r="73" spans="1:32" x14ac:dyDescent="0.3">
      <c r="A73" s="104" t="s">
        <v>101</v>
      </c>
      <c r="B73" s="221">
        <v>10661.399099999999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10661.399099999999</v>
      </c>
      <c r="AD73" s="85"/>
      <c r="AE73" s="91"/>
      <c r="AF73" s="56"/>
    </row>
    <row r="74" spans="1:32" x14ac:dyDescent="0.3">
      <c r="A74" s="104" t="s">
        <v>102</v>
      </c>
      <c r="B74" s="116">
        <v>341.18670000000003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341.18670000000003</v>
      </c>
      <c r="AD74" s="85"/>
      <c r="AE74" s="91"/>
      <c r="AF74" s="56"/>
    </row>
    <row r="75" spans="1:32" x14ac:dyDescent="0.3">
      <c r="A75" s="104" t="s">
        <v>103</v>
      </c>
      <c r="B75" s="116">
        <v>104.23360000000001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345.53438399999999</v>
      </c>
      <c r="V75" s="60">
        <v>92.197876499999992</v>
      </c>
      <c r="W75" s="60"/>
      <c r="X75" s="60"/>
      <c r="Y75" s="60"/>
      <c r="Z75" s="60"/>
      <c r="AA75" s="60"/>
      <c r="AB75" s="22"/>
      <c r="AC75" s="147">
        <f t="shared" si="8"/>
        <v>541.96586049999996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104.59461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104.59461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290.95330818400004</v>
      </c>
      <c r="C80" s="121"/>
      <c r="D80" s="121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290.95330818400004</v>
      </c>
      <c r="AD80" s="85"/>
      <c r="AE80" s="91"/>
      <c r="AF80" s="70"/>
    </row>
    <row r="81" spans="1:32" x14ac:dyDescent="0.3">
      <c r="A81" s="104" t="s">
        <v>109</v>
      </c>
      <c r="B81" s="95">
        <v>235.87508744800002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235.87508744800002</v>
      </c>
      <c r="AD81" s="85"/>
      <c r="AE81" s="91"/>
      <c r="AF81" s="56"/>
    </row>
    <row r="82" spans="1:32" x14ac:dyDescent="0.3">
      <c r="A82" s="104" t="s">
        <v>110</v>
      </c>
      <c r="B82" s="119">
        <v>55.078220736000006</v>
      </c>
      <c r="C82" s="121"/>
      <c r="D82" s="121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55.078220736000006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131"/>
      <c r="C84" s="131"/>
      <c r="D84" s="131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131"/>
      <c r="C85" s="131"/>
      <c r="D85" s="131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47">
        <f>SUM(AC86:AC90)</f>
        <v>0</v>
      </c>
      <c r="AD85" s="85"/>
      <c r="AE85" s="91"/>
      <c r="AF85" s="54"/>
    </row>
    <row r="86" spans="1:32" x14ac:dyDescent="0.3">
      <c r="A86" s="104" t="s">
        <v>114</v>
      </c>
      <c r="B86" s="131"/>
      <c r="C86" s="131"/>
      <c r="D86" s="131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47">
        <f>SUM(B86:AB86)</f>
        <v>0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121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130"/>
      <c r="C90" s="121"/>
      <c r="D90" s="121"/>
      <c r="E90" s="33"/>
      <c r="F90" s="21"/>
      <c r="G90" s="21"/>
      <c r="H90" s="21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21"/>
      <c r="V90" s="21"/>
      <c r="W90" s="21"/>
      <c r="X90" s="21"/>
      <c r="Y90" s="21"/>
      <c r="Z90" s="21"/>
      <c r="AA90" s="21"/>
      <c r="AB90" s="21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9">SUM(C92:C97)</f>
        <v>0</v>
      </c>
      <c r="D91" s="54">
        <f t="shared" si="9"/>
        <v>0</v>
      </c>
      <c r="E91" s="167">
        <f t="shared" si="9"/>
        <v>0</v>
      </c>
      <c r="F91" s="166">
        <f t="shared" si="9"/>
        <v>0</v>
      </c>
      <c r="G91" s="167">
        <f t="shared" si="9"/>
        <v>0</v>
      </c>
      <c r="H91" s="166">
        <f t="shared" si="9"/>
        <v>0</v>
      </c>
      <c r="I91" s="166">
        <f t="shared" si="9"/>
        <v>0</v>
      </c>
      <c r="J91" s="166">
        <f t="shared" si="9"/>
        <v>0</v>
      </c>
      <c r="K91" s="166">
        <f t="shared" si="9"/>
        <v>0</v>
      </c>
      <c r="L91" s="166">
        <f t="shared" si="9"/>
        <v>0</v>
      </c>
      <c r="M91" s="166">
        <f t="shared" si="9"/>
        <v>0</v>
      </c>
      <c r="N91" s="166">
        <f t="shared" ref="N91:AC91" si="10">SUM(N92:N97)</f>
        <v>0</v>
      </c>
      <c r="O91" s="166">
        <f t="shared" si="10"/>
        <v>0</v>
      </c>
      <c r="P91" s="166">
        <f t="shared" si="10"/>
        <v>0</v>
      </c>
      <c r="Q91" s="166">
        <f t="shared" si="10"/>
        <v>0</v>
      </c>
      <c r="R91" s="167">
        <f t="shared" si="10"/>
        <v>0</v>
      </c>
      <c r="S91" s="166">
        <f t="shared" si="10"/>
        <v>0</v>
      </c>
      <c r="T91" s="166">
        <f t="shared" si="10"/>
        <v>0</v>
      </c>
      <c r="U91" s="166">
        <f t="shared" si="10"/>
        <v>0</v>
      </c>
      <c r="V91" s="166">
        <f t="shared" si="10"/>
        <v>0</v>
      </c>
      <c r="W91" s="166">
        <f t="shared" si="10"/>
        <v>0</v>
      </c>
      <c r="X91" s="166">
        <f t="shared" si="10"/>
        <v>0</v>
      </c>
      <c r="Y91" s="167">
        <f t="shared" si="10"/>
        <v>0</v>
      </c>
      <c r="Z91" s="166">
        <f t="shared" si="10"/>
        <v>0</v>
      </c>
      <c r="AA91" s="166">
        <f t="shared" si="10"/>
        <v>0</v>
      </c>
      <c r="AB91" s="164">
        <f t="shared" si="10"/>
        <v>0</v>
      </c>
      <c r="AC91" s="14">
        <f t="shared" si="10"/>
        <v>0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1">SUM(B92:AB92)</f>
        <v>0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1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1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1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1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1"/>
        <v>0</v>
      </c>
      <c r="AD97" s="85"/>
      <c r="AE97" s="91"/>
      <c r="AF97" s="56"/>
    </row>
    <row r="98" spans="1:32" x14ac:dyDescent="0.3">
      <c r="A98" s="107" t="s">
        <v>126</v>
      </c>
      <c r="B98" s="54">
        <f>SUM(B99:B104)</f>
        <v>0</v>
      </c>
      <c r="C98" s="54">
        <f t="shared" ref="C98:L98" si="12">SUM(C99:C104)</f>
        <v>0</v>
      </c>
      <c r="D98" s="54">
        <f t="shared" si="12"/>
        <v>0</v>
      </c>
      <c r="E98" s="167">
        <f t="shared" si="12"/>
        <v>0</v>
      </c>
      <c r="F98" s="166">
        <f t="shared" si="12"/>
        <v>0</v>
      </c>
      <c r="G98" s="167">
        <f t="shared" si="12"/>
        <v>0</v>
      </c>
      <c r="H98" s="166">
        <f t="shared" si="12"/>
        <v>0</v>
      </c>
      <c r="I98" s="166">
        <f t="shared" si="12"/>
        <v>0</v>
      </c>
      <c r="J98" s="166">
        <f t="shared" si="12"/>
        <v>0</v>
      </c>
      <c r="K98" s="166">
        <f t="shared" si="12"/>
        <v>0</v>
      </c>
      <c r="L98" s="166">
        <f t="shared" si="12"/>
        <v>0</v>
      </c>
      <c r="N98" s="166">
        <f t="shared" ref="N98:AC98" si="13">SUM(N99:N104)</f>
        <v>0</v>
      </c>
      <c r="O98" s="166">
        <f t="shared" si="13"/>
        <v>0</v>
      </c>
      <c r="P98" s="166">
        <f t="shared" si="13"/>
        <v>0</v>
      </c>
      <c r="Q98" s="166">
        <f t="shared" si="13"/>
        <v>0</v>
      </c>
      <c r="R98" s="167">
        <f t="shared" si="13"/>
        <v>0</v>
      </c>
      <c r="S98" s="166">
        <f t="shared" si="13"/>
        <v>0</v>
      </c>
      <c r="T98" s="166">
        <f t="shared" si="13"/>
        <v>0</v>
      </c>
      <c r="U98" s="166">
        <f t="shared" si="13"/>
        <v>0</v>
      </c>
      <c r="V98" s="166">
        <f t="shared" si="13"/>
        <v>0</v>
      </c>
      <c r="W98" s="166">
        <f t="shared" si="13"/>
        <v>0</v>
      </c>
      <c r="X98" s="166">
        <f t="shared" si="13"/>
        <v>0</v>
      </c>
      <c r="Y98" s="167">
        <f t="shared" si="13"/>
        <v>0</v>
      </c>
      <c r="Z98" s="166">
        <f t="shared" si="13"/>
        <v>0</v>
      </c>
      <c r="AA98" s="166">
        <f t="shared" si="13"/>
        <v>0</v>
      </c>
      <c r="AB98" s="164">
        <f t="shared" si="13"/>
        <v>36.517124699999997</v>
      </c>
      <c r="AC98" s="14">
        <f t="shared" si="13"/>
        <v>36.517124699999997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36.517124699999997</v>
      </c>
      <c r="AC99" s="147">
        <f>SUM(B99:AB99)</f>
        <v>36.517124699999997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0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0</v>
      </c>
      <c r="AD103" s="85"/>
      <c r="AE103" s="91"/>
      <c r="AF103" s="71"/>
    </row>
    <row r="104" spans="1:32" x14ac:dyDescent="0.3">
      <c r="A104" s="104" t="s">
        <v>132</v>
      </c>
      <c r="B104" s="95">
        <v>0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4">SUM(B104:AB104)</f>
        <v>0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4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4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1564.9927215760636</v>
      </c>
      <c r="C107" s="69">
        <f>C108+C130+C149+C161</f>
        <v>91145.253065869299</v>
      </c>
      <c r="D107" s="69">
        <f>D108+D130+D149+D161</f>
        <v>20911.772279000652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4"/>
        <v>113622.01806644602</v>
      </c>
      <c r="AD107" s="85"/>
      <c r="AE107" s="91"/>
      <c r="AF107" s="69">
        <v>3.093</v>
      </c>
    </row>
    <row r="108" spans="1:32" x14ac:dyDescent="0.3">
      <c r="A108" s="106" t="s">
        <v>136</v>
      </c>
      <c r="B108" s="135"/>
      <c r="C108" s="167">
        <f>C109+C119</f>
        <v>90400.415065869296</v>
      </c>
      <c r="D108" s="167">
        <f>D109+D119</f>
        <v>5539.7020543664094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4"/>
        <v>95940.117120235707</v>
      </c>
      <c r="AD108" s="85"/>
      <c r="AE108" s="91"/>
      <c r="AF108" s="83"/>
    </row>
    <row r="109" spans="1:32" x14ac:dyDescent="0.3">
      <c r="A109" s="109" t="s">
        <v>137</v>
      </c>
      <c r="B109" s="122"/>
      <c r="C109" s="167">
        <f>SUM(C110:C118)</f>
        <v>74855.487742618105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4"/>
        <v>74855.487742618105</v>
      </c>
      <c r="AD109" s="85"/>
      <c r="AE109" s="91"/>
      <c r="AF109" s="54"/>
    </row>
    <row r="110" spans="1:32" x14ac:dyDescent="0.3">
      <c r="A110" s="110" t="s">
        <v>138</v>
      </c>
      <c r="B110" s="122"/>
      <c r="C110" s="206">
        <v>70012.317075071478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4"/>
        <v>70012.317075071478</v>
      </c>
      <c r="AD110" s="85"/>
      <c r="AE110" s="91"/>
      <c r="AF110" s="56"/>
    </row>
    <row r="111" spans="1:32" x14ac:dyDescent="0.3">
      <c r="A111" s="110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4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924.62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4"/>
        <v>924.62</v>
      </c>
      <c r="AD112" s="85"/>
      <c r="AE112" s="91"/>
      <c r="AF112" s="56"/>
    </row>
    <row r="113" spans="1:32" x14ac:dyDescent="0.3">
      <c r="A113" s="110" t="s">
        <v>141</v>
      </c>
      <c r="B113" s="123"/>
      <c r="C113" s="206">
        <v>1363.24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4"/>
        <v>1363.24</v>
      </c>
      <c r="AD113" s="85"/>
      <c r="AE113" s="91"/>
      <c r="AF113" s="56"/>
    </row>
    <row r="114" spans="1:32" x14ac:dyDescent="0.3">
      <c r="A114" s="110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4"/>
        <v>0</v>
      </c>
      <c r="AD114" s="85"/>
      <c r="AE114" s="91"/>
      <c r="AF114" s="56"/>
    </row>
    <row r="115" spans="1:32" x14ac:dyDescent="0.3">
      <c r="A115" s="110" t="s">
        <v>143</v>
      </c>
      <c r="B115" s="123"/>
      <c r="C115" s="206">
        <v>1513.5200639999998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4"/>
        <v>1513.5200639999998</v>
      </c>
      <c r="AD115" s="85"/>
      <c r="AE115" s="91"/>
      <c r="AF115" s="56"/>
    </row>
    <row r="116" spans="1:32" x14ac:dyDescent="0.3">
      <c r="A116" s="110" t="s">
        <v>144</v>
      </c>
      <c r="B116" s="136"/>
      <c r="C116" s="210">
        <v>662.95179999999993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4"/>
        <v>662.95179999999993</v>
      </c>
      <c r="AD116" s="85"/>
      <c r="AE116" s="91"/>
      <c r="AF116" s="56"/>
    </row>
    <row r="117" spans="1:32" x14ac:dyDescent="0.3">
      <c r="A117" s="110" t="s">
        <v>145</v>
      </c>
      <c r="B117" s="137"/>
      <c r="C117" s="206">
        <v>378.83880354664001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4"/>
        <v>378.83880354664001</v>
      </c>
      <c r="AD117" s="85"/>
      <c r="AE117" s="91"/>
      <c r="AF117" s="56"/>
    </row>
    <row r="118" spans="1:32" x14ac:dyDescent="0.3">
      <c r="A118" s="110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4"/>
        <v>0</v>
      </c>
      <c r="AD118" s="85"/>
      <c r="AE118" s="91"/>
      <c r="AF118" s="56"/>
    </row>
    <row r="119" spans="1:32" x14ac:dyDescent="0.3">
      <c r="A119" s="109" t="s">
        <v>147</v>
      </c>
      <c r="B119" s="138"/>
      <c r="C119" s="211">
        <f>SUM(C120:C129)</f>
        <v>15544.927323251186</v>
      </c>
      <c r="D119" s="211">
        <f>SUM(D120:D129)</f>
        <v>5539.7020543664094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4"/>
        <v>21084.629377617595</v>
      </c>
      <c r="AD119" s="85"/>
      <c r="AE119" s="91"/>
      <c r="AF119" s="70"/>
    </row>
    <row r="120" spans="1:32" x14ac:dyDescent="0.3">
      <c r="A120" s="110" t="s">
        <v>148</v>
      </c>
      <c r="B120" s="123"/>
      <c r="C120" s="206">
        <v>8692.0233312182972</v>
      </c>
      <c r="D120" s="206">
        <v>4962.7957072793388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4"/>
        <v>13654.819038497637</v>
      </c>
      <c r="AD120" s="85"/>
      <c r="AE120" s="91"/>
      <c r="AF120" s="56"/>
    </row>
    <row r="121" spans="1:32" x14ac:dyDescent="0.3">
      <c r="A121" s="110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4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10.85</v>
      </c>
      <c r="D122" s="206">
        <v>23.16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4"/>
        <v>34.01</v>
      </c>
      <c r="AD122" s="85"/>
      <c r="AE122" s="91"/>
      <c r="AF122" s="56"/>
    </row>
    <row r="123" spans="1:32" x14ac:dyDescent="0.3">
      <c r="A123" s="110" t="s">
        <v>151</v>
      </c>
      <c r="B123" s="123"/>
      <c r="C123" s="206">
        <v>15.63</v>
      </c>
      <c r="D123" s="206">
        <v>25.19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4"/>
        <v>40.82</v>
      </c>
      <c r="AD123" s="85"/>
      <c r="AE123" s="91"/>
      <c r="AF123" s="56"/>
    </row>
    <row r="124" spans="1:32" x14ac:dyDescent="0.3">
      <c r="A124" s="110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4"/>
        <v>0</v>
      </c>
      <c r="AD124" s="85"/>
      <c r="AE124" s="91"/>
      <c r="AF124" s="56"/>
    </row>
    <row r="125" spans="1:32" x14ac:dyDescent="0.3">
      <c r="A125" s="110" t="s">
        <v>153</v>
      </c>
      <c r="B125" s="123"/>
      <c r="C125" s="206">
        <v>144.03217612000003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4"/>
        <v>144.03217612000003</v>
      </c>
      <c r="AD125" s="85"/>
      <c r="AE125" s="91"/>
      <c r="AF125" s="56"/>
    </row>
    <row r="126" spans="1:32" x14ac:dyDescent="0.3">
      <c r="A126" s="110" t="s">
        <v>154</v>
      </c>
      <c r="B126" s="123"/>
      <c r="C126" s="210">
        <v>63.442822800000002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4"/>
        <v>63.442822800000002</v>
      </c>
      <c r="AD126" s="85"/>
      <c r="AE126" s="91"/>
      <c r="AF126" s="56"/>
    </row>
    <row r="127" spans="1:32" x14ac:dyDescent="0.3">
      <c r="A127" s="110" t="s">
        <v>155</v>
      </c>
      <c r="B127" s="123"/>
      <c r="C127" s="206">
        <v>5967.5016931896016</v>
      </c>
      <c r="D127" s="206">
        <v>361.02956249200577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4"/>
        <v>6328.531255681607</v>
      </c>
      <c r="AD127" s="85"/>
      <c r="AE127" s="91"/>
      <c r="AF127" s="56"/>
    </row>
    <row r="128" spans="1:32" x14ac:dyDescent="0.3">
      <c r="A128" s="110" t="s">
        <v>156</v>
      </c>
      <c r="B128" s="136"/>
      <c r="C128" s="124">
        <v>651.44729992328757</v>
      </c>
      <c r="D128" s="124">
        <v>167.52678459506532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4"/>
        <v>818.97408451835292</v>
      </c>
      <c r="AD128" s="85"/>
      <c r="AE128" s="91"/>
      <c r="AF128" s="56"/>
    </row>
    <row r="129" spans="1:32" x14ac:dyDescent="0.3">
      <c r="A129" s="110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4"/>
        <v>0</v>
      </c>
      <c r="AD129" s="85"/>
      <c r="AE129" s="91"/>
      <c r="AF129" s="56"/>
    </row>
    <row r="130" spans="1:32" x14ac:dyDescent="0.3">
      <c r="A130" s="106" t="s">
        <v>158</v>
      </c>
      <c r="B130" s="198">
        <f>B131+B134+B137+B140+B143+B146</f>
        <v>0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4"/>
        <v>0</v>
      </c>
      <c r="AD130" s="85"/>
      <c r="AE130" s="91"/>
      <c r="AF130" s="54"/>
    </row>
    <row r="131" spans="1:32" x14ac:dyDescent="0.3">
      <c r="A131" s="109" t="s">
        <v>159</v>
      </c>
      <c r="B131" s="193">
        <f>B132+B133</f>
        <v>0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0</v>
      </c>
      <c r="AD131" s="85"/>
      <c r="AE131" s="91"/>
      <c r="AF131" s="54"/>
    </row>
    <row r="132" spans="1:32" x14ac:dyDescent="0.3">
      <c r="A132" s="110" t="s">
        <v>160</v>
      </c>
      <c r="B132" s="193"/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5">SUM(B132:AB132)</f>
        <v>0</v>
      </c>
      <c r="AD132" s="85"/>
      <c r="AE132" s="91"/>
      <c r="AF132" s="56"/>
    </row>
    <row r="133" spans="1:32" x14ac:dyDescent="0.3">
      <c r="A133" s="110" t="s">
        <v>161</v>
      </c>
      <c r="B133" s="193"/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5"/>
        <v>0</v>
      </c>
      <c r="AD133" s="85"/>
      <c r="AE133" s="91"/>
      <c r="AF133" s="56"/>
    </row>
    <row r="134" spans="1:32" x14ac:dyDescent="0.3">
      <c r="A134" s="109" t="s">
        <v>162</v>
      </c>
      <c r="B134" s="193">
        <f>B135+B136</f>
        <v>0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0</v>
      </c>
      <c r="AD134" s="85"/>
      <c r="AE134" s="91"/>
      <c r="AF134" s="54"/>
    </row>
    <row r="135" spans="1:32" x14ac:dyDescent="0.3">
      <c r="A135" s="110" t="s">
        <v>163</v>
      </c>
      <c r="B135" s="193"/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5"/>
        <v>0</v>
      </c>
      <c r="AD135" s="85"/>
      <c r="AE135" s="91"/>
      <c r="AF135" s="56"/>
    </row>
    <row r="136" spans="1:32" x14ac:dyDescent="0.3">
      <c r="A136" s="110" t="s">
        <v>164</v>
      </c>
      <c r="B136" s="193"/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5"/>
        <v>0</v>
      </c>
      <c r="AD136" s="85"/>
      <c r="AE136" s="91"/>
      <c r="AF136" s="56"/>
    </row>
    <row r="137" spans="1:32" x14ac:dyDescent="0.3">
      <c r="A137" s="109" t="s">
        <v>165</v>
      </c>
      <c r="B137" s="193">
        <f>B138+B139</f>
        <v>0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0</v>
      </c>
      <c r="AD137" s="85"/>
      <c r="AE137" s="91"/>
      <c r="AF137" s="54"/>
    </row>
    <row r="138" spans="1:32" x14ac:dyDescent="0.3">
      <c r="A138" s="110" t="s">
        <v>166</v>
      </c>
      <c r="B138" s="193"/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5"/>
        <v>0</v>
      </c>
      <c r="AD138" s="85"/>
      <c r="AE138" s="91"/>
      <c r="AF138" s="56"/>
    </row>
    <row r="139" spans="1:32" x14ac:dyDescent="0.3">
      <c r="A139" s="110" t="s">
        <v>167</v>
      </c>
      <c r="B139" s="193"/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5"/>
        <v>0</v>
      </c>
      <c r="AD139" s="85"/>
      <c r="AE139" s="91"/>
      <c r="AF139" s="56"/>
    </row>
    <row r="140" spans="1:32" x14ac:dyDescent="0.3">
      <c r="A140" s="109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10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5"/>
        <v>0</v>
      </c>
      <c r="AD141" s="85"/>
      <c r="AE141" s="91"/>
      <c r="AF141" s="56"/>
    </row>
    <row r="142" spans="1:32" x14ac:dyDescent="0.3">
      <c r="A142" s="110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5"/>
        <v>0</v>
      </c>
      <c r="AD142" s="85"/>
      <c r="AE142" s="91"/>
      <c r="AF142" s="56"/>
    </row>
    <row r="143" spans="1:32" x14ac:dyDescent="0.3">
      <c r="A143" s="109" t="s">
        <v>171</v>
      </c>
      <c r="B143" s="193">
        <f>B144+B145</f>
        <v>0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0</v>
      </c>
      <c r="AD143" s="85"/>
      <c r="AE143" s="91"/>
      <c r="AF143" s="54"/>
    </row>
    <row r="144" spans="1:32" x14ac:dyDescent="0.3">
      <c r="A144" s="110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5"/>
        <v>0</v>
      </c>
      <c r="AD144" s="85"/>
      <c r="AE144" s="91"/>
      <c r="AF144" s="56"/>
    </row>
    <row r="145" spans="1:32" x14ac:dyDescent="0.3">
      <c r="A145" s="110" t="s">
        <v>173</v>
      </c>
      <c r="B145" s="195"/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5"/>
        <v>0</v>
      </c>
      <c r="AD145" s="85"/>
      <c r="AE145" s="91"/>
      <c r="AF145" s="56"/>
    </row>
    <row r="146" spans="1:32" x14ac:dyDescent="0.3">
      <c r="A146" s="109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10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5"/>
        <v>0</v>
      </c>
      <c r="AD147" s="85"/>
      <c r="AE147" s="91"/>
      <c r="AF147" s="56"/>
    </row>
    <row r="148" spans="1:32" x14ac:dyDescent="0.3">
      <c r="A148" s="110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5"/>
        <v>0</v>
      </c>
      <c r="AD148" s="85"/>
      <c r="AE148" s="91"/>
      <c r="AF148" s="56"/>
    </row>
    <row r="149" spans="1:32" ht="27" customHeight="1" x14ac:dyDescent="0.3">
      <c r="A149" s="106" t="s">
        <v>177</v>
      </c>
      <c r="B149" s="198">
        <f>B150+B155+B156</f>
        <v>871.88</v>
      </c>
      <c r="C149" s="199">
        <f>C150+C160</f>
        <v>744.83799999999997</v>
      </c>
      <c r="D149" s="200">
        <f>D150+D157+D158+D159+D160</f>
        <v>15372.070224634244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6">SUM(B149:AB149)</f>
        <v>16988.788224634245</v>
      </c>
      <c r="AD149" s="85"/>
      <c r="AE149" s="91"/>
      <c r="AF149" s="54">
        <f>AF150+AF155+AF156+AF157+AF158+AF159+AF160</f>
        <v>3.093</v>
      </c>
    </row>
    <row r="150" spans="1:32" x14ac:dyDescent="0.3">
      <c r="A150" s="109" t="s">
        <v>178</v>
      </c>
      <c r="B150" s="116">
        <f>SUM(B151:B154)</f>
        <v>0</v>
      </c>
      <c r="C150" s="116">
        <f>SUM(C151:C154)</f>
        <v>486.68799999999999</v>
      </c>
      <c r="D150" s="116">
        <f>SUM(D151:D154)</f>
        <v>147.714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6"/>
        <v>634.40200000000004</v>
      </c>
      <c r="AD150" s="85"/>
      <c r="AE150" s="91"/>
      <c r="AF150" s="119">
        <f>SUM(AF151:AF153)</f>
        <v>3.093</v>
      </c>
    </row>
    <row r="151" spans="1:32" ht="21.6" x14ac:dyDescent="0.3">
      <c r="A151" s="110" t="s">
        <v>179</v>
      </c>
      <c r="B151" s="116"/>
      <c r="C151" s="116">
        <v>0</v>
      </c>
      <c r="D151" s="116">
        <v>0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6"/>
        <v>0</v>
      </c>
      <c r="AD151" s="85"/>
      <c r="AE151" s="91"/>
      <c r="AF151" s="124"/>
    </row>
    <row r="152" spans="1:32" ht="21.6" x14ac:dyDescent="0.3">
      <c r="A152" s="110" t="s">
        <v>180</v>
      </c>
      <c r="B152" s="116"/>
      <c r="C152" s="116">
        <v>486.68799999999999</v>
      </c>
      <c r="D152" s="116">
        <v>147.714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6"/>
        <v>634.40200000000004</v>
      </c>
      <c r="AD152" s="85"/>
      <c r="AE152" s="91"/>
      <c r="AF152" s="124">
        <v>3.093</v>
      </c>
    </row>
    <row r="153" spans="1:32" ht="21.6" x14ac:dyDescent="0.3">
      <c r="A153" s="110" t="s">
        <v>181</v>
      </c>
      <c r="B153" s="116"/>
      <c r="C153" s="116">
        <v>0</v>
      </c>
      <c r="D153" s="116">
        <v>0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6"/>
        <v>0</v>
      </c>
      <c r="AD153" s="85"/>
      <c r="AE153" s="91"/>
      <c r="AF153" s="56"/>
    </row>
    <row r="154" spans="1:32" ht="21.6" x14ac:dyDescent="0.3">
      <c r="A154" s="110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6"/>
        <v>0</v>
      </c>
      <c r="AD154" s="85"/>
      <c r="AE154" s="91"/>
      <c r="AF154" s="56"/>
    </row>
    <row r="155" spans="1:32" x14ac:dyDescent="0.3">
      <c r="A155" s="109" t="s">
        <v>183</v>
      </c>
      <c r="B155" s="206">
        <v>30.9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6"/>
        <v>30.9</v>
      </c>
      <c r="AD155" s="85"/>
      <c r="AE155" s="91"/>
      <c r="AF155" s="56"/>
    </row>
    <row r="156" spans="1:32" x14ac:dyDescent="0.3">
      <c r="A156" s="109" t="s">
        <v>184</v>
      </c>
      <c r="B156" s="206">
        <v>840.98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6"/>
        <v>840.98</v>
      </c>
      <c r="AD156" s="85"/>
      <c r="AE156" s="91"/>
      <c r="AF156" s="56"/>
    </row>
    <row r="157" spans="1:32" ht="21.6" x14ac:dyDescent="0.3">
      <c r="A157" s="109" t="s">
        <v>185</v>
      </c>
      <c r="B157" s="123"/>
      <c r="C157" s="123"/>
      <c r="D157" s="206">
        <v>9502.6090000000004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6"/>
        <v>9502.6090000000004</v>
      </c>
      <c r="AD157" s="85"/>
      <c r="AE157" s="91"/>
      <c r="AF157" s="56"/>
    </row>
    <row r="158" spans="1:32" ht="21.6" x14ac:dyDescent="0.3">
      <c r="A158" s="109" t="s">
        <v>186</v>
      </c>
      <c r="B158" s="123"/>
      <c r="C158" s="123"/>
      <c r="D158" s="206">
        <v>4240.7330000000002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6"/>
        <v>4240.7330000000002</v>
      </c>
      <c r="AD158" s="85"/>
      <c r="AE158" s="91"/>
      <c r="AF158" s="56"/>
    </row>
    <row r="159" spans="1:32" ht="21.6" x14ac:dyDescent="0.3">
      <c r="A159" s="109" t="s">
        <v>187</v>
      </c>
      <c r="B159" s="123"/>
      <c r="C159" s="123"/>
      <c r="D159" s="206">
        <v>1481.0142246342446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6"/>
        <v>1481.0142246342446</v>
      </c>
      <c r="AD159" s="85"/>
      <c r="AE159" s="91"/>
      <c r="AF159" s="56"/>
    </row>
    <row r="160" spans="1:32" x14ac:dyDescent="0.3">
      <c r="A160" s="109" t="s">
        <v>188</v>
      </c>
      <c r="B160" s="123"/>
      <c r="C160" s="116">
        <v>258.14999999999998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6"/>
        <v>258.14999999999998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693.11272157606368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693.11272157606368</v>
      </c>
      <c r="AD161" s="85"/>
      <c r="AE161" s="91"/>
      <c r="AF161" s="56"/>
    </row>
    <row r="162" spans="1:32" x14ac:dyDescent="0.3">
      <c r="A162" s="109" t="s">
        <v>190</v>
      </c>
      <c r="B162" s="116">
        <v>693.11272157606368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693.11272157606368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402.49289248248698</v>
      </c>
      <c r="C164" s="69">
        <f>C165+C169+C170+C173+C176</f>
        <v>10679.499256435374</v>
      </c>
      <c r="D164" s="69">
        <f>D165+D169+D170+D173+D176</f>
        <v>3665.1116578167102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227">
        <f>AC165+AC169+AC170+AC173+AC176</f>
        <v>14747.103806734573</v>
      </c>
      <c r="AD164" s="85"/>
      <c r="AE164" s="229"/>
      <c r="AF164" s="69">
        <f>AF165+AF169+AF170+AF173+AF176</f>
        <v>1.3548764249889402</v>
      </c>
    </row>
    <row r="165" spans="1:32" ht="26.25" customHeight="1" x14ac:dyDescent="0.3">
      <c r="A165" s="112" t="s">
        <v>193</v>
      </c>
      <c r="B165" s="121"/>
      <c r="C165" s="70">
        <f>C166+C167+C168</f>
        <v>0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0</v>
      </c>
      <c r="AD165" s="85"/>
      <c r="AE165" s="229"/>
      <c r="AF165" s="70"/>
    </row>
    <row r="166" spans="1:32" ht="21.6" x14ac:dyDescent="0.3">
      <c r="A166" s="110" t="s">
        <v>194</v>
      </c>
      <c r="B166" s="121"/>
      <c r="C166" s="116">
        <v>0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0</v>
      </c>
      <c r="AD166" s="85"/>
      <c r="AE166" s="229"/>
      <c r="AF166" s="56"/>
    </row>
    <row r="167" spans="1:32" x14ac:dyDescent="0.3">
      <c r="A167" s="110" t="s">
        <v>195</v>
      </c>
      <c r="B167" s="121"/>
      <c r="C167" s="116">
        <v>0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0</v>
      </c>
      <c r="AD167" s="85"/>
      <c r="AE167" s="229"/>
      <c r="AF167" s="56"/>
    </row>
    <row r="168" spans="1:32" x14ac:dyDescent="0.3">
      <c r="A168" s="110" t="s">
        <v>196</v>
      </c>
      <c r="B168" s="121"/>
      <c r="C168" s="116">
        <v>0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0</v>
      </c>
      <c r="AD168" s="85"/>
      <c r="AE168" s="229"/>
      <c r="AF168" s="56"/>
    </row>
    <row r="169" spans="1:32" x14ac:dyDescent="0.3">
      <c r="A169" s="112" t="s">
        <v>197</v>
      </c>
      <c r="B169" s="121"/>
      <c r="C169" s="70">
        <v>0.16128000000000001</v>
      </c>
      <c r="D169" s="70">
        <v>0.11448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0.27576000000000001</v>
      </c>
      <c r="AD169" s="85"/>
      <c r="AE169" s="229"/>
      <c r="AF169" s="56"/>
    </row>
    <row r="170" spans="1:32" ht="25.5" customHeight="1" x14ac:dyDescent="0.3">
      <c r="A170" s="112" t="s">
        <v>198</v>
      </c>
      <c r="B170" s="70">
        <f>B171+B172</f>
        <v>402.49289248248698</v>
      </c>
      <c r="C170" s="70">
        <f>C171+C172</f>
        <v>801.99732729379036</v>
      </c>
      <c r="D170" s="70">
        <f>D171+D172</f>
        <v>175.16150417542949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1379.6517239517068</v>
      </c>
      <c r="AD170" s="85"/>
      <c r="AE170" s="229"/>
      <c r="AF170" s="129">
        <f>AF171+AF172</f>
        <v>1.3548764249889402</v>
      </c>
    </row>
    <row r="171" spans="1:32" ht="21.6" x14ac:dyDescent="0.3">
      <c r="A171" s="110" t="s">
        <v>199</v>
      </c>
      <c r="B171" s="116">
        <v>0</v>
      </c>
      <c r="C171" s="95">
        <v>0</v>
      </c>
      <c r="D171" s="95"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7">SUM(B171:AB171)</f>
        <v>0</v>
      </c>
      <c r="AD171" s="85"/>
      <c r="AE171" s="229"/>
      <c r="AF171" s="56"/>
    </row>
    <row r="172" spans="1:32" x14ac:dyDescent="0.3">
      <c r="A172" s="110" t="s">
        <v>200</v>
      </c>
      <c r="B172" s="116">
        <v>402.49289248248698</v>
      </c>
      <c r="C172" s="95">
        <v>801.99732729379036</v>
      </c>
      <c r="D172" s="95">
        <v>175.16150417542949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7"/>
        <v>1379.6517239517068</v>
      </c>
      <c r="AD172" s="85"/>
      <c r="AE172" s="229"/>
      <c r="AF172" s="56">
        <v>1.3548764249889402</v>
      </c>
    </row>
    <row r="173" spans="1:32" x14ac:dyDescent="0.3">
      <c r="A173" s="106" t="s">
        <v>201</v>
      </c>
      <c r="B173" s="121"/>
      <c r="C173" s="129">
        <f>SUM(C174:C175)</f>
        <v>9877.3406491415844</v>
      </c>
      <c r="D173" s="129">
        <f>SUM(D174:D175)</f>
        <v>3489.8356736412807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7"/>
        <v>13367.176322782865</v>
      </c>
      <c r="AD173" s="85"/>
      <c r="AE173" s="229"/>
      <c r="AF173" s="129"/>
    </row>
    <row r="174" spans="1:32" ht="21.6" x14ac:dyDescent="0.3">
      <c r="A174" s="110" t="s">
        <v>202</v>
      </c>
      <c r="B174" s="121"/>
      <c r="C174" s="95">
        <v>4552.2537214800122</v>
      </c>
      <c r="D174" s="95">
        <v>3489.8356736412807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7"/>
        <v>8042.0893951212929</v>
      </c>
      <c r="AD174" s="85"/>
      <c r="AE174" s="229"/>
      <c r="AF174" s="56"/>
    </row>
    <row r="175" spans="1:32" ht="21.6" x14ac:dyDescent="0.3">
      <c r="A175" s="110" t="s">
        <v>203</v>
      </c>
      <c r="B175" s="121"/>
      <c r="C175" s="95">
        <v>5325.0869276615713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7"/>
        <v>5325.0869276615713</v>
      </c>
      <c r="AD175" s="85"/>
      <c r="AE175" s="229"/>
      <c r="AF175" s="56"/>
    </row>
    <row r="176" spans="1:32" ht="21" customHeight="1" thickBot="1" x14ac:dyDescent="0.35">
      <c r="A176" s="10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7"/>
        <v>0</v>
      </c>
      <c r="AD176" s="85"/>
      <c r="AE176" s="229"/>
      <c r="AF176" s="66"/>
    </row>
    <row r="177" spans="1:32" ht="16.2" thickBot="1" x14ac:dyDescent="0.4">
      <c r="A177" s="10" t="s">
        <v>24</v>
      </c>
      <c r="B177" s="11">
        <f t="shared" ref="B177:L177" si="18">B9+B54+B107+B164</f>
        <v>319999.84546788852</v>
      </c>
      <c r="C177" s="11">
        <f t="shared" si="18"/>
        <v>117840.42010356588</v>
      </c>
      <c r="D177" s="11">
        <f t="shared" si="18"/>
        <v>28337.972999942245</v>
      </c>
      <c r="E177" s="11">
        <f t="shared" si="18"/>
        <v>760.63584000000003</v>
      </c>
      <c r="F177" s="11">
        <f t="shared" si="18"/>
        <v>0</v>
      </c>
      <c r="G177" s="11">
        <f t="shared" si="18"/>
        <v>0</v>
      </c>
      <c r="H177" s="11">
        <f t="shared" si="18"/>
        <v>0</v>
      </c>
      <c r="I177" s="11">
        <f t="shared" si="18"/>
        <v>0</v>
      </c>
      <c r="J177" s="11">
        <f t="shared" si="18"/>
        <v>0</v>
      </c>
      <c r="K177" s="11">
        <f t="shared" si="18"/>
        <v>0</v>
      </c>
      <c r="L177" s="11">
        <f t="shared" si="18"/>
        <v>0</v>
      </c>
      <c r="M177" s="11">
        <f>M164+M107+M54+M9</f>
        <v>0</v>
      </c>
      <c r="N177" s="11">
        <f t="shared" ref="N177:AC177" si="19">N9+N54+N107+N164</f>
        <v>0</v>
      </c>
      <c r="O177" s="11">
        <f t="shared" si="19"/>
        <v>0</v>
      </c>
      <c r="P177" s="11">
        <f t="shared" si="19"/>
        <v>0</v>
      </c>
      <c r="Q177" s="11">
        <f t="shared" si="19"/>
        <v>0</v>
      </c>
      <c r="R177" s="11">
        <f t="shared" si="19"/>
        <v>0</v>
      </c>
      <c r="S177" s="11">
        <f t="shared" si="19"/>
        <v>0</v>
      </c>
      <c r="T177" s="11">
        <f t="shared" si="19"/>
        <v>0</v>
      </c>
      <c r="U177" s="11">
        <f t="shared" si="19"/>
        <v>345.53438399999999</v>
      </c>
      <c r="V177" s="11">
        <f t="shared" si="19"/>
        <v>92.197876499999992</v>
      </c>
      <c r="W177" s="11">
        <f t="shared" si="19"/>
        <v>0</v>
      </c>
      <c r="X177" s="11">
        <f t="shared" si="19"/>
        <v>0</v>
      </c>
      <c r="Y177" s="11">
        <f t="shared" si="19"/>
        <v>0</v>
      </c>
      <c r="Z177" s="11">
        <f t="shared" si="19"/>
        <v>0</v>
      </c>
      <c r="AA177" s="11">
        <f t="shared" si="19"/>
        <v>0</v>
      </c>
      <c r="AB177" s="11">
        <f t="shared" si="19"/>
        <v>36.517124699999997</v>
      </c>
      <c r="AC177" s="11">
        <f t="shared" si="19"/>
        <v>467413.1237965966</v>
      </c>
      <c r="AD177" s="85"/>
      <c r="AE177" s="229"/>
      <c r="AF177" s="63">
        <f>AF164+AF107+AF54+AF9</f>
        <v>77.557199883165168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f>B180+B181</f>
        <v>2052.9369999999999</v>
      </c>
      <c r="C179" s="142">
        <f>C180+C181</f>
        <v>0.39600000000000002</v>
      </c>
      <c r="D179" s="142">
        <f>D180+D181</f>
        <v>14.984999999999999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AC180</f>
        <v>2068.3180000000002</v>
      </c>
      <c r="AD179" s="85"/>
      <c r="AE179" s="91"/>
      <c r="AF179" s="67"/>
    </row>
    <row r="180" spans="1:32" x14ac:dyDescent="0.3">
      <c r="A180" s="38" t="s">
        <v>26</v>
      </c>
      <c r="B180" s="19">
        <v>2052.9369999999999</v>
      </c>
      <c r="C180" s="20">
        <v>0.39600000000000002</v>
      </c>
      <c r="D180" s="20">
        <v>14.984999999999999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2068.3180000000002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35955.862999999998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35955.862999999998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Y185" s="73"/>
    </row>
    <row r="186" spans="1:32" x14ac:dyDescent="0.3">
      <c r="A186" s="47"/>
      <c r="X186"/>
      <c r="Y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88"/>
  <sheetViews>
    <sheetView tabSelected="1" zoomScaleNormal="100" workbookViewId="0">
      <pane xSplit="1" ySplit="7" topLeftCell="B8" activePane="bottomRight" state="frozen"/>
      <selection activeCell="E11" sqref="E11"/>
      <selection pane="topRight" activeCell="E11" sqref="E11"/>
      <selection pane="bottomLeft" activeCell="E11" sqref="E11"/>
      <selection pane="bottomRight" activeCell="J19" sqref="J19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9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2.66406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1999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386967.00704864861</v>
      </c>
      <c r="C8" s="11">
        <f t="shared" si="0"/>
        <v>136486.7788593501</v>
      </c>
      <c r="D8" s="11">
        <f t="shared" si="0"/>
        <v>31511.027510986223</v>
      </c>
      <c r="E8" s="11">
        <f t="shared" si="0"/>
        <v>1809.6670853675002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1.8254551837500001E-4</v>
      </c>
      <c r="U8" s="11">
        <f t="shared" si="0"/>
        <v>412.10247908895002</v>
      </c>
      <c r="V8" s="11">
        <f t="shared" si="0"/>
        <v>110.0225151855</v>
      </c>
      <c r="W8" s="11">
        <f t="shared" si="0"/>
        <v>2.3997859875000003E-2</v>
      </c>
      <c r="X8" s="11">
        <f t="shared" si="0"/>
        <v>2.6963887500000002E-7</v>
      </c>
      <c r="Y8" s="11">
        <f t="shared" si="0"/>
        <v>8.574516225000002E-3</v>
      </c>
      <c r="Z8" s="11">
        <f t="shared" si="0"/>
        <v>1.7975925000000002E-7</v>
      </c>
      <c r="AA8" s="11">
        <f t="shared" si="0"/>
        <v>0.21705929437499999</v>
      </c>
      <c r="AB8" s="11">
        <f t="shared" si="0"/>
        <v>68.657533759374999</v>
      </c>
      <c r="AC8" s="11">
        <f>SUM(B8:AB8)</f>
        <v>557365.51284705161</v>
      </c>
      <c r="AD8" s="12">
        <f>AC9+AC54+AC108+AC149+AC164</f>
        <v>569142.30830760638</v>
      </c>
      <c r="AE8" s="77"/>
      <c r="AF8" s="12">
        <f>AF9+AF54+AF107+AF164</f>
        <v>91.850363838532928</v>
      </c>
    </row>
    <row r="9" spans="1:32" x14ac:dyDescent="0.3">
      <c r="A9" s="103" t="s">
        <v>82</v>
      </c>
      <c r="B9" s="69">
        <f>B10+B39</f>
        <v>352617.35753934353</v>
      </c>
      <c r="C9" s="69">
        <f>C10+C39</f>
        <v>27077.324325052112</v>
      </c>
      <c r="D9" s="69">
        <f>D10+D39</f>
        <v>3305.3957924231954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383000.07765681879</v>
      </c>
      <c r="AD9" s="85"/>
      <c r="AE9" s="91"/>
      <c r="AF9" s="151">
        <f>AF10+AF39</f>
        <v>84.830453180507106</v>
      </c>
    </row>
    <row r="10" spans="1:32" x14ac:dyDescent="0.3">
      <c r="A10" s="96" t="s">
        <v>43</v>
      </c>
      <c r="B10" s="129">
        <f>B11+B15+B29+B35</f>
        <v>332949.06255057279</v>
      </c>
      <c r="C10" s="129">
        <f>C11+C15+C29+C35</f>
        <v>3100.7495680000438</v>
      </c>
      <c r="D10" s="129">
        <f>D11+D15+D29+D35</f>
        <v>3272.1782004224151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339321.9903189952</v>
      </c>
      <c r="AD10" s="85"/>
      <c r="AE10" s="91"/>
      <c r="AF10" s="129">
        <f>AF11+AF15+AF29+AF35</f>
        <v>77.266513339212366</v>
      </c>
    </row>
    <row r="11" spans="1:32" x14ac:dyDescent="0.3">
      <c r="A11" s="97" t="s">
        <v>44</v>
      </c>
      <c r="B11" s="129">
        <f>B12+B13+B14</f>
        <v>138687.8641567961</v>
      </c>
      <c r="C11" s="129">
        <f>C12+C13+C14</f>
        <v>142.29344096556451</v>
      </c>
      <c r="D11" s="129">
        <f>D12+D13+D14</f>
        <v>293.38904138478665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139123.54663914643</v>
      </c>
      <c r="AD11" s="85"/>
      <c r="AE11" s="91"/>
      <c r="AF11" s="129">
        <f>SUM(AF12:AF14)</f>
        <v>18.285320201355436</v>
      </c>
    </row>
    <row r="12" spans="1:32" x14ac:dyDescent="0.3">
      <c r="A12" s="98" t="s">
        <v>45</v>
      </c>
      <c r="B12" s="115">
        <v>106336.32406576879</v>
      </c>
      <c r="C12" s="115">
        <v>119.22697697784159</v>
      </c>
      <c r="D12" s="115">
        <v>257.97318528478661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106713.52422803141</v>
      </c>
      <c r="AD12" s="85"/>
      <c r="AE12" s="91"/>
      <c r="AF12" s="55">
        <v>16.235486042431145</v>
      </c>
    </row>
    <row r="13" spans="1:32" x14ac:dyDescent="0.3">
      <c r="A13" s="98" t="s">
        <v>46</v>
      </c>
      <c r="B13" s="116">
        <v>11587.265680631299</v>
      </c>
      <c r="C13" s="116">
        <v>10.148343632275024</v>
      </c>
      <c r="D13" s="116">
        <v>17.524233866260293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11614.938258129834</v>
      </c>
      <c r="AD13" s="85"/>
      <c r="AE13" s="91"/>
      <c r="AF13" s="56">
        <v>1.8172835853105231</v>
      </c>
    </row>
    <row r="14" spans="1:32" ht="21.6" x14ac:dyDescent="0.3">
      <c r="A14" s="98" t="s">
        <v>47</v>
      </c>
      <c r="B14" s="116">
        <v>20764.27441039601</v>
      </c>
      <c r="C14" s="116">
        <v>12.918120355447911</v>
      </c>
      <c r="D14" s="116">
        <v>17.891622233739707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20795.084152985197</v>
      </c>
      <c r="AD14" s="85"/>
      <c r="AE14" s="91"/>
      <c r="AF14" s="56">
        <v>0.23255057361376694</v>
      </c>
    </row>
    <row r="15" spans="1:32" x14ac:dyDescent="0.3">
      <c r="A15" s="97" t="s">
        <v>48</v>
      </c>
      <c r="B15" s="129">
        <f>SUM(B16:B28)</f>
        <v>53367.608977590557</v>
      </c>
      <c r="C15" s="129">
        <f>SUM(C16:C28)</f>
        <v>82.516272327999985</v>
      </c>
      <c r="D15" s="129">
        <f>SUM(D16:D28)</f>
        <v>116.68129712400003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53566.80654704255</v>
      </c>
      <c r="AD15" s="85"/>
      <c r="AE15" s="91"/>
      <c r="AF15" s="129">
        <f>SUM(AF16:AF28)</f>
        <v>1.6160331673315094</v>
      </c>
    </row>
    <row r="16" spans="1:32" x14ac:dyDescent="0.3">
      <c r="A16" s="98" t="s">
        <v>49</v>
      </c>
      <c r="B16" s="115">
        <v>4773.22547755301</v>
      </c>
      <c r="C16" s="115">
        <v>3.3206475959999997</v>
      </c>
      <c r="D16" s="115">
        <v>4.9006597604999991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4781.4467849095099</v>
      </c>
      <c r="AD16" s="85"/>
      <c r="AE16" s="91"/>
      <c r="AF16" s="56">
        <v>9.9146484522201955E-2</v>
      </c>
    </row>
    <row r="17" spans="1:32" x14ac:dyDescent="0.3">
      <c r="A17" s="98" t="s">
        <v>50</v>
      </c>
      <c r="B17" s="116">
        <v>2960.86796485078</v>
      </c>
      <c r="C17" s="116">
        <v>1.908806088</v>
      </c>
      <c r="D17" s="116">
        <v>2.6351771190000002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2965.4119480577801</v>
      </c>
      <c r="AD17" s="85"/>
      <c r="AE17" s="91"/>
      <c r="AF17" s="56">
        <v>3.1822225980127065E-2</v>
      </c>
    </row>
    <row r="18" spans="1:32" x14ac:dyDescent="0.3">
      <c r="A18" s="98" t="s">
        <v>51</v>
      </c>
      <c r="B18" s="116">
        <v>16468.899191818011</v>
      </c>
      <c r="C18" s="116">
        <v>10.419534916</v>
      </c>
      <c r="D18" s="116">
        <v>14.129758580500003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16493.448485314511</v>
      </c>
      <c r="AD18" s="85"/>
      <c r="AE18" s="91"/>
      <c r="AF18" s="56">
        <v>0.23372392264269648</v>
      </c>
    </row>
    <row r="19" spans="1:32" x14ac:dyDescent="0.3">
      <c r="A19" s="98" t="s">
        <v>52</v>
      </c>
      <c r="B19" s="116">
        <v>2689.5607568748301</v>
      </c>
      <c r="C19" s="116">
        <v>2.1018684680000002</v>
      </c>
      <c r="D19" s="116">
        <v>3.3626308715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2695.0252562143301</v>
      </c>
      <c r="AD19" s="85"/>
      <c r="AE19" s="91"/>
      <c r="AF19" s="56">
        <v>6.0988564168132406E-2</v>
      </c>
    </row>
    <row r="20" spans="1:32" x14ac:dyDescent="0.3">
      <c r="A20" s="98" t="s">
        <v>53</v>
      </c>
      <c r="B20" s="116">
        <v>4347.9323120529698</v>
      </c>
      <c r="C20" s="116">
        <v>4.1468204120000003</v>
      </c>
      <c r="D20" s="116">
        <v>7.4787963184999997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4359.5579287834698</v>
      </c>
      <c r="AD20" s="85"/>
      <c r="AE20" s="91"/>
      <c r="AF20" s="56">
        <v>0.18240669191548528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442.15651879715</v>
      </c>
      <c r="C22" s="116">
        <v>0.21839314000000001</v>
      </c>
      <c r="D22" s="116">
        <v>0.23141800749999997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442.60632994464999</v>
      </c>
      <c r="AD22" s="85"/>
      <c r="AE22" s="91"/>
      <c r="AF22" s="56">
        <v>1.1365302725754138E-3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7894.8146892843197</v>
      </c>
      <c r="C24" s="116">
        <v>7.592509036</v>
      </c>
      <c r="D24" s="116">
        <v>14.012740224999998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7916.4199385453194</v>
      </c>
      <c r="AD24" s="85"/>
      <c r="AE24" s="91"/>
      <c r="AF24" s="56">
        <v>0.19378790060960799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408.03716277000001</v>
      </c>
      <c r="C26" s="116">
        <v>0.47048400000000007</v>
      </c>
      <c r="D26" s="116">
        <v>0.89055899999999988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409.39820577</v>
      </c>
      <c r="AD26" s="85"/>
      <c r="AE26" s="91"/>
      <c r="AF26" s="56">
        <v>1.8080907395876292E-3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13382.114903589481</v>
      </c>
      <c r="C28" s="116">
        <v>52.337208671999996</v>
      </c>
      <c r="D28" s="116">
        <v>69.03955724150002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13503.491669502981</v>
      </c>
      <c r="AD28" s="85"/>
      <c r="AE28" s="91"/>
      <c r="AF28" s="56">
        <v>0.81121275648109503</v>
      </c>
    </row>
    <row r="29" spans="1:32" x14ac:dyDescent="0.3">
      <c r="A29" s="97" t="s">
        <v>62</v>
      </c>
      <c r="B29" s="129">
        <f>SUM(B30:B34)</f>
        <v>110279.03205131186</v>
      </c>
      <c r="C29" s="129">
        <f>SUM(C30:C34)</f>
        <v>417.04747330647871</v>
      </c>
      <c r="D29" s="129">
        <f>SUM(D30:D34)</f>
        <v>2537.9981938986284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113234.07771851696</v>
      </c>
      <c r="AD29" s="85"/>
      <c r="AE29" s="91"/>
      <c r="AF29" s="129">
        <f>SUM(AF30:AF34)</f>
        <v>21.713400069493169</v>
      </c>
    </row>
    <row r="30" spans="1:32" x14ac:dyDescent="0.3">
      <c r="A30" s="98" t="s">
        <v>63</v>
      </c>
      <c r="B30" s="116">
        <v>5498.6599639342821</v>
      </c>
      <c r="C30" s="95">
        <v>1.0601593022906446</v>
      </c>
      <c r="D30" s="116">
        <v>40.134602158145832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5539.8547253947181</v>
      </c>
      <c r="AD30" s="85"/>
      <c r="AE30" s="91"/>
      <c r="AF30" s="56">
        <v>7.7838927168739455E-2</v>
      </c>
    </row>
    <row r="31" spans="1:32" x14ac:dyDescent="0.3">
      <c r="A31" s="98" t="s">
        <v>64</v>
      </c>
      <c r="B31" s="116">
        <v>99489.794249467581</v>
      </c>
      <c r="C31" s="116">
        <v>403.64801640418813</v>
      </c>
      <c r="D31" s="116">
        <v>2305.6307897404827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102199.07305561224</v>
      </c>
      <c r="AD31" s="85"/>
      <c r="AE31" s="91"/>
      <c r="AF31" s="56">
        <v>21.328130044882812</v>
      </c>
    </row>
    <row r="32" spans="1:32" x14ac:dyDescent="0.3">
      <c r="A32" s="98" t="s">
        <v>65</v>
      </c>
      <c r="B32" s="116">
        <v>1593.1006383599999</v>
      </c>
      <c r="C32" s="116">
        <v>2.5410615999999999</v>
      </c>
      <c r="D32" s="116">
        <v>165.737572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1761.3792719599999</v>
      </c>
      <c r="AD32" s="85"/>
      <c r="AE32" s="91"/>
      <c r="AF32" s="56">
        <v>3.7565400428635355E-2</v>
      </c>
    </row>
    <row r="33" spans="1:32" x14ac:dyDescent="0.3">
      <c r="A33" s="98" t="s">
        <v>66</v>
      </c>
      <c r="B33" s="116">
        <v>3697.4771995500005</v>
      </c>
      <c r="C33" s="116">
        <v>9.7982359999999993</v>
      </c>
      <c r="D33" s="116">
        <v>26.495229999999999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3733.7706655500006</v>
      </c>
      <c r="AD33" s="85"/>
      <c r="AE33" s="91"/>
      <c r="AF33" s="56">
        <v>0.26986569701298191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30614.557364874301</v>
      </c>
      <c r="C35" s="129">
        <f>SUM(C36:C38)</f>
        <v>2458.8923814000009</v>
      </c>
      <c r="D35" s="129">
        <f>SUM(D36:D38)</f>
        <v>324.10966801500007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33397.559414289295</v>
      </c>
      <c r="AD35" s="85"/>
      <c r="AE35" s="91"/>
      <c r="AF35" s="129">
        <f>SUM(AF36:AF38)</f>
        <v>35.65175990103225</v>
      </c>
    </row>
    <row r="36" spans="1:32" x14ac:dyDescent="0.3">
      <c r="A36" s="98" t="s">
        <v>69</v>
      </c>
      <c r="B36" s="116">
        <v>4357.4402685800196</v>
      </c>
      <c r="C36" s="116">
        <v>9.9187079600000008</v>
      </c>
      <c r="D36" s="116">
        <v>2.251543721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4369.6105202610197</v>
      </c>
      <c r="AD36" s="85"/>
      <c r="AE36" s="91"/>
      <c r="AF36" s="56">
        <v>2.1351389289264366</v>
      </c>
    </row>
    <row r="37" spans="1:32" x14ac:dyDescent="0.3">
      <c r="A37" s="98" t="s">
        <v>70</v>
      </c>
      <c r="B37" s="116">
        <v>19905.333152934279</v>
      </c>
      <c r="C37" s="116">
        <v>2425.4937134400006</v>
      </c>
      <c r="D37" s="116">
        <v>308.97387729400003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22639.800743668278</v>
      </c>
      <c r="AD37" s="85"/>
      <c r="AE37" s="91"/>
      <c r="AF37" s="56">
        <v>33.157922186049809</v>
      </c>
    </row>
    <row r="38" spans="1:32" x14ac:dyDescent="0.3">
      <c r="A38" s="98" t="s">
        <v>71</v>
      </c>
      <c r="B38" s="116">
        <v>6351.7839433600002</v>
      </c>
      <c r="C38" s="116">
        <v>23.479960000000002</v>
      </c>
      <c r="D38" s="116">
        <v>12.884246999999997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6388.1481503599998</v>
      </c>
      <c r="AD38" s="85"/>
      <c r="AE38" s="91"/>
      <c r="AF38" s="56">
        <v>0.35869878605600009</v>
      </c>
    </row>
    <row r="39" spans="1:32" ht="21.6" x14ac:dyDescent="0.3">
      <c r="A39" s="99" t="s">
        <v>72</v>
      </c>
      <c r="B39" s="129">
        <f>B40+B45</f>
        <v>19668.294988770765</v>
      </c>
      <c r="C39" s="129">
        <f>C40+C45</f>
        <v>23976.574757052069</v>
      </c>
      <c r="D39" s="129">
        <f>D40+D45</f>
        <v>33.217592000780165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43678.087337823614</v>
      </c>
      <c r="AD39" s="85"/>
      <c r="AE39" s="91"/>
      <c r="AF39" s="129">
        <f>AF40+AF45</f>
        <v>7.5639398412947374</v>
      </c>
    </row>
    <row r="40" spans="1:32" x14ac:dyDescent="0.3">
      <c r="A40" s="97" t="s">
        <v>73</v>
      </c>
      <c r="B40" s="129">
        <f>B41+B44</f>
        <v>90.757993431199992</v>
      </c>
      <c r="C40" s="129">
        <f>C41+C44</f>
        <v>3192.2266183359998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3282.9846117671996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90.757993431199992</v>
      </c>
      <c r="C41" s="114">
        <v>3192.2266183359998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3282.9846117671996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86.433794747999997</v>
      </c>
      <c r="C42" s="116">
        <v>3061.9665423899996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3148.4003371379995</v>
      </c>
      <c r="AD42" s="85"/>
      <c r="AE42" s="91"/>
      <c r="AF42" s="56"/>
    </row>
    <row r="43" spans="1:32" x14ac:dyDescent="0.3">
      <c r="A43" s="101" t="s">
        <v>76</v>
      </c>
      <c r="B43" s="116">
        <v>4.3241986832000006</v>
      </c>
      <c r="C43" s="116">
        <v>130.260075946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134.5842746292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19577.536995339564</v>
      </c>
      <c r="C45" s="129">
        <f t="shared" ref="C45:D45" si="2">C46+C50</f>
        <v>20784.348138716068</v>
      </c>
      <c r="D45" s="129">
        <f t="shared" si="2"/>
        <v>33.217592000780165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40395.102726056415</v>
      </c>
      <c r="AD45" s="85"/>
      <c r="AE45" s="91"/>
      <c r="AF45" s="53">
        <f>SUM(AF46:AF53)</f>
        <v>7.5639398412947374</v>
      </c>
    </row>
    <row r="46" spans="1:32" x14ac:dyDescent="0.3">
      <c r="A46" s="98" t="s">
        <v>79</v>
      </c>
      <c r="B46" s="116">
        <v>17359.133063996014</v>
      </c>
      <c r="C46" s="116">
        <v>17191.61629348162</v>
      </c>
      <c r="D46" s="116">
        <v>33.147070215967844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34583.896427693602</v>
      </c>
      <c r="AD46" s="85"/>
      <c r="AE46" s="91"/>
      <c r="AF46" s="56"/>
    </row>
    <row r="47" spans="1:32" x14ac:dyDescent="0.3">
      <c r="A47" s="239" t="s">
        <v>206</v>
      </c>
      <c r="B47" s="119">
        <v>5988.3917272309336</v>
      </c>
      <c r="C47" s="119">
        <v>6739.5753907271383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12727.967117958073</v>
      </c>
      <c r="AD47" s="85"/>
      <c r="AE47" s="91"/>
      <c r="AF47" s="64"/>
    </row>
    <row r="48" spans="1:32" x14ac:dyDescent="0.3">
      <c r="A48" s="239" t="s">
        <v>207</v>
      </c>
      <c r="B48" s="119">
        <v>11321.654087571183</v>
      </c>
      <c r="C48" s="119">
        <v>10393.655788597285</v>
      </c>
      <c r="D48" s="119">
        <v>33.147070215967844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21748.456946384435</v>
      </c>
      <c r="AD48" s="85"/>
      <c r="AE48" s="91"/>
      <c r="AF48" s="64">
        <v>7.5639398412947374</v>
      </c>
    </row>
    <row r="49" spans="1:32" x14ac:dyDescent="0.3">
      <c r="A49" s="239" t="s">
        <v>208</v>
      </c>
      <c r="B49" s="119">
        <v>49.087249193898124</v>
      </c>
      <c r="C49" s="119">
        <v>58.385114157198522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107.47236335109665</v>
      </c>
      <c r="AD49" s="85"/>
      <c r="AE49" s="91"/>
      <c r="AF49" s="64"/>
    </row>
    <row r="50" spans="1:32" x14ac:dyDescent="0.3">
      <c r="A50" s="102" t="s">
        <v>80</v>
      </c>
      <c r="B50" s="117">
        <v>2218.4039313435496</v>
      </c>
      <c r="C50" s="117">
        <v>3592.7318452344475</v>
      </c>
      <c r="D50" s="117">
        <v>7.0521784812320007E-2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5811.2062983628102</v>
      </c>
      <c r="AD50" s="85"/>
      <c r="AE50" s="91"/>
      <c r="AF50" s="64"/>
    </row>
    <row r="51" spans="1:32" x14ac:dyDescent="0.3">
      <c r="A51" s="239" t="s">
        <v>209</v>
      </c>
      <c r="B51" s="119">
        <v>2000.268550849245</v>
      </c>
      <c r="C51" s="119">
        <v>1335.2839230510083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3335.5524739002531</v>
      </c>
      <c r="AD51" s="85"/>
      <c r="AE51" s="91"/>
      <c r="AF51" s="65"/>
    </row>
    <row r="52" spans="1:32" x14ac:dyDescent="0.3">
      <c r="A52" s="239" t="s">
        <v>210</v>
      </c>
      <c r="B52" s="119">
        <v>215.3278830059208</v>
      </c>
      <c r="C52" s="119">
        <v>4.0186813998213475</v>
      </c>
      <c r="D52" s="119">
        <v>7.0521784812320007E-2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219.41708619055447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2.8074974883838695</v>
      </c>
      <c r="C53" s="119">
        <v>2253.4292407836178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2256.2367382720017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44482.927991468532</v>
      </c>
      <c r="C54" s="69">
        <f>C55+C61+C72+C80+C85+C91+C98+C103</f>
        <v>221.24010117907636</v>
      </c>
      <c r="D54" s="69">
        <f>D55+D61+D72+D80+D85+D91+D98+D103</f>
        <v>1020.8159812816313</v>
      </c>
      <c r="E54" s="144">
        <f t="shared" ref="E54:M54" si="4">E55+E61+E72+E80+E85+E91+E98+E103</f>
        <v>1809.6670853675002</v>
      </c>
      <c r="F54" s="144">
        <f t="shared" si="4"/>
        <v>0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0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1.8254551837500001E-4</v>
      </c>
      <c r="U54" s="144">
        <f t="shared" si="5"/>
        <v>412.10247908895002</v>
      </c>
      <c r="V54" s="144">
        <f t="shared" si="5"/>
        <v>110.0225151855</v>
      </c>
      <c r="W54" s="144">
        <f t="shared" si="5"/>
        <v>2.3997859875000003E-2</v>
      </c>
      <c r="X54" s="144">
        <f t="shared" ref="X54:AC54" si="6">X55+X61+X72+X80+X85+X91+X98+X103</f>
        <v>2.6963887500000002E-7</v>
      </c>
      <c r="Y54" s="144">
        <f t="shared" si="6"/>
        <v>8.574516225000002E-3</v>
      </c>
      <c r="Z54" s="144">
        <f t="shared" si="6"/>
        <v>1.7975925000000002E-7</v>
      </c>
      <c r="AA54" s="144">
        <f t="shared" si="6"/>
        <v>0.21705929437499999</v>
      </c>
      <c r="AB54" s="144">
        <f t="shared" si="6"/>
        <v>68.657533759374999</v>
      </c>
      <c r="AC54" s="171">
        <f t="shared" si="6"/>
        <v>48125.683501995962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23747.325700493693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23747.325700493693</v>
      </c>
      <c r="AD55" s="85"/>
      <c r="AE55" s="91"/>
      <c r="AF55" s="129"/>
    </row>
    <row r="56" spans="1:32" x14ac:dyDescent="0.3">
      <c r="A56" s="104" t="s">
        <v>84</v>
      </c>
      <c r="B56" s="116">
        <v>13670.975014400001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13670.975014400001</v>
      </c>
      <c r="AD56" s="85"/>
      <c r="AE56" s="91"/>
      <c r="AF56" s="56"/>
    </row>
    <row r="57" spans="1:32" x14ac:dyDescent="0.3">
      <c r="A57" s="105" t="s">
        <v>85</v>
      </c>
      <c r="B57" s="116">
        <v>2383.1569975401285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2383.1569975401285</v>
      </c>
      <c r="AD57" s="85"/>
      <c r="AE57" s="91"/>
      <c r="AF57" s="56"/>
    </row>
    <row r="58" spans="1:32" x14ac:dyDescent="0.3">
      <c r="A58" s="105" t="s">
        <v>86</v>
      </c>
      <c r="B58" s="116">
        <v>445.21361502435974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445.21361502435974</v>
      </c>
      <c r="AD58" s="85"/>
      <c r="AE58" s="91"/>
      <c r="AF58" s="56"/>
    </row>
    <row r="59" spans="1:32" x14ac:dyDescent="0.3">
      <c r="A59" s="105" t="s">
        <v>87</v>
      </c>
      <c r="B59" s="116">
        <v>7247.9800735292056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7247.9800735292056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3539.9836228060094</v>
      </c>
      <c r="C61" s="129">
        <f>SUM(C62:C71)</f>
        <v>221.24010117907636</v>
      </c>
      <c r="D61" s="129">
        <f>SUM(D62:D71)</f>
        <v>1020.791925</v>
      </c>
      <c r="E61" s="14">
        <f>SUM(E62:E71)</f>
        <v>1809.6113600000003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6591.6270089850859</v>
      </c>
      <c r="AD61" s="85"/>
      <c r="AE61" s="91"/>
      <c r="AF61" s="129"/>
    </row>
    <row r="62" spans="1:32" x14ac:dyDescent="0.3">
      <c r="A62" s="104" t="s">
        <v>90</v>
      </c>
      <c r="B62" s="116">
        <v>1460.5637541822891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1460.5637541822891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824.4944999999999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824.4944999999999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196.29742500000003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196.29742500000003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154.55158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154.55158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1884.8482886237202</v>
      </c>
      <c r="C69" s="95">
        <v>221.24010117907636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2106.0883898027964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1809.6113600000003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1809.6113600000003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16824.028350000001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411.88795440000001</v>
      </c>
      <c r="V72" s="60">
        <f>SUM(V73:V79)</f>
        <v>109.902795525</v>
      </c>
      <c r="W72" s="125"/>
      <c r="X72" s="125"/>
      <c r="Y72" s="125"/>
      <c r="Z72" s="125"/>
      <c r="AA72" s="125"/>
      <c r="AB72" s="125"/>
      <c r="AC72" s="14">
        <f>SUM(AC73:AC79)</f>
        <v>17345.819099925</v>
      </c>
      <c r="AD72" s="85"/>
      <c r="AE72" s="91"/>
      <c r="AF72" s="129"/>
    </row>
    <row r="73" spans="1:32" x14ac:dyDescent="0.3">
      <c r="A73" s="104" t="s">
        <v>101</v>
      </c>
      <c r="B73" s="221">
        <v>16251.251609999999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16251.251609999999</v>
      </c>
      <c r="AD73" s="85"/>
      <c r="AE73" s="91"/>
      <c r="AF73" s="56"/>
    </row>
    <row r="74" spans="1:32" x14ac:dyDescent="0.3">
      <c r="A74" s="104" t="s">
        <v>102</v>
      </c>
      <c r="B74" s="116">
        <v>370.99979999999999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370.99979999999999</v>
      </c>
      <c r="AD74" s="85"/>
      <c r="AE74" s="91"/>
      <c r="AF74" s="56"/>
    </row>
    <row r="75" spans="1:32" x14ac:dyDescent="0.3">
      <c r="A75" s="104" t="s">
        <v>103</v>
      </c>
      <c r="B75" s="116">
        <v>124.24976000000001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411.88795440000001</v>
      </c>
      <c r="V75" s="60">
        <v>109.902795525</v>
      </c>
      <c r="W75" s="60"/>
      <c r="X75" s="60"/>
      <c r="Y75" s="60"/>
      <c r="Z75" s="60"/>
      <c r="AA75" s="60"/>
      <c r="AB75" s="22"/>
      <c r="AC75" s="147">
        <f t="shared" si="8"/>
        <v>646.04050992500004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77.527179999999987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77.527179999999987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327.37822416933329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327.37822416933329</v>
      </c>
      <c r="AD80" s="85"/>
      <c r="AE80" s="91"/>
      <c r="AF80" s="70"/>
    </row>
    <row r="81" spans="1:32" x14ac:dyDescent="0.3">
      <c r="A81" s="104" t="s">
        <v>109</v>
      </c>
      <c r="B81" s="95">
        <v>269.43879941733331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269.43879941733331</v>
      </c>
      <c r="AD81" s="85"/>
      <c r="AE81" s="91"/>
      <c r="AF81" s="56"/>
    </row>
    <row r="82" spans="1:32" x14ac:dyDescent="0.3">
      <c r="A82" s="104" t="s">
        <v>110</v>
      </c>
      <c r="B82" s="119">
        <v>57.939424752000001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57.939424752000001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s="150" customFormat="1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2.4056281631250002E-2</v>
      </c>
      <c r="E85" s="166">
        <f t="shared" si="9"/>
        <v>5.5725367499999998E-2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1.8254551837500001E-4</v>
      </c>
      <c r="U85" s="166">
        <f t="shared" si="10"/>
        <v>0.21452468895000001</v>
      </c>
      <c r="V85" s="166">
        <f t="shared" si="10"/>
        <v>0.11971966049999999</v>
      </c>
      <c r="W85" s="166">
        <f t="shared" si="10"/>
        <v>2.3997859875000003E-2</v>
      </c>
      <c r="X85" s="166">
        <f t="shared" si="10"/>
        <v>2.6963887500000002E-7</v>
      </c>
      <c r="Y85" s="166">
        <f t="shared" si="10"/>
        <v>8.574516225000002E-3</v>
      </c>
      <c r="Z85" s="167">
        <f t="shared" si="10"/>
        <v>1.7975925000000002E-7</v>
      </c>
      <c r="AA85" s="166">
        <f t="shared" si="10"/>
        <v>0.21705929437499999</v>
      </c>
      <c r="AB85" s="164">
        <f t="shared" si="10"/>
        <v>0.10560855937499999</v>
      </c>
      <c r="AC85" s="14">
        <f t="shared" si="10"/>
        <v>0.76944922334775001</v>
      </c>
      <c r="AD85" s="85"/>
      <c r="AE85" s="149"/>
      <c r="AF85" s="54"/>
    </row>
    <row r="86" spans="1:32" x14ac:dyDescent="0.3">
      <c r="A86" s="104" t="s">
        <v>114</v>
      </c>
      <c r="B86" s="84"/>
      <c r="C86" s="131"/>
      <c r="D86" s="95">
        <v>2.4056281631250002E-2</v>
      </c>
      <c r="E86" s="147">
        <v>5.5725367499999998E-2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1.8254551837500001E-4</v>
      </c>
      <c r="U86" s="60">
        <v>0.21452468895000001</v>
      </c>
      <c r="V86" s="60">
        <v>0.11971966049999999</v>
      </c>
      <c r="W86" s="60">
        <v>2.3997859875000003E-2</v>
      </c>
      <c r="X86" s="60">
        <v>2.6963887500000002E-7</v>
      </c>
      <c r="Y86" s="60">
        <v>8.574516225000002E-3</v>
      </c>
      <c r="Z86" s="60">
        <v>1.7975925000000002E-7</v>
      </c>
      <c r="AA86" s="60">
        <v>0.21705929437499999</v>
      </c>
      <c r="AB86" s="60">
        <v>0.10560855937499999</v>
      </c>
      <c r="AC86" s="147">
        <f>SUM(B86:AB86)</f>
        <v>0.76944922334775001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s="150" customFormat="1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0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0</v>
      </c>
      <c r="AD91" s="85"/>
      <c r="AE91" s="149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0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68.551925199999999</v>
      </c>
      <c r="AC98" s="14">
        <f t="shared" si="15"/>
        <v>68.551925199999999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68.551925199999999</v>
      </c>
      <c r="AC99" s="147">
        <f>SUM(B99:AB99)</f>
        <v>68.551925199999999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44.21209399949953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44.21209399949953</v>
      </c>
      <c r="AD103" s="85"/>
      <c r="AE103" s="91"/>
      <c r="AF103" s="71"/>
    </row>
    <row r="104" spans="1:32" x14ac:dyDescent="0.3">
      <c r="A104" s="104" t="s">
        <v>132</v>
      </c>
      <c r="B104" s="95">
        <v>44.21209399949953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44.21209399949953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-10677.945460554722</v>
      </c>
      <c r="C107" s="69">
        <f>C108+C130+C149+C161</f>
        <v>86288.771776641952</v>
      </c>
      <c r="D107" s="69">
        <f>D108+D130+D149+D161</f>
        <v>23102.001842247293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98712.828158334523</v>
      </c>
      <c r="AD107" s="192"/>
      <c r="AE107" s="91"/>
      <c r="AF107" s="69">
        <f>AF108+AF130+AF161+AF149</f>
        <v>5.1864989082925259</v>
      </c>
    </row>
    <row r="108" spans="1:32" x14ac:dyDescent="0.3">
      <c r="A108" s="126" t="s">
        <v>136</v>
      </c>
      <c r="B108" s="135"/>
      <c r="C108" s="167">
        <f>C109+C119</f>
        <v>85024.109406601579</v>
      </c>
      <c r="D108" s="167">
        <f>D109+D119</f>
        <v>5092.6304979006982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90116.739904502276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69715.847540587944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69715.847540587944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65734.409513830746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65734.409513830746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960.75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960.75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1179.8399999999999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1179.8399999999999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1066.7044080000001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1066.7044080000001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431.92995999999999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431.92995999999999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342.21365875720466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342.21365875720466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15308.261866013641</v>
      </c>
      <c r="D119" s="211">
        <f>SUM(D120:D129)</f>
        <v>5092.6304979006982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20400.89236391434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8789.8506590994803</v>
      </c>
      <c r="D120" s="206">
        <v>4414.2663008288437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13204.116959928324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11.16</v>
      </c>
      <c r="D122" s="206">
        <v>23.88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35.04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13.54</v>
      </c>
      <c r="D123" s="206">
        <v>21.89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35.43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102.62594803999998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102.62594803999998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41.745244800000009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41.745244800000009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5182.2804463470366</v>
      </c>
      <c r="D127" s="206">
        <v>399.44195503475731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5581.722401381794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1167.0595677271231</v>
      </c>
      <c r="D128" s="115">
        <v>233.15224203709644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1400.2118097642194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0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0</v>
      </c>
      <c r="AD130" s="85"/>
      <c r="AE130" s="91"/>
      <c r="AF130" s="54"/>
    </row>
    <row r="131" spans="1:32" x14ac:dyDescent="0.3">
      <c r="A131" s="127" t="s">
        <v>159</v>
      </c>
      <c r="B131" s="193">
        <f>B132+B133</f>
        <v>0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0</v>
      </c>
      <c r="AD131" s="85"/>
      <c r="AE131" s="91"/>
      <c r="AF131" s="54"/>
    </row>
    <row r="132" spans="1:32" x14ac:dyDescent="0.3">
      <c r="A132" s="128" t="s">
        <v>160</v>
      </c>
      <c r="B132" s="193"/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0</v>
      </c>
      <c r="AD132" s="85"/>
      <c r="AE132" s="91"/>
      <c r="AF132" s="56"/>
    </row>
    <row r="133" spans="1:32" x14ac:dyDescent="0.3">
      <c r="A133" s="128" t="s">
        <v>161</v>
      </c>
      <c r="B133" s="193"/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0</v>
      </c>
      <c r="AD133" s="85"/>
      <c r="AE133" s="91"/>
      <c r="AF133" s="56"/>
    </row>
    <row r="134" spans="1:32" x14ac:dyDescent="0.3">
      <c r="A134" s="127" t="s">
        <v>162</v>
      </c>
      <c r="B134" s="193">
        <f>B135+B136</f>
        <v>0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0</v>
      </c>
      <c r="AD134" s="85"/>
      <c r="AE134" s="91"/>
      <c r="AF134" s="54"/>
    </row>
    <row r="135" spans="1:32" x14ac:dyDescent="0.3">
      <c r="A135" s="128" t="s">
        <v>163</v>
      </c>
      <c r="B135" s="193"/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0</v>
      </c>
      <c r="AD135" s="85"/>
      <c r="AE135" s="91"/>
      <c r="AF135" s="56"/>
    </row>
    <row r="136" spans="1:32" x14ac:dyDescent="0.3">
      <c r="A136" s="128" t="s">
        <v>164</v>
      </c>
      <c r="B136" s="193"/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0</v>
      </c>
      <c r="AD136" s="85"/>
      <c r="AE136" s="91"/>
      <c r="AF136" s="56"/>
    </row>
    <row r="137" spans="1:32" x14ac:dyDescent="0.3">
      <c r="A137" s="127" t="s">
        <v>165</v>
      </c>
      <c r="B137" s="193">
        <f>B138+B139</f>
        <v>0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0</v>
      </c>
      <c r="AD137" s="85"/>
      <c r="AE137" s="91"/>
      <c r="AF137" s="54"/>
    </row>
    <row r="138" spans="1:32" x14ac:dyDescent="0.3">
      <c r="A138" s="128" t="s">
        <v>166</v>
      </c>
      <c r="B138" s="193"/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0</v>
      </c>
      <c r="AD138" s="85"/>
      <c r="AE138" s="91"/>
      <c r="AF138" s="56"/>
    </row>
    <row r="139" spans="1:32" x14ac:dyDescent="0.3">
      <c r="A139" s="128" t="s">
        <v>167</v>
      </c>
      <c r="B139" s="193"/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0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0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0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/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0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1098.8499999999999</v>
      </c>
      <c r="C149" s="199">
        <f>C150+C160</f>
        <v>1264.6623700403684</v>
      </c>
      <c r="D149" s="200">
        <f>D150+D157+D158+D159+D160</f>
        <v>18009.371344346597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20372.883714386964</v>
      </c>
      <c r="AD149" s="85"/>
      <c r="AE149" s="91"/>
      <c r="AF149" s="54">
        <f>AF150+AF155+AF156+AF157+AF158+AF159+AF160</f>
        <v>5.1864989082925259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1044.7423700403683</v>
      </c>
      <c r="D150" s="116">
        <f>SUM(D151:D154)</f>
        <v>382.12220054414831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1426.8645705845165</v>
      </c>
      <c r="AD150" s="85"/>
      <c r="AE150" s="91"/>
      <c r="AF150" s="119">
        <f>SUM(AF151:AF153)</f>
        <v>5.1864989082925259</v>
      </c>
    </row>
    <row r="151" spans="1:32" ht="21.6" x14ac:dyDescent="0.3">
      <c r="A151" s="128" t="s">
        <v>179</v>
      </c>
      <c r="B151" s="116"/>
      <c r="C151" s="116">
        <v>459.72</v>
      </c>
      <c r="D151" s="116">
        <v>178.04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637.76</v>
      </c>
      <c r="AD151" s="85"/>
      <c r="AE151" s="91"/>
      <c r="AF151" s="124">
        <v>1.7777752911345581</v>
      </c>
    </row>
    <row r="152" spans="1:32" ht="21.6" x14ac:dyDescent="0.3">
      <c r="A152" s="128" t="s">
        <v>180</v>
      </c>
      <c r="B152" s="116"/>
      <c r="C152" s="116">
        <v>536.73237004036832</v>
      </c>
      <c r="D152" s="116">
        <v>162.35220054414827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699.08457058451654</v>
      </c>
      <c r="AD152" s="85"/>
      <c r="AE152" s="91"/>
      <c r="AF152" s="124">
        <v>3.1428258076525255</v>
      </c>
    </row>
    <row r="153" spans="1:32" ht="21.6" x14ac:dyDescent="0.3">
      <c r="A153" s="128" t="s">
        <v>181</v>
      </c>
      <c r="B153" s="116"/>
      <c r="C153" s="116">
        <v>48.29</v>
      </c>
      <c r="D153" s="116">
        <v>41.73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90.02</v>
      </c>
      <c r="AD153" s="85"/>
      <c r="AE153" s="91"/>
      <c r="AF153" s="56">
        <v>0.26589780950544245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33.299999999999997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33.299999999999997</v>
      </c>
      <c r="AD155" s="85"/>
      <c r="AE155" s="91"/>
      <c r="AF155" s="56"/>
    </row>
    <row r="156" spans="1:32" x14ac:dyDescent="0.3">
      <c r="A156" s="127" t="s">
        <v>184</v>
      </c>
      <c r="B156" s="116">
        <v>1065.55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1065.55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10682.726000000001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10682.726000000001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5090.4830000000002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5090.4830000000002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1854.0401438024492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1854.0401438024492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219.92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219.92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-11776.795460554722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-11776.795460554722</v>
      </c>
      <c r="AD161" s="85"/>
      <c r="AE161" s="91"/>
      <c r="AF161" s="56"/>
    </row>
    <row r="162" spans="1:32" x14ac:dyDescent="0.3">
      <c r="A162" s="127" t="s">
        <v>190</v>
      </c>
      <c r="B162">
        <v>-11776.795460554722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-11776.795460554722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544.66697839128608</v>
      </c>
      <c r="C164" s="69">
        <f>C165+C169+C170+C173+C176</f>
        <v>22899.442656476956</v>
      </c>
      <c r="D164" s="69">
        <f>D165+D169+D170+D173+D176</f>
        <v>4082.8138950341058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27526.923529902349</v>
      </c>
      <c r="AD164" s="85"/>
      <c r="AE164" s="91"/>
      <c r="AF164" s="69">
        <f>AF165+AF169+AF170+AF173+AF176</f>
        <v>1.8334117497333078</v>
      </c>
    </row>
    <row r="165" spans="1:32" ht="26.25" customHeight="1" x14ac:dyDescent="0.3">
      <c r="A165" s="112" t="s">
        <v>193</v>
      </c>
      <c r="B165" s="121"/>
      <c r="C165" s="70">
        <f>C166+C167+C168</f>
        <v>6538.9425668095037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6538.9425668095037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2812.2934647563816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2812.2934647563816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1213.3863755210452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1213.3863755210452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2513.2627265320771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2513.2627265320771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98.710844300000005</v>
      </c>
      <c r="D169" s="70">
        <v>70.067072499999995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168.77791680000001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544.66697839128608</v>
      </c>
      <c r="C170" s="70">
        <f>C171+C172</f>
        <v>1085.1552857265704</v>
      </c>
      <c r="D170" s="70">
        <f>D171+D172</f>
        <v>237.00732894759406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1866.8295930654504</v>
      </c>
      <c r="AD170" s="85"/>
      <c r="AE170" s="91"/>
      <c r="AF170" s="129">
        <f>AF171+AF172</f>
        <v>1.8334117497333078</v>
      </c>
    </row>
    <row r="171" spans="1:32" ht="21.6" x14ac:dyDescent="0.3">
      <c r="A171" s="128" t="s">
        <v>199</v>
      </c>
      <c r="B171" s="116">
        <v>7.13361E-2</v>
      </c>
      <c r="C171" s="116">
        <v>1.4526624000000003E-4</v>
      </c>
      <c r="D171" s="116">
        <v>2.2914020000000001E-3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7.3772768239999995E-2</v>
      </c>
      <c r="AD171" s="85"/>
      <c r="AE171" s="91"/>
      <c r="AF171" s="56"/>
    </row>
    <row r="172" spans="1:32" x14ac:dyDescent="0.3">
      <c r="A172" s="128" t="s">
        <v>200</v>
      </c>
      <c r="B172" s="116">
        <v>544.59564229128603</v>
      </c>
      <c r="C172" s="95">
        <v>1085.1551404603304</v>
      </c>
      <c r="D172" s="95">
        <v>237.00503754559406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1866.7558202972104</v>
      </c>
      <c r="AD172" s="85"/>
      <c r="AE172" s="91"/>
      <c r="AF172" s="56">
        <v>1.8334117497333078</v>
      </c>
    </row>
    <row r="173" spans="1:32" x14ac:dyDescent="0.3">
      <c r="A173" s="126" t="s">
        <v>201</v>
      </c>
      <c r="B173" s="121"/>
      <c r="C173" s="129">
        <f>SUM(C174:C175)</f>
        <v>15176.633959640883</v>
      </c>
      <c r="D173" s="129">
        <f>SUM(D174:D175)</f>
        <v>3775.7394935865118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18952.373453227396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4613.5527145363885</v>
      </c>
      <c r="D174" s="95">
        <v>3775.7394935865118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8389.2922081229008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10563.081245104495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10563.081245104495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386967.00704864861</v>
      </c>
      <c r="C177" s="11">
        <f t="shared" si="20"/>
        <v>136486.7788593501</v>
      </c>
      <c r="D177" s="11">
        <f t="shared" si="20"/>
        <v>31511.027510986223</v>
      </c>
      <c r="E177" s="11">
        <f t="shared" si="20"/>
        <v>1809.6670853675002</v>
      </c>
      <c r="F177" s="11">
        <f t="shared" si="20"/>
        <v>0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0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1.8254551837500001E-4</v>
      </c>
      <c r="U177" s="11">
        <f t="shared" si="21"/>
        <v>412.10247908895002</v>
      </c>
      <c r="V177" s="11">
        <f t="shared" si="21"/>
        <v>110.0225151855</v>
      </c>
      <c r="W177" s="11">
        <f t="shared" si="21"/>
        <v>2.3997859875000003E-2</v>
      </c>
      <c r="X177" s="11">
        <f t="shared" si="21"/>
        <v>2.6963887500000002E-7</v>
      </c>
      <c r="Y177" s="11">
        <f t="shared" si="21"/>
        <v>8.574516225000002E-3</v>
      </c>
      <c r="Z177" s="11">
        <f t="shared" si="21"/>
        <v>1.7975925000000002E-7</v>
      </c>
      <c r="AA177" s="11">
        <f t="shared" si="21"/>
        <v>0.21705929437499999</v>
      </c>
      <c r="AB177" s="11">
        <f t="shared" si="21"/>
        <v>68.657533759374999</v>
      </c>
      <c r="AC177" s="11">
        <f t="shared" si="21"/>
        <v>557365.51284705161</v>
      </c>
      <c r="AD177" s="85"/>
      <c r="AE177" s="91"/>
      <c r="AF177" s="63">
        <f>AF164+AF107+AF54+AF9</f>
        <v>91.850363838532942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2876.2212630857193</v>
      </c>
      <c r="C179" s="142">
        <v>0.55454469770935566</v>
      </c>
      <c r="D179" s="142">
        <v>20.993477841854176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2897.7692856252829</v>
      </c>
      <c r="AD179" s="85"/>
      <c r="AE179" s="91"/>
      <c r="AF179" s="67"/>
    </row>
    <row r="180" spans="1:32" x14ac:dyDescent="0.3">
      <c r="A180" s="38" t="s">
        <v>26</v>
      </c>
      <c r="B180" s="19">
        <v>2876.2212630857193</v>
      </c>
      <c r="C180" s="20">
        <v>0.55454469770935566</v>
      </c>
      <c r="D180" s="20">
        <v>20.993477841854176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2897.7692856252829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34324.898133474999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34324.898133474999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Z185" s="73"/>
      <c r="AE185" s="73"/>
    </row>
    <row r="186" spans="1:32" x14ac:dyDescent="0.3">
      <c r="A186" s="47"/>
      <c r="X186"/>
      <c r="Z186" s="73"/>
      <c r="AE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188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H19" sqref="H19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10.10937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2.66406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2000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195440.70517731627</v>
      </c>
      <c r="C8" s="11">
        <f t="shared" si="0"/>
        <v>139956.67323693811</v>
      </c>
      <c r="D8" s="11">
        <f t="shared" si="0"/>
        <v>31982.242921771707</v>
      </c>
      <c r="E8" s="11">
        <f t="shared" si="0"/>
        <v>1304.4360554849998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599.11992552696358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3.2723827425000008E-4</v>
      </c>
      <c r="U8" s="11">
        <f t="shared" si="0"/>
        <v>449.17769875289997</v>
      </c>
      <c r="V8" s="11">
        <f t="shared" si="0"/>
        <v>119.9647050435</v>
      </c>
      <c r="W8" s="11">
        <f t="shared" si="0"/>
        <v>4.3019507249999998E-2</v>
      </c>
      <c r="X8" s="11">
        <f t="shared" si="0"/>
        <v>4.8336525000000005E-7</v>
      </c>
      <c r="Y8" s="11">
        <f t="shared" si="0"/>
        <v>1.5371014950000003E-2</v>
      </c>
      <c r="Z8" s="11">
        <f t="shared" si="0"/>
        <v>3.222435E-7</v>
      </c>
      <c r="AA8" s="11">
        <f t="shared" si="0"/>
        <v>0.38910902624999993</v>
      </c>
      <c r="AB8" s="11">
        <f t="shared" si="0"/>
        <v>72.047885956249985</v>
      </c>
      <c r="AC8" s="11">
        <f>SUM(B8:AB8)</f>
        <v>369924.815434383</v>
      </c>
      <c r="AD8" s="12">
        <f>AC9+AC54+AC108+AC149+AC164</f>
        <v>587814.41251661268</v>
      </c>
      <c r="AE8" s="77"/>
      <c r="AF8" s="12">
        <f>AF9+AF54+AF107+AF164</f>
        <v>92.03067627474536</v>
      </c>
    </row>
    <row r="9" spans="1:32" x14ac:dyDescent="0.3">
      <c r="A9" s="103" t="s">
        <v>82</v>
      </c>
      <c r="B9" s="69">
        <f>B10+B39</f>
        <v>365422.28028795082</v>
      </c>
      <c r="C9" s="69">
        <f>C10+C39</f>
        <v>28213.072540082761</v>
      </c>
      <c r="D9" s="69">
        <f>D10+D39</f>
        <v>3419.7405535216139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397055.09338155523</v>
      </c>
      <c r="AD9" s="85"/>
      <c r="AE9" s="91"/>
      <c r="AF9" s="151">
        <f>AF10+AF39</f>
        <v>85.153270007821988</v>
      </c>
    </row>
    <row r="10" spans="1:32" x14ac:dyDescent="0.3">
      <c r="A10" s="96" t="s">
        <v>43</v>
      </c>
      <c r="B10" s="129">
        <f>B11+B15+B29+B35</f>
        <v>345925.47358608933</v>
      </c>
      <c r="C10" s="129">
        <f>C11+C15+C29+C35</f>
        <v>3139.6552816418744</v>
      </c>
      <c r="D10" s="129">
        <f>D11+D15+D29+D35</f>
        <v>3387.5408974948068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352452.66976522602</v>
      </c>
      <c r="AD10" s="85"/>
      <c r="AE10" s="91"/>
      <c r="AF10" s="129">
        <f>AF11+AF15+AF29+AF35</f>
        <v>77.826011579612384</v>
      </c>
    </row>
    <row r="11" spans="1:32" x14ac:dyDescent="0.3">
      <c r="A11" s="97" t="s">
        <v>44</v>
      </c>
      <c r="B11" s="129">
        <f>B12+B13+B14</f>
        <v>151915.18359406505</v>
      </c>
      <c r="C11" s="129">
        <f>C12+C13+C14</f>
        <v>148.55326230189979</v>
      </c>
      <c r="D11" s="129">
        <f>D12+D13+D14</f>
        <v>304.31006995963435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152368.04692632658</v>
      </c>
      <c r="AD11" s="85"/>
      <c r="AE11" s="91"/>
      <c r="AF11" s="129">
        <f>SUM(AF12:AF14)</f>
        <v>19.449418802054723</v>
      </c>
    </row>
    <row r="12" spans="1:32" x14ac:dyDescent="0.3">
      <c r="A12" s="98" t="s">
        <v>45</v>
      </c>
      <c r="B12" s="115">
        <v>121025.22172094489</v>
      </c>
      <c r="C12" s="115">
        <v>128.52342403114906</v>
      </c>
      <c r="D12" s="115">
        <v>275.47847713213434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121429.22362210817</v>
      </c>
      <c r="AD12" s="85"/>
      <c r="AE12" s="91"/>
      <c r="AF12" s="56">
        <v>17.992220404922083</v>
      </c>
    </row>
    <row r="13" spans="1:32" x14ac:dyDescent="0.3">
      <c r="A13" s="98" t="s">
        <v>46</v>
      </c>
      <c r="B13" s="116">
        <v>9226.6359653597847</v>
      </c>
      <c r="C13" s="116">
        <v>7.483344630133562</v>
      </c>
      <c r="D13" s="116">
        <v>12.344176952804979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9246.4634869427227</v>
      </c>
      <c r="AD13" s="85"/>
      <c r="AE13" s="91"/>
      <c r="AF13" s="56">
        <v>1.223769087559561</v>
      </c>
    </row>
    <row r="14" spans="1:32" ht="21.6" x14ac:dyDescent="0.3">
      <c r="A14" s="98" t="s">
        <v>47</v>
      </c>
      <c r="B14" s="116">
        <v>21663.325907760383</v>
      </c>
      <c r="C14" s="116">
        <v>12.546493640617166</v>
      </c>
      <c r="D14" s="116">
        <v>16.487415874695024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21692.359817275694</v>
      </c>
      <c r="AD14" s="85"/>
      <c r="AE14" s="91"/>
      <c r="AF14" s="56">
        <v>0.23342930957307961</v>
      </c>
    </row>
    <row r="15" spans="1:32" x14ac:dyDescent="0.3">
      <c r="A15" s="97" t="s">
        <v>48</v>
      </c>
      <c r="B15" s="129">
        <f>SUM(B16:B28)</f>
        <v>47841.066880904196</v>
      </c>
      <c r="C15" s="129">
        <f>SUM(C16:C28)</f>
        <v>77.608707752579946</v>
      </c>
      <c r="D15" s="129">
        <f>SUM(D16:D28)</f>
        <v>108.78891174971922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48027.464500406481</v>
      </c>
      <c r="AD15" s="85"/>
      <c r="AE15" s="91"/>
      <c r="AF15" s="129">
        <f>SUM(AF16:AF28)</f>
        <v>1.388776699602857</v>
      </c>
    </row>
    <row r="16" spans="1:32" x14ac:dyDescent="0.3">
      <c r="A16" s="98" t="s">
        <v>49</v>
      </c>
      <c r="B16" s="115">
        <v>2783.6890673881098</v>
      </c>
      <c r="C16" s="115">
        <v>2.1609246679999998</v>
      </c>
      <c r="D16" s="115">
        <v>3.4566404959999995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2789.3066325521099</v>
      </c>
      <c r="AD16" s="85"/>
      <c r="AE16" s="91"/>
      <c r="AF16" s="56">
        <v>7.5958857993293397E-2</v>
      </c>
    </row>
    <row r="17" spans="1:32" x14ac:dyDescent="0.3">
      <c r="A17" s="98" t="s">
        <v>50</v>
      </c>
      <c r="B17" s="116">
        <v>1572.81973118726</v>
      </c>
      <c r="C17" s="116">
        <v>1.3105968959999998</v>
      </c>
      <c r="D17" s="116">
        <v>2.1882762164999998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1576.3186042997602</v>
      </c>
      <c r="AD17" s="85"/>
      <c r="AE17" s="91"/>
      <c r="AF17" s="56">
        <v>3.3611661473967186E-2</v>
      </c>
    </row>
    <row r="18" spans="1:32" x14ac:dyDescent="0.3">
      <c r="A18" s="98" t="s">
        <v>51</v>
      </c>
      <c r="B18" s="116">
        <v>15322.038563124892</v>
      </c>
      <c r="C18" s="116">
        <v>9.5261388039999986</v>
      </c>
      <c r="D18" s="116">
        <v>12.695752844500001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15344.260454773392</v>
      </c>
      <c r="AD18" s="85"/>
      <c r="AE18" s="91"/>
      <c r="AF18" s="56">
        <v>0.20240595139850232</v>
      </c>
    </row>
    <row r="19" spans="1:32" x14ac:dyDescent="0.3">
      <c r="A19" s="98" t="s">
        <v>52</v>
      </c>
      <c r="B19" s="116">
        <v>2743.6127968153301</v>
      </c>
      <c r="C19" s="116">
        <v>2.0599202679999999</v>
      </c>
      <c r="D19" s="116">
        <v>3.2261783965000004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2748.8988954798301</v>
      </c>
      <c r="AD19" s="85"/>
      <c r="AE19" s="91"/>
      <c r="AF19" s="56">
        <v>6.9194046490821767E-2</v>
      </c>
    </row>
    <row r="20" spans="1:32" x14ac:dyDescent="0.3">
      <c r="A20" s="98" t="s">
        <v>53</v>
      </c>
      <c r="B20" s="116">
        <v>3718.1129860378496</v>
      </c>
      <c r="C20" s="116">
        <v>42.222377260000002</v>
      </c>
      <c r="D20" s="116">
        <v>55.289550524499994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3815.6249138223498</v>
      </c>
      <c r="AD20" s="85"/>
      <c r="AE20" s="91"/>
      <c r="AF20" s="56">
        <v>0.66374154091972637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243.04023227175998</v>
      </c>
      <c r="C22" s="116">
        <v>0.12730009599999997</v>
      </c>
      <c r="D22" s="116">
        <v>0.145204948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243.31273731575999</v>
      </c>
      <c r="AD22" s="85"/>
      <c r="AE22" s="91"/>
      <c r="AF22" s="56">
        <v>6.4676038594289843E-4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7704.5517889001985</v>
      </c>
      <c r="C24" s="116">
        <v>8.2077927565799484</v>
      </c>
      <c r="D24" s="116">
        <v>14.548067594719216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7727.3076492514974</v>
      </c>
      <c r="AD24" s="85"/>
      <c r="AE24" s="91"/>
      <c r="AF24" s="56">
        <v>0.16131491301725362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459.39695562000003</v>
      </c>
      <c r="C26" s="116">
        <v>0.52970400000000006</v>
      </c>
      <c r="D26" s="116">
        <v>1.0026539999999999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460.92931362000002</v>
      </c>
      <c r="AD26" s="85"/>
      <c r="AE26" s="91"/>
      <c r="AF26" s="56">
        <v>2.035675808576966E-3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13293.804759558789</v>
      </c>
      <c r="C28" s="116">
        <v>11.463953004000002</v>
      </c>
      <c r="D28" s="116">
        <v>16.236586729000006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13321.505299291788</v>
      </c>
      <c r="AD28" s="85"/>
      <c r="AE28" s="91"/>
      <c r="AF28" s="56">
        <v>0.1798672921147729</v>
      </c>
    </row>
    <row r="29" spans="1:32" x14ac:dyDescent="0.3">
      <c r="A29" s="97" t="s">
        <v>62</v>
      </c>
      <c r="B29" s="129">
        <f>SUM(B30:B34)</f>
        <v>114832.5182804091</v>
      </c>
      <c r="C29" s="129">
        <f>SUM(C30:C34)</f>
        <v>441.57261026739394</v>
      </c>
      <c r="D29" s="129">
        <f>SUM(D30:D34)</f>
        <v>2648.7507235304533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117922.84161420693</v>
      </c>
      <c r="AD29" s="85"/>
      <c r="AE29" s="91"/>
      <c r="AF29" s="129">
        <f>SUM(AF30:AF34)</f>
        <v>20.782755113433378</v>
      </c>
    </row>
    <row r="30" spans="1:32" x14ac:dyDescent="0.3">
      <c r="A30" s="98" t="s">
        <v>63</v>
      </c>
      <c r="B30" s="116">
        <v>5594.3667128894822</v>
      </c>
      <c r="C30" s="95">
        <v>1.0786098135622664</v>
      </c>
      <c r="D30" s="116">
        <v>40.833085799142943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5636.2784085021876</v>
      </c>
      <c r="AD30" s="85"/>
      <c r="AE30" s="91"/>
      <c r="AF30" s="56">
        <v>7.9187437051519441E-2</v>
      </c>
    </row>
    <row r="31" spans="1:32" x14ac:dyDescent="0.3">
      <c r="A31" s="98" t="s">
        <v>64</v>
      </c>
      <c r="B31" s="116">
        <v>103845.19644006722</v>
      </c>
      <c r="C31" s="116">
        <v>427.92362148863168</v>
      </c>
      <c r="D31" s="116">
        <v>2408.1977579773106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106681.31781953316</v>
      </c>
      <c r="AD31" s="85"/>
      <c r="AE31" s="91"/>
      <c r="AF31" s="56">
        <v>20.431608736788405</v>
      </c>
    </row>
    <row r="32" spans="1:32" x14ac:dyDescent="0.3">
      <c r="A32" s="98" t="s">
        <v>65</v>
      </c>
      <c r="B32" s="116">
        <v>1661.9144557912202</v>
      </c>
      <c r="C32" s="116">
        <v>2.6508224932000002</v>
      </c>
      <c r="D32" s="116">
        <v>172.89658929399999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1837.4618675784202</v>
      </c>
      <c r="AD32" s="85"/>
      <c r="AE32" s="91"/>
      <c r="AF32" s="56">
        <v>3.9188034017865414E-2</v>
      </c>
    </row>
    <row r="33" spans="1:32" x14ac:dyDescent="0.3">
      <c r="A33" s="98" t="s">
        <v>66</v>
      </c>
      <c r="B33" s="116">
        <v>3731.0406716611806</v>
      </c>
      <c r="C33" s="116">
        <v>9.919556472</v>
      </c>
      <c r="D33" s="116">
        <v>26.823290459999999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3767.7835185931804</v>
      </c>
      <c r="AD33" s="85"/>
      <c r="AE33" s="91"/>
      <c r="AF33" s="56">
        <v>0.23277090557558761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31336.704830711016</v>
      </c>
      <c r="C35" s="129">
        <f>SUM(C36:C38)</f>
        <v>2471.9207013200007</v>
      </c>
      <c r="D35" s="129">
        <f>SUM(D36:D38)</f>
        <v>325.69119225500003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34134.316724286015</v>
      </c>
      <c r="AD35" s="85"/>
      <c r="AE35" s="91"/>
      <c r="AF35" s="129">
        <f>SUM(AF36:AF38)</f>
        <v>36.205060964521429</v>
      </c>
    </row>
    <row r="36" spans="1:32" x14ac:dyDescent="0.3">
      <c r="A36" s="98" t="s">
        <v>69</v>
      </c>
      <c r="B36" s="116">
        <v>4694.2373380367389</v>
      </c>
      <c r="C36" s="116">
        <v>10.511766860000002</v>
      </c>
      <c r="D36" s="116">
        <v>2.2527679945000001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4707.0018728912382</v>
      </c>
      <c r="AD36" s="85"/>
      <c r="AE36" s="91"/>
      <c r="AF36" s="56">
        <v>2.3777176672255553</v>
      </c>
    </row>
    <row r="37" spans="1:32" x14ac:dyDescent="0.3">
      <c r="A37" s="98" t="s">
        <v>70</v>
      </c>
      <c r="B37" s="116">
        <v>20363.867434975939</v>
      </c>
      <c r="C37" s="116">
        <v>2438.1068038600006</v>
      </c>
      <c r="D37" s="116">
        <v>310.6053869735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23112.579625809438</v>
      </c>
      <c r="AD37" s="85"/>
      <c r="AE37" s="91"/>
      <c r="AF37" s="56">
        <v>33.503987918021771</v>
      </c>
    </row>
    <row r="38" spans="1:32" x14ac:dyDescent="0.3">
      <c r="A38" s="98" t="s">
        <v>71</v>
      </c>
      <c r="B38" s="116">
        <v>6278.6000576983397</v>
      </c>
      <c r="C38" s="116">
        <v>23.302130600000005</v>
      </c>
      <c r="D38" s="116">
        <v>12.833037286999998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6314.7352255853393</v>
      </c>
      <c r="AD38" s="85"/>
      <c r="AE38" s="91"/>
      <c r="AF38" s="56">
        <v>0.32335537927410607</v>
      </c>
    </row>
    <row r="39" spans="1:32" ht="21.6" x14ac:dyDescent="0.3">
      <c r="A39" s="99" t="s">
        <v>72</v>
      </c>
      <c r="B39" s="129">
        <f>B40+B45</f>
        <v>19496.806701861497</v>
      </c>
      <c r="C39" s="129">
        <f>C40+C45</f>
        <v>25073.417258440888</v>
      </c>
      <c r="D39" s="129">
        <f>D40+D45</f>
        <v>32.199656026807119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44602.423616329201</v>
      </c>
      <c r="AD39" s="85"/>
      <c r="AE39" s="91"/>
      <c r="AF39" s="129">
        <f>AF40+AF45</f>
        <v>7.327258428209606</v>
      </c>
    </row>
    <row r="40" spans="1:32" x14ac:dyDescent="0.3">
      <c r="A40" s="97" t="s">
        <v>73</v>
      </c>
      <c r="B40" s="129">
        <f>B41+B44</f>
        <v>97.471205904800001</v>
      </c>
      <c r="C40" s="129">
        <f>C41+C44</f>
        <v>3428.3501237439996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3525.8213296487997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97.471205904800001</v>
      </c>
      <c r="C41" s="114">
        <v>3428.3501237439996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3525.8213296487997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92.827153691999996</v>
      </c>
      <c r="C42" s="116">
        <v>3288.4549343099993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3381.2820880019995</v>
      </c>
      <c r="AD42" s="85"/>
      <c r="AE42" s="91"/>
      <c r="AF42" s="56"/>
    </row>
    <row r="43" spans="1:32" x14ac:dyDescent="0.3">
      <c r="A43" s="101" t="s">
        <v>76</v>
      </c>
      <c r="B43" s="116">
        <v>4.6440522128000001</v>
      </c>
      <c r="C43" s="116">
        <v>139.89518943400003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144.53924164680004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19399.335495956697</v>
      </c>
      <c r="C45" s="129">
        <f t="shared" ref="C45:D45" si="2">C46+C50</f>
        <v>21645.067134696888</v>
      </c>
      <c r="D45" s="129">
        <f t="shared" si="2"/>
        <v>32.199656026807119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41076.602286680398</v>
      </c>
      <c r="AD45" s="85"/>
      <c r="AE45" s="91"/>
      <c r="AF45" s="53">
        <f>SUM(AF46:AF53)</f>
        <v>7.327258428209606</v>
      </c>
    </row>
    <row r="46" spans="1:32" x14ac:dyDescent="0.3">
      <c r="A46" s="98" t="s">
        <v>79</v>
      </c>
      <c r="B46" s="116">
        <v>17084.465829239849</v>
      </c>
      <c r="C46" s="116">
        <v>17602.872286487353</v>
      </c>
      <c r="D46" s="116">
        <v>32.127787060641033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34719.465902787844</v>
      </c>
      <c r="AD46" s="85"/>
      <c r="AE46" s="91"/>
      <c r="AF46" s="56"/>
    </row>
    <row r="47" spans="1:32" x14ac:dyDescent="0.3">
      <c r="A47" s="239" t="s">
        <v>206</v>
      </c>
      <c r="B47" s="119">
        <v>6051.2939770160956</v>
      </c>
      <c r="C47" s="119">
        <v>7485.0435566014821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13536.337533617578</v>
      </c>
      <c r="AD47" s="85"/>
      <c r="AE47" s="91"/>
      <c r="AF47" s="64"/>
    </row>
    <row r="48" spans="1:32" x14ac:dyDescent="0.3">
      <c r="A48" s="239" t="s">
        <v>207</v>
      </c>
      <c r="B48" s="119">
        <v>10977.32614393551</v>
      </c>
      <c r="C48" s="119">
        <v>10058.49522030512</v>
      </c>
      <c r="D48" s="119">
        <v>32.127787060641033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21067.949151301273</v>
      </c>
      <c r="AD48" s="85"/>
      <c r="AE48" s="91"/>
      <c r="AF48" s="64">
        <v>7.327258428209606</v>
      </c>
    </row>
    <row r="49" spans="1:32" x14ac:dyDescent="0.3">
      <c r="A49" s="239" t="s">
        <v>208</v>
      </c>
      <c r="B49" s="119">
        <v>55.845708288241163</v>
      </c>
      <c r="C49" s="119">
        <v>59.333509580751759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115.17921786899292</v>
      </c>
      <c r="AD49" s="85"/>
      <c r="AE49" s="91"/>
      <c r="AF49" s="64"/>
    </row>
    <row r="50" spans="1:32" x14ac:dyDescent="0.3">
      <c r="A50" s="102" t="s">
        <v>80</v>
      </c>
      <c r="B50" s="117">
        <v>2314.8696667168492</v>
      </c>
      <c r="C50" s="117">
        <v>4042.1948482095377</v>
      </c>
      <c r="D50" s="117">
        <v>7.1868966166086401E-2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6357.1363838925536</v>
      </c>
      <c r="AD50" s="85"/>
      <c r="AE50" s="91"/>
      <c r="AF50" s="64"/>
    </row>
    <row r="51" spans="1:32" x14ac:dyDescent="0.3">
      <c r="A51" s="239" t="s">
        <v>209</v>
      </c>
      <c r="B51" s="119">
        <v>2102.9546718456054</v>
      </c>
      <c r="C51" s="119">
        <v>1342.1167072108544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3445.0713790564596</v>
      </c>
      <c r="AD51" s="85"/>
      <c r="AE51" s="91"/>
      <c r="AF51" s="65"/>
    </row>
    <row r="52" spans="1:32" x14ac:dyDescent="0.3">
      <c r="A52" s="239" t="s">
        <v>210</v>
      </c>
      <c r="B52" s="119">
        <v>208.59032069040049</v>
      </c>
      <c r="C52" s="119">
        <v>3.8927233928381964</v>
      </c>
      <c r="D52" s="119">
        <v>7.1868966166086401E-2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212.55491304940477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3.3246741808434725</v>
      </c>
      <c r="C53" s="119">
        <v>2696.185417605845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2699.5100917866885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46259.106998608157</v>
      </c>
      <c r="C54" s="69">
        <f>C55+C61+C72+C80+C85+C91+C98+C103</f>
        <v>223.04832472592665</v>
      </c>
      <c r="D54" s="69">
        <f>D55+D61+D72+D80+D85+D91+D98+D103</f>
        <v>550.69192423638742</v>
      </c>
      <c r="E54" s="144">
        <f t="shared" ref="E54:M54" si="4">E55+E61+E72+E80+E85+E91+E98+E103</f>
        <v>1304.4360554849998</v>
      </c>
      <c r="F54" s="144">
        <f t="shared" si="4"/>
        <v>0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599.11992552696358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3.2723827425000008E-4</v>
      </c>
      <c r="U54" s="144">
        <f t="shared" si="5"/>
        <v>449.17769875289997</v>
      </c>
      <c r="V54" s="144">
        <f t="shared" si="5"/>
        <v>119.9647050435</v>
      </c>
      <c r="W54" s="144">
        <f t="shared" si="5"/>
        <v>4.3019507249999998E-2</v>
      </c>
      <c r="X54" s="144">
        <f t="shared" ref="X54:AC54" si="6">X55+X61+X72+X80+X85+X91+X98+X103</f>
        <v>4.8336525000000005E-7</v>
      </c>
      <c r="Y54" s="144">
        <f t="shared" si="6"/>
        <v>1.5371014950000003E-2</v>
      </c>
      <c r="Z54" s="144">
        <f t="shared" si="6"/>
        <v>3.222435E-7</v>
      </c>
      <c r="AA54" s="144">
        <f t="shared" si="6"/>
        <v>0.38910902624999993</v>
      </c>
      <c r="AB54" s="144">
        <f t="shared" si="6"/>
        <v>72.047885956249985</v>
      </c>
      <c r="AC54" s="171">
        <f t="shared" si="6"/>
        <v>49578.04134592742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26271.927186433815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26271.927186433815</v>
      </c>
      <c r="AD55" s="85"/>
      <c r="AE55" s="91"/>
      <c r="AF55" s="129"/>
    </row>
    <row r="56" spans="1:32" x14ac:dyDescent="0.3">
      <c r="A56" s="104" t="s">
        <v>84</v>
      </c>
      <c r="B56" s="116">
        <v>14280.958183200004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14280.958183200004</v>
      </c>
      <c r="AD56" s="85"/>
      <c r="AE56" s="91"/>
      <c r="AF56" s="56"/>
    </row>
    <row r="57" spans="1:32" x14ac:dyDescent="0.3">
      <c r="A57" s="105" t="s">
        <v>85</v>
      </c>
      <c r="B57" s="116">
        <v>2490.8900989181107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2490.8900989181107</v>
      </c>
      <c r="AD57" s="85"/>
      <c r="AE57" s="91"/>
      <c r="AF57" s="56"/>
    </row>
    <row r="58" spans="1:32" x14ac:dyDescent="0.3">
      <c r="A58" s="105" t="s">
        <v>86</v>
      </c>
      <c r="B58" s="116">
        <v>411.20286908169999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411.20286908169999</v>
      </c>
      <c r="AD58" s="85"/>
      <c r="AE58" s="91"/>
      <c r="AF58" s="56"/>
    </row>
    <row r="59" spans="1:32" x14ac:dyDescent="0.3">
      <c r="A59" s="105" t="s">
        <v>87</v>
      </c>
      <c r="B59" s="116">
        <v>9088.876035234005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9088.876035234005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3244.7077762976405</v>
      </c>
      <c r="C61" s="129">
        <f>SUM(C62:C71)</f>
        <v>223.04832472592665</v>
      </c>
      <c r="D61" s="129">
        <f>SUM(D62:D71)</f>
        <v>550.64879999999994</v>
      </c>
      <c r="E61" s="14">
        <f>SUM(E62:E71)</f>
        <v>1304.3361599999998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5322.7410610235675</v>
      </c>
      <c r="AD61" s="85"/>
      <c r="AE61" s="91"/>
      <c r="AF61" s="129"/>
    </row>
    <row r="62" spans="1:32" x14ac:dyDescent="0.3">
      <c r="A62" s="104" t="s">
        <v>90</v>
      </c>
      <c r="B62" s="116">
        <v>1105.9417674563438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1105.9417674563438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352.52684999999997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352.52684999999997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198.12194999999997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198.12194999999997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169.74718000000001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169.74718000000001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1928.9988288412969</v>
      </c>
      <c r="C69" s="95">
        <v>223.04832472592665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2152.0471535672236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1304.3361599999998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1304.3361599999998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16470.455654000001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448.79313335999996</v>
      </c>
      <c r="V72" s="60">
        <f>SUM(V73:V79)</f>
        <v>119.75009087250001</v>
      </c>
      <c r="W72" s="125"/>
      <c r="X72" s="125"/>
      <c r="Y72" s="125"/>
      <c r="Z72" s="125"/>
      <c r="AA72" s="125"/>
      <c r="AB72" s="125"/>
      <c r="AC72" s="14">
        <f>SUM(AC73:AC79)</f>
        <v>17038.998878232498</v>
      </c>
      <c r="AD72" s="85"/>
      <c r="AE72" s="91"/>
      <c r="AF72" s="129"/>
    </row>
    <row r="73" spans="1:32" x14ac:dyDescent="0.3">
      <c r="A73" s="104" t="s">
        <v>101</v>
      </c>
      <c r="B73" s="221">
        <v>15971.572880000002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15971.572880000002</v>
      </c>
      <c r="AD73" s="85"/>
      <c r="AE73" s="91"/>
      <c r="AF73" s="56"/>
    </row>
    <row r="74" spans="1:32" x14ac:dyDescent="0.3">
      <c r="A74" s="104" t="s">
        <v>102</v>
      </c>
      <c r="B74" s="116">
        <v>268.74209999999999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268.74209999999999</v>
      </c>
      <c r="AD74" s="85"/>
      <c r="AE74" s="91"/>
      <c r="AF74" s="56"/>
    </row>
    <row r="75" spans="1:32" x14ac:dyDescent="0.3">
      <c r="A75" s="104" t="s">
        <v>103</v>
      </c>
      <c r="B75" s="116">
        <v>135.382544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448.79313335999996</v>
      </c>
      <c r="V75" s="60">
        <v>119.75009087250001</v>
      </c>
      <c r="W75" s="60"/>
      <c r="X75" s="60"/>
      <c r="Y75" s="60"/>
      <c r="Z75" s="60"/>
      <c r="AA75" s="60"/>
      <c r="AB75" s="22"/>
      <c r="AC75" s="147">
        <f t="shared" si="8"/>
        <v>703.92576823249999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94.758129999999994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94.758129999999994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232.82056109462917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232.82056109462917</v>
      </c>
      <c r="AD80" s="85"/>
      <c r="AE80" s="91"/>
      <c r="AF80" s="70"/>
    </row>
    <row r="81" spans="1:32" x14ac:dyDescent="0.3">
      <c r="A81" s="104" t="s">
        <v>109</v>
      </c>
      <c r="B81" s="95">
        <v>193.02878819866851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193.02878819866851</v>
      </c>
      <c r="AD81" s="85"/>
      <c r="AE81" s="91"/>
      <c r="AF81" s="56"/>
    </row>
    <row r="82" spans="1:32" x14ac:dyDescent="0.3">
      <c r="A82" s="104" t="s">
        <v>110</v>
      </c>
      <c r="B82" s="119">
        <v>39.791772895960655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39.791772895960655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4.3124236387500001E-2</v>
      </c>
      <c r="E85" s="166">
        <f t="shared" si="9"/>
        <v>9.9895485000000034E-2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3.2723827425000008E-4</v>
      </c>
      <c r="U85" s="166">
        <f t="shared" si="10"/>
        <v>0.38456539289999997</v>
      </c>
      <c r="V85" s="166">
        <f t="shared" si="10"/>
        <v>0.21461417099999996</v>
      </c>
      <c r="W85" s="166">
        <f t="shared" si="10"/>
        <v>4.3019507249999998E-2</v>
      </c>
      <c r="X85" s="166">
        <f t="shared" si="10"/>
        <v>4.8336525000000005E-7</v>
      </c>
      <c r="Y85" s="166">
        <f t="shared" si="10"/>
        <v>1.5371014950000003E-2</v>
      </c>
      <c r="Z85" s="167">
        <f t="shared" si="10"/>
        <v>3.222435E-7</v>
      </c>
      <c r="AA85" s="166">
        <f t="shared" si="10"/>
        <v>0.38910902624999993</v>
      </c>
      <c r="AB85" s="164">
        <f t="shared" si="10"/>
        <v>0.18931805625000006</v>
      </c>
      <c r="AC85" s="14">
        <f t="shared" si="10"/>
        <v>1.3793449338705002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4.3124236387500001E-2</v>
      </c>
      <c r="E86" s="147">
        <v>9.9895485000000034E-2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3.2723827425000008E-4</v>
      </c>
      <c r="U86" s="60">
        <v>0.38456539289999997</v>
      </c>
      <c r="V86" s="60">
        <v>0.21461417099999996</v>
      </c>
      <c r="W86" s="60">
        <v>4.3019507249999998E-2</v>
      </c>
      <c r="X86" s="60">
        <v>4.8336525000000005E-7</v>
      </c>
      <c r="Y86" s="60">
        <v>1.5371014950000003E-2</v>
      </c>
      <c r="Z86" s="60">
        <v>3.222435E-7</v>
      </c>
      <c r="AA86" s="60">
        <v>0.38910902624999993</v>
      </c>
      <c r="AB86" s="60">
        <v>0.18931805625000006</v>
      </c>
      <c r="AC86" s="147">
        <f>SUM(B86:AB86)</f>
        <v>1.3793449338705002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s="150" customFormat="1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599.11992552696358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599.11992552696358</v>
      </c>
      <c r="AD91" s="85"/>
      <c r="AE91" s="149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/>
      <c r="G92" s="20"/>
      <c r="H92" s="20"/>
      <c r="I92" s="20"/>
      <c r="J92" s="20">
        <v>599.11992552696358</v>
      </c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599.11992552696358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71.858567899999983</v>
      </c>
      <c r="AC98" s="14">
        <f t="shared" si="15"/>
        <v>71.858567899999983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71.858567899999983</v>
      </c>
      <c r="AC99" s="147">
        <f>SUM(B99:AB99)</f>
        <v>71.858567899999983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39.195820782069326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39.195820782069326</v>
      </c>
      <c r="AD103" s="85"/>
      <c r="AE103" s="91"/>
      <c r="AF103" s="71"/>
    </row>
    <row r="104" spans="1:32" x14ac:dyDescent="0.3">
      <c r="A104" s="104" t="s">
        <v>132</v>
      </c>
      <c r="B104" s="95">
        <v>39.195820782069326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39.195820782069326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-216777.06708222968</v>
      </c>
      <c r="C107" s="69">
        <f>C108+C130+C149+C161</f>
        <v>87639.563508867359</v>
      </c>
      <c r="D107" s="69">
        <f>D108+D130+D149+D161</f>
        <v>23766.692666909519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-105370.8109064528</v>
      </c>
      <c r="AD107" s="192"/>
      <c r="AE107" s="91"/>
      <c r="AF107" s="69">
        <f>AF108+AF130+AF161+AF149</f>
        <v>5.0718783958376559</v>
      </c>
    </row>
    <row r="108" spans="1:32" x14ac:dyDescent="0.3">
      <c r="A108" s="126" t="s">
        <v>136</v>
      </c>
      <c r="B108" s="135"/>
      <c r="C108" s="167">
        <f>C109+C119</f>
        <v>86368.252910476964</v>
      </c>
      <c r="D108" s="167">
        <f>D109+D119</f>
        <v>5226.4239170693536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91594.676827546311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70780.705299056688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70780.705299056688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67024.677397976018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67024.677397976018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871.53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871.53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1132.45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1132.45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1017.059904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1017.059904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406.25871999999998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406.25871999999998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328.72927708068431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328.72927708068431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15587.547611420281</v>
      </c>
      <c r="D119" s="211">
        <f>SUM(D120:D129)</f>
        <v>5226.4239170693536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20813.971528489634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9329.0179440075408</v>
      </c>
      <c r="D120" s="206">
        <v>4544.7068101898267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13873.724754197367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10.64</v>
      </c>
      <c r="D122" s="206">
        <v>24.91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35.549999999999997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12.95</v>
      </c>
      <c r="D123" s="206">
        <v>20.95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33.9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97.832866319999994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97.832866319999994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39.296560800000002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39.296560800000002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4920.0794690664379</v>
      </c>
      <c r="D127" s="206">
        <v>403.7720138618609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5323.8514829282985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1177.7307712263016</v>
      </c>
      <c r="D128" s="115">
        <v>232.08509301766625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1409.8158642439678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-205442.14298388761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-205442.14298388761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-196669.90966199953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-196669.90966199953</v>
      </c>
      <c r="AD131" s="85"/>
      <c r="AE131" s="91"/>
      <c r="AF131" s="54"/>
    </row>
    <row r="132" spans="1:32" x14ac:dyDescent="0.3">
      <c r="A132" s="128" t="s">
        <v>160</v>
      </c>
      <c r="B132" s="219">
        <v>-196508.32683037079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-196508.32683037079</v>
      </c>
      <c r="AD132" s="85"/>
      <c r="AE132" s="91"/>
      <c r="AF132" s="56"/>
    </row>
    <row r="133" spans="1:32" x14ac:dyDescent="0.3">
      <c r="A133" s="128" t="s">
        <v>161</v>
      </c>
      <c r="B133" s="219">
        <v>-161.58283162875014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-161.58283162875014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-13892.99795036381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-13892.99795036381</v>
      </c>
      <c r="AD134" s="85"/>
      <c r="AE134" s="91"/>
      <c r="AF134" s="54"/>
    </row>
    <row r="135" spans="1:32" x14ac:dyDescent="0.3">
      <c r="A135" s="128" t="s">
        <v>163</v>
      </c>
      <c r="B135" s="207">
        <v>-14759.879524520618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-14759.879524520618</v>
      </c>
      <c r="AD135" s="85"/>
      <c r="AE135" s="91"/>
      <c r="AF135" s="56"/>
    </row>
    <row r="136" spans="1:32" x14ac:dyDescent="0.3">
      <c r="A136" s="128" t="s">
        <v>164</v>
      </c>
      <c r="B136" s="207">
        <v>866.88157415680848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866.88157415680848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4915.9007975181657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4915.9007975181657</v>
      </c>
      <c r="AD137" s="85"/>
      <c r="AE137" s="91"/>
      <c r="AF137" s="54"/>
    </row>
    <row r="138" spans="1:32" x14ac:dyDescent="0.3">
      <c r="A138" s="128" t="s">
        <v>166</v>
      </c>
      <c r="B138" s="208">
        <v>-595.84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-595.84</v>
      </c>
      <c r="AD138" s="85"/>
      <c r="AE138" s="91"/>
      <c r="AF138" s="56"/>
    </row>
    <row r="139" spans="1:32" x14ac:dyDescent="0.3">
      <c r="A139" s="128" t="s">
        <v>167</v>
      </c>
      <c r="B139" s="208">
        <v>5511.7407975181659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5511.7407975181659</v>
      </c>
      <c r="AD139" s="85"/>
      <c r="AE139" s="91"/>
      <c r="AF139" s="56"/>
    </row>
    <row r="140" spans="1:32" x14ac:dyDescent="0.3">
      <c r="A140" s="127" t="s">
        <v>168</v>
      </c>
      <c r="B140" s="207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204.86383095756605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204.86383095756605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204.86383095756605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204.86383095756605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1112.53</v>
      </c>
      <c r="C149" s="199">
        <f>C150+C160</f>
        <v>1271.3105983904002</v>
      </c>
      <c r="D149" s="200">
        <f>D150+D157+D158+D159+D160</f>
        <v>18540.268749840165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20924.109348230566</v>
      </c>
      <c r="AD149" s="85"/>
      <c r="AE149" s="91"/>
      <c r="AF149" s="54">
        <f>AF150+AF155+AF156+AF157+AF158+AF159+AF160</f>
        <v>5.0718783958376559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1041.0405983904002</v>
      </c>
      <c r="D150" s="116">
        <f>SUM(D151:D154)</f>
        <v>379.20093442696225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1420.2415328173624</v>
      </c>
      <c r="AD150" s="85"/>
      <c r="AE150" s="91"/>
      <c r="AF150" s="119">
        <f>SUM(AF151:AF153)</f>
        <v>5.0718783958376559</v>
      </c>
    </row>
    <row r="151" spans="1:32" ht="21.6" x14ac:dyDescent="0.3">
      <c r="A151" s="128" t="s">
        <v>179</v>
      </c>
      <c r="B151" s="116"/>
      <c r="C151" s="116">
        <v>465.8</v>
      </c>
      <c r="D151" s="116">
        <v>172.79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638.59</v>
      </c>
      <c r="AD151" s="85"/>
      <c r="AE151" s="91"/>
      <c r="AF151" s="124">
        <v>1.8053703879121104</v>
      </c>
    </row>
    <row r="152" spans="1:32" ht="21.6" x14ac:dyDescent="0.3">
      <c r="A152" s="128" t="s">
        <v>180</v>
      </c>
      <c r="B152" s="116"/>
      <c r="C152" s="116">
        <v>519.12059839040035</v>
      </c>
      <c r="D152" s="116">
        <v>157.92093442696225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677.04153281736262</v>
      </c>
      <c r="AD152" s="85"/>
      <c r="AE152" s="91"/>
      <c r="AF152" s="124">
        <v>2.9499396348776554</v>
      </c>
    </row>
    <row r="153" spans="1:32" ht="21.6" x14ac:dyDescent="0.3">
      <c r="A153" s="128" t="s">
        <v>181</v>
      </c>
      <c r="B153" s="116"/>
      <c r="C153" s="116">
        <v>56.12</v>
      </c>
      <c r="D153" s="116">
        <v>48.49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104.61</v>
      </c>
      <c r="AD153" s="85"/>
      <c r="AE153" s="91"/>
      <c r="AF153" s="56">
        <v>0.31656837304788987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34.6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34.6</v>
      </c>
      <c r="AD155" s="85"/>
      <c r="AE155" s="91"/>
      <c r="AF155" s="56"/>
    </row>
    <row r="156" spans="1:32" x14ac:dyDescent="0.3">
      <c r="A156" s="127" t="s">
        <v>184</v>
      </c>
      <c r="B156" s="116">
        <v>1077.93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1077.93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11160.079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11160.079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5053.0309999999999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5053.0309999999999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1947.9578154132016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1947.9578154132016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230.27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230.27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-12447.454098342074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-12447.454098342074</v>
      </c>
      <c r="AD161" s="85"/>
      <c r="AE161" s="91"/>
      <c r="AF161" s="56"/>
    </row>
    <row r="162" spans="1:32" x14ac:dyDescent="0.3">
      <c r="A162" s="127" t="s">
        <v>190</v>
      </c>
      <c r="B162" s="116">
        <v>-12447.454098342074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-12447.454098342074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536.38497298697291</v>
      </c>
      <c r="C164" s="69">
        <f>C165+C169+C170+C173+C176</f>
        <v>23880.98886326206</v>
      </c>
      <c r="D164" s="69">
        <f>D165+D169+D170+D173+D176</f>
        <v>4245.1177771041876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28662.491613353221</v>
      </c>
      <c r="AD164" s="85"/>
      <c r="AE164" s="91"/>
      <c r="AF164" s="69">
        <f>AF165+AF169+AF170+AF173+AF176</f>
        <v>1.805527871085721</v>
      </c>
    </row>
    <row r="165" spans="1:32" ht="26.25" customHeight="1" x14ac:dyDescent="0.3">
      <c r="A165" s="112" t="s">
        <v>193</v>
      </c>
      <c r="B165" s="121"/>
      <c r="C165" s="70">
        <f>C166+C167+C168</f>
        <v>7373.8155131984167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7373.8155131984167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3302.849489029687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3302.849489029687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1345.2427895440674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1345.2427895440674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2725.7232346246619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2725.7232346246619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98.854392500000003</v>
      </c>
      <c r="D169" s="70">
        <v>70.168966100000006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169.02335859999999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536.38497298697291</v>
      </c>
      <c r="C170" s="70">
        <f>C171+C172</f>
        <v>974.61420267935569</v>
      </c>
      <c r="D170" s="70">
        <f>D171+D172</f>
        <v>212.86442756777663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1723.8636032341051</v>
      </c>
      <c r="AD170" s="85"/>
      <c r="AE170" s="91"/>
      <c r="AF170" s="129">
        <f>AF171+AF172</f>
        <v>1.805527871085721</v>
      </c>
    </row>
    <row r="171" spans="1:32" ht="21.6" x14ac:dyDescent="0.3">
      <c r="A171" s="128" t="s">
        <v>199</v>
      </c>
      <c r="B171" s="116">
        <v>7.13361E-2</v>
      </c>
      <c r="C171" s="116">
        <v>1.4526624000000003E-4</v>
      </c>
      <c r="D171" s="116">
        <v>2.2914020000000001E-3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7.3772768239999995E-2</v>
      </c>
      <c r="AD171" s="85"/>
      <c r="AE171" s="91"/>
      <c r="AF171" s="56"/>
    </row>
    <row r="172" spans="1:32" x14ac:dyDescent="0.3">
      <c r="A172" s="128" t="s">
        <v>200</v>
      </c>
      <c r="B172" s="116">
        <v>536.31363688697286</v>
      </c>
      <c r="C172" s="95">
        <v>974.61405741311569</v>
      </c>
      <c r="D172" s="95">
        <v>212.86213616577663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1723.7898304658652</v>
      </c>
      <c r="AD172" s="85"/>
      <c r="AE172" s="91"/>
      <c r="AF172" s="56">
        <v>1.805527871085721</v>
      </c>
    </row>
    <row r="173" spans="1:32" x14ac:dyDescent="0.3">
      <c r="A173" s="126" t="s">
        <v>201</v>
      </c>
      <c r="B173" s="121"/>
      <c r="C173" s="129">
        <f>SUM(C174:C175)</f>
        <v>15433.704754884287</v>
      </c>
      <c r="D173" s="129">
        <f>SUM(D174:D175)</f>
        <v>3962.0843834364105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19395.789138320699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4676.9911907828191</v>
      </c>
      <c r="D174" s="95">
        <v>3962.0843834364105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8639.0755742192305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10756.713564101468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10756.713564101468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195440.70517731627</v>
      </c>
      <c r="C177" s="11">
        <f t="shared" si="20"/>
        <v>139956.67323693811</v>
      </c>
      <c r="D177" s="11">
        <f t="shared" si="20"/>
        <v>31982.242921771707</v>
      </c>
      <c r="E177" s="11">
        <f t="shared" si="20"/>
        <v>1304.4360554849998</v>
      </c>
      <c r="F177" s="11">
        <f t="shared" si="20"/>
        <v>0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599.11992552696358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3.2723827425000008E-4</v>
      </c>
      <c r="U177" s="11">
        <f t="shared" si="21"/>
        <v>449.17769875289997</v>
      </c>
      <c r="V177" s="11">
        <f t="shared" si="21"/>
        <v>119.9647050435</v>
      </c>
      <c r="W177" s="11">
        <f t="shared" si="21"/>
        <v>4.3019507249999998E-2</v>
      </c>
      <c r="X177" s="11">
        <f t="shared" si="21"/>
        <v>4.8336525000000005E-7</v>
      </c>
      <c r="Y177" s="11">
        <f t="shared" si="21"/>
        <v>1.5371014950000003E-2</v>
      </c>
      <c r="Z177" s="11">
        <f t="shared" si="21"/>
        <v>3.222435E-7</v>
      </c>
      <c r="AA177" s="11">
        <f t="shared" si="21"/>
        <v>0.38910902624999993</v>
      </c>
      <c r="AB177" s="11">
        <f t="shared" si="21"/>
        <v>72.047885956249985</v>
      </c>
      <c r="AC177" s="11">
        <f t="shared" si="21"/>
        <v>369924.81543438305</v>
      </c>
      <c r="AD177" s="85"/>
      <c r="AE177" s="91"/>
      <c r="AF177" s="63">
        <f>AF164+AF107+AF54+AF9</f>
        <v>92.03067627474536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2824.1709233505198</v>
      </c>
      <c r="C179" s="142">
        <v>0.5445081864377338</v>
      </c>
      <c r="D179" s="142">
        <v>20.613524200857068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2845.3289557378148</v>
      </c>
      <c r="AD179" s="85"/>
      <c r="AE179" s="91"/>
      <c r="AF179" s="67"/>
    </row>
    <row r="180" spans="1:32" x14ac:dyDescent="0.3">
      <c r="A180" s="38" t="s">
        <v>26</v>
      </c>
      <c r="B180" s="19">
        <v>2824.1709233505198</v>
      </c>
      <c r="C180" s="20">
        <v>0.5445081864377338</v>
      </c>
      <c r="D180" s="20">
        <v>20.613524200857068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2845.3289557378148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29711.154280209998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29711.154280209998</v>
      </c>
      <c r="AD182" s="81"/>
      <c r="AE182" s="73"/>
      <c r="AF182" s="68"/>
    </row>
    <row r="183" spans="1:32" x14ac:dyDescent="0.3">
      <c r="A183" s="47"/>
      <c r="X183"/>
      <c r="Y183" s="73"/>
      <c r="AA183" s="48"/>
      <c r="AB183" s="49"/>
      <c r="AD183" s="73"/>
    </row>
    <row r="184" spans="1:32" ht="15.6" x14ac:dyDescent="0.35">
      <c r="A184" s="50" t="s">
        <v>28</v>
      </c>
      <c r="B184" s="51" t="s">
        <v>29</v>
      </c>
      <c r="X184"/>
      <c r="Y184" s="73"/>
      <c r="AB184" s="52"/>
      <c r="AD184" s="73"/>
    </row>
    <row r="185" spans="1:32" x14ac:dyDescent="0.3">
      <c r="A185" s="47"/>
      <c r="X185"/>
      <c r="Y185" s="73"/>
    </row>
    <row r="186" spans="1:32" x14ac:dyDescent="0.3">
      <c r="A186" s="47"/>
      <c r="X186"/>
      <c r="Y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88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I17" sqref="I17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2.66406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2001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197460.69478926144</v>
      </c>
      <c r="C8" s="11">
        <f t="shared" si="0"/>
        <v>140413.07816016849</v>
      </c>
      <c r="D8" s="11">
        <f t="shared" si="0"/>
        <v>31193.867587493816</v>
      </c>
      <c r="E8" s="11">
        <f t="shared" si="0"/>
        <v>969.54630560249996</v>
      </c>
      <c r="F8" s="11">
        <f t="shared" si="0"/>
        <v>0.17773140000000004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780.39952812495983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4.7193103012500007E-4</v>
      </c>
      <c r="U8" s="11">
        <f t="shared" si="0"/>
        <v>273.71060609685003</v>
      </c>
      <c r="V8" s="11">
        <f t="shared" si="0"/>
        <v>73.194883681500002</v>
      </c>
      <c r="W8" s="11">
        <f t="shared" si="0"/>
        <v>6.2041154625000011E-2</v>
      </c>
      <c r="X8" s="11">
        <f t="shared" si="0"/>
        <v>6.9709162500000008E-7</v>
      </c>
      <c r="Y8" s="11">
        <f t="shared" si="0"/>
        <v>2.2167513675000004E-2</v>
      </c>
      <c r="Z8" s="11">
        <f t="shared" si="0"/>
        <v>4.6472775000000005E-7</v>
      </c>
      <c r="AA8" s="11">
        <f t="shared" si="0"/>
        <v>0.56115875812500005</v>
      </c>
      <c r="AB8" s="11">
        <f t="shared" si="0"/>
        <v>76.082706853125003</v>
      </c>
      <c r="AC8" s="11">
        <f>SUM(B8:AB8)</f>
        <v>371241.3981392018</v>
      </c>
      <c r="AD8" s="12">
        <f>AC9+AC54+AC108+AC149+AC164</f>
        <v>583999.13732916594</v>
      </c>
      <c r="AE8" s="77"/>
      <c r="AF8" s="12">
        <f>AF9+AF54+AF107+AF164</f>
        <v>85.79142271263639</v>
      </c>
    </row>
    <row r="9" spans="1:32" x14ac:dyDescent="0.3">
      <c r="A9" s="103" t="s">
        <v>82</v>
      </c>
      <c r="B9" s="69">
        <f>B10+B39</f>
        <v>363505.28160177567</v>
      </c>
      <c r="C9" s="69">
        <f>C10+C39</f>
        <v>26498.874112083773</v>
      </c>
      <c r="D9" s="69">
        <f>D10+D39</f>
        <v>3364.9061498198753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393369.06186367938</v>
      </c>
      <c r="AD9" s="85"/>
      <c r="AE9" s="91"/>
      <c r="AF9" s="151">
        <f>AF10+AF39</f>
        <v>79.612946893886431</v>
      </c>
    </row>
    <row r="10" spans="1:32" x14ac:dyDescent="0.3">
      <c r="A10" s="96" t="s">
        <v>43</v>
      </c>
      <c r="B10" s="129">
        <f>B11+B15+B29+B35</f>
        <v>346149.9605625234</v>
      </c>
      <c r="C10" s="129">
        <f>C11+C15+C29+C35</f>
        <v>2966.5391533008224</v>
      </c>
      <c r="D10" s="129">
        <f>D11+D15+D29+D35</f>
        <v>3339.1936632323632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352455.69337905664</v>
      </c>
      <c r="AD10" s="85"/>
      <c r="AE10" s="91"/>
      <c r="AF10" s="129">
        <f>AF11+AF15+AF29+AF35</f>
        <v>73.823915739341118</v>
      </c>
    </row>
    <row r="11" spans="1:32" x14ac:dyDescent="0.3">
      <c r="A11" s="97" t="s">
        <v>44</v>
      </c>
      <c r="B11" s="129">
        <f>B12+B13+B14</f>
        <v>156109.98110753758</v>
      </c>
      <c r="C11" s="129">
        <f>C12+C13+C14</f>
        <v>150.60238096136905</v>
      </c>
      <c r="D11" s="129">
        <f>D12+D13+D14</f>
        <v>316.73074447738469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156577.31423297635</v>
      </c>
      <c r="AD11" s="85"/>
      <c r="AE11" s="91"/>
      <c r="AF11" s="129">
        <f>SUM(AF12:AF14)</f>
        <v>18.830378742787858</v>
      </c>
    </row>
    <row r="12" spans="1:32" x14ac:dyDescent="0.3">
      <c r="A12" s="98" t="s">
        <v>45</v>
      </c>
      <c r="B12" s="115">
        <v>125179.29967695044</v>
      </c>
      <c r="C12" s="116">
        <v>131.35382224007739</v>
      </c>
      <c r="D12" s="116">
        <v>290.16715078438466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125600.82064997491</v>
      </c>
      <c r="AD12" s="85"/>
      <c r="AE12" s="91"/>
      <c r="AF12" s="55">
        <v>17.495176745372937</v>
      </c>
    </row>
    <row r="13" spans="1:32" x14ac:dyDescent="0.3">
      <c r="A13" s="98" t="s">
        <v>46</v>
      </c>
      <c r="B13" s="116">
        <v>9212.5417831397099</v>
      </c>
      <c r="C13" s="116">
        <v>7.1502241768362058</v>
      </c>
      <c r="D13" s="116">
        <v>11.458579573077122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9231.150586889622</v>
      </c>
      <c r="AD13" s="85"/>
      <c r="AE13" s="91"/>
      <c r="AF13" s="56">
        <v>1.1016873043564503</v>
      </c>
    </row>
    <row r="14" spans="1:32" ht="21.6" x14ac:dyDescent="0.3">
      <c r="A14" s="98" t="s">
        <v>47</v>
      </c>
      <c r="B14" s="116">
        <v>21718.139647447428</v>
      </c>
      <c r="C14" s="116">
        <v>12.098334544455451</v>
      </c>
      <c r="D14" s="116">
        <v>15.105014119922876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21745.342996111805</v>
      </c>
      <c r="AD14" s="85"/>
      <c r="AE14" s="91"/>
      <c r="AF14" s="56">
        <v>0.23351469305847022</v>
      </c>
    </row>
    <row r="15" spans="1:32" x14ac:dyDescent="0.3">
      <c r="A15" s="97" t="s">
        <v>48</v>
      </c>
      <c r="B15" s="129">
        <f>SUM(B16:B28)</f>
        <v>44828.356455703994</v>
      </c>
      <c r="C15" s="129">
        <f>SUM(C16:C28)</f>
        <v>76.554947889632558</v>
      </c>
      <c r="D15" s="129">
        <f>SUM(D16:D28)</f>
        <v>107.96056329244138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45012.871966886065</v>
      </c>
      <c r="AD15" s="85"/>
      <c r="AE15" s="91"/>
      <c r="AF15" s="129">
        <f>SUM(AF16:AF28)</f>
        <v>1.381960167921924</v>
      </c>
    </row>
    <row r="16" spans="1:32" x14ac:dyDescent="0.3">
      <c r="A16" s="98" t="s">
        <v>49</v>
      </c>
      <c r="B16" s="115">
        <v>3269.6368803314658</v>
      </c>
      <c r="C16" s="115">
        <v>2.2351665980000006</v>
      </c>
      <c r="D16" s="115">
        <v>3.2456930892500004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3275.1177400187157</v>
      </c>
      <c r="AD16" s="85"/>
      <c r="AE16" s="91"/>
      <c r="AF16" s="56">
        <v>6.3338803496021098E-2</v>
      </c>
    </row>
    <row r="17" spans="1:32" x14ac:dyDescent="0.3">
      <c r="A17" s="98" t="s">
        <v>50</v>
      </c>
      <c r="B17" s="116">
        <v>1279.41029032303</v>
      </c>
      <c r="C17" s="116">
        <v>1.0222721880000001</v>
      </c>
      <c r="D17" s="116">
        <v>1.660528743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1282.09309125403</v>
      </c>
      <c r="AD17" s="85"/>
      <c r="AE17" s="91"/>
      <c r="AF17" s="56">
        <v>2.0516509208405725E-2</v>
      </c>
    </row>
    <row r="18" spans="1:32" x14ac:dyDescent="0.3">
      <c r="A18" s="98" t="s">
        <v>51</v>
      </c>
      <c r="B18" s="116">
        <v>12737.15639241128</v>
      </c>
      <c r="C18" s="116">
        <v>7.9372579439999988</v>
      </c>
      <c r="D18" s="116">
        <v>10.60231875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12755.69596910528</v>
      </c>
      <c r="AD18" s="85"/>
      <c r="AE18" s="91"/>
      <c r="AF18" s="56">
        <v>0.17035475141493403</v>
      </c>
    </row>
    <row r="19" spans="1:32" x14ac:dyDescent="0.3">
      <c r="A19" s="98" t="s">
        <v>52</v>
      </c>
      <c r="B19" s="116">
        <v>2597.1220444519499</v>
      </c>
      <c r="C19" s="116">
        <v>1.9726592200000002</v>
      </c>
      <c r="D19" s="116">
        <v>3.1111560475000002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2602.20585971945</v>
      </c>
      <c r="AD19" s="85"/>
      <c r="AE19" s="91"/>
      <c r="AF19" s="56">
        <v>6.8085545779493759E-2</v>
      </c>
    </row>
    <row r="20" spans="1:32" x14ac:dyDescent="0.3">
      <c r="A20" s="98" t="s">
        <v>53</v>
      </c>
      <c r="B20" s="116">
        <v>3670.8728430902902</v>
      </c>
      <c r="C20" s="116">
        <v>41.484108036000002</v>
      </c>
      <c r="D20" s="116">
        <v>54.303580500500011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3766.6605316267905</v>
      </c>
      <c r="AD20" s="85"/>
      <c r="AE20" s="91"/>
      <c r="AF20" s="56">
        <v>0.65137232468631301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220.62332685639004</v>
      </c>
      <c r="C22" s="116">
        <v>0.10334864399999999</v>
      </c>
      <c r="D22" s="116">
        <v>0.10107160950000001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220.82774710989003</v>
      </c>
      <c r="AD22" s="85"/>
      <c r="AE22" s="91"/>
      <c r="AF22" s="56">
        <v>5.5266537294357027E-4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7629.5614676002351</v>
      </c>
      <c r="C24" s="116">
        <v>8.3281033156325623</v>
      </c>
      <c r="D24" s="116">
        <v>14.487950202191367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7652.3775211180591</v>
      </c>
      <c r="AD24" s="85"/>
      <c r="AE24" s="91"/>
      <c r="AF24" s="56">
        <v>0.12516930306883978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438.5616354</v>
      </c>
      <c r="C26" s="116">
        <v>0.50568000000000002</v>
      </c>
      <c r="D26" s="116">
        <v>0.95717999999999992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440.02449539999998</v>
      </c>
      <c r="AD26" s="85"/>
      <c r="AE26" s="91"/>
      <c r="AF26" s="56">
        <v>1.9433505181784552E-3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12985.41157523935</v>
      </c>
      <c r="C28" s="116">
        <v>12.966351943999999</v>
      </c>
      <c r="D28" s="116">
        <v>19.491084350500003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13017.86901153385</v>
      </c>
      <c r="AD28" s="85"/>
      <c r="AE28" s="91"/>
      <c r="AF28" s="56">
        <v>0.28062691437679449</v>
      </c>
    </row>
    <row r="29" spans="1:32" x14ac:dyDescent="0.3">
      <c r="A29" s="97" t="s">
        <v>62</v>
      </c>
      <c r="B29" s="129">
        <f>SUM(B30:B34)</f>
        <v>115059.20694383378</v>
      </c>
      <c r="C29" s="129">
        <f>SUM(C30:C34)</f>
        <v>421.54875038982061</v>
      </c>
      <c r="D29" s="129">
        <f>SUM(D30:D34)</f>
        <v>2609.6695950880371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118090.42528931162</v>
      </c>
      <c r="AD29" s="85"/>
      <c r="AE29" s="91"/>
      <c r="AF29" s="129">
        <f>SUM(AF30:AF34)</f>
        <v>19.113039054760268</v>
      </c>
    </row>
    <row r="30" spans="1:32" x14ac:dyDescent="0.3">
      <c r="A30" s="98" t="s">
        <v>63</v>
      </c>
      <c r="B30" s="116">
        <v>5583.9106978114542</v>
      </c>
      <c r="C30" s="95">
        <v>1.0765953031712203</v>
      </c>
      <c r="D30" s="116">
        <v>40.756822191481909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5625.7441153061072</v>
      </c>
      <c r="AD30" s="85"/>
      <c r="AE30" s="91"/>
      <c r="AF30" s="56">
        <v>7.9043849537164493E-2</v>
      </c>
    </row>
    <row r="31" spans="1:32" x14ac:dyDescent="0.3">
      <c r="A31" s="98" t="s">
        <v>64</v>
      </c>
      <c r="B31" s="116">
        <v>104887.57965709195</v>
      </c>
      <c r="C31" s="116">
        <v>409.87053214284936</v>
      </c>
      <c r="D31" s="116">
        <v>2389.5474626355549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107686.99765187035</v>
      </c>
      <c r="AD31" s="85"/>
      <c r="AE31" s="91"/>
      <c r="AF31" s="56">
        <v>18.820810488392702</v>
      </c>
    </row>
    <row r="32" spans="1:32" x14ac:dyDescent="0.3">
      <c r="A32" s="98" t="s">
        <v>65</v>
      </c>
      <c r="B32" s="116">
        <v>1511.1857027058302</v>
      </c>
      <c r="C32" s="116">
        <v>2.4104038798</v>
      </c>
      <c r="D32" s="116">
        <v>157.21558524100001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1670.8116918266303</v>
      </c>
      <c r="AD32" s="85"/>
      <c r="AE32" s="91"/>
      <c r="AF32" s="56">
        <v>3.5633841753156724E-2</v>
      </c>
    </row>
    <row r="33" spans="1:32" x14ac:dyDescent="0.3">
      <c r="A33" s="98" t="s">
        <v>66</v>
      </c>
      <c r="B33" s="116">
        <v>3076.5308862245406</v>
      </c>
      <c r="C33" s="116">
        <v>8.1912190639999984</v>
      </c>
      <c r="D33" s="116">
        <v>22.149725019999998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3106.8718303085407</v>
      </c>
      <c r="AD33" s="85"/>
      <c r="AE33" s="91"/>
      <c r="AF33" s="56">
        <v>0.1775508750772456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30152.416055448073</v>
      </c>
      <c r="C35" s="129">
        <f>SUM(C36:C38)</f>
        <v>2317.8330740599999</v>
      </c>
      <c r="D35" s="129">
        <f>SUM(D36:D38)</f>
        <v>304.83276037450003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32775.081889882567</v>
      </c>
      <c r="AD35" s="85"/>
      <c r="AE35" s="91"/>
      <c r="AF35" s="129">
        <f>SUM(AF36:AF38)</f>
        <v>34.498537773871071</v>
      </c>
    </row>
    <row r="36" spans="1:32" x14ac:dyDescent="0.3">
      <c r="A36" s="98" t="s">
        <v>69</v>
      </c>
      <c r="B36" s="116">
        <v>4633.2215568510601</v>
      </c>
      <c r="C36" s="116">
        <v>10.352917540000002</v>
      </c>
      <c r="D36" s="116">
        <v>2.1933714774999999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4645.7678458685596</v>
      </c>
      <c r="AD36" s="85"/>
      <c r="AE36" s="91"/>
      <c r="AF36" s="56">
        <v>2.3403003735848946</v>
      </c>
    </row>
    <row r="37" spans="1:32" x14ac:dyDescent="0.3">
      <c r="A37" s="98" t="s">
        <v>70</v>
      </c>
      <c r="B37" s="116">
        <v>19991.330139284462</v>
      </c>
      <c r="C37" s="116">
        <v>2287.1474453800001</v>
      </c>
      <c r="D37" s="116">
        <v>291.5329391555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22570.010523819961</v>
      </c>
      <c r="AD37" s="85"/>
      <c r="AE37" s="91"/>
      <c r="AF37" s="56">
        <v>31.811878859145718</v>
      </c>
    </row>
    <row r="38" spans="1:32" x14ac:dyDescent="0.3">
      <c r="A38" s="98" t="s">
        <v>71</v>
      </c>
      <c r="B38" s="116">
        <v>5527.8643593125489</v>
      </c>
      <c r="C38" s="116">
        <v>20.332711140000001</v>
      </c>
      <c r="D38" s="116">
        <v>11.106449741499999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5559.3035201940493</v>
      </c>
      <c r="AD38" s="85"/>
      <c r="AE38" s="91"/>
      <c r="AF38" s="56">
        <v>0.34635854114046105</v>
      </c>
    </row>
    <row r="39" spans="1:32" ht="21.6" x14ac:dyDescent="0.3">
      <c r="A39" s="99" t="s">
        <v>72</v>
      </c>
      <c r="B39" s="129">
        <f>B40+B45</f>
        <v>17355.321039252285</v>
      </c>
      <c r="C39" s="129">
        <f>C40+C45</f>
        <v>23532.334958782951</v>
      </c>
      <c r="D39" s="129">
        <f>D40+D45</f>
        <v>25.712486587512291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40913.368484622741</v>
      </c>
      <c r="AD39" s="85"/>
      <c r="AE39" s="91"/>
      <c r="AF39" s="129">
        <f>AF40+AF45</f>
        <v>5.7890311545453086</v>
      </c>
    </row>
    <row r="40" spans="1:32" x14ac:dyDescent="0.3">
      <c r="A40" s="97" t="s">
        <v>73</v>
      </c>
      <c r="B40" s="129">
        <f>B41+B44</f>
        <v>83.076004360799999</v>
      </c>
      <c r="C40" s="129">
        <f>C41+C44</f>
        <v>2922.0283794240004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3005.1043837848006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83.076004360799999</v>
      </c>
      <c r="C41" s="114">
        <v>2922.0283794240004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3005.1043837848006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79.117816931999997</v>
      </c>
      <c r="C42" s="116">
        <v>2802.7938500100004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2881.9116669420005</v>
      </c>
      <c r="AD42" s="85"/>
      <c r="AE42" s="91"/>
      <c r="AF42" s="56"/>
    </row>
    <row r="43" spans="1:32" x14ac:dyDescent="0.3">
      <c r="A43" s="101" t="s">
        <v>76</v>
      </c>
      <c r="B43" s="116">
        <v>3.9581874288000005</v>
      </c>
      <c r="C43" s="116">
        <v>119.23452941400002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123.19271684280002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17272.245034891486</v>
      </c>
      <c r="C45" s="129">
        <f t="shared" ref="C45:D45" si="2">C46+C50</f>
        <v>20610.306579358949</v>
      </c>
      <c r="D45" s="129">
        <f t="shared" si="2"/>
        <v>25.712486587512291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37908.264100837943</v>
      </c>
      <c r="AD45" s="85"/>
      <c r="AE45" s="91"/>
      <c r="AF45" s="53">
        <f>SUM(AF46:AF53)</f>
        <v>5.7890311545453086</v>
      </c>
    </row>
    <row r="46" spans="1:32" x14ac:dyDescent="0.3">
      <c r="A46" s="98" t="s">
        <v>79</v>
      </c>
      <c r="B46" s="116">
        <v>15002.289516002635</v>
      </c>
      <c r="C46" s="116">
        <v>16205.017411642086</v>
      </c>
      <c r="D46" s="116">
        <v>25.647310274077956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31232.954237918799</v>
      </c>
      <c r="AD46" s="85"/>
      <c r="AE46" s="91"/>
      <c r="AF46" s="56"/>
    </row>
    <row r="47" spans="1:32" x14ac:dyDescent="0.3">
      <c r="A47" s="239" t="s">
        <v>206</v>
      </c>
      <c r="B47" s="119">
        <v>6227.487356285259</v>
      </c>
      <c r="C47" s="119">
        <v>8237.0692171022311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14464.55657338749</v>
      </c>
      <c r="AD47" s="85"/>
      <c r="AE47" s="91"/>
      <c r="AF47" s="64"/>
    </row>
    <row r="48" spans="1:32" x14ac:dyDescent="0.3">
      <c r="A48" s="239" t="s">
        <v>207</v>
      </c>
      <c r="B48" s="119">
        <v>8712.1290275159299</v>
      </c>
      <c r="C48" s="119">
        <v>7907.5966764667346</v>
      </c>
      <c r="D48" s="119">
        <v>25.647310274077956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16645.373014256744</v>
      </c>
      <c r="AD48" s="85"/>
      <c r="AE48" s="91"/>
      <c r="AF48" s="64">
        <v>5.7890311545453086</v>
      </c>
    </row>
    <row r="49" spans="1:32" x14ac:dyDescent="0.3">
      <c r="A49" s="239" t="s">
        <v>208</v>
      </c>
      <c r="B49" s="119">
        <v>62.673132201446194</v>
      </c>
      <c r="C49" s="119">
        <v>60.351518073119834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123.02465027456603</v>
      </c>
      <c r="AD49" s="85"/>
      <c r="AE49" s="91"/>
      <c r="AF49" s="64"/>
    </row>
    <row r="50" spans="1:32" x14ac:dyDescent="0.3">
      <c r="A50" s="102" t="s">
        <v>80</v>
      </c>
      <c r="B50" s="117">
        <v>2269.9555188888498</v>
      </c>
      <c r="C50" s="117">
        <v>4405.2891677168627</v>
      </c>
      <c r="D50" s="117">
        <v>6.5176313434336025E-2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6675.3098629191472</v>
      </c>
      <c r="AD50" s="85"/>
      <c r="AE50" s="91"/>
      <c r="AF50" s="64"/>
    </row>
    <row r="51" spans="1:32" x14ac:dyDescent="0.3">
      <c r="A51" s="239" t="s">
        <v>209</v>
      </c>
      <c r="B51" s="119">
        <v>2101.6222533653377</v>
      </c>
      <c r="C51" s="119">
        <v>1447.5224364948481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3549.1446898601857</v>
      </c>
      <c r="AD51" s="85"/>
      <c r="AE51" s="91"/>
      <c r="AF51" s="65"/>
    </row>
    <row r="52" spans="1:32" x14ac:dyDescent="0.3">
      <c r="A52" s="239" t="s">
        <v>210</v>
      </c>
      <c r="B52" s="119">
        <v>164.80091283244232</v>
      </c>
      <c r="C52" s="119">
        <v>3.0751043795038115</v>
      </c>
      <c r="D52" s="119">
        <v>6.5176313434336025E-2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167.94119352538047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3.5323526910699314</v>
      </c>
      <c r="C53" s="119">
        <v>2954.6916268425107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2958.2239795335804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45064.49636233355</v>
      </c>
      <c r="C54" s="69">
        <f>C55+C61+C72+C80+C85+C91+C98+C103</f>
        <v>206.48307610466264</v>
      </c>
      <c r="D54" s="69">
        <f>D55+D61+D72+D80+D85+D91+D98+D103</f>
        <v>462.63055719114385</v>
      </c>
      <c r="E54" s="144">
        <f t="shared" ref="E54:M54" si="4">E55+E61+E72+E80+E85+E91+E98+E103</f>
        <v>969.54630560249996</v>
      </c>
      <c r="F54" s="144">
        <f t="shared" si="4"/>
        <v>0.17773140000000004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780.39952812495983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4.7193103012500007E-4</v>
      </c>
      <c r="U54" s="144">
        <f t="shared" si="5"/>
        <v>273.71060609685003</v>
      </c>
      <c r="V54" s="144">
        <f t="shared" si="5"/>
        <v>73.194883681500002</v>
      </c>
      <c r="W54" s="144">
        <f t="shared" si="5"/>
        <v>6.2041154625000011E-2</v>
      </c>
      <c r="X54" s="144">
        <f t="shared" ref="X54:AC54" si="6">X55+X61+X72+X80+X85+X91+X98+X103</f>
        <v>6.9709162500000008E-7</v>
      </c>
      <c r="Y54" s="144">
        <f t="shared" si="6"/>
        <v>2.2167513675000004E-2</v>
      </c>
      <c r="Z54" s="144">
        <f t="shared" si="6"/>
        <v>4.6472775000000005E-7</v>
      </c>
      <c r="AA54" s="144">
        <f t="shared" si="6"/>
        <v>0.56115875812500005</v>
      </c>
      <c r="AB54" s="144">
        <f t="shared" si="6"/>
        <v>76.082706853125003</v>
      </c>
      <c r="AC54" s="171">
        <f t="shared" si="6"/>
        <v>47907.367597907556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28595.829699396058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28595.829699396058</v>
      </c>
      <c r="AD55" s="85"/>
      <c r="AE55" s="91"/>
      <c r="AF55" s="129"/>
    </row>
    <row r="56" spans="1:32" x14ac:dyDescent="0.3">
      <c r="A56" s="104" t="s">
        <v>84</v>
      </c>
      <c r="B56" s="116">
        <v>13813.007403200003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13813.007403200003</v>
      </c>
      <c r="AD56" s="85"/>
      <c r="AE56" s="91"/>
      <c r="AF56" s="56"/>
    </row>
    <row r="57" spans="1:32" x14ac:dyDescent="0.3">
      <c r="A57" s="105" t="s">
        <v>85</v>
      </c>
      <c r="B57" s="116">
        <v>2534.5091277716429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2534.5091277716429</v>
      </c>
      <c r="AD57" s="85"/>
      <c r="AE57" s="91"/>
      <c r="AF57" s="56"/>
    </row>
    <row r="58" spans="1:32" x14ac:dyDescent="0.3">
      <c r="A58" s="105" t="s">
        <v>86</v>
      </c>
      <c r="B58" s="116">
        <v>384.56373682387476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384.56373682387476</v>
      </c>
      <c r="AD58" s="85"/>
      <c r="AE58" s="91"/>
      <c r="AF58" s="56"/>
    </row>
    <row r="59" spans="1:32" x14ac:dyDescent="0.3">
      <c r="A59" s="105" t="s">
        <v>87</v>
      </c>
      <c r="B59" s="116">
        <v>11863.749431600536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11863.749431600536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2714.7159715677685</v>
      </c>
      <c r="C61" s="129">
        <f>SUM(C62:C71)</f>
        <v>206.48307610466264</v>
      </c>
      <c r="D61" s="129">
        <f>SUM(D62:D71)</f>
        <v>462.56836500000009</v>
      </c>
      <c r="E61" s="14">
        <f>SUM(E62:E71)</f>
        <v>969.40224000000001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4353.1696526724318</v>
      </c>
      <c r="AD61" s="85"/>
      <c r="AE61" s="91"/>
      <c r="AF61" s="129"/>
    </row>
    <row r="62" spans="1:32" x14ac:dyDescent="0.3">
      <c r="A62" s="104" t="s">
        <v>90</v>
      </c>
      <c r="B62" s="116">
        <v>847.54973056538427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847.54973056538427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298.24902000000003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298.24902000000003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164.31934500000003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164.31934500000003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166.41728000000001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166.41728000000001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1660.7289610023843</v>
      </c>
      <c r="C69" s="95">
        <v>206.48307610466264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1867.2120371070469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969.40224000000001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969.40224000000001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13500.22423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273.15600000000001</v>
      </c>
      <c r="V72" s="60">
        <f>SUM(V73:V79)</f>
        <v>72.885374999999996</v>
      </c>
      <c r="W72" s="125"/>
      <c r="X72" s="125"/>
      <c r="Y72" s="125"/>
      <c r="Z72" s="125"/>
      <c r="AA72" s="125"/>
      <c r="AB72" s="125"/>
      <c r="AC72" s="14">
        <f>SUM(AC73:AC79)</f>
        <v>13846.265605000001</v>
      </c>
      <c r="AD72" s="85"/>
      <c r="AE72" s="91"/>
      <c r="AF72" s="129"/>
    </row>
    <row r="73" spans="1:32" x14ac:dyDescent="0.3">
      <c r="A73" s="104" t="s">
        <v>101</v>
      </c>
      <c r="B73" s="221">
        <v>13156.101650000001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13156.101650000001</v>
      </c>
      <c r="AD73" s="85"/>
      <c r="AE73" s="91"/>
      <c r="AF73" s="56"/>
    </row>
    <row r="74" spans="1:32" x14ac:dyDescent="0.3">
      <c r="A74" s="104" t="s">
        <v>102</v>
      </c>
      <c r="B74" s="116">
        <v>182.02420000000001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182.02420000000001</v>
      </c>
      <c r="AD74" s="85"/>
      <c r="AE74" s="91"/>
      <c r="AF74" s="56"/>
    </row>
    <row r="75" spans="1:32" x14ac:dyDescent="0.3">
      <c r="A75" s="104" t="s">
        <v>103</v>
      </c>
      <c r="B75" s="116">
        <v>82.4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273.15600000000001</v>
      </c>
      <c r="V75" s="60">
        <v>72.885374999999996</v>
      </c>
      <c r="W75" s="60"/>
      <c r="X75" s="60"/>
      <c r="Y75" s="60"/>
      <c r="Z75" s="60"/>
      <c r="AA75" s="60"/>
      <c r="AB75" s="22"/>
      <c r="AC75" s="147">
        <f t="shared" si="8"/>
        <v>428.44137500000005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79.698379999999986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79.698379999999986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205.18840989911732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205.18840989911732</v>
      </c>
      <c r="AD80" s="85"/>
      <c r="AE80" s="91"/>
      <c r="AF80" s="70"/>
    </row>
    <row r="81" spans="1:32" x14ac:dyDescent="0.3">
      <c r="A81" s="104" t="s">
        <v>109</v>
      </c>
      <c r="B81" s="95">
        <v>168.07499402692534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168.07499402692534</v>
      </c>
      <c r="AD81" s="85"/>
      <c r="AE81" s="91"/>
      <c r="AF81" s="56"/>
    </row>
    <row r="82" spans="1:32" x14ac:dyDescent="0.3">
      <c r="A82" s="104" t="s">
        <v>110</v>
      </c>
      <c r="B82" s="119">
        <v>37.113415872191986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37.113415872191986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6.2192191143750013E-2</v>
      </c>
      <c r="E85" s="166">
        <f t="shared" si="9"/>
        <v>0.1440656025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4.7193103012500007E-4</v>
      </c>
      <c r="U85" s="166">
        <f t="shared" si="10"/>
        <v>0.55460609685000006</v>
      </c>
      <c r="V85" s="166">
        <f t="shared" si="10"/>
        <v>0.30950868150000005</v>
      </c>
      <c r="W85" s="166">
        <f t="shared" si="10"/>
        <v>6.2041154625000011E-2</v>
      </c>
      <c r="X85" s="166">
        <f t="shared" si="10"/>
        <v>6.9709162500000008E-7</v>
      </c>
      <c r="Y85" s="166">
        <f t="shared" si="10"/>
        <v>2.2167513675000004E-2</v>
      </c>
      <c r="Z85" s="167">
        <f t="shared" si="10"/>
        <v>4.6472775000000005E-7</v>
      </c>
      <c r="AA85" s="166">
        <f t="shared" si="10"/>
        <v>0.56115875812500005</v>
      </c>
      <c r="AB85" s="164">
        <f t="shared" si="10"/>
        <v>0.27302755312500004</v>
      </c>
      <c r="AC85" s="14">
        <f t="shared" si="10"/>
        <v>1.98924064439325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6.2192191143750013E-2</v>
      </c>
      <c r="E86" s="147">
        <v>0.1440656025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4.7193103012500007E-4</v>
      </c>
      <c r="U86" s="60">
        <v>0.55460609685000006</v>
      </c>
      <c r="V86" s="60">
        <v>0.30950868150000005</v>
      </c>
      <c r="W86" s="60">
        <v>6.2041154625000011E-2</v>
      </c>
      <c r="X86" s="60">
        <v>6.9709162500000008E-7</v>
      </c>
      <c r="Y86" s="60">
        <v>2.2167513675000004E-2</v>
      </c>
      <c r="Z86" s="60">
        <v>4.6472775000000005E-7</v>
      </c>
      <c r="AA86" s="60">
        <v>0.56115875812500005</v>
      </c>
      <c r="AB86" s="60">
        <v>0.27302755312500004</v>
      </c>
      <c r="AC86" s="147">
        <f>SUM(B86:AB86)</f>
        <v>1.98924064439325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s="150" customFormat="1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0.17773140000000004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780.39952812495983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780.5772595249598</v>
      </c>
      <c r="AD91" s="85"/>
      <c r="AE91" s="149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0.17773140000000004</v>
      </c>
      <c r="G92" s="20"/>
      <c r="H92" s="20"/>
      <c r="I92" s="20"/>
      <c r="J92" s="20">
        <v>780.39952812495983</v>
      </c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780.5772595249598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75.809679299999999</v>
      </c>
      <c r="AC98" s="14">
        <f t="shared" si="15"/>
        <v>75.809679299999999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75.809679299999999</v>
      </c>
      <c r="AC99" s="147">
        <f>SUM(B99:AB99)</f>
        <v>75.809679299999999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48.53805147060789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48.53805147060789</v>
      </c>
      <c r="AD103" s="85"/>
      <c r="AE103" s="91"/>
      <c r="AF103" s="71"/>
    </row>
    <row r="104" spans="1:32" x14ac:dyDescent="0.3">
      <c r="A104" s="104" t="s">
        <v>132</v>
      </c>
      <c r="B104" s="95">
        <v>48.53805147060789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48.53805147060789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-211636.76918996393</v>
      </c>
      <c r="C107" s="69">
        <f>C108+C130+C149+C161</f>
        <v>88114.748648539156</v>
      </c>
      <c r="D107" s="69">
        <f>D108+D130+D149+D161</f>
        <v>23194.722128846384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-100327.29841257838</v>
      </c>
      <c r="AD107" s="192"/>
      <c r="AE107" s="91"/>
      <c r="AF107" s="69">
        <f>AF108+AF130+AF161+AF149</f>
        <v>4.4179110265290369</v>
      </c>
    </row>
    <row r="108" spans="1:32" x14ac:dyDescent="0.3">
      <c r="A108" s="126" t="s">
        <v>136</v>
      </c>
      <c r="B108" s="135"/>
      <c r="C108" s="167">
        <f>C109+C119</f>
        <v>87156.406892115047</v>
      </c>
      <c r="D108" s="167">
        <f>D109+D119</f>
        <v>5310.2688196227464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92466.6757117378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71182.914524983906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71182.914524983906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67426.734782769374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67426.734782769374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949.1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949.1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1132.1500000000001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1132.1500000000001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967.41439199999991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967.41439199999991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380.58887999999996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380.58887999999996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326.92647021452717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326.92647021452717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15973.492367131137</v>
      </c>
      <c r="D119" s="211">
        <f>SUM(D120:D129)</f>
        <v>5310.2688196227464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21283.761186753884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9692.7843043058219</v>
      </c>
      <c r="D120" s="206">
        <v>4600.4883918277783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14293.272696133601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11.34</v>
      </c>
      <c r="D122" s="206">
        <v>25.8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37.14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12.96</v>
      </c>
      <c r="D123" s="206">
        <v>20.96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33.92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93.039677359999999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93.039677359999999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36.848011200000002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36.848011200000002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4879.302927687233</v>
      </c>
      <c r="D127" s="206">
        <v>414.08284242461184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5293.385770111845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1247.2174465780818</v>
      </c>
      <c r="D128" s="115">
        <v>248.93758537035589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1496.1550319484377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-205593.29582823283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-205593.29582823283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-196831.49249367078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-196831.49249367078</v>
      </c>
      <c r="AD131" s="85"/>
      <c r="AE131" s="91"/>
      <c r="AF131" s="54"/>
    </row>
    <row r="132" spans="1:32" x14ac:dyDescent="0.3">
      <c r="A132" s="128" t="s">
        <v>160</v>
      </c>
      <c r="B132" s="219">
        <v>-196508.32683037079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-196508.32683037079</v>
      </c>
      <c r="AD132" s="85"/>
      <c r="AE132" s="91"/>
      <c r="AF132" s="56"/>
    </row>
    <row r="133" spans="1:32" x14ac:dyDescent="0.3">
      <c r="A133" s="128" t="s">
        <v>161</v>
      </c>
      <c r="B133" s="219">
        <v>-323.16566330000001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-323.16566330000001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-13891.076798883932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-13891.076798883932</v>
      </c>
      <c r="AD134" s="85"/>
      <c r="AE134" s="91"/>
      <c r="AF134" s="54"/>
    </row>
    <row r="135" spans="1:32" x14ac:dyDescent="0.3">
      <c r="A135" s="128" t="s">
        <v>163</v>
      </c>
      <c r="B135" s="207">
        <v>-14759.879524520618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-14759.879524520618</v>
      </c>
      <c r="AD135" s="85"/>
      <c r="AE135" s="91"/>
      <c r="AF135" s="56"/>
    </row>
    <row r="136" spans="1:32" x14ac:dyDescent="0.3">
      <c r="A136" s="128" t="s">
        <v>164</v>
      </c>
      <c r="B136" s="207">
        <v>868.8027256366862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868.8027256366862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4924.0745812954974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4924.0745812954974</v>
      </c>
      <c r="AD137" s="85"/>
      <c r="AE137" s="91"/>
      <c r="AF137" s="54"/>
    </row>
    <row r="138" spans="1:32" x14ac:dyDescent="0.3">
      <c r="A138" s="128" t="s">
        <v>166</v>
      </c>
      <c r="B138" s="208">
        <v>-595.84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-595.84</v>
      </c>
      <c r="AD138" s="85"/>
      <c r="AE138" s="91"/>
      <c r="AF138" s="56"/>
    </row>
    <row r="139" spans="1:32" x14ac:dyDescent="0.3">
      <c r="A139" s="128" t="s">
        <v>167</v>
      </c>
      <c r="B139" s="208">
        <v>5519.9145812954976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5519.9145812954976</v>
      </c>
      <c r="AD139" s="85"/>
      <c r="AE139" s="91"/>
      <c r="AF139" s="56"/>
    </row>
    <row r="140" spans="1:32" x14ac:dyDescent="0.3">
      <c r="A140" s="127" t="s">
        <v>168</v>
      </c>
      <c r="B140" s="207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209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205.19888302641488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205.19888302641488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205.19888302641488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205.19888302641488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1120.9699999999998</v>
      </c>
      <c r="C149" s="199">
        <f>C150+C160</f>
        <v>958.34175642410423</v>
      </c>
      <c r="D149" s="200">
        <f>D150+D157+D158+D159+D160</f>
        <v>17884.453309223638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19963.765065647742</v>
      </c>
      <c r="AD149" s="85"/>
      <c r="AE149" s="91"/>
      <c r="AF149" s="54">
        <f>AF150+AF155+AF156+AF157+AF158+AF159+AF160</f>
        <v>4.4179110265290369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814.31175642410426</v>
      </c>
      <c r="D150" s="116">
        <f>SUM(D151:D154)</f>
        <v>284.50437841153575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1098.81613483564</v>
      </c>
      <c r="AD150" s="85"/>
      <c r="AE150" s="91"/>
      <c r="AF150" s="119">
        <f>SUM(AF151:AF153)</f>
        <v>4.4179110265290369</v>
      </c>
    </row>
    <row r="151" spans="1:32" ht="21.6" x14ac:dyDescent="0.3">
      <c r="A151" s="128" t="s">
        <v>179</v>
      </c>
      <c r="B151" s="116"/>
      <c r="C151" s="116">
        <v>209.26</v>
      </c>
      <c r="D151" s="116">
        <v>80.63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289.89</v>
      </c>
      <c r="AD151" s="85"/>
      <c r="AE151" s="91"/>
      <c r="AF151" s="124">
        <v>0.97343780063845342</v>
      </c>
    </row>
    <row r="152" spans="1:32" ht="21.6" x14ac:dyDescent="0.3">
      <c r="A152" s="128" t="s">
        <v>180</v>
      </c>
      <c r="B152" s="116"/>
      <c r="C152" s="116">
        <v>569.37175642410432</v>
      </c>
      <c r="D152" s="116">
        <v>173.03437841153576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742.40613483564005</v>
      </c>
      <c r="AD152" s="85"/>
      <c r="AE152" s="91"/>
      <c r="AF152" s="124">
        <v>3.2148004786890367</v>
      </c>
    </row>
    <row r="153" spans="1:32" ht="21.6" x14ac:dyDescent="0.3">
      <c r="A153" s="128" t="s">
        <v>181</v>
      </c>
      <c r="B153" s="116"/>
      <c r="C153" s="116">
        <v>35.68</v>
      </c>
      <c r="D153" s="116">
        <v>30.84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66.52</v>
      </c>
      <c r="AD153" s="85"/>
      <c r="AE153" s="91"/>
      <c r="AF153" s="56">
        <v>0.22967274720154657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35.1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35.1</v>
      </c>
      <c r="AD155" s="85"/>
      <c r="AE155" s="91"/>
      <c r="AF155" s="56"/>
    </row>
    <row r="156" spans="1:32" x14ac:dyDescent="0.3">
      <c r="A156" s="127" t="s">
        <v>184</v>
      </c>
      <c r="B156" s="116">
        <v>1085.8699999999999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1085.8699999999999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10576.746999999999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10576.746999999999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5016.08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5016.08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2007.1219308121035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2007.1219308121035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144.03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144.03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-7164.4433617311106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-7164.4433617311106</v>
      </c>
      <c r="AD161" s="85"/>
      <c r="AE161" s="91"/>
      <c r="AF161" s="56"/>
    </row>
    <row r="162" spans="1:32" x14ac:dyDescent="0.3">
      <c r="A162" s="127" t="s">
        <v>190</v>
      </c>
      <c r="B162" s="116">
        <v>-7164.4433617311106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-7164.4433617311106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527.68601511617703</v>
      </c>
      <c r="C164" s="69">
        <f>C165+C169+C170+C173+C176</f>
        <v>25592.972323440888</v>
      </c>
      <c r="D164" s="69">
        <f>D165+D169+D170+D173+D176</f>
        <v>4171.6087516364123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30292.267090193476</v>
      </c>
      <c r="AD164" s="85"/>
      <c r="AE164" s="91"/>
      <c r="AF164" s="69">
        <f>AF165+AF169+AF170+AF173+AF176</f>
        <v>1.7605647922209193</v>
      </c>
    </row>
    <row r="165" spans="1:32" ht="26.25" customHeight="1" x14ac:dyDescent="0.3">
      <c r="A165" s="112" t="s">
        <v>193</v>
      </c>
      <c r="B165" s="121"/>
      <c r="C165" s="70">
        <f>C166+C167+C168</f>
        <v>8466.0284136291593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8466.0284136291593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3908.4170604781725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3908.4170604781725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1613.5969925073077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1613.5969925073077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2944.01436064368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2944.01436064368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98.443221100000002</v>
      </c>
      <c r="D169" s="70">
        <v>69.877107899999999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168.32032900000002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527.68601511617703</v>
      </c>
      <c r="C170" s="70">
        <f>C171+C172</f>
        <v>950.35039566494731</v>
      </c>
      <c r="D170" s="70">
        <f>D171+D172</f>
        <v>207.71231437719513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1685.7487251583193</v>
      </c>
      <c r="AD170" s="85"/>
      <c r="AE170" s="91"/>
      <c r="AF170" s="129">
        <f>AF171+AF172</f>
        <v>1.7605647922209193</v>
      </c>
    </row>
    <row r="171" spans="1:32" ht="21.6" x14ac:dyDescent="0.3">
      <c r="A171" s="128" t="s">
        <v>199</v>
      </c>
      <c r="B171" s="116">
        <v>4.727404159726027</v>
      </c>
      <c r="C171" s="116">
        <v>9.6716413413698646E-3</v>
      </c>
      <c r="D171" s="116">
        <v>0.15163426764383561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4.8887100687112328</v>
      </c>
      <c r="AD171" s="85"/>
      <c r="AE171" s="91"/>
      <c r="AF171" s="56"/>
    </row>
    <row r="172" spans="1:32" x14ac:dyDescent="0.3">
      <c r="A172" s="128" t="s">
        <v>200</v>
      </c>
      <c r="B172" s="116">
        <v>522.95861095645103</v>
      </c>
      <c r="C172" s="95">
        <v>950.34072402360596</v>
      </c>
      <c r="D172" s="95">
        <v>207.5606801095513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1680.8600150896082</v>
      </c>
      <c r="AD172" s="85"/>
      <c r="AE172" s="91"/>
      <c r="AF172" s="56">
        <v>1.7605647922209193</v>
      </c>
    </row>
    <row r="173" spans="1:32" x14ac:dyDescent="0.3">
      <c r="A173" s="126" t="s">
        <v>201</v>
      </c>
      <c r="B173" s="121"/>
      <c r="C173" s="129">
        <f>SUM(C174:C175)</f>
        <v>16078.150293046783</v>
      </c>
      <c r="D173" s="129">
        <f>SUM(D174:D175)</f>
        <v>3894.0193293592174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19972.169622406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4772.7556673492827</v>
      </c>
      <c r="D174" s="95">
        <v>3894.0193293592174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8666.7749967085001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11305.394625697501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11305.394625697501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197460.69478926144</v>
      </c>
      <c r="C177" s="11">
        <f t="shared" si="20"/>
        <v>140413.07816016849</v>
      </c>
      <c r="D177" s="11">
        <f t="shared" si="20"/>
        <v>31193.867587493816</v>
      </c>
      <c r="E177" s="11">
        <f t="shared" si="20"/>
        <v>969.54630560249996</v>
      </c>
      <c r="F177" s="11">
        <f t="shared" si="20"/>
        <v>0.17773140000000004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780.39952812495983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4.7193103012500007E-4</v>
      </c>
      <c r="U177" s="11">
        <f t="shared" si="21"/>
        <v>273.71060609685003</v>
      </c>
      <c r="V177" s="11">
        <f t="shared" si="21"/>
        <v>73.194883681500002</v>
      </c>
      <c r="W177" s="11">
        <f t="shared" si="21"/>
        <v>6.2041154625000011E-2</v>
      </c>
      <c r="X177" s="11">
        <f t="shared" si="21"/>
        <v>6.9709162500000008E-7</v>
      </c>
      <c r="Y177" s="11">
        <f t="shared" si="21"/>
        <v>2.2167513675000004E-2</v>
      </c>
      <c r="Z177" s="11">
        <f t="shared" si="21"/>
        <v>4.6472775000000005E-7</v>
      </c>
      <c r="AA177" s="11">
        <f t="shared" si="21"/>
        <v>0.56115875812500005</v>
      </c>
      <c r="AB177" s="11">
        <f t="shared" si="21"/>
        <v>76.082706853125003</v>
      </c>
      <c r="AC177" s="11">
        <f t="shared" si="21"/>
        <v>371241.39813920204</v>
      </c>
      <c r="AD177" s="85"/>
      <c r="AE177" s="91"/>
      <c r="AF177" s="63">
        <f>AF164+AF107+AF54+AF9</f>
        <v>85.79142271263639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2687.574482828546</v>
      </c>
      <c r="C179" s="142">
        <v>0.51817269682877964</v>
      </c>
      <c r="D179" s="142">
        <v>19.616537808518082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2707.7091933338929</v>
      </c>
      <c r="AD179" s="85"/>
      <c r="AE179" s="91"/>
      <c r="AF179" s="67"/>
    </row>
    <row r="180" spans="1:32" x14ac:dyDescent="0.3">
      <c r="A180" s="38" t="s">
        <v>26</v>
      </c>
      <c r="B180" s="19">
        <v>2687.574482828546</v>
      </c>
      <c r="C180" s="20">
        <v>0.51817269682877964</v>
      </c>
      <c r="D180" s="20">
        <v>19.616537808518082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2707.7091933338929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27949.798408287996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27949.798408287996</v>
      </c>
      <c r="AD182" s="81"/>
      <c r="AE182" s="73"/>
      <c r="AF182" s="68"/>
    </row>
    <row r="183" spans="1:32" x14ac:dyDescent="0.3">
      <c r="A183" s="47"/>
      <c r="V183" s="48"/>
      <c r="W183" s="49"/>
      <c r="X183"/>
      <c r="Y183" s="73"/>
    </row>
    <row r="184" spans="1:32" ht="15.6" x14ac:dyDescent="0.35">
      <c r="A184" s="50" t="s">
        <v>28</v>
      </c>
      <c r="B184" s="51" t="s">
        <v>29</v>
      </c>
      <c r="W184" s="52"/>
      <c r="X184"/>
      <c r="Y184" s="73"/>
    </row>
    <row r="185" spans="1:32" x14ac:dyDescent="0.3">
      <c r="A185" s="47"/>
      <c r="X185"/>
      <c r="Y185" s="73"/>
    </row>
    <row r="186" spans="1:32" x14ac:dyDescent="0.3">
      <c r="A186" s="47"/>
      <c r="X186"/>
      <c r="Y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188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J23" sqref="J23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10.10937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2.66406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2002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229882.00811983101</v>
      </c>
      <c r="C8" s="11">
        <f t="shared" si="0"/>
        <v>143348.7195639995</v>
      </c>
      <c r="D8" s="11">
        <f t="shared" si="0"/>
        <v>31902.016962820548</v>
      </c>
      <c r="E8" s="11">
        <f t="shared" si="0"/>
        <v>1506.7398757199999</v>
      </c>
      <c r="F8" s="11">
        <f t="shared" si="0"/>
        <v>0.42961853374999998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974.37298545460442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6.1662378600000007E-4</v>
      </c>
      <c r="U8" s="11">
        <f t="shared" si="0"/>
        <v>207.58064680079997</v>
      </c>
      <c r="V8" s="11">
        <f t="shared" si="0"/>
        <v>55.599153191999996</v>
      </c>
      <c r="W8" s="11">
        <f t="shared" si="0"/>
        <v>8.1062802000000017E-2</v>
      </c>
      <c r="X8" s="11">
        <f t="shared" si="0"/>
        <v>9.108180000000001E-7</v>
      </c>
      <c r="Y8" s="11">
        <f t="shared" si="0"/>
        <v>2.8964012400000003E-2</v>
      </c>
      <c r="Z8" s="11">
        <f t="shared" si="0"/>
        <v>6.072120000000001E-7</v>
      </c>
      <c r="AA8" s="11">
        <f t="shared" si="0"/>
        <v>0.73320848999999999</v>
      </c>
      <c r="AB8" s="11">
        <f t="shared" si="0"/>
        <v>86.433303150000015</v>
      </c>
      <c r="AC8" s="11">
        <f>SUM(B8:AB8)</f>
        <v>407964.74408294854</v>
      </c>
      <c r="AD8" s="12">
        <f>AC9+AC54+AC108+AC149+AC164</f>
        <v>606421.94112560339</v>
      </c>
      <c r="AE8" s="77"/>
      <c r="AF8" s="12">
        <f>AF9+AF54+AF107+AF164</f>
        <v>82.257490230282102</v>
      </c>
    </row>
    <row r="9" spans="1:32" x14ac:dyDescent="0.3">
      <c r="A9" s="103" t="s">
        <v>82</v>
      </c>
      <c r="B9" s="69">
        <f>B10+B39</f>
        <v>383299.4790291774</v>
      </c>
      <c r="C9" s="69">
        <f>C10+C39</f>
        <v>25524.813479196357</v>
      </c>
      <c r="D9" s="69">
        <f>D10+D39</f>
        <v>3441.3005500175755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412265.59305839136</v>
      </c>
      <c r="AD9" s="85"/>
      <c r="AE9" s="91"/>
      <c r="AF9" s="151">
        <f>AF10+AF39</f>
        <v>75.44310662845578</v>
      </c>
    </row>
    <row r="10" spans="1:32" x14ac:dyDescent="0.3">
      <c r="A10" s="96" t="s">
        <v>43</v>
      </c>
      <c r="B10" s="129">
        <f>B11+B15+B29+B35</f>
        <v>367716.89215176989</v>
      </c>
      <c r="C10" s="129">
        <f>C11+C15+C29+C35</f>
        <v>3015.3043820310281</v>
      </c>
      <c r="D10" s="129">
        <f>D11+D15+D29+D35</f>
        <v>3420.7380242671252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374152.93455806805</v>
      </c>
      <c r="AD10" s="85"/>
      <c r="AE10" s="91"/>
      <c r="AF10" s="129">
        <f>AF11+AF15+AF29+AF35</f>
        <v>70.866247100197313</v>
      </c>
    </row>
    <row r="11" spans="1:32" x14ac:dyDescent="0.3">
      <c r="A11" s="97" t="s">
        <v>44</v>
      </c>
      <c r="B11" s="129">
        <f>B12+B13+B14</f>
        <v>155442.03434040965</v>
      </c>
      <c r="C11" s="129">
        <f>C12+C13+C14</f>
        <v>143.08221883415041</v>
      </c>
      <c r="D11" s="129">
        <f>D12+D13+D14</f>
        <v>304.87903398211336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155889.9955932259</v>
      </c>
      <c r="AD11" s="85"/>
      <c r="AE11" s="91"/>
      <c r="AF11" s="129">
        <f>SUM(AF12:AF14)</f>
        <v>16.905849497919551</v>
      </c>
    </row>
    <row r="12" spans="1:32" x14ac:dyDescent="0.3">
      <c r="A12" s="98" t="s">
        <v>45</v>
      </c>
      <c r="B12" s="115">
        <v>124349.31590443289</v>
      </c>
      <c r="C12" s="115">
        <v>123.18408448616142</v>
      </c>
      <c r="D12" s="115">
        <v>277.02764946911338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124749.52763838816</v>
      </c>
      <c r="AD12" s="85"/>
      <c r="AE12" s="91"/>
      <c r="AF12" s="55">
        <v>15.52977638249717</v>
      </c>
    </row>
    <row r="13" spans="1:32" x14ac:dyDescent="0.3">
      <c r="A13" s="98" t="s">
        <v>46</v>
      </c>
      <c r="B13" s="116">
        <v>9205.3530790026962</v>
      </c>
      <c r="C13" s="116">
        <v>7.2333392477940901</v>
      </c>
      <c r="D13" s="116">
        <v>11.688611640947979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9224.275029891438</v>
      </c>
      <c r="AD13" s="85"/>
      <c r="AE13" s="91"/>
      <c r="AF13" s="56">
        <v>1.1339719900675664</v>
      </c>
    </row>
    <row r="14" spans="1:32" ht="21.6" x14ac:dyDescent="0.3">
      <c r="A14" s="98" t="s">
        <v>47</v>
      </c>
      <c r="B14" s="116">
        <v>21887.365356974075</v>
      </c>
      <c r="C14" s="116">
        <v>12.664795100194899</v>
      </c>
      <c r="D14" s="116">
        <v>16.162772872052024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21916.192924946321</v>
      </c>
      <c r="AD14" s="85"/>
      <c r="AE14" s="91"/>
      <c r="AF14" s="56">
        <v>0.24210112535481371</v>
      </c>
    </row>
    <row r="15" spans="1:32" x14ac:dyDescent="0.3">
      <c r="A15" s="97" t="s">
        <v>48</v>
      </c>
      <c r="B15" s="129">
        <f>SUM(B16:B28)</f>
        <v>64470.761544437322</v>
      </c>
      <c r="C15" s="129">
        <f>SUM(C16:C28)</f>
        <v>132.70613376832546</v>
      </c>
      <c r="D15" s="129">
        <f>SUM(D16:D28)</f>
        <v>186.46737791931457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64789.935056124974</v>
      </c>
      <c r="AD15" s="85"/>
      <c r="AE15" s="91"/>
      <c r="AF15" s="129">
        <f>SUM(AF16:AF28)</f>
        <v>1.3333863883534833</v>
      </c>
    </row>
    <row r="16" spans="1:32" x14ac:dyDescent="0.3">
      <c r="A16" s="98" t="s">
        <v>49</v>
      </c>
      <c r="B16" s="115">
        <v>2370.5296355486303</v>
      </c>
      <c r="C16" s="115">
        <v>1.6744423079999999</v>
      </c>
      <c r="D16" s="115">
        <v>2.4974461514999997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2374.70152400813</v>
      </c>
      <c r="AD16" s="85"/>
      <c r="AE16" s="91"/>
      <c r="AF16" s="56">
        <v>5.0033959893055716E-2</v>
      </c>
    </row>
    <row r="17" spans="1:32" x14ac:dyDescent="0.3">
      <c r="A17" s="98" t="s">
        <v>50</v>
      </c>
      <c r="B17" s="116">
        <v>1232.8770474338698</v>
      </c>
      <c r="C17" s="116">
        <v>0.96750805200000001</v>
      </c>
      <c r="D17" s="116">
        <v>1.5531260714999999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1235.3976815573699</v>
      </c>
      <c r="AD17" s="85"/>
      <c r="AE17" s="91"/>
      <c r="AF17" s="56">
        <v>1.8324029386921226E-2</v>
      </c>
    </row>
    <row r="18" spans="1:32" x14ac:dyDescent="0.3">
      <c r="A18" s="98" t="s">
        <v>51</v>
      </c>
      <c r="B18" s="116">
        <v>10657.29997139541</v>
      </c>
      <c r="C18" s="116">
        <v>6.7269936440000002</v>
      </c>
      <c r="D18" s="116">
        <v>9.1180751885000006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10673.145040227912</v>
      </c>
      <c r="AD18" s="85"/>
      <c r="AE18" s="91"/>
      <c r="AF18" s="56">
        <v>0.14526165669825686</v>
      </c>
    </row>
    <row r="19" spans="1:32" x14ac:dyDescent="0.3">
      <c r="A19" s="98" t="s">
        <v>52</v>
      </c>
      <c r="B19" s="116">
        <v>2364.9120426269096</v>
      </c>
      <c r="C19" s="116">
        <v>1.7748020360000001</v>
      </c>
      <c r="D19" s="116">
        <v>2.7749948554999997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2369.4618395184098</v>
      </c>
      <c r="AD19" s="85"/>
      <c r="AE19" s="91"/>
      <c r="AF19" s="56">
        <v>5.9883015019071451E-2</v>
      </c>
    </row>
    <row r="20" spans="1:32" x14ac:dyDescent="0.3">
      <c r="A20" s="98" t="s">
        <v>53</v>
      </c>
      <c r="B20" s="116">
        <v>3254.3767662998398</v>
      </c>
      <c r="C20" s="116">
        <v>42.387612063999995</v>
      </c>
      <c r="D20" s="116">
        <v>55.256326441000006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3352.0207048048396</v>
      </c>
      <c r="AD20" s="85"/>
      <c r="AE20" s="91"/>
      <c r="AF20" s="56">
        <v>0.65114428680444192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165.82711347332</v>
      </c>
      <c r="C22" s="116">
        <v>7.8112271999999996E-2</v>
      </c>
      <c r="D22" s="116">
        <v>7.5279186000000012E-2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165.98050493131998</v>
      </c>
      <c r="AD22" s="85"/>
      <c r="AE22" s="91"/>
      <c r="AF22" s="56">
        <v>4.2713583341025274E-4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8301.207465611611</v>
      </c>
      <c r="C24" s="116">
        <v>8.8872292163254745</v>
      </c>
      <c r="D24" s="116">
        <v>15.299823949314565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8325.3945187772515</v>
      </c>
      <c r="AD24" s="85"/>
      <c r="AE24" s="91"/>
      <c r="AF24" s="56">
        <v>9.7472840955711765E-2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431.78651379000001</v>
      </c>
      <c r="C26" s="116">
        <v>0.49786799999999998</v>
      </c>
      <c r="D26" s="116">
        <v>0.94239299999999981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433.22677478999998</v>
      </c>
      <c r="AD26" s="85"/>
      <c r="AE26" s="91"/>
      <c r="AF26" s="56">
        <v>1.9133286580139044E-3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35691.944988257732</v>
      </c>
      <c r="C28" s="116">
        <v>69.711566176000005</v>
      </c>
      <c r="D28" s="116">
        <v>98.949913076000016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35860.606467509737</v>
      </c>
      <c r="AD28" s="85"/>
      <c r="AE28" s="91"/>
      <c r="AF28" s="56">
        <v>0.30892613510460015</v>
      </c>
    </row>
    <row r="29" spans="1:32" x14ac:dyDescent="0.3">
      <c r="A29" s="97" t="s">
        <v>62</v>
      </c>
      <c r="B29" s="129">
        <f>SUM(B30:B34)</f>
        <v>117361.62316203151</v>
      </c>
      <c r="C29" s="129">
        <f>SUM(C30:C34)</f>
        <v>428.36773626855251</v>
      </c>
      <c r="D29" s="129">
        <f>SUM(D30:D34)</f>
        <v>2625.5206765666971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120415.51157486676</v>
      </c>
      <c r="AD29" s="85"/>
      <c r="AE29" s="91"/>
      <c r="AF29" s="129">
        <f>SUM(AF30:AF34)</f>
        <v>18.066247195920905</v>
      </c>
    </row>
    <row r="30" spans="1:32" x14ac:dyDescent="0.3">
      <c r="A30" s="98" t="s">
        <v>63</v>
      </c>
      <c r="B30" s="116">
        <v>5340.1065012961953</v>
      </c>
      <c r="C30" s="95">
        <v>1.0295880288930523</v>
      </c>
      <c r="D30" s="116">
        <v>38.977261093808416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5380.1133504188965</v>
      </c>
      <c r="AD30" s="85"/>
      <c r="AE30" s="91"/>
      <c r="AF30" s="56">
        <v>7.5589364120548799E-2</v>
      </c>
    </row>
    <row r="31" spans="1:32" x14ac:dyDescent="0.3">
      <c r="A31" s="98" t="s">
        <v>64</v>
      </c>
      <c r="B31" s="116">
        <v>108099.87790886655</v>
      </c>
      <c r="C31" s="116">
        <v>418.58473510825945</v>
      </c>
      <c r="D31" s="116">
        <v>2406.1031955698886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110924.5658395447</v>
      </c>
      <c r="AD31" s="85"/>
      <c r="AE31" s="91"/>
      <c r="AF31" s="56">
        <v>17.806041892651805</v>
      </c>
    </row>
    <row r="32" spans="1:32" x14ac:dyDescent="0.3">
      <c r="A32" s="98" t="s">
        <v>65</v>
      </c>
      <c r="B32" s="116">
        <v>1572.08151564729</v>
      </c>
      <c r="C32" s="116">
        <v>2.5075352274</v>
      </c>
      <c r="D32" s="116">
        <v>163.55085618300001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1738.1399070576899</v>
      </c>
      <c r="AD32" s="85"/>
      <c r="AE32" s="91"/>
      <c r="AF32" s="56">
        <v>3.706976836224285E-2</v>
      </c>
    </row>
    <row r="33" spans="1:32" x14ac:dyDescent="0.3">
      <c r="A33" s="98" t="s">
        <v>66</v>
      </c>
      <c r="B33" s="116">
        <v>2349.5572362214803</v>
      </c>
      <c r="C33" s="116">
        <v>6.2458779040000003</v>
      </c>
      <c r="D33" s="116">
        <v>16.889363720000002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2372.69247784548</v>
      </c>
      <c r="AD33" s="85"/>
      <c r="AE33" s="91"/>
      <c r="AF33" s="56">
        <v>0.14754617078630777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30442.473104891425</v>
      </c>
      <c r="C35" s="129">
        <f>SUM(C36:C38)</f>
        <v>2311.1482931599999</v>
      </c>
      <c r="D35" s="129">
        <f>SUM(D36:D38)</f>
        <v>303.87093579899999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33057.492333850423</v>
      </c>
      <c r="AD35" s="85"/>
      <c r="AE35" s="91"/>
      <c r="AF35" s="129">
        <f>SUM(AF36:AF38)</f>
        <v>34.560764018003375</v>
      </c>
    </row>
    <row r="36" spans="1:32" x14ac:dyDescent="0.3">
      <c r="A36" s="98" t="s">
        <v>69</v>
      </c>
      <c r="B36" s="116">
        <v>4883.3648692516499</v>
      </c>
      <c r="C36" s="116">
        <v>10.891599040000001</v>
      </c>
      <c r="D36" s="116">
        <v>2.2876700580000002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4896.54413834965</v>
      </c>
      <c r="AD36" s="85"/>
      <c r="AE36" s="91"/>
      <c r="AF36" s="56">
        <v>2.4675901028908642</v>
      </c>
    </row>
    <row r="37" spans="1:32" x14ac:dyDescent="0.3">
      <c r="A37" s="98" t="s">
        <v>70</v>
      </c>
      <c r="B37" s="116">
        <v>20113.279938655993</v>
      </c>
      <c r="C37" s="116">
        <v>2280.2663324</v>
      </c>
      <c r="D37" s="116">
        <v>290.68424096000001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22684.230512015991</v>
      </c>
      <c r="AD37" s="85"/>
      <c r="AE37" s="91"/>
      <c r="AF37" s="56">
        <v>31.73827869253212</v>
      </c>
    </row>
    <row r="38" spans="1:32" x14ac:dyDescent="0.3">
      <c r="A38" s="98" t="s">
        <v>71</v>
      </c>
      <c r="B38" s="116">
        <v>5445.8282969837801</v>
      </c>
      <c r="C38" s="116">
        <v>19.990361719999999</v>
      </c>
      <c r="D38" s="116">
        <v>10.899024780999998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5476.7176834847796</v>
      </c>
      <c r="AD38" s="85"/>
      <c r="AE38" s="91"/>
      <c r="AF38" s="56">
        <v>0.35489522258039002</v>
      </c>
    </row>
    <row r="39" spans="1:32" ht="21.6" x14ac:dyDescent="0.3">
      <c r="A39" s="99" t="s">
        <v>72</v>
      </c>
      <c r="B39" s="129">
        <f>B40+B45</f>
        <v>15582.58687740749</v>
      </c>
      <c r="C39" s="129">
        <f>C40+C45</f>
        <v>22509.50909716533</v>
      </c>
      <c r="D39" s="129">
        <f>D40+D45</f>
        <v>20.562525750450501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38112.658500323276</v>
      </c>
      <c r="AD39" s="85"/>
      <c r="AE39" s="91"/>
      <c r="AF39" s="129">
        <f>AF40+AF45</f>
        <v>4.5768595282584732</v>
      </c>
    </row>
    <row r="40" spans="1:32" x14ac:dyDescent="0.3">
      <c r="A40" s="97" t="s">
        <v>73</v>
      </c>
      <c r="B40" s="129">
        <f>B41+B44</f>
        <v>77.809134411999992</v>
      </c>
      <c r="C40" s="129">
        <f>C41+C44</f>
        <v>2736.7770113600004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2814.5861457720002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77.809134411999992</v>
      </c>
      <c r="C41" s="114">
        <v>2736.7770113600004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2814.5861457720002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74.101888979999998</v>
      </c>
      <c r="C42" s="116">
        <v>2625.1017376500004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2699.2036266300001</v>
      </c>
      <c r="AD42" s="85"/>
      <c r="AE42" s="91"/>
      <c r="AF42" s="56"/>
    </row>
    <row r="43" spans="1:32" x14ac:dyDescent="0.3">
      <c r="A43" s="101" t="s">
        <v>76</v>
      </c>
      <c r="B43" s="116">
        <v>3.7072454320000001</v>
      </c>
      <c r="C43" s="116">
        <v>111.67527371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115.38251914199999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15504.777742995489</v>
      </c>
      <c r="C45" s="129">
        <f t="shared" ref="C45:D45" si="2">C46+C50</f>
        <v>19772.732085805328</v>
      </c>
      <c r="D45" s="129">
        <f t="shared" si="2"/>
        <v>20.562525750450501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35298.072354551274</v>
      </c>
      <c r="AD45" s="85"/>
      <c r="AE45" s="91"/>
      <c r="AF45" s="53">
        <f>SUM(AF46:AF53)</f>
        <v>4.5768595282584732</v>
      </c>
    </row>
    <row r="46" spans="1:32" x14ac:dyDescent="0.3">
      <c r="A46" s="98" t="s">
        <v>79</v>
      </c>
      <c r="B46" s="116">
        <v>13247.396563929553</v>
      </c>
      <c r="C46" s="116">
        <v>15089.68966675694</v>
      </c>
      <c r="D46" s="116">
        <v>20.502569594892261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28357.588800281388</v>
      </c>
      <c r="AD46" s="85"/>
      <c r="AE46" s="91"/>
      <c r="AF46" s="56"/>
    </row>
    <row r="47" spans="1:32" x14ac:dyDescent="0.3">
      <c r="A47" s="239" t="s">
        <v>206</v>
      </c>
      <c r="B47" s="119">
        <v>6252.0311412675619</v>
      </c>
      <c r="C47" s="119">
        <v>8816.9716117537137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15069.002753021276</v>
      </c>
      <c r="AD47" s="85"/>
      <c r="AE47" s="91"/>
      <c r="AF47" s="64"/>
    </row>
    <row r="48" spans="1:32" x14ac:dyDescent="0.3">
      <c r="A48" s="239" t="s">
        <v>207</v>
      </c>
      <c r="B48" s="119">
        <v>6927.1566071722345</v>
      </c>
      <c r="C48" s="119">
        <v>6212.5463784631547</v>
      </c>
      <c r="D48" s="119">
        <v>20.502569594892261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13160.205555230281</v>
      </c>
      <c r="AD48" s="85"/>
      <c r="AE48" s="91"/>
      <c r="AF48" s="64">
        <v>4.5768595282584732</v>
      </c>
    </row>
    <row r="49" spans="1:32" x14ac:dyDescent="0.3">
      <c r="A49" s="239" t="s">
        <v>208</v>
      </c>
      <c r="B49" s="119">
        <v>68.208815489758109</v>
      </c>
      <c r="C49" s="119">
        <v>60.171676540072042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128.38049202983015</v>
      </c>
      <c r="AD49" s="85"/>
      <c r="AE49" s="91"/>
      <c r="AF49" s="64"/>
    </row>
    <row r="50" spans="1:32" x14ac:dyDescent="0.3">
      <c r="A50" s="102" t="s">
        <v>80</v>
      </c>
      <c r="B50" s="117">
        <v>2257.3811790659365</v>
      </c>
      <c r="C50" s="117">
        <v>4683.0424190483891</v>
      </c>
      <c r="D50" s="117">
        <v>5.9956155558240007E-2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6940.4835542698838</v>
      </c>
      <c r="AD50" s="85"/>
      <c r="AE50" s="91"/>
      <c r="AF50" s="64"/>
    </row>
    <row r="51" spans="1:32" x14ac:dyDescent="0.3">
      <c r="A51" s="239" t="s">
        <v>209</v>
      </c>
      <c r="B51" s="119">
        <v>2123.3300414051969</v>
      </c>
      <c r="C51" s="119">
        <v>1601.7320788474881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3725.062120252685</v>
      </c>
      <c r="AD51" s="85"/>
      <c r="AE51" s="91"/>
      <c r="AF51" s="65"/>
    </row>
    <row r="52" spans="1:32" x14ac:dyDescent="0.3">
      <c r="A52" s="239" t="s">
        <v>210</v>
      </c>
      <c r="B52" s="119">
        <v>130.29306921848718</v>
      </c>
      <c r="C52" s="119">
        <v>2.4312033636884984</v>
      </c>
      <c r="D52" s="119">
        <v>5.9956155558240007E-2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132.78422873773391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3.7580684422524762</v>
      </c>
      <c r="C53" s="119">
        <v>3078.8791368372122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3082.6372052794645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43299.366095105623</v>
      </c>
      <c r="C54" s="69">
        <f>C55+C61+C72+C80+C85+C91+C98+C103</f>
        <v>193.58861527692648</v>
      </c>
      <c r="D54" s="69">
        <f>D55+D61+D72+D80+D85+D91+D98+D103</f>
        <v>317.99937514590005</v>
      </c>
      <c r="E54" s="144">
        <f t="shared" ref="E54:M54" si="4">E55+E61+E72+E80+E85+E91+E98+E103</f>
        <v>1506.7398757199999</v>
      </c>
      <c r="F54" s="144">
        <f t="shared" si="4"/>
        <v>0.42961853374999998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974.37298545460442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6.1662378600000007E-4</v>
      </c>
      <c r="U54" s="144">
        <f t="shared" si="5"/>
        <v>207.58064680079997</v>
      </c>
      <c r="V54" s="144">
        <f t="shared" si="5"/>
        <v>55.599153191999996</v>
      </c>
      <c r="W54" s="144">
        <f t="shared" si="5"/>
        <v>8.1062802000000017E-2</v>
      </c>
      <c r="X54" s="144">
        <f t="shared" ref="X54:AC54" si="6">X55+X61+X72+X80+X85+X91+X98+X103</f>
        <v>9.108180000000001E-7</v>
      </c>
      <c r="Y54" s="144">
        <f t="shared" si="6"/>
        <v>2.8964012400000003E-2</v>
      </c>
      <c r="Z54" s="144">
        <f t="shared" si="6"/>
        <v>6.072120000000001E-7</v>
      </c>
      <c r="AA54" s="144">
        <f t="shared" si="6"/>
        <v>0.73320848999999999</v>
      </c>
      <c r="AB54" s="144">
        <f t="shared" si="6"/>
        <v>86.433303150000015</v>
      </c>
      <c r="AC54" s="171">
        <f t="shared" si="6"/>
        <v>46642.953521825817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26797.671387683586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26797.671387683586</v>
      </c>
      <c r="AD55" s="85"/>
      <c r="AE55" s="91"/>
      <c r="AF55" s="129"/>
    </row>
    <row r="56" spans="1:32" x14ac:dyDescent="0.3">
      <c r="A56" s="104" t="s">
        <v>84</v>
      </c>
      <c r="B56" s="116">
        <v>14343.133593600003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14343.133593600003</v>
      </c>
      <c r="AD56" s="85"/>
      <c r="AE56" s="91"/>
      <c r="AF56" s="56"/>
    </row>
    <row r="57" spans="1:32" x14ac:dyDescent="0.3">
      <c r="A57" s="105" t="s">
        <v>85</v>
      </c>
      <c r="B57" s="116">
        <v>2601.9236784014311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2601.9236784014311</v>
      </c>
      <c r="AD57" s="85"/>
      <c r="AE57" s="91"/>
      <c r="AF57" s="56"/>
    </row>
    <row r="58" spans="1:32" x14ac:dyDescent="0.3">
      <c r="A58" s="105" t="s">
        <v>86</v>
      </c>
      <c r="B58" s="116">
        <v>400.8204923305986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400.8204923305986</v>
      </c>
      <c r="AD58" s="85"/>
      <c r="AE58" s="91"/>
      <c r="AF58" s="56"/>
    </row>
    <row r="59" spans="1:32" x14ac:dyDescent="0.3">
      <c r="A59" s="105" t="s">
        <v>87</v>
      </c>
      <c r="B59" s="116">
        <v>9451.7936233515484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9451.7936233515484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2635.8006067280758</v>
      </c>
      <c r="C61" s="129">
        <f>SUM(C62:C71)</f>
        <v>193.58861527692648</v>
      </c>
      <c r="D61" s="129">
        <f>SUM(D62:D71)</f>
        <v>317.91811500000006</v>
      </c>
      <c r="E61" s="14">
        <f>SUM(E62:E71)</f>
        <v>1506.5516399999999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4653.8589770050021</v>
      </c>
      <c r="AD61" s="85"/>
      <c r="AE61" s="91"/>
      <c r="AF61" s="129"/>
    </row>
    <row r="62" spans="1:32" x14ac:dyDescent="0.3">
      <c r="A62" s="104" t="s">
        <v>90</v>
      </c>
      <c r="B62" s="116">
        <v>814.64264236196698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814.64264236196698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154.50507000000002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154.50507000000002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163.41304500000001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163.41304500000001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170.18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170.18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1610.9579643661091</v>
      </c>
      <c r="C69" s="95">
        <v>193.58861527692648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1804.5465796430356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1506.5516399999999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1506.5516399999999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13614.755590000001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206.85599999999997</v>
      </c>
      <c r="V72" s="60">
        <f>SUM(V73:V79)</f>
        <v>55.194749999999999</v>
      </c>
      <c r="W72" s="125"/>
      <c r="X72" s="125"/>
      <c r="Y72" s="125"/>
      <c r="Z72" s="125"/>
      <c r="AA72" s="125"/>
      <c r="AB72" s="125"/>
      <c r="AC72" s="14">
        <f>SUM(AC73:AC79)</f>
        <v>13876.806340000001</v>
      </c>
      <c r="AD72" s="85"/>
      <c r="AE72" s="91"/>
      <c r="AF72" s="129"/>
    </row>
    <row r="73" spans="1:32" x14ac:dyDescent="0.3">
      <c r="A73" s="104" t="s">
        <v>101</v>
      </c>
      <c r="B73" s="221">
        <v>13326.244920000001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13326.244920000001</v>
      </c>
      <c r="AD73" s="85"/>
      <c r="AE73" s="91"/>
      <c r="AF73" s="56"/>
    </row>
    <row r="74" spans="1:32" x14ac:dyDescent="0.3">
      <c r="A74" s="104" t="s">
        <v>102</v>
      </c>
      <c r="B74" s="116">
        <v>152.65979999999999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152.65979999999999</v>
      </c>
      <c r="AD74" s="85"/>
      <c r="AE74" s="91"/>
      <c r="AF74" s="56"/>
    </row>
    <row r="75" spans="1:32" x14ac:dyDescent="0.3">
      <c r="A75" s="104" t="s">
        <v>103</v>
      </c>
      <c r="B75" s="116">
        <v>62.4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206.85599999999997</v>
      </c>
      <c r="V75" s="60">
        <v>55.194749999999999</v>
      </c>
      <c r="W75" s="60"/>
      <c r="X75" s="60"/>
      <c r="Y75" s="60"/>
      <c r="Z75" s="60"/>
      <c r="AA75" s="60"/>
      <c r="AB75" s="22"/>
      <c r="AC75" s="147">
        <f t="shared" si="8"/>
        <v>324.45074999999997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73.450869999999995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73.450869999999995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211.24678414759339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211.24678414759339</v>
      </c>
      <c r="AD80" s="85"/>
      <c r="AE80" s="91"/>
      <c r="AF80" s="70"/>
    </row>
    <row r="81" spans="1:32" x14ac:dyDescent="0.3">
      <c r="A81" s="104" t="s">
        <v>109</v>
      </c>
      <c r="B81" s="95">
        <v>179.04556284853339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179.04556284853339</v>
      </c>
      <c r="AD81" s="85"/>
      <c r="AE81" s="91"/>
      <c r="AF81" s="56"/>
    </row>
    <row r="82" spans="1:32" x14ac:dyDescent="0.3">
      <c r="A82" s="104" t="s">
        <v>110</v>
      </c>
      <c r="B82" s="119">
        <v>32.201221299059995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32.201221299059995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8.1260145899999997E-2</v>
      </c>
      <c r="E85" s="166">
        <f t="shared" si="9"/>
        <v>0.18823572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6.1662378600000007E-4</v>
      </c>
      <c r="U85" s="166">
        <f t="shared" si="10"/>
        <v>0.72464680079999999</v>
      </c>
      <c r="V85" s="166">
        <f t="shared" si="10"/>
        <v>0.40440319200000002</v>
      </c>
      <c r="W85" s="166">
        <f t="shared" si="10"/>
        <v>8.1062802000000017E-2</v>
      </c>
      <c r="X85" s="166">
        <f t="shared" si="10"/>
        <v>9.108180000000001E-7</v>
      </c>
      <c r="Y85" s="166">
        <f t="shared" si="10"/>
        <v>2.8964012400000003E-2</v>
      </c>
      <c r="Z85" s="167">
        <f t="shared" si="10"/>
        <v>6.072120000000001E-7</v>
      </c>
      <c r="AA85" s="166">
        <f t="shared" si="10"/>
        <v>0.73320848999999999</v>
      </c>
      <c r="AB85" s="164">
        <f t="shared" si="10"/>
        <v>0.35673705000000006</v>
      </c>
      <c r="AC85" s="14">
        <f t="shared" si="10"/>
        <v>2.5991363549159998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8.1260145899999997E-2</v>
      </c>
      <c r="E86" s="147">
        <v>0.18823572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6.1662378600000007E-4</v>
      </c>
      <c r="U86" s="60">
        <v>0.72464680079999999</v>
      </c>
      <c r="V86" s="60">
        <v>0.40440319200000002</v>
      </c>
      <c r="W86" s="60">
        <v>8.1062802000000017E-2</v>
      </c>
      <c r="X86" s="60">
        <v>9.108180000000001E-7</v>
      </c>
      <c r="Y86" s="60">
        <v>2.8964012400000003E-2</v>
      </c>
      <c r="Z86" s="60">
        <v>6.072120000000001E-7</v>
      </c>
      <c r="AA86" s="60">
        <v>0.73320848999999999</v>
      </c>
      <c r="AB86" s="60">
        <v>0.35673705000000006</v>
      </c>
      <c r="AC86" s="147">
        <f>SUM(B86:AB86)</f>
        <v>2.5991363549159998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s="150" customFormat="1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0.42961853374999998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974.37298545460442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974.80260398835446</v>
      </c>
      <c r="AD91" s="85"/>
      <c r="AE91" s="149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0.42961853374999998</v>
      </c>
      <c r="G92" s="20"/>
      <c r="H92" s="20"/>
      <c r="I92" s="20"/>
      <c r="J92" s="20">
        <v>974.37298545460442</v>
      </c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974.80260398835446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86.076566100000008</v>
      </c>
      <c r="AC98" s="14">
        <f t="shared" si="15"/>
        <v>86.076566100000008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86.076566100000008</v>
      </c>
      <c r="AC99" s="147">
        <f>SUM(B99:AB99)</f>
        <v>86.076566100000008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39.891726546358051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39.891726546358051</v>
      </c>
      <c r="AD103" s="85"/>
      <c r="AE103" s="91"/>
      <c r="AF103" s="71"/>
    </row>
    <row r="104" spans="1:32" x14ac:dyDescent="0.3">
      <c r="A104" s="104" t="s">
        <v>132</v>
      </c>
      <c r="B104" s="95">
        <v>39.891726546358051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39.891726546358051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-197252.50704265491</v>
      </c>
      <c r="C107" s="69">
        <f>C108+C130+C149+C161</f>
        <v>90692.244747468212</v>
      </c>
      <c r="D107" s="69">
        <f>D108+D130+D149+D161</f>
        <v>24073.286698451593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-82486.975596735108</v>
      </c>
      <c r="AD107" s="192"/>
      <c r="AE107" s="91"/>
      <c r="AF107" s="69">
        <f>AF108+AF130+AF161+AF149</f>
        <v>5.1023403181857674</v>
      </c>
    </row>
    <row r="108" spans="1:32" x14ac:dyDescent="0.3">
      <c r="A108" s="126" t="s">
        <v>136</v>
      </c>
      <c r="B108" s="135"/>
      <c r="C108" s="167">
        <f>C109+C119</f>
        <v>89520.572029264149</v>
      </c>
      <c r="D108" s="167">
        <f>D109+D119</f>
        <v>5487.1531292056179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95007.725158469766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73043.08418622888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73043.08418622888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69256.851116514576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69256.851116514576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990.45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990.45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1187.22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1187.22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917.76736799999992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917.76736799999992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354.91987999999998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354.91987999999998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335.87582171430751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335.87582171430751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16477.487843035273</v>
      </c>
      <c r="D119" s="211">
        <f>SUM(D120:D129)</f>
        <v>5487.1531292056179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21964.64097224089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9990.8544158697914</v>
      </c>
      <c r="D120" s="206">
        <v>4770.6454218077834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14761.499837677575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11.86</v>
      </c>
      <c r="D122" s="206">
        <v>27.05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38.909999999999997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13.63</v>
      </c>
      <c r="D123" s="206">
        <v>21.99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35.619999999999997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88.246366040000026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88.246366040000026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34.399537200000005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34.399537200000005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5044.1790000000001</v>
      </c>
      <c r="D127" s="213">
        <v>413.87200000000001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5458.0510000000004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1294.3185239254794</v>
      </c>
      <c r="D128" s="115">
        <v>253.5957073978347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1547.9142313233142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-196677.82706422516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-196677.82706422516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-196088.81116460462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-196088.81116460462</v>
      </c>
      <c r="AD131" s="85"/>
      <c r="AE131" s="91"/>
      <c r="AF131" s="54"/>
    </row>
    <row r="132" spans="1:32" x14ac:dyDescent="0.3">
      <c r="A132" s="128" t="s">
        <v>160</v>
      </c>
      <c r="B132" s="219">
        <v>-195604.06266971838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-195604.06266971838</v>
      </c>
      <c r="AD132" s="85"/>
      <c r="AE132" s="91"/>
      <c r="AF132" s="56"/>
    </row>
    <row r="133" spans="1:32" x14ac:dyDescent="0.3">
      <c r="A133" s="128" t="s">
        <v>161</v>
      </c>
      <c r="B133" s="219">
        <v>-484.74849488625028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-484.74849488625028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-12011.670905966734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-12011.670905966734</v>
      </c>
      <c r="AD134" s="85"/>
      <c r="AE134" s="91"/>
      <c r="AF134" s="54"/>
    </row>
    <row r="135" spans="1:32" x14ac:dyDescent="0.3">
      <c r="A135" s="128" t="s">
        <v>163</v>
      </c>
      <c r="B135" s="207">
        <v>-14766.188534994075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-14766.188534994075</v>
      </c>
      <c r="AD135" s="85"/>
      <c r="AE135" s="91"/>
      <c r="AF135" s="56"/>
    </row>
    <row r="136" spans="1:32" x14ac:dyDescent="0.3">
      <c r="A136" s="128" t="s">
        <v>164</v>
      </c>
      <c r="B136" s="207">
        <v>2754.5176290273403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2754.5176290273403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11406.102790000001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11406.102790000001</v>
      </c>
      <c r="AD137" s="85"/>
      <c r="AE137" s="91"/>
      <c r="AF137" s="54"/>
    </row>
    <row r="138" spans="1:32" x14ac:dyDescent="0.3">
      <c r="A138" s="128" t="s">
        <v>166</v>
      </c>
      <c r="B138" s="208">
        <v>-594.83000000000004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-594.83000000000004</v>
      </c>
      <c r="AD138" s="85"/>
      <c r="AE138" s="91"/>
      <c r="AF138" s="56"/>
    </row>
    <row r="139" spans="1:32" x14ac:dyDescent="0.3">
      <c r="A139" s="128" t="s">
        <v>167</v>
      </c>
      <c r="B139" s="208">
        <v>12000.932790000001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12000.932790000001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16.552216346172209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16.552216346172209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16.552216346172209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16.552216346172209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1204.69</v>
      </c>
      <c r="C149" s="199">
        <f>C150+C160</f>
        <v>1171.6727182040561</v>
      </c>
      <c r="D149" s="200">
        <f>D150+D157+D158+D159+D160</f>
        <v>18586.133569245976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20962.496287450034</v>
      </c>
      <c r="AD149" s="85"/>
      <c r="AE149" s="91"/>
      <c r="AF149" s="54">
        <f>AF150+AF155+AF156+AF157+AF158+AF159+AF160</f>
        <v>5.1023403181857674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1034.6927182040561</v>
      </c>
      <c r="D150" s="116">
        <f>SUM(D151:D154)</f>
        <v>364.91963735447428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1399.6123555585305</v>
      </c>
      <c r="AD150" s="85"/>
      <c r="AE150" s="91"/>
      <c r="AF150" s="119">
        <f>SUM(AF151:AF153)</f>
        <v>5.1023403181857674</v>
      </c>
    </row>
    <row r="151" spans="1:32" ht="21.6" x14ac:dyDescent="0.3">
      <c r="A151" s="128" t="s">
        <v>179</v>
      </c>
      <c r="B151" s="116"/>
      <c r="C151" s="116">
        <v>414.5</v>
      </c>
      <c r="D151" s="116">
        <v>149.88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564.38</v>
      </c>
      <c r="AD151" s="85"/>
      <c r="AE151" s="91"/>
      <c r="AF151" s="124">
        <v>1.552671273170205</v>
      </c>
    </row>
    <row r="152" spans="1:32" ht="21.6" x14ac:dyDescent="0.3">
      <c r="A152" s="128" t="s">
        <v>180</v>
      </c>
      <c r="B152" s="116"/>
      <c r="C152" s="116">
        <v>571.48271820405614</v>
      </c>
      <c r="D152" s="116">
        <v>172.94963735447428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744.43235555853039</v>
      </c>
      <c r="AD152" s="85"/>
      <c r="AE152" s="91"/>
      <c r="AF152" s="124">
        <v>3.2824697833857663</v>
      </c>
    </row>
    <row r="153" spans="1:32" ht="21.6" x14ac:dyDescent="0.3">
      <c r="A153" s="128" t="s">
        <v>181</v>
      </c>
      <c r="B153" s="116"/>
      <c r="C153" s="116">
        <v>48.71</v>
      </c>
      <c r="D153" s="116">
        <v>42.09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90.800000000000011</v>
      </c>
      <c r="AD153" s="85"/>
      <c r="AE153" s="91"/>
      <c r="AF153" s="56">
        <v>0.26719926162979546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35.9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35.9</v>
      </c>
      <c r="AD155" s="85"/>
      <c r="AE155" s="91"/>
      <c r="AF155" s="56"/>
    </row>
    <row r="156" spans="1:32" x14ac:dyDescent="0.3">
      <c r="A156" s="127" t="s">
        <v>184</v>
      </c>
      <c r="B156" s="116">
        <v>1168.79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1168.79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10885.575000000001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10885.575000000001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5288.4269999999997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5288.4269999999997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2047.2119318914995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2047.2119318914995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136.97999999999999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136.97999999999999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-1779.3699784297487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-1779.3699784297487</v>
      </c>
      <c r="AD161" s="85"/>
      <c r="AE161" s="91"/>
      <c r="AF161" s="56"/>
    </row>
    <row r="162" spans="1:32" x14ac:dyDescent="0.3">
      <c r="A162" s="127" t="s">
        <v>190</v>
      </c>
      <c r="B162" s="116">
        <v>-1779.3699784297487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-1779.3699784297487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535.67003820293121</v>
      </c>
      <c r="C164" s="69">
        <f>C165+C169+C170+C173+C176</f>
        <v>26938.072722058016</v>
      </c>
      <c r="D164" s="69">
        <f>D165+D169+D170+D173+D176</f>
        <v>4069.4303392054794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31543.173099466425</v>
      </c>
      <c r="AD164" s="85"/>
      <c r="AE164" s="91"/>
      <c r="AF164" s="69">
        <f>AF165+AF169+AF170+AF173+AF176</f>
        <v>1.7120432836405592</v>
      </c>
    </row>
    <row r="165" spans="1:32" ht="26.25" customHeight="1" x14ac:dyDescent="0.3">
      <c r="A165" s="112" t="s">
        <v>193</v>
      </c>
      <c r="B165" s="121"/>
      <c r="C165" s="70">
        <f>C166+C167+C168</f>
        <v>9679.1722489170188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9679.1722489170188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4664.8473416314537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4664.8473416314537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1862.2239441481368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1862.2239441481368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3152.1009631374277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3152.1009631374277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101.0007942</v>
      </c>
      <c r="D169" s="70">
        <v>71.692527999999996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172.69332220000001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535.67003820293121</v>
      </c>
      <c r="C170" s="70">
        <f>C171+C172</f>
        <v>924.22939415353096</v>
      </c>
      <c r="D170" s="70">
        <f>D171+D172</f>
        <v>202.62210197010015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1662.5215343265622</v>
      </c>
      <c r="AD170" s="85"/>
      <c r="AE170" s="91"/>
      <c r="AF170" s="129">
        <f>AF171+AF172</f>
        <v>1.7120432836405592</v>
      </c>
    </row>
    <row r="171" spans="1:32" ht="21.6" x14ac:dyDescent="0.3">
      <c r="A171" s="128" t="s">
        <v>199</v>
      </c>
      <c r="B171" s="116">
        <v>27.123090940000004</v>
      </c>
      <c r="C171" s="116">
        <v>7.4131155840000004E-2</v>
      </c>
      <c r="D171" s="116">
        <v>0.78049919999999995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27.977721295840006</v>
      </c>
      <c r="AD171" s="85"/>
      <c r="AE171" s="91"/>
      <c r="AF171" s="56"/>
    </row>
    <row r="172" spans="1:32" x14ac:dyDescent="0.3">
      <c r="A172" s="128" t="s">
        <v>200</v>
      </c>
      <c r="B172" s="116">
        <v>508.54694726293116</v>
      </c>
      <c r="C172" s="95">
        <v>924.15526299769101</v>
      </c>
      <c r="D172" s="95">
        <v>201.84160277010014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1634.5438130307223</v>
      </c>
      <c r="AD172" s="85"/>
      <c r="AE172" s="91"/>
      <c r="AF172" s="56">
        <v>1.7120432836405592</v>
      </c>
    </row>
    <row r="173" spans="1:32" x14ac:dyDescent="0.3">
      <c r="A173" s="126" t="s">
        <v>201</v>
      </c>
      <c r="B173" s="121"/>
      <c r="C173" s="129">
        <f>SUM(C174:C175)</f>
        <v>16233.670284787466</v>
      </c>
      <c r="D173" s="129">
        <f>SUM(D174:D175)</f>
        <v>3795.1157092353792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20028.785994022845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4835.2451678205589</v>
      </c>
      <c r="D174" s="95">
        <v>3795.1157092353792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8630.3608770559385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11398.425116966906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11398.425116966906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229882.00811983101</v>
      </c>
      <c r="C177" s="11">
        <f t="shared" si="20"/>
        <v>143348.7195639995</v>
      </c>
      <c r="D177" s="11">
        <f t="shared" si="20"/>
        <v>31902.016962820548</v>
      </c>
      <c r="E177" s="11">
        <f t="shared" si="20"/>
        <v>1506.7398757199999</v>
      </c>
      <c r="F177" s="11">
        <f t="shared" si="20"/>
        <v>0.42961853374999998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974.37298545460442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6.1662378600000007E-4</v>
      </c>
      <c r="U177" s="11">
        <f t="shared" si="21"/>
        <v>207.58064680079997</v>
      </c>
      <c r="V177" s="11">
        <f t="shared" si="21"/>
        <v>55.599153191999996</v>
      </c>
      <c r="W177" s="11">
        <f t="shared" si="21"/>
        <v>8.1062802000000017E-2</v>
      </c>
      <c r="X177" s="11">
        <f t="shared" si="21"/>
        <v>9.108180000000001E-7</v>
      </c>
      <c r="Y177" s="11">
        <f t="shared" si="21"/>
        <v>2.8964012400000003E-2</v>
      </c>
      <c r="Z177" s="11">
        <f t="shared" si="21"/>
        <v>6.072120000000001E-7</v>
      </c>
      <c r="AA177" s="11">
        <f t="shared" si="21"/>
        <v>0.73320848999999999</v>
      </c>
      <c r="AB177" s="11">
        <f t="shared" si="21"/>
        <v>86.433303150000015</v>
      </c>
      <c r="AC177" s="11">
        <f t="shared" si="21"/>
        <v>407964.74408294848</v>
      </c>
      <c r="AD177" s="85"/>
      <c r="AE177" s="91"/>
      <c r="AF177" s="63">
        <f>AF164+AF107+AF54+AF9</f>
        <v>82.257490230282102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2624.8578865624359</v>
      </c>
      <c r="C179" s="142">
        <v>0.50608021710694773</v>
      </c>
      <c r="D179" s="142">
        <v>19.158751076191592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2644.5227178557343</v>
      </c>
      <c r="AD179" s="85"/>
      <c r="AE179" s="91"/>
      <c r="AF179" s="67"/>
    </row>
    <row r="180" spans="1:32" x14ac:dyDescent="0.3">
      <c r="A180" s="38" t="s">
        <v>26</v>
      </c>
      <c r="B180" s="19">
        <v>2624.8578865624359</v>
      </c>
      <c r="C180" s="20">
        <v>0.50608021710694773</v>
      </c>
      <c r="D180" s="20">
        <v>19.158751076191592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2644.5227178557343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27647.718646236994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27647.718646236994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88"/>
  <sheetViews>
    <sheetView zoomScaleNormal="100" workbookViewId="0">
      <pane xSplit="1" ySplit="9" topLeftCell="B10" activePane="bottomRight" state="frozen"/>
      <selection activeCell="E11" sqref="E11"/>
      <selection pane="topRight" activeCell="E11" sqref="E11"/>
      <selection pane="bottomLeft" activeCell="E11" sqref="E11"/>
      <selection pane="bottomRight" activeCell="I18" sqref="I18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7.10937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2003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>B9+B54+B107+B164</f>
        <v>224329.11808430089</v>
      </c>
      <c r="C8" s="11">
        <f t="shared" ref="C8:AB8" si="0">C9+C54+C107+C164</f>
        <v>145781.65447645681</v>
      </c>
      <c r="D8" s="11">
        <f t="shared" si="0"/>
        <v>32541.263744840486</v>
      </c>
      <c r="E8" s="11">
        <f t="shared" si="0"/>
        <v>1602.5318858374999</v>
      </c>
      <c r="F8" s="11">
        <f t="shared" si="0"/>
        <v>0.72312780312499991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1191.8951394447461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7.61316541875E-4</v>
      </c>
      <c r="U8" s="11">
        <f t="shared" si="0"/>
        <v>133.49468750475</v>
      </c>
      <c r="V8" s="11">
        <f t="shared" si="0"/>
        <v>35.88054770250001</v>
      </c>
      <c r="W8" s="11">
        <f t="shared" si="0"/>
        <v>0.100084449375</v>
      </c>
      <c r="X8" s="11">
        <f t="shared" si="0"/>
        <v>1.1245443749999999E-6</v>
      </c>
      <c r="Y8" s="11">
        <f t="shared" si="0"/>
        <v>3.5760511124999998E-2</v>
      </c>
      <c r="Z8" s="11">
        <f t="shared" si="0"/>
        <v>7.4969624999999995E-7</v>
      </c>
      <c r="AA8" s="11">
        <f t="shared" si="0"/>
        <v>0.90525822187499994</v>
      </c>
      <c r="AB8" s="11">
        <f t="shared" si="0"/>
        <v>97.370610786874991</v>
      </c>
      <c r="AC8" s="11">
        <f>SUM(B8:AB8)</f>
        <v>405714.974171051</v>
      </c>
      <c r="AD8" s="12">
        <f>AC9+AC54+AC108+AC149+AC164</f>
        <v>606865.07183279772</v>
      </c>
      <c r="AE8" s="77"/>
      <c r="AF8" s="12">
        <f>AF9+AF54+AF107+AF164</f>
        <v>80.546007402004605</v>
      </c>
    </row>
    <row r="9" spans="1:32" x14ac:dyDescent="0.3">
      <c r="A9" s="103" t="s">
        <v>82</v>
      </c>
      <c r="B9" s="69">
        <f>B10+B39</f>
        <v>378538.55451902875</v>
      </c>
      <c r="C9" s="69">
        <f>C10+C39</f>
        <v>26433.945857555704</v>
      </c>
      <c r="D9" s="69">
        <f>D10+D39</f>
        <v>3482.4176010054216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408454.91797758988</v>
      </c>
      <c r="AD9" s="85"/>
      <c r="AE9" s="91"/>
      <c r="AF9" s="151">
        <f>AF10+AF39</f>
        <v>72.559803038841039</v>
      </c>
    </row>
    <row r="10" spans="1:32" x14ac:dyDescent="0.3">
      <c r="A10" s="96" t="s">
        <v>43</v>
      </c>
      <c r="B10" s="129">
        <f>B11+B15+B29+B35</f>
        <v>362875.95036812662</v>
      </c>
      <c r="C10" s="129">
        <f>C11+C15+C29+C35</f>
        <v>2977.9214386891581</v>
      </c>
      <c r="D10" s="129">
        <f>D11+D15+D29+D35</f>
        <v>3462.5211309707552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369316.39293778653</v>
      </c>
      <c r="AD10" s="85"/>
      <c r="AE10" s="91"/>
      <c r="AF10" s="129">
        <f>AF11+AF15+AF29+AF35</f>
        <v>68.15210405286301</v>
      </c>
    </row>
    <row r="11" spans="1:32" x14ac:dyDescent="0.3">
      <c r="A11" s="97" t="s">
        <v>44</v>
      </c>
      <c r="B11" s="129">
        <f>B12+B13+B14</f>
        <v>162372.65590563865</v>
      </c>
      <c r="C11" s="129">
        <f>C12+C13+C14</f>
        <v>143.88701669826372</v>
      </c>
      <c r="D11" s="129">
        <f>D12+D13+D14</f>
        <v>329.02401153414502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162845.56693387107</v>
      </c>
      <c r="AD11" s="85"/>
      <c r="AE11" s="91"/>
      <c r="AF11" s="129">
        <f>SUM(AF12:AF14)</f>
        <v>14.329451209366713</v>
      </c>
    </row>
    <row r="12" spans="1:32" x14ac:dyDescent="0.3">
      <c r="A12" s="98" t="s">
        <v>45</v>
      </c>
      <c r="B12" s="116">
        <v>128076.97826023477</v>
      </c>
      <c r="C12" s="115">
        <v>121.09633832508231</v>
      </c>
      <c r="D12" s="115">
        <v>296.17198066714502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128494.24657922699</v>
      </c>
      <c r="AD12" s="85"/>
      <c r="AE12" s="91"/>
      <c r="AF12" s="55">
        <v>12.866754851403634</v>
      </c>
    </row>
    <row r="13" spans="1:32" x14ac:dyDescent="0.3">
      <c r="A13" s="98" t="s">
        <v>46</v>
      </c>
      <c r="B13" s="116">
        <v>10393.351234528596</v>
      </c>
      <c r="C13" s="116">
        <v>7.9181120089119856</v>
      </c>
      <c r="D13" s="116">
        <v>12.526931722005987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10413.796278259515</v>
      </c>
      <c r="AD13" s="85"/>
      <c r="AE13" s="91"/>
      <c r="AF13" s="56">
        <v>1.1873698876180461</v>
      </c>
    </row>
    <row r="14" spans="1:32" ht="21.6" x14ac:dyDescent="0.3">
      <c r="A14" s="98" t="s">
        <v>47</v>
      </c>
      <c r="B14" s="116">
        <v>23902.326410875288</v>
      </c>
      <c r="C14" s="116">
        <v>14.872566364269417</v>
      </c>
      <c r="D14" s="116">
        <v>20.325099144994013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23937.52407638455</v>
      </c>
      <c r="AD14" s="85"/>
      <c r="AE14" s="91"/>
      <c r="AF14" s="56">
        <v>0.27532647034503255</v>
      </c>
    </row>
    <row r="15" spans="1:32" x14ac:dyDescent="0.3">
      <c r="A15" s="97" t="s">
        <v>48</v>
      </c>
      <c r="B15" s="129">
        <f>SUM(B16:B28)</f>
        <v>44674.364795799287</v>
      </c>
      <c r="C15" s="129">
        <f>SUM(C16:C28)</f>
        <v>76.42752754826121</v>
      </c>
      <c r="D15" s="129">
        <f>SUM(D16:D28)</f>
        <v>107.11972562617518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44857.912048973718</v>
      </c>
      <c r="AD15" s="85"/>
      <c r="AE15" s="91"/>
      <c r="AF15" s="129">
        <f>SUM(AF16:AF28)</f>
        <v>1.1838223499793925</v>
      </c>
    </row>
    <row r="16" spans="1:32" x14ac:dyDescent="0.3">
      <c r="A16" s="98" t="s">
        <v>49</v>
      </c>
      <c r="B16" s="115">
        <v>2384.5388842932202</v>
      </c>
      <c r="C16" s="115">
        <v>1.6900563119999998</v>
      </c>
      <c r="D16" s="115">
        <v>2.5276190249999999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2388.7565596302202</v>
      </c>
      <c r="AD16" s="85"/>
      <c r="AE16" s="91"/>
      <c r="AF16" s="56">
        <v>5.0851814853401109E-2</v>
      </c>
    </row>
    <row r="17" spans="1:32" x14ac:dyDescent="0.3">
      <c r="A17" s="98" t="s">
        <v>50</v>
      </c>
      <c r="B17" s="116">
        <v>1177.50333908107</v>
      </c>
      <c r="C17" s="116">
        <v>0.89774157199999993</v>
      </c>
      <c r="D17" s="116">
        <v>1.4131177204999998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1179.81419837357</v>
      </c>
      <c r="AD17" s="85"/>
      <c r="AE17" s="91"/>
      <c r="AF17" s="56">
        <v>1.6443043169247704E-2</v>
      </c>
    </row>
    <row r="18" spans="1:32" x14ac:dyDescent="0.3">
      <c r="A18" s="98" t="s">
        <v>51</v>
      </c>
      <c r="B18" s="116">
        <v>9030.2875759773906</v>
      </c>
      <c r="C18" s="116">
        <v>5.3974745159999999</v>
      </c>
      <c r="D18" s="116">
        <v>6.918983579999999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9042.6040340733907</v>
      </c>
      <c r="AD18" s="85"/>
      <c r="AE18" s="91"/>
      <c r="AF18" s="56">
        <v>9.0552786966584489E-2</v>
      </c>
    </row>
    <row r="19" spans="1:32" x14ac:dyDescent="0.3">
      <c r="A19" s="98" t="s">
        <v>52</v>
      </c>
      <c r="B19" s="116">
        <v>2305.8303692326695</v>
      </c>
      <c r="C19" s="116">
        <v>1.7410912120000002</v>
      </c>
      <c r="D19" s="116">
        <v>2.7342641170000004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2310.3057245616692</v>
      </c>
      <c r="AD19" s="85"/>
      <c r="AE19" s="91"/>
      <c r="AF19" s="56">
        <v>5.9293949425612183E-2</v>
      </c>
    </row>
    <row r="20" spans="1:32" x14ac:dyDescent="0.3">
      <c r="A20" s="98" t="s">
        <v>53</v>
      </c>
      <c r="B20" s="116">
        <v>3180.2755101922899</v>
      </c>
      <c r="C20" s="116">
        <v>37.791964644000004</v>
      </c>
      <c r="D20" s="116">
        <v>49.452732471999994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3267.5202073082901</v>
      </c>
      <c r="AD20" s="85"/>
      <c r="AE20" s="91"/>
      <c r="AF20" s="56">
        <v>0.59046477703543687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133.96143059297</v>
      </c>
      <c r="C22" s="116">
        <v>8.0927924000000012E-2</v>
      </c>
      <c r="D22" s="116">
        <v>0.104092424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134.14645094097</v>
      </c>
      <c r="AD22" s="85"/>
      <c r="AE22" s="91"/>
      <c r="AF22" s="56">
        <v>4.048060298624058E-4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7921.1855765929386</v>
      </c>
      <c r="C24" s="116">
        <v>8.942244004261207</v>
      </c>
      <c r="D24" s="116">
        <v>15.141995092175183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7945.2698156893748</v>
      </c>
      <c r="AD24" s="85"/>
      <c r="AE24" s="91"/>
      <c r="AF24" s="56">
        <v>8.2765559460008159E-2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446.50848879467998</v>
      </c>
      <c r="C26" s="116">
        <v>0.51484305600000002</v>
      </c>
      <c r="D26" s="116">
        <v>0.97452435599999998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447.99785620668001</v>
      </c>
      <c r="AD26" s="85"/>
      <c r="AE26" s="91"/>
      <c r="AF26" s="56">
        <v>1.9785645460729698E-3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18094.273621042055</v>
      </c>
      <c r="C28" s="116">
        <v>19.371184308000004</v>
      </c>
      <c r="D28" s="116">
        <v>27.852396839499999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18141.497202189552</v>
      </c>
      <c r="AD28" s="85"/>
      <c r="AE28" s="91"/>
      <c r="AF28" s="56">
        <v>0.29106704849316667</v>
      </c>
    </row>
    <row r="29" spans="1:32" x14ac:dyDescent="0.3">
      <c r="A29" s="97" t="s">
        <v>62</v>
      </c>
      <c r="B29" s="129">
        <f>SUM(B30:B34)</f>
        <v>124884.00732049311</v>
      </c>
      <c r="C29" s="129">
        <f>SUM(C30:C34)</f>
        <v>438.3339821226337</v>
      </c>
      <c r="D29" s="129">
        <f>SUM(D30:D34)</f>
        <v>2721.057108192435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128043.39841080818</v>
      </c>
      <c r="AD29" s="85"/>
      <c r="AE29" s="91"/>
      <c r="AF29" s="129">
        <f>SUM(AF30:AF34)</f>
        <v>17.935074314687036</v>
      </c>
    </row>
    <row r="30" spans="1:32" x14ac:dyDescent="0.3">
      <c r="A30" s="98" t="s">
        <v>63</v>
      </c>
      <c r="B30" s="116">
        <v>6095.4315789884085</v>
      </c>
      <c r="C30" s="95">
        <v>1.1752174454959132</v>
      </c>
      <c r="D30" s="116">
        <v>44.490374722345294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6141.0971711562497</v>
      </c>
      <c r="AD30" s="85"/>
      <c r="AE30" s="91"/>
      <c r="AF30" s="56">
        <v>8.6282700117593258E-2</v>
      </c>
    </row>
    <row r="31" spans="1:32" x14ac:dyDescent="0.3">
      <c r="A31" s="98" t="s">
        <v>64</v>
      </c>
      <c r="B31" s="116">
        <v>114823.08696121314</v>
      </c>
      <c r="C31" s="116">
        <v>428.2977127739378</v>
      </c>
      <c r="D31" s="116">
        <v>2493.7830095460899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117745.16768353317</v>
      </c>
      <c r="AD31" s="85"/>
      <c r="AE31" s="91"/>
      <c r="AF31" s="56">
        <v>17.678052145616672</v>
      </c>
    </row>
    <row r="32" spans="1:32" x14ac:dyDescent="0.3">
      <c r="A32" s="98" t="s">
        <v>65</v>
      </c>
      <c r="B32" s="116">
        <v>1592.6632423369203</v>
      </c>
      <c r="C32" s="116">
        <v>2.5403639352000003</v>
      </c>
      <c r="D32" s="116">
        <v>165.69206768400005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1760.8956739561204</v>
      </c>
      <c r="AD32" s="85"/>
      <c r="AE32" s="91"/>
      <c r="AF32" s="56">
        <v>3.7555086606421456E-2</v>
      </c>
    </row>
    <row r="33" spans="1:32" x14ac:dyDescent="0.3">
      <c r="A33" s="98" t="s">
        <v>66</v>
      </c>
      <c r="B33" s="116">
        <v>2372.8255379546399</v>
      </c>
      <c r="C33" s="116">
        <v>6.3206879679999997</v>
      </c>
      <c r="D33" s="116">
        <v>17.091656239999999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2396.2378821626398</v>
      </c>
      <c r="AD33" s="85"/>
      <c r="AE33" s="91"/>
      <c r="AF33" s="56">
        <v>0.1331843823463503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30944.922346195555</v>
      </c>
      <c r="C35" s="129">
        <f>SUM(C36:C38)</f>
        <v>2319.2729123199997</v>
      </c>
      <c r="D35" s="129">
        <f>SUM(D36:D38)</f>
        <v>305.32028561800001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33569.515544133552</v>
      </c>
      <c r="AD35" s="85"/>
      <c r="AE35" s="91"/>
      <c r="AF35" s="129">
        <f>SUM(AF36:AF38)</f>
        <v>34.70375617882987</v>
      </c>
    </row>
    <row r="36" spans="1:32" x14ac:dyDescent="0.3">
      <c r="A36" s="98" t="s">
        <v>69</v>
      </c>
      <c r="B36" s="116">
        <v>4694.9866633298598</v>
      </c>
      <c r="C36" s="116">
        <v>10.484545680000004</v>
      </c>
      <c r="D36" s="116">
        <v>2.2266131040000001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4707.6978221138597</v>
      </c>
      <c r="AD36" s="85"/>
      <c r="AE36" s="91"/>
      <c r="AF36" s="56">
        <v>2.3956426777855655</v>
      </c>
    </row>
    <row r="37" spans="1:32" x14ac:dyDescent="0.3">
      <c r="A37" s="98" t="s">
        <v>70</v>
      </c>
      <c r="B37" s="116">
        <v>20599.906313269865</v>
      </c>
      <c r="C37" s="116">
        <v>2287.95111314</v>
      </c>
      <c r="D37" s="116">
        <v>291.68388050549999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23179.541306915366</v>
      </c>
      <c r="AD37" s="85"/>
      <c r="AE37" s="91"/>
      <c r="AF37" s="56">
        <v>31.972680463074411</v>
      </c>
    </row>
    <row r="38" spans="1:32" x14ac:dyDescent="0.3">
      <c r="A38" s="98" t="s">
        <v>71</v>
      </c>
      <c r="B38" s="116">
        <v>5650.0293695958298</v>
      </c>
      <c r="C38" s="116">
        <v>20.837253500000003</v>
      </c>
      <c r="D38" s="116">
        <v>11.4097920085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5682.2764151043293</v>
      </c>
      <c r="AD38" s="85"/>
      <c r="AE38" s="91"/>
      <c r="AF38" s="56">
        <v>0.33543303796988905</v>
      </c>
    </row>
    <row r="39" spans="1:32" ht="21.6" x14ac:dyDescent="0.3">
      <c r="A39" s="99" t="s">
        <v>72</v>
      </c>
      <c r="B39" s="129">
        <f>B40+B45</f>
        <v>15662.604150902136</v>
      </c>
      <c r="C39" s="129">
        <f>C40+C45</f>
        <v>23456.024418866546</v>
      </c>
      <c r="D39" s="129">
        <f>D40+D45</f>
        <v>19.896470034666237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39138.525039803346</v>
      </c>
      <c r="AD39" s="85"/>
      <c r="AE39" s="91"/>
      <c r="AF39" s="129">
        <f>AF40+AF45</f>
        <v>4.4076989859780316</v>
      </c>
    </row>
    <row r="40" spans="1:32" x14ac:dyDescent="0.3">
      <c r="A40" s="97" t="s">
        <v>73</v>
      </c>
      <c r="B40" s="129">
        <f>B41+B44</f>
        <v>77.126897372000002</v>
      </c>
      <c r="C40" s="129">
        <f>C41+C44</f>
        <v>2712.7807201599999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2789.9076175319997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77.126897372000002</v>
      </c>
      <c r="C41" s="114">
        <v>2712.7807201599999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2789.9076175319997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73.452157380000003</v>
      </c>
      <c r="C42" s="116">
        <v>2602.08462465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2675.5367820299998</v>
      </c>
      <c r="AD42" s="85"/>
      <c r="AE42" s="91"/>
      <c r="AF42" s="56"/>
    </row>
    <row r="43" spans="1:32" x14ac:dyDescent="0.3">
      <c r="A43" s="101" t="s">
        <v>76</v>
      </c>
      <c r="B43" s="116">
        <v>3.6747399920000006</v>
      </c>
      <c r="C43" s="116">
        <v>110.69609551000002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114.37083550200002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15585.477253530136</v>
      </c>
      <c r="C45" s="129">
        <f t="shared" ref="C45:D45" si="2">C46+C50</f>
        <v>20743.243698706545</v>
      </c>
      <c r="D45" s="129">
        <f t="shared" si="2"/>
        <v>19.896470034666237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36348.617422271345</v>
      </c>
      <c r="AD45" s="85"/>
      <c r="AE45" s="91"/>
      <c r="AF45" s="53">
        <f>SUM(AF46:AF53)</f>
        <v>4.4076989859780316</v>
      </c>
    </row>
    <row r="46" spans="1:32" x14ac:dyDescent="0.3">
      <c r="A46" s="98" t="s">
        <v>79</v>
      </c>
      <c r="B46" s="116">
        <f>B47+B48+B49</f>
        <v>13267.514227470687</v>
      </c>
      <c r="C46" s="116">
        <f t="shared" ref="C46:D46" si="3">C47+C48+C49</f>
        <v>15763.902371215798</v>
      </c>
      <c r="D46" s="116">
        <f t="shared" si="3"/>
        <v>19.832677585580139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29051.249276272061</v>
      </c>
      <c r="AD46" s="85"/>
      <c r="AE46" s="91"/>
      <c r="AF46" s="56"/>
    </row>
    <row r="47" spans="1:32" x14ac:dyDescent="0.3">
      <c r="A47" s="239" t="s">
        <v>206</v>
      </c>
      <c r="B47" s="119">
        <v>6510.3551920551326</v>
      </c>
      <c r="C47" s="119">
        <v>9728.1316220420777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>SUM(B47:AB47)</f>
        <v>16238.48681409721</v>
      </c>
      <c r="AD47" s="85"/>
      <c r="AE47" s="91"/>
      <c r="AF47" s="64"/>
    </row>
    <row r="48" spans="1:32" x14ac:dyDescent="0.3">
      <c r="A48" s="239" t="s">
        <v>207</v>
      </c>
      <c r="B48" s="119">
        <v>6681.0582705800343</v>
      </c>
      <c r="C48" s="119">
        <v>5973.0018263605016</v>
      </c>
      <c r="D48" s="119">
        <v>19.832677585580139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ref="AC48:AC53" si="4">SUM(B48:AB48)</f>
        <v>12673.892774526115</v>
      </c>
      <c r="AD48" s="85"/>
      <c r="AE48" s="91"/>
      <c r="AF48" s="64">
        <v>4.4076989859780316</v>
      </c>
    </row>
    <row r="49" spans="1:32" x14ac:dyDescent="0.3">
      <c r="A49" s="239" t="s">
        <v>208</v>
      </c>
      <c r="B49" s="117">
        <v>76.100764835519954</v>
      </c>
      <c r="C49" s="119">
        <v>62.768922813217984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4"/>
        <v>138.86968764873794</v>
      </c>
      <c r="AD49" s="85"/>
      <c r="AE49" s="91"/>
      <c r="AF49" s="64"/>
    </row>
    <row r="50" spans="1:32" x14ac:dyDescent="0.3">
      <c r="A50" s="102" t="s">
        <v>80</v>
      </c>
      <c r="B50" s="116">
        <f>B51+B52+B53</f>
        <v>2317.9630260594499</v>
      </c>
      <c r="C50" s="116">
        <f t="shared" ref="C50:D50" si="5">C51+C52+C53</f>
        <v>4979.341327490748</v>
      </c>
      <c r="D50" s="116">
        <f t="shared" si="5"/>
        <v>6.3792449086096006E-2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4"/>
        <v>7297.368145999284</v>
      </c>
      <c r="AD50" s="85"/>
      <c r="AE50" s="91"/>
      <c r="AF50" s="64"/>
    </row>
    <row r="51" spans="1:32" x14ac:dyDescent="0.3">
      <c r="A51" s="239" t="s">
        <v>209</v>
      </c>
      <c r="B51" s="119">
        <v>2188.7105281850932</v>
      </c>
      <c r="C51" s="119">
        <v>1799.6353381511681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4"/>
        <v>3988.3458663362612</v>
      </c>
      <c r="AD51" s="85"/>
      <c r="AE51" s="91"/>
      <c r="AF51" s="65"/>
    </row>
    <row r="52" spans="1:32" x14ac:dyDescent="0.3">
      <c r="A52" s="239" t="s">
        <v>210</v>
      </c>
      <c r="B52" s="119">
        <v>125.47758418976868</v>
      </c>
      <c r="C52" s="119">
        <v>2.3412046682165033</v>
      </c>
      <c r="D52" s="119">
        <v>6.3792449086096006E-2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4"/>
        <v>127.88258130707128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3.7749136845883964</v>
      </c>
      <c r="C53" s="119">
        <v>3177.3647846713634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4"/>
        <v>3181.1396983559516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45047.114640155269</v>
      </c>
      <c r="C54" s="69">
        <f>C55+C61+C72+C80+C85+C91+C98+C103</f>
        <v>196.00336024738297</v>
      </c>
      <c r="D54" s="69">
        <f>D55+D61+D72+D80+D85+D91+D98+D103</f>
        <v>330.98568810065626</v>
      </c>
      <c r="E54" s="144">
        <f t="shared" ref="E54:M54" si="6">E55+E61+E72+E80+E85+E91+E98+E103</f>
        <v>1602.5318858374999</v>
      </c>
      <c r="F54" s="144">
        <f t="shared" si="6"/>
        <v>0.72312780312499991</v>
      </c>
      <c r="G54" s="144">
        <f t="shared" si="6"/>
        <v>0</v>
      </c>
      <c r="H54" s="144">
        <f t="shared" si="6"/>
        <v>0</v>
      </c>
      <c r="I54" s="144">
        <f t="shared" si="6"/>
        <v>0</v>
      </c>
      <c r="J54" s="144">
        <f t="shared" si="6"/>
        <v>1191.8951394447461</v>
      </c>
      <c r="K54" s="144">
        <f t="shared" si="6"/>
        <v>0</v>
      </c>
      <c r="L54" s="144">
        <f t="shared" si="6"/>
        <v>0</v>
      </c>
      <c r="M54" s="144">
        <f t="shared" si="6"/>
        <v>0</v>
      </c>
      <c r="N54" s="144">
        <f t="shared" ref="N54:W54" si="7">N55+N61+N72+N80+N85+N91+N98+N103</f>
        <v>0</v>
      </c>
      <c r="O54" s="144">
        <f t="shared" si="7"/>
        <v>0</v>
      </c>
      <c r="P54" s="144">
        <f t="shared" si="7"/>
        <v>0</v>
      </c>
      <c r="Q54" s="144">
        <f t="shared" si="7"/>
        <v>0</v>
      </c>
      <c r="R54" s="144">
        <f t="shared" si="7"/>
        <v>0</v>
      </c>
      <c r="S54" s="144">
        <f t="shared" si="7"/>
        <v>0</v>
      </c>
      <c r="T54" s="144">
        <f t="shared" si="7"/>
        <v>7.61316541875E-4</v>
      </c>
      <c r="U54" s="144">
        <f t="shared" si="7"/>
        <v>133.49468750475</v>
      </c>
      <c r="V54" s="144">
        <f t="shared" si="7"/>
        <v>35.88054770250001</v>
      </c>
      <c r="W54" s="144">
        <f t="shared" si="7"/>
        <v>0.100084449375</v>
      </c>
      <c r="X54" s="144">
        <f t="shared" ref="X54:AB54" si="8">X55+X61+X72+X80+X85+X91+X98+X103</f>
        <v>1.1245443749999999E-6</v>
      </c>
      <c r="Y54" s="144">
        <f t="shared" si="8"/>
        <v>3.5760511124999998E-2</v>
      </c>
      <c r="Z54" s="144">
        <f t="shared" si="8"/>
        <v>7.4969624999999995E-7</v>
      </c>
      <c r="AA54" s="144">
        <f t="shared" si="8"/>
        <v>0.90525822187499994</v>
      </c>
      <c r="AB54" s="144">
        <f t="shared" si="8"/>
        <v>97.370610786874991</v>
      </c>
      <c r="AC54" s="171">
        <f>AC55+AC61+AC72+AC80+AC85+AC91+AC98+AC103</f>
        <v>48637.041553955962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25412.238156796702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 t="shared" ref="AC55:AC60" si="9">SUM(B55:AB55)</f>
        <v>25412.238156796702</v>
      </c>
      <c r="AD55" s="85"/>
      <c r="AE55" s="91"/>
      <c r="AF55" s="129"/>
    </row>
    <row r="56" spans="1:32" x14ac:dyDescent="0.3">
      <c r="A56" s="104" t="s">
        <v>84</v>
      </c>
      <c r="B56" s="116">
        <v>14438.746238400003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 t="shared" si="9"/>
        <v>14438.746238400003</v>
      </c>
      <c r="AD56" s="85"/>
      <c r="AE56" s="91"/>
      <c r="AF56" s="56"/>
    </row>
    <row r="57" spans="1:32" x14ac:dyDescent="0.3">
      <c r="A57" s="105" t="s">
        <v>85</v>
      </c>
      <c r="B57" s="116">
        <v>2611.6921709286503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 t="shared" si="9"/>
        <v>2611.6921709286503</v>
      </c>
      <c r="AD57" s="85"/>
      <c r="AE57" s="91"/>
      <c r="AF57" s="56"/>
    </row>
    <row r="58" spans="1:32" x14ac:dyDescent="0.3">
      <c r="A58" s="105" t="s">
        <v>86</v>
      </c>
      <c r="B58" s="116">
        <v>440.370226307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 t="shared" si="9"/>
        <v>440.370226307</v>
      </c>
      <c r="AD58" s="85"/>
      <c r="AE58" s="91"/>
      <c r="AF58" s="56"/>
    </row>
    <row r="59" spans="1:32" x14ac:dyDescent="0.3">
      <c r="A59" s="105" t="s">
        <v>87</v>
      </c>
      <c r="B59" s="116">
        <v>7921.4295211610488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 t="shared" si="9"/>
        <v>7921.4295211610488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 t="shared" si="9"/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2491.3729029885153</v>
      </c>
      <c r="C61" s="129">
        <f>SUM(C62:C71)</f>
        <v>193.44738108738298</v>
      </c>
      <c r="D61" s="129">
        <f>SUM(D62:D71)</f>
        <v>330.88535999999999</v>
      </c>
      <c r="E61" s="14">
        <f>SUM(E62:E71)</f>
        <v>1602.2994799999999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4618.0051240758976</v>
      </c>
      <c r="AD61" s="85"/>
      <c r="AE61" s="91"/>
      <c r="AF61" s="129"/>
    </row>
    <row r="62" spans="1:32" x14ac:dyDescent="0.3">
      <c r="A62" s="104" t="s">
        <v>90</v>
      </c>
      <c r="B62" s="116">
        <v>640.57831448160016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10">SUM(B62:AB62)</f>
        <v>640.57831448160016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143.545995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10"/>
        <v>143.545995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10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187.33936500000002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10"/>
        <v>187.33936500000002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10"/>
        <v>0</v>
      </c>
      <c r="AD66" s="85"/>
      <c r="AE66" s="91"/>
      <c r="AF66" s="56"/>
    </row>
    <row r="67" spans="1:32" x14ac:dyDescent="0.3">
      <c r="A67" s="104" t="s">
        <v>95</v>
      </c>
      <c r="B67" s="116">
        <v>164.82000000000002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10"/>
        <v>164.82000000000002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10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1645.9545885069149</v>
      </c>
      <c r="C69" s="95">
        <v>193.44738108738298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10"/>
        <v>1839.401969594298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1602.2994799999999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10"/>
        <v>1602.2994799999999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10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16900.008299999998</v>
      </c>
      <c r="C72" s="129">
        <f>SUM(C73:C79)</f>
        <v>2.5559791600000001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132.6</v>
      </c>
      <c r="V72" s="60">
        <f>SUM(V73:V79)</f>
        <v>35.381250000000009</v>
      </c>
      <c r="W72" s="125"/>
      <c r="X72" s="125"/>
      <c r="Y72" s="125"/>
      <c r="Z72" s="125"/>
      <c r="AA72" s="125"/>
      <c r="AB72" s="125"/>
      <c r="AC72" s="14">
        <f>SUM(AC73:AC79)</f>
        <v>17070.545529159997</v>
      </c>
      <c r="AD72" s="85"/>
      <c r="AE72" s="91"/>
      <c r="AF72" s="129"/>
    </row>
    <row r="73" spans="1:32" x14ac:dyDescent="0.3">
      <c r="A73" s="104" t="s">
        <v>101</v>
      </c>
      <c r="B73" s="221">
        <v>16599.152989999999</v>
      </c>
      <c r="C73" s="95">
        <v>2.5559791600000001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11">SUM(B73:AB73)</f>
        <v>16601.708969159998</v>
      </c>
      <c r="AD73" s="85"/>
      <c r="AE73" s="91"/>
      <c r="AF73" s="56"/>
    </row>
    <row r="74" spans="1:32" x14ac:dyDescent="0.3">
      <c r="A74" s="104" t="s">
        <v>102</v>
      </c>
      <c r="B74" s="116">
        <v>186.3861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11"/>
        <v>186.3861</v>
      </c>
      <c r="AD74" s="85"/>
      <c r="AE74" s="91"/>
      <c r="AF74" s="56"/>
    </row>
    <row r="75" spans="1:32" x14ac:dyDescent="0.3">
      <c r="A75" s="104" t="s">
        <v>103</v>
      </c>
      <c r="B75" s="116">
        <v>40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132.6</v>
      </c>
      <c r="V75" s="60">
        <v>35.381250000000009</v>
      </c>
      <c r="W75" s="60"/>
      <c r="X75" s="60"/>
      <c r="Y75" s="60"/>
      <c r="Z75" s="60"/>
      <c r="AA75" s="60"/>
      <c r="AB75" s="22"/>
      <c r="AC75" s="147">
        <f t="shared" si="11"/>
        <v>207.98124999999999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11"/>
        <v>0</v>
      </c>
      <c r="AD76" s="85"/>
      <c r="AE76" s="91"/>
      <c r="AF76" s="56"/>
    </row>
    <row r="77" spans="1:32" x14ac:dyDescent="0.3">
      <c r="A77" s="104" t="s">
        <v>105</v>
      </c>
      <c r="B77" s="116">
        <v>74.46920999999999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11"/>
        <v>74.46920999999999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11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11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202.79523679408402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202.79523679408402</v>
      </c>
      <c r="AD80" s="85"/>
      <c r="AE80" s="91"/>
      <c r="AF80" s="70"/>
    </row>
    <row r="81" spans="1:32" x14ac:dyDescent="0.3">
      <c r="A81" s="104" t="s">
        <v>109</v>
      </c>
      <c r="B81" s="95">
        <v>173.63349537564801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 t="shared" ref="AC81:AC90" si="12">SUM(B81:AB81)</f>
        <v>173.63349537564801</v>
      </c>
      <c r="AD81" s="85"/>
      <c r="AE81" s="91"/>
      <c r="AF81" s="56"/>
    </row>
    <row r="82" spans="1:32" x14ac:dyDescent="0.3">
      <c r="A82" s="104" t="s">
        <v>110</v>
      </c>
      <c r="B82" s="119">
        <v>29.161741418435994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 t="shared" si="12"/>
        <v>29.161741418435994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 t="shared" si="12"/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 t="shared" si="12"/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13">SUM(C86:C90)</f>
        <v>0</v>
      </c>
      <c r="D85" s="54">
        <f t="shared" si="13"/>
        <v>0.10032810065625</v>
      </c>
      <c r="E85" s="166">
        <f t="shared" si="13"/>
        <v>0.23240583749999999</v>
      </c>
      <c r="F85" s="167">
        <f t="shared" si="13"/>
        <v>0</v>
      </c>
      <c r="G85" s="166">
        <f t="shared" si="13"/>
        <v>0</v>
      </c>
      <c r="H85" s="166">
        <f t="shared" si="13"/>
        <v>0</v>
      </c>
      <c r="I85" s="166">
        <f t="shared" si="13"/>
        <v>0</v>
      </c>
      <c r="J85" s="166">
        <f t="shared" si="13"/>
        <v>0</v>
      </c>
      <c r="K85" s="166">
        <f t="shared" si="13"/>
        <v>0</v>
      </c>
      <c r="L85" s="166">
        <f t="shared" si="13"/>
        <v>0</v>
      </c>
      <c r="M85" s="166">
        <f t="shared" si="13"/>
        <v>0</v>
      </c>
      <c r="N85" s="166">
        <f t="shared" ref="N85:AB85" si="14">SUM(N86:N90)</f>
        <v>0</v>
      </c>
      <c r="O85" s="166">
        <f t="shared" si="14"/>
        <v>0</v>
      </c>
      <c r="P85" s="166">
        <f t="shared" si="14"/>
        <v>0</v>
      </c>
      <c r="Q85" s="167">
        <f t="shared" si="14"/>
        <v>0</v>
      </c>
      <c r="R85" s="166">
        <f t="shared" si="14"/>
        <v>0</v>
      </c>
      <c r="S85" s="166">
        <f t="shared" si="14"/>
        <v>0</v>
      </c>
      <c r="T85" s="166">
        <f t="shared" si="14"/>
        <v>7.61316541875E-4</v>
      </c>
      <c r="U85" s="166">
        <f t="shared" si="14"/>
        <v>0.89468750474999992</v>
      </c>
      <c r="V85" s="166">
        <f t="shared" si="14"/>
        <v>0.4992977025</v>
      </c>
      <c r="W85" s="166">
        <f t="shared" si="14"/>
        <v>0.100084449375</v>
      </c>
      <c r="X85" s="166">
        <f t="shared" si="14"/>
        <v>1.1245443749999999E-6</v>
      </c>
      <c r="Y85" s="166">
        <f t="shared" si="14"/>
        <v>3.5760511124999998E-2</v>
      </c>
      <c r="Z85" s="167">
        <f t="shared" si="14"/>
        <v>7.4969624999999995E-7</v>
      </c>
      <c r="AA85" s="166">
        <f t="shared" si="14"/>
        <v>0.90525822187499994</v>
      </c>
      <c r="AB85" s="164">
        <f t="shared" si="14"/>
        <v>0.44044654687499996</v>
      </c>
      <c r="AC85" s="164">
        <f t="shared" si="12"/>
        <v>3.2090320654387496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0.10032810065625</v>
      </c>
      <c r="E86" s="132">
        <v>0.23240583749999999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>
        <v>7.61316541875E-4</v>
      </c>
      <c r="U86" s="23">
        <v>0.89468750474999992</v>
      </c>
      <c r="V86" s="23">
        <v>0.4992977025</v>
      </c>
      <c r="W86" s="23">
        <v>0.100084449375</v>
      </c>
      <c r="X86" s="23">
        <v>1.1245443749999999E-6</v>
      </c>
      <c r="Y86" s="60">
        <f>35760.511125/1000000</f>
        <v>3.5760511124999998E-2</v>
      </c>
      <c r="Z86" s="23">
        <v>7.4969624999999995E-7</v>
      </c>
      <c r="AA86" s="23">
        <v>0.90525822187499994</v>
      </c>
      <c r="AB86" s="23">
        <v>0.44044654687499996</v>
      </c>
      <c r="AC86" s="147">
        <f t="shared" si="12"/>
        <v>3.2090320654387496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121"/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3"/>
      <c r="V87" s="23"/>
      <c r="W87" s="23"/>
      <c r="X87" s="23"/>
      <c r="Y87" s="23"/>
      <c r="Z87" s="23"/>
      <c r="AA87" s="23"/>
      <c r="AB87" s="23"/>
      <c r="AC87" s="147">
        <f t="shared" si="12"/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/>
      <c r="V88" s="23"/>
      <c r="W88" s="23"/>
      <c r="X88" s="23"/>
      <c r="Y88" s="23"/>
      <c r="Z88" s="23"/>
      <c r="AA88" s="23"/>
      <c r="AB88" s="23"/>
      <c r="AC88" s="147">
        <f t="shared" si="12"/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 t="shared" si="12"/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 t="shared" si="12"/>
        <v>0</v>
      </c>
      <c r="AD90" s="85"/>
      <c r="AE90" s="91"/>
      <c r="AF90" s="56"/>
    </row>
    <row r="91" spans="1:32" s="150" customFormat="1" ht="21.6" x14ac:dyDescent="0.3">
      <c r="A91" s="107" t="s">
        <v>119</v>
      </c>
      <c r="B91" s="54">
        <f>SUM(B92:B97)</f>
        <v>0</v>
      </c>
      <c r="C91" s="54">
        <f t="shared" ref="C91:M91" si="15">SUM(C92:C97)</f>
        <v>0</v>
      </c>
      <c r="D91" s="54">
        <f t="shared" si="15"/>
        <v>0</v>
      </c>
      <c r="E91" s="167">
        <f t="shared" si="15"/>
        <v>0</v>
      </c>
      <c r="F91" s="166">
        <f t="shared" si="15"/>
        <v>0.72312780312499991</v>
      </c>
      <c r="G91" s="167">
        <f t="shared" si="15"/>
        <v>0</v>
      </c>
      <c r="H91" s="166">
        <f t="shared" si="15"/>
        <v>0</v>
      </c>
      <c r="I91" s="166">
        <f t="shared" si="15"/>
        <v>0</v>
      </c>
      <c r="J91" s="166">
        <f t="shared" si="15"/>
        <v>1191.8951394447461</v>
      </c>
      <c r="K91" s="166">
        <f t="shared" si="15"/>
        <v>0</v>
      </c>
      <c r="L91" s="166">
        <f t="shared" si="15"/>
        <v>0</v>
      </c>
      <c r="M91" s="166">
        <f t="shared" si="15"/>
        <v>0</v>
      </c>
      <c r="N91" s="166">
        <f t="shared" ref="N91:AC91" si="16">SUM(N92:N97)</f>
        <v>0</v>
      </c>
      <c r="O91" s="166">
        <f t="shared" si="16"/>
        <v>0</v>
      </c>
      <c r="P91" s="166">
        <f t="shared" si="16"/>
        <v>0</v>
      </c>
      <c r="Q91" s="166">
        <f t="shared" si="16"/>
        <v>0</v>
      </c>
      <c r="R91" s="167">
        <f t="shared" si="16"/>
        <v>0</v>
      </c>
      <c r="S91" s="166">
        <f t="shared" si="16"/>
        <v>0</v>
      </c>
      <c r="T91" s="166">
        <f t="shared" si="16"/>
        <v>0</v>
      </c>
      <c r="U91" s="166">
        <f t="shared" si="16"/>
        <v>0</v>
      </c>
      <c r="V91" s="166">
        <f t="shared" si="16"/>
        <v>0</v>
      </c>
      <c r="W91" s="166">
        <f t="shared" si="16"/>
        <v>0</v>
      </c>
      <c r="X91" s="166">
        <f t="shared" si="16"/>
        <v>0</v>
      </c>
      <c r="Y91" s="167">
        <f t="shared" si="16"/>
        <v>0</v>
      </c>
      <c r="Z91" s="166">
        <f t="shared" si="16"/>
        <v>0</v>
      </c>
      <c r="AA91" s="166">
        <f t="shared" si="16"/>
        <v>0</v>
      </c>
      <c r="AB91" s="164">
        <f t="shared" si="16"/>
        <v>0</v>
      </c>
      <c r="AC91" s="14">
        <f t="shared" si="16"/>
        <v>1192.618267247871</v>
      </c>
      <c r="AD91" s="85"/>
      <c r="AE91" s="149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0.72312780312499991</v>
      </c>
      <c r="G92" s="20"/>
      <c r="H92" s="20"/>
      <c r="I92" s="20"/>
      <c r="J92" s="20">
        <v>1191.8951394447461</v>
      </c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7">SUM(B92:AB92)</f>
        <v>1192.618267247871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7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7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7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7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7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8">SUM(C99:C102)</f>
        <v>0</v>
      </c>
      <c r="D98" s="71">
        <f t="shared" si="18"/>
        <v>0</v>
      </c>
      <c r="E98" s="179">
        <f t="shared" si="18"/>
        <v>0</v>
      </c>
      <c r="F98" s="166">
        <f t="shared" si="18"/>
        <v>0</v>
      </c>
      <c r="G98" s="183">
        <f t="shared" si="18"/>
        <v>0</v>
      </c>
      <c r="H98" s="166">
        <f t="shared" si="18"/>
        <v>0</v>
      </c>
      <c r="I98" s="166">
        <f t="shared" si="18"/>
        <v>0</v>
      </c>
      <c r="J98" s="166">
        <f t="shared" si="18"/>
        <v>0</v>
      </c>
      <c r="K98" s="166">
        <f t="shared" si="18"/>
        <v>0</v>
      </c>
      <c r="L98" s="166">
        <f t="shared" si="18"/>
        <v>0</v>
      </c>
      <c r="N98" s="166">
        <f t="shared" ref="N98:AC98" si="19">SUM(N99:N102)</f>
        <v>0</v>
      </c>
      <c r="O98" s="166">
        <f t="shared" si="19"/>
        <v>0</v>
      </c>
      <c r="P98" s="166">
        <f t="shared" si="19"/>
        <v>0</v>
      </c>
      <c r="Q98" s="166">
        <f t="shared" si="19"/>
        <v>0</v>
      </c>
      <c r="R98" s="166">
        <f t="shared" si="19"/>
        <v>0</v>
      </c>
      <c r="S98" s="166">
        <f t="shared" si="19"/>
        <v>0</v>
      </c>
      <c r="T98" s="166">
        <f t="shared" si="19"/>
        <v>0</v>
      </c>
      <c r="U98" s="166">
        <f t="shared" si="19"/>
        <v>0</v>
      </c>
      <c r="V98" s="166">
        <f t="shared" si="19"/>
        <v>0</v>
      </c>
      <c r="W98" s="166">
        <f t="shared" si="19"/>
        <v>0</v>
      </c>
      <c r="X98" s="166">
        <f t="shared" si="19"/>
        <v>0</v>
      </c>
      <c r="Y98" s="166">
        <f t="shared" si="19"/>
        <v>0</v>
      </c>
      <c r="Z98" s="166">
        <f t="shared" si="19"/>
        <v>0</v>
      </c>
      <c r="AA98" s="166">
        <f t="shared" si="19"/>
        <v>0</v>
      </c>
      <c r="AB98" s="180">
        <f t="shared" si="19"/>
        <v>96.930164239999996</v>
      </c>
      <c r="AC98" s="14">
        <f t="shared" si="19"/>
        <v>96.930164239999996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95"/>
      <c r="E99" s="147"/>
      <c r="F99" s="23"/>
      <c r="G99" s="23"/>
      <c r="H99" s="23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60"/>
      <c r="U99" s="60"/>
      <c r="V99" s="60"/>
      <c r="W99" s="60"/>
      <c r="X99" s="60"/>
      <c r="Y99" s="60"/>
      <c r="Z99" s="60"/>
      <c r="AA99" s="60"/>
      <c r="AB99" s="60">
        <v>96.930164239999996</v>
      </c>
      <c r="AC99" s="147">
        <f>SUM(B99:AB99)</f>
        <v>96.930164239999996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95"/>
      <c r="E100" s="132"/>
      <c r="F100" s="23"/>
      <c r="G100" s="23"/>
      <c r="H100" s="23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60"/>
      <c r="U100" s="60"/>
      <c r="V100" s="60"/>
      <c r="W100" s="60"/>
      <c r="X100" s="60"/>
      <c r="Y100" s="60"/>
      <c r="Z100" s="60"/>
      <c r="AA100" s="60"/>
      <c r="AB100" s="60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121"/>
      <c r="E101" s="132"/>
      <c r="F101" s="23"/>
      <c r="G101" s="23"/>
      <c r="H101" s="23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3"/>
      <c r="V101" s="23"/>
      <c r="X101"/>
      <c r="Z101" s="73"/>
      <c r="AB101" s="23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40.700043575973673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40.700043575973673</v>
      </c>
      <c r="AD103" s="85"/>
      <c r="AE103" s="91"/>
      <c r="AF103" s="71"/>
    </row>
    <row r="104" spans="1:32" x14ac:dyDescent="0.3">
      <c r="A104" s="104" t="s">
        <v>132</v>
      </c>
      <c r="B104" s="95">
        <v>40.700043575973673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20">SUM(B104:AB104)</f>
        <v>40.700043575973673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20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20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-199920.43766174681</v>
      </c>
      <c r="C107" s="69">
        <f>C108+C130+C149+C161</f>
        <v>91046.289591020963</v>
      </c>
      <c r="D107" s="69">
        <f>D108+D130+D149+D161</f>
        <v>24740.732525443589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20"/>
        <v>-84133.41554528226</v>
      </c>
      <c r="AD107" s="192"/>
      <c r="AE107" s="91"/>
      <c r="AF107" s="69">
        <f>AF108+AF130+AF161+AF149</f>
        <v>6.25</v>
      </c>
    </row>
    <row r="108" spans="1:32" x14ac:dyDescent="0.3">
      <c r="A108" s="126" t="s">
        <v>136</v>
      </c>
      <c r="B108" s="135"/>
      <c r="C108" s="167">
        <f>C109+C119</f>
        <v>89501.197591020958</v>
      </c>
      <c r="D108" s="167">
        <f>D109+D119</f>
        <v>5487.5283483109451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20"/>
        <v>94988.725939331896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73145.862161081852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20"/>
        <v>73145.862161081852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69435.763389582571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20"/>
        <v>69435.763389582571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20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1015.08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20"/>
        <v>1015.08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1171.8900000000001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20"/>
        <v>1171.8900000000001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20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868.11933599999998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20"/>
        <v>868.11933599999998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329.24919999999997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20"/>
        <v>329.24919999999997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325.76023549927601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20"/>
        <v>325.76023549927601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20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16355.335429939112</v>
      </c>
      <c r="D119" s="211">
        <f>SUM(D120:D129)</f>
        <v>5487.5283483109451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20"/>
        <v>21842.863778250059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9984.9626794308315</v>
      </c>
      <c r="D120" s="206">
        <v>4781.803384747921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20"/>
        <v>14766.766064178752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20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12.37</v>
      </c>
      <c r="D122" s="206">
        <v>28.9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20"/>
        <v>41.269999999999996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13.46</v>
      </c>
      <c r="D123" s="206">
        <v>21.67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20"/>
        <v>35.130000000000003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20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82.397616279999994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20"/>
        <v>82.397616279999994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30.940349999999992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20"/>
        <v>30.940349999999992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4877.8055526737589</v>
      </c>
      <c r="D127" s="206">
        <v>399.62837198957794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20"/>
        <v>5277.4339246633372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1353.3992315545204</v>
      </c>
      <c r="D128" s="115">
        <v>255.52659157344658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20"/>
        <v>1608.9258231279669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20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-196613.63341871032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20"/>
        <v>-196613.63341871032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-195690.10650775951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-195690.10650775951</v>
      </c>
      <c r="AD131" s="85"/>
      <c r="AE131" s="91"/>
      <c r="AF131" s="54"/>
    </row>
    <row r="132" spans="1:32" x14ac:dyDescent="0.3">
      <c r="A132" s="128" t="s">
        <v>160</v>
      </c>
      <c r="B132" s="219">
        <v>-195043.77518124451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21">SUM(B132:AB132)</f>
        <v>-195043.77518124451</v>
      </c>
      <c r="AD132" s="85"/>
      <c r="AE132" s="91"/>
      <c r="AF132" s="56"/>
    </row>
    <row r="133" spans="1:32" x14ac:dyDescent="0.3">
      <c r="A133" s="128" t="s">
        <v>161</v>
      </c>
      <c r="B133" s="219">
        <v>-646.33132651500057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21"/>
        <v>-646.33132651500057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-12707.940676909351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-12707.940676909351</v>
      </c>
      <c r="AD134" s="85"/>
      <c r="AE134" s="91"/>
      <c r="AF134" s="54"/>
    </row>
    <row r="135" spans="1:32" x14ac:dyDescent="0.3">
      <c r="A135" s="128" t="s">
        <v>163</v>
      </c>
      <c r="B135" s="207">
        <v>-15039.442549672265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21"/>
        <v>-15039.442549672265</v>
      </c>
      <c r="AD135" s="85"/>
      <c r="AE135" s="91"/>
      <c r="AF135" s="56"/>
    </row>
    <row r="136" spans="1:32" x14ac:dyDescent="0.3">
      <c r="A136" s="128" t="s">
        <v>164</v>
      </c>
      <c r="B136" s="207">
        <v>2331.5018727629144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21"/>
        <v>2331.5018727629144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11287.133685457593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11287.133685457593</v>
      </c>
      <c r="AD137" s="85"/>
      <c r="AE137" s="91"/>
      <c r="AF137" s="54"/>
    </row>
    <row r="138" spans="1:32" x14ac:dyDescent="0.3">
      <c r="A138" s="128" t="s">
        <v>166</v>
      </c>
      <c r="B138" s="208">
        <v>-586.92999999999995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21"/>
        <v>-586.92999999999995</v>
      </c>
      <c r="AD138" s="85"/>
      <c r="AE138" s="91"/>
      <c r="AF138" s="56"/>
    </row>
    <row r="139" spans="1:32" x14ac:dyDescent="0.3">
      <c r="A139" s="128" t="s">
        <v>167</v>
      </c>
      <c r="B139" s="208">
        <v>11874.063685457593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21"/>
        <v>11874.063685457593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21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21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428.89827170091451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428.89827170091451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21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428.89827170091451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21"/>
        <v>428.89827170091451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68.381808800000002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68.381808800000002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21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68.381808800000002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21"/>
        <v>68.381808800000002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1229.6600000000001</v>
      </c>
      <c r="C149" s="199">
        <f>C150+C160</f>
        <v>1545.0920000000001</v>
      </c>
      <c r="D149" s="200">
        <f>D150+D157+D158+D159+D160</f>
        <v>19253.204177132644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22">SUM(B149:AB149)</f>
        <v>22027.956177132644</v>
      </c>
      <c r="AD149" s="85"/>
      <c r="AE149" s="91"/>
      <c r="AF149" s="54">
        <f>AF150+AF155+AF156+AF157+AF158+AF159+AF160</f>
        <v>6.25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1380.7620000000002</v>
      </c>
      <c r="D150" s="116">
        <f>SUM(D151:D154)</f>
        <v>493.03300000000002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22"/>
        <v>1873.7950000000001</v>
      </c>
      <c r="AD150" s="85"/>
      <c r="AE150" s="91"/>
      <c r="AF150" s="119">
        <f>SUM(AF151:AF153)</f>
        <v>6.25</v>
      </c>
    </row>
    <row r="151" spans="1:32" ht="21.6" x14ac:dyDescent="0.3">
      <c r="A151" s="128" t="s">
        <v>179</v>
      </c>
      <c r="B151" s="116"/>
      <c r="C151" s="116">
        <v>713.69</v>
      </c>
      <c r="D151" s="116">
        <v>258.91000000000003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22"/>
        <v>972.60000000000014</v>
      </c>
      <c r="AD151" s="85"/>
      <c r="AE151" s="91"/>
      <c r="AF151" s="124">
        <v>2.4700000000000002</v>
      </c>
    </row>
    <row r="152" spans="1:32" ht="21.6" x14ac:dyDescent="0.3">
      <c r="A152" s="128" t="s">
        <v>180</v>
      </c>
      <c r="B152" s="116"/>
      <c r="C152" s="116">
        <v>609.67200000000003</v>
      </c>
      <c r="D152" s="116">
        <v>184.523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22"/>
        <v>794.19500000000005</v>
      </c>
      <c r="AD152" s="85"/>
      <c r="AE152" s="91"/>
      <c r="AF152" s="124">
        <v>3.4820000000000002</v>
      </c>
    </row>
    <row r="153" spans="1:32" ht="21.6" x14ac:dyDescent="0.3">
      <c r="A153" s="128" t="s">
        <v>181</v>
      </c>
      <c r="B153" s="116"/>
      <c r="C153" s="116">
        <v>57.4</v>
      </c>
      <c r="D153" s="116">
        <v>49.6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22"/>
        <v>107</v>
      </c>
      <c r="AD153" s="85"/>
      <c r="AE153" s="91"/>
      <c r="AF153" s="56">
        <v>0.29799999999999999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22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35.9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22"/>
        <v>35.9</v>
      </c>
      <c r="AD155" s="85"/>
      <c r="AE155" s="91"/>
      <c r="AF155" s="56"/>
    </row>
    <row r="156" spans="1:32" x14ac:dyDescent="0.3">
      <c r="A156" s="127" t="s">
        <v>184</v>
      </c>
      <c r="B156" s="116">
        <v>1193.76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22"/>
        <v>1193.76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10764.558000000001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22"/>
        <v>10764.558000000001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5240.6809999999996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22"/>
        <v>5240.6809999999996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2754.9321771326436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22"/>
        <v>2754.9321771326436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164.33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22"/>
        <v>164.33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-4536.4642430364956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-4536.4642430364956</v>
      </c>
      <c r="AD161" s="85"/>
      <c r="AE161" s="91"/>
      <c r="AF161" s="56"/>
    </row>
    <row r="162" spans="1:32" x14ac:dyDescent="0.3">
      <c r="A162" s="127" t="s">
        <v>190</v>
      </c>
      <c r="B162" s="116">
        <v>-4536.4642430364956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-4536.4642430364956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663.88658686365125</v>
      </c>
      <c r="C164" s="69">
        <f>C165+C169+C170+C173+C176</f>
        <v>28105.415667632762</v>
      </c>
      <c r="D164" s="69">
        <f>D165+D169+D170+D173+D176</f>
        <v>3987.1279302908188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32756.430184787234</v>
      </c>
      <c r="AD164" s="85"/>
      <c r="AE164" s="91"/>
      <c r="AF164" s="69">
        <f>AF165+AF169+AF170+AF173+AF176</f>
        <v>1.7362043631635604</v>
      </c>
    </row>
    <row r="165" spans="1:32" ht="26.25" customHeight="1" x14ac:dyDescent="0.3">
      <c r="A165" s="112" t="s">
        <v>193</v>
      </c>
      <c r="B165" s="121"/>
      <c r="C165" s="70">
        <f>C166+C167+C168</f>
        <v>10753.565225923212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10753.565225923212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5314.0826904704827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5314.0826904704827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2084.9080075953329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2084.9080075953329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3354.5745278573954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3354.5745278573954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101.22339820000001</v>
      </c>
      <c r="D169" s="70">
        <v>71.850537099999997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173.07393530000002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663.88658686365125</v>
      </c>
      <c r="C170" s="70">
        <f>C171+C172</f>
        <v>890.48180910078156</v>
      </c>
      <c r="D170" s="70">
        <f>D171+D172</f>
        <v>195.25140688302983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1749.6198028474626</v>
      </c>
      <c r="AD170" s="85"/>
      <c r="AE170" s="91"/>
      <c r="AF170" s="129">
        <f>AF171+AF172</f>
        <v>1.7362043631635604</v>
      </c>
    </row>
    <row r="171" spans="1:32" ht="21.6" x14ac:dyDescent="0.3">
      <c r="A171" s="128" t="s">
        <v>199</v>
      </c>
      <c r="B171" s="116">
        <v>27.123090940000004</v>
      </c>
      <c r="C171" s="116">
        <v>7.4131155840000004E-2</v>
      </c>
      <c r="D171" s="116">
        <v>0.78049919999999995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23">SUM(B171:AB171)</f>
        <v>27.977721295840006</v>
      </c>
      <c r="AD171" s="85"/>
      <c r="AE171" s="91"/>
      <c r="AF171" s="56"/>
    </row>
    <row r="172" spans="1:32" x14ac:dyDescent="0.3">
      <c r="A172" s="128" t="s">
        <v>200</v>
      </c>
      <c r="B172" s="116">
        <v>636.76349592365125</v>
      </c>
      <c r="C172" s="95">
        <v>890.40767794494161</v>
      </c>
      <c r="D172" s="95">
        <v>194.47090768302982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23"/>
        <v>1721.6420815516226</v>
      </c>
      <c r="AD172" s="85"/>
      <c r="AE172" s="91"/>
      <c r="AF172" s="56">
        <v>1.7362043631635604</v>
      </c>
    </row>
    <row r="173" spans="1:32" x14ac:dyDescent="0.3">
      <c r="A173" s="126" t="s">
        <v>201</v>
      </c>
      <c r="B173" s="121"/>
      <c r="C173" s="129">
        <f>SUM(C174:C175)</f>
        <v>16360.14523440877</v>
      </c>
      <c r="D173" s="129">
        <f>SUM(D174:D175)</f>
        <v>3720.025986307789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23"/>
        <v>20080.171220716558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4920.702382227435</v>
      </c>
      <c r="D174" s="95">
        <v>3720.025986307789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23"/>
        <v>8640.7283685352231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11439.442852181335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23"/>
        <v>11439.442852181335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23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4">B9+B54+B107+B164</f>
        <v>224329.11808430089</v>
      </c>
      <c r="C177" s="11">
        <f t="shared" si="24"/>
        <v>145781.65447645681</v>
      </c>
      <c r="D177" s="11">
        <f t="shared" si="24"/>
        <v>32541.263744840486</v>
      </c>
      <c r="E177" s="11">
        <f t="shared" si="24"/>
        <v>1602.5318858374999</v>
      </c>
      <c r="F177" s="11">
        <f t="shared" si="24"/>
        <v>0.72312780312499991</v>
      </c>
      <c r="G177" s="11">
        <f t="shared" si="24"/>
        <v>0</v>
      </c>
      <c r="H177" s="11">
        <f t="shared" si="24"/>
        <v>0</v>
      </c>
      <c r="I177" s="11">
        <f t="shared" si="24"/>
        <v>0</v>
      </c>
      <c r="J177" s="11">
        <f t="shared" si="24"/>
        <v>1191.8951394447461</v>
      </c>
      <c r="K177" s="11">
        <f t="shared" si="24"/>
        <v>0</v>
      </c>
      <c r="L177" s="11">
        <f t="shared" si="24"/>
        <v>0</v>
      </c>
      <c r="M177" s="11">
        <f>M164+M107+M54+M9</f>
        <v>0</v>
      </c>
      <c r="N177" s="11">
        <f t="shared" ref="N177:AC177" si="25">N9+N54+N107+N164</f>
        <v>0</v>
      </c>
      <c r="O177" s="11">
        <f t="shared" si="25"/>
        <v>0</v>
      </c>
      <c r="P177" s="11">
        <f t="shared" si="25"/>
        <v>0</v>
      </c>
      <c r="Q177" s="11">
        <f t="shared" si="25"/>
        <v>0</v>
      </c>
      <c r="R177" s="11">
        <f t="shared" si="25"/>
        <v>0</v>
      </c>
      <c r="S177" s="11">
        <f t="shared" si="25"/>
        <v>0</v>
      </c>
      <c r="T177" s="11">
        <f t="shared" si="25"/>
        <v>7.61316541875E-4</v>
      </c>
      <c r="U177" s="11">
        <f t="shared" si="25"/>
        <v>133.49468750475</v>
      </c>
      <c r="V177" s="11">
        <f t="shared" si="25"/>
        <v>35.88054770250001</v>
      </c>
      <c r="W177" s="11">
        <f t="shared" si="25"/>
        <v>0.100084449375</v>
      </c>
      <c r="X177" s="11">
        <f t="shared" si="25"/>
        <v>1.1245443749999999E-6</v>
      </c>
      <c r="Y177" s="11">
        <f t="shared" si="25"/>
        <v>3.5760511124999998E-2</v>
      </c>
      <c r="Z177" s="11">
        <f t="shared" si="25"/>
        <v>7.4969624999999995E-7</v>
      </c>
      <c r="AA177" s="11">
        <f t="shared" si="25"/>
        <v>0.90525822187499994</v>
      </c>
      <c r="AB177" s="11">
        <f t="shared" si="25"/>
        <v>97.370610786874991</v>
      </c>
      <c r="AC177" s="11">
        <f t="shared" si="25"/>
        <v>405714.97417105088</v>
      </c>
      <c r="AD177" s="85"/>
      <c r="AE177" s="91"/>
      <c r="AF177" s="63">
        <f>AF164+AF107+AF54+AF9</f>
        <v>80.546007402004605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1647.752</v>
      </c>
      <c r="C179" s="142">
        <v>0.318</v>
      </c>
      <c r="D179" s="142">
        <v>12.026999999999999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1660.097</v>
      </c>
      <c r="AD179" s="85"/>
      <c r="AE179" s="91"/>
      <c r="AF179" s="67"/>
    </row>
    <row r="180" spans="1:32" x14ac:dyDescent="0.3">
      <c r="A180" s="38" t="s">
        <v>26</v>
      </c>
      <c r="B180" s="19">
        <v>1647.752</v>
      </c>
      <c r="C180" s="20">
        <v>0.318</v>
      </c>
      <c r="D180" s="20">
        <v>12.026999999999999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1660.097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27894.463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27894.463</v>
      </c>
      <c r="AD182" s="81"/>
      <c r="AE182" s="73"/>
      <c r="AF182" s="68"/>
    </row>
    <row r="183" spans="1:32" x14ac:dyDescent="0.3">
      <c r="A183" s="47"/>
      <c r="W183" s="48"/>
      <c r="X183" s="49"/>
      <c r="Z183" s="73"/>
    </row>
    <row r="184" spans="1:32" ht="15.6" x14ac:dyDescent="0.35">
      <c r="A184" s="50" t="s">
        <v>28</v>
      </c>
      <c r="B184" s="51" t="s">
        <v>29</v>
      </c>
      <c r="X184" s="52"/>
      <c r="Z184" s="73"/>
    </row>
    <row r="185" spans="1:32" x14ac:dyDescent="0.3">
      <c r="A185" s="47"/>
      <c r="X185"/>
      <c r="Y185" s="73"/>
    </row>
    <row r="186" spans="1:32" x14ac:dyDescent="0.3">
      <c r="A186" s="47"/>
      <c r="X186"/>
      <c r="Y186" s="73"/>
    </row>
    <row r="187" spans="1:32" x14ac:dyDescent="0.3">
      <c r="A187" s="47"/>
      <c r="X187"/>
      <c r="Y187" s="73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88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L27" sqref="L27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9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2.66406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2004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238241.81154578316</v>
      </c>
      <c r="C8" s="11">
        <f t="shared" si="0"/>
        <v>144473.81089941162</v>
      </c>
      <c r="D8" s="11">
        <f t="shared" si="0"/>
        <v>34071.647222378189</v>
      </c>
      <c r="E8" s="11">
        <f t="shared" si="0"/>
        <v>2285.8614852537498</v>
      </c>
      <c r="F8" s="11">
        <f t="shared" si="0"/>
        <v>1.060975671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1443.597917744366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7.9485888768749996E-4</v>
      </c>
      <c r="U8" s="11">
        <f t="shared" si="0"/>
        <v>0.93410595427499998</v>
      </c>
      <c r="V8" s="11">
        <f t="shared" si="0"/>
        <v>0.52129593225000004</v>
      </c>
      <c r="W8" s="11">
        <f t="shared" si="0"/>
        <v>0.1044940044375</v>
      </c>
      <c r="X8" s="11">
        <f t="shared" si="0"/>
        <v>1.1740899375000001E-6</v>
      </c>
      <c r="Y8" s="11">
        <f t="shared" si="0"/>
        <v>3.7336060012499998E-2</v>
      </c>
      <c r="Z8" s="11">
        <f t="shared" si="0"/>
        <v>7.8272662500000006E-7</v>
      </c>
      <c r="AA8" s="11">
        <f t="shared" si="0"/>
        <v>0.94514239968750002</v>
      </c>
      <c r="AB8" s="11">
        <f t="shared" si="0"/>
        <v>107.47235790218751</v>
      </c>
      <c r="AC8" s="11">
        <f>SUM(B8:AB8)</f>
        <v>420627.8055753106</v>
      </c>
      <c r="AD8" s="12">
        <f>AC9+AC54+AC108+AC149+AC164</f>
        <v>626816.97387848899</v>
      </c>
      <c r="AE8" s="77"/>
      <c r="AF8" s="12">
        <f>AF9+AF54+AF107+AF164</f>
        <v>77.494596356111543</v>
      </c>
    </row>
    <row r="9" spans="1:32" x14ac:dyDescent="0.3">
      <c r="A9" s="103" t="s">
        <v>82</v>
      </c>
      <c r="B9" s="69">
        <f>B10+B39</f>
        <v>388696.27126648295</v>
      </c>
      <c r="C9" s="69">
        <f>C10+C39</f>
        <v>25107.578450507885</v>
      </c>
      <c r="D9" s="69">
        <f>D10+D39</f>
        <v>3600.2665725784532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417404.1162895693</v>
      </c>
      <c r="AD9" s="85"/>
      <c r="AE9" s="91"/>
      <c r="AF9" s="151">
        <f>AF10+AF39</f>
        <v>71.706050880086082</v>
      </c>
    </row>
    <row r="10" spans="1:32" x14ac:dyDescent="0.3">
      <c r="A10" s="96" t="s">
        <v>43</v>
      </c>
      <c r="B10" s="129">
        <f>B11+B15+B29+B35</f>
        <v>375149.59954432142</v>
      </c>
      <c r="C10" s="129">
        <f>C11+C15+C29+C35</f>
        <v>3005.3270414430363</v>
      </c>
      <c r="D10" s="129">
        <f>D11+D15+D29+D35</f>
        <v>3586.6361019190972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381741.56268768356</v>
      </c>
      <c r="AD10" s="85"/>
      <c r="AE10" s="91"/>
      <c r="AF10" s="129">
        <f>AF11+AF15+AF29+AF35</f>
        <v>68.784529522868425</v>
      </c>
    </row>
    <row r="11" spans="1:32" x14ac:dyDescent="0.3">
      <c r="A11" s="97" t="s">
        <v>44</v>
      </c>
      <c r="B11" s="129">
        <f>B12+B13+B14</f>
        <v>159643.406798243</v>
      </c>
      <c r="C11" s="129">
        <f>C12+C13+C14</f>
        <v>147.12613540730493</v>
      </c>
      <c r="D11" s="129">
        <f>D12+D13+D14</f>
        <v>313.31290653384167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160103.84584018413</v>
      </c>
      <c r="AD11" s="85"/>
      <c r="AE11" s="91"/>
      <c r="AF11" s="129">
        <f>SUM(AF12:AF14)</f>
        <v>14.353463015344518</v>
      </c>
    </row>
    <row r="12" spans="1:32" x14ac:dyDescent="0.3">
      <c r="A12" s="98" t="s">
        <v>45</v>
      </c>
      <c r="B12" s="115">
        <v>125715.57598554</v>
      </c>
      <c r="C12" s="115">
        <v>124.63714695402217</v>
      </c>
      <c r="D12" s="115">
        <v>280.88076318484167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126121.09389567886</v>
      </c>
      <c r="AD12" s="85"/>
      <c r="AE12" s="91"/>
      <c r="AF12" s="55">
        <v>12.690506685901331</v>
      </c>
    </row>
    <row r="13" spans="1:32" x14ac:dyDescent="0.3">
      <c r="A13" s="98" t="s">
        <v>46</v>
      </c>
      <c r="B13" s="116">
        <v>11309.271385920638</v>
      </c>
      <c r="C13" s="116">
        <v>8.9263419114706313</v>
      </c>
      <c r="D13" s="116">
        <v>14.467311033356134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11332.665038865465</v>
      </c>
      <c r="AD13" s="85"/>
      <c r="AE13" s="91"/>
      <c r="AF13" s="56">
        <v>1.4080168394428776</v>
      </c>
    </row>
    <row r="14" spans="1:32" ht="21.6" x14ac:dyDescent="0.3">
      <c r="A14" s="98" t="s">
        <v>47</v>
      </c>
      <c r="B14" s="116">
        <v>22618.559426782376</v>
      </c>
      <c r="C14" s="116">
        <v>13.562646541812125</v>
      </c>
      <c r="D14" s="116">
        <v>17.964832315643864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22650.086905639833</v>
      </c>
      <c r="AD14" s="85"/>
      <c r="AE14" s="91"/>
      <c r="AF14" s="56">
        <v>0.25493949000030858</v>
      </c>
    </row>
    <row r="15" spans="1:32" x14ac:dyDescent="0.3">
      <c r="A15" s="97" t="s">
        <v>48</v>
      </c>
      <c r="B15" s="129">
        <f>SUM(B16:B28)</f>
        <v>51698.108173965265</v>
      </c>
      <c r="C15" s="129">
        <f>SUM(C16:C28)</f>
        <v>89.898339397696162</v>
      </c>
      <c r="D15" s="129">
        <f>SUM(D16:D28)</f>
        <v>128.3047742161088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51916.311287579068</v>
      </c>
      <c r="AD15" s="85"/>
      <c r="AE15" s="91"/>
      <c r="AF15" s="129">
        <f>SUM(AF16:AF28)</f>
        <v>1.2611860024614043</v>
      </c>
    </row>
    <row r="16" spans="1:32" x14ac:dyDescent="0.3">
      <c r="A16" s="98" t="s">
        <v>49</v>
      </c>
      <c r="B16" s="115">
        <v>2269.0166433472141</v>
      </c>
      <c r="C16" s="115">
        <v>1.707322386</v>
      </c>
      <c r="D16" s="115">
        <v>2.6714587327500001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2273.3954244659644</v>
      </c>
      <c r="AD16" s="85"/>
      <c r="AE16" s="91"/>
      <c r="AF16" s="56">
        <v>5.6717910939662143E-2</v>
      </c>
    </row>
    <row r="17" spans="1:32" x14ac:dyDescent="0.3">
      <c r="A17" s="98" t="s">
        <v>50</v>
      </c>
      <c r="B17" s="116">
        <v>1213.9885764613498</v>
      </c>
      <c r="C17" s="116">
        <v>0.94675461999999999</v>
      </c>
      <c r="D17" s="116">
        <v>1.5135009129999999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1216.4488319943498</v>
      </c>
      <c r="AD17" s="85"/>
      <c r="AE17" s="91"/>
      <c r="AF17" s="56">
        <v>1.7805448400934475E-2</v>
      </c>
    </row>
    <row r="18" spans="1:32" x14ac:dyDescent="0.3">
      <c r="A18" s="98" t="s">
        <v>51</v>
      </c>
      <c r="B18" s="116">
        <v>8828.5314658853385</v>
      </c>
      <c r="C18" s="116">
        <v>5.3934343399999998</v>
      </c>
      <c r="D18" s="116">
        <v>7.0508769155000008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8840.9757771408385</v>
      </c>
      <c r="AD18" s="85"/>
      <c r="AE18" s="91"/>
      <c r="AF18" s="56">
        <v>0.14458126709067845</v>
      </c>
    </row>
    <row r="19" spans="1:32" x14ac:dyDescent="0.3">
      <c r="A19" s="98" t="s">
        <v>52</v>
      </c>
      <c r="B19" s="116">
        <v>2239.1651644850594</v>
      </c>
      <c r="C19" s="116">
        <v>1.7447087000000001</v>
      </c>
      <c r="D19" s="116">
        <v>2.8003346854999998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2243.7102078705593</v>
      </c>
      <c r="AD19" s="85"/>
      <c r="AE19" s="91"/>
      <c r="AF19" s="56">
        <v>6.2155893163226922E-2</v>
      </c>
    </row>
    <row r="20" spans="1:32" x14ac:dyDescent="0.3">
      <c r="A20" s="98" t="s">
        <v>53</v>
      </c>
      <c r="B20" s="116">
        <v>3147.2622827948599</v>
      </c>
      <c r="C20" s="116">
        <v>35.759411267999994</v>
      </c>
      <c r="D20" s="116">
        <v>46.886956043999994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3229.9086501068596</v>
      </c>
      <c r="AD20" s="85"/>
      <c r="AE20" s="91"/>
      <c r="AF20" s="56">
        <v>0.56315597989731514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128.72524328923001</v>
      </c>
      <c r="C22" s="116">
        <v>7.8678040000000005E-2</v>
      </c>
      <c r="D22" s="116">
        <v>0.10245962650000001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128.90638095573001</v>
      </c>
      <c r="AD22" s="85"/>
      <c r="AE22" s="91"/>
      <c r="AF22" s="56">
        <v>3.9075307110250727E-4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10721.46928010625</v>
      </c>
      <c r="C24" s="116">
        <v>11.131289371696166</v>
      </c>
      <c r="D24" s="116">
        <v>19.517375227358784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10752.117944705305</v>
      </c>
      <c r="AD24" s="85"/>
      <c r="AE24" s="91"/>
      <c r="AF24" s="56">
        <v>0.11506901968336836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470.29900049973008</v>
      </c>
      <c r="C26" s="116">
        <v>0.54227451599999998</v>
      </c>
      <c r="D26" s="116">
        <v>1.0264481909999998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471.86772320673009</v>
      </c>
      <c r="AD26" s="85"/>
      <c r="AE26" s="91"/>
      <c r="AF26" s="56">
        <v>2.0839848553701372E-3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22679.65051709623</v>
      </c>
      <c r="C28" s="116">
        <v>32.594466156000003</v>
      </c>
      <c r="D28" s="116">
        <v>46.735363880500003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22758.980347132729</v>
      </c>
      <c r="AD28" s="85"/>
      <c r="AE28" s="91"/>
      <c r="AF28" s="56">
        <v>0.29922574535974644</v>
      </c>
    </row>
    <row r="29" spans="1:32" x14ac:dyDescent="0.3">
      <c r="A29" s="97" t="s">
        <v>62</v>
      </c>
      <c r="B29" s="129">
        <f>SUM(B30:B34)</f>
        <v>132310.6989190217</v>
      </c>
      <c r="C29" s="129">
        <f>SUM(C30:C34)</f>
        <v>450.26905681803476</v>
      </c>
      <c r="D29" s="129">
        <f>SUM(D30:D34)</f>
        <v>2839.1205199006467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135600.08849574038</v>
      </c>
      <c r="AD29" s="85"/>
      <c r="AE29" s="91"/>
      <c r="AF29" s="129">
        <f>SUM(AF30:AF34)</f>
        <v>18.436938366829835</v>
      </c>
    </row>
    <row r="30" spans="1:32" x14ac:dyDescent="0.3">
      <c r="A30" s="98" t="s">
        <v>63</v>
      </c>
      <c r="B30" s="116">
        <v>5358.3425978633159</v>
      </c>
      <c r="C30" s="95">
        <v>1.0331017722528253</v>
      </c>
      <c r="D30" s="116">
        <v>39.110281378142666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5398.4859810137114</v>
      </c>
      <c r="AD30" s="85"/>
      <c r="AE30" s="91"/>
      <c r="AF30" s="56">
        <v>7.5840656839541581E-2</v>
      </c>
    </row>
    <row r="31" spans="1:32" x14ac:dyDescent="0.3">
      <c r="A31" s="98" t="s">
        <v>64</v>
      </c>
      <c r="B31" s="116">
        <v>122851.66529825982</v>
      </c>
      <c r="C31" s="116">
        <v>440.19992409078191</v>
      </c>
      <c r="D31" s="116">
        <v>2598.9666987675037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125890.83192111809</v>
      </c>
      <c r="AD31" s="85"/>
      <c r="AE31" s="91"/>
      <c r="AF31" s="56">
        <v>18.195236057659621</v>
      </c>
    </row>
    <row r="32" spans="1:32" x14ac:dyDescent="0.3">
      <c r="A32" s="98" t="s">
        <v>65</v>
      </c>
      <c r="B32" s="116">
        <v>1771.02662370795</v>
      </c>
      <c r="C32" s="116">
        <v>2.824860927</v>
      </c>
      <c r="D32" s="116">
        <v>184.248028965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1958.0995135999499</v>
      </c>
      <c r="AD32" s="85"/>
      <c r="AE32" s="91"/>
      <c r="AF32" s="56">
        <v>4.1760904921770113E-2</v>
      </c>
    </row>
    <row r="33" spans="1:32" x14ac:dyDescent="0.3">
      <c r="A33" s="98" t="s">
        <v>66</v>
      </c>
      <c r="B33" s="116">
        <v>2329.6643991906303</v>
      </c>
      <c r="C33" s="116">
        <v>6.2111700279999997</v>
      </c>
      <c r="D33" s="116">
        <v>16.795510789999998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2352.6710800086307</v>
      </c>
      <c r="AD33" s="85"/>
      <c r="AE33" s="91"/>
      <c r="AF33" s="56">
        <v>0.12410074740890385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31497.385653091464</v>
      </c>
      <c r="C35" s="129">
        <f>SUM(C36:C38)</f>
        <v>2318.0335098200003</v>
      </c>
      <c r="D35" s="129">
        <f>SUM(D36:D38)</f>
        <v>305.89790126849999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34121.317064179966</v>
      </c>
      <c r="AD35" s="85"/>
      <c r="AE35" s="91"/>
      <c r="AF35" s="129">
        <f>SUM(AF36:AF38)</f>
        <v>34.732942138232666</v>
      </c>
    </row>
    <row r="36" spans="1:32" x14ac:dyDescent="0.3">
      <c r="A36" s="98" t="s">
        <v>69</v>
      </c>
      <c r="B36" s="116">
        <v>4590.1014452187592</v>
      </c>
      <c r="C36" s="116">
        <v>10.270881320000001</v>
      </c>
      <c r="D36" s="116">
        <v>2.1959784150000003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4602.5683049537593</v>
      </c>
      <c r="AD36" s="85"/>
      <c r="AE36" s="91"/>
      <c r="AF36" s="56">
        <v>2.3301467787586607</v>
      </c>
    </row>
    <row r="37" spans="1:32" x14ac:dyDescent="0.3">
      <c r="A37" s="98" t="s">
        <v>70</v>
      </c>
      <c r="B37" s="116">
        <v>20870.953254294156</v>
      </c>
      <c r="C37" s="116">
        <v>2285.4147436400003</v>
      </c>
      <c r="D37" s="116">
        <v>291.42185102299999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23447.789848957156</v>
      </c>
      <c r="AD37" s="85"/>
      <c r="AE37" s="91"/>
      <c r="AF37" s="56">
        <v>32.073375107334833</v>
      </c>
    </row>
    <row r="38" spans="1:32" x14ac:dyDescent="0.3">
      <c r="A38" s="98" t="s">
        <v>71</v>
      </c>
      <c r="B38" s="116">
        <v>6036.3309535785502</v>
      </c>
      <c r="C38" s="116">
        <v>22.347884860000004</v>
      </c>
      <c r="D38" s="116">
        <v>12.280071830499999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6070.9589102690497</v>
      </c>
      <c r="AD38" s="85"/>
      <c r="AE38" s="91"/>
      <c r="AF38" s="56">
        <v>0.32942025213917114</v>
      </c>
    </row>
    <row r="39" spans="1:32" ht="21.6" x14ac:dyDescent="0.3">
      <c r="A39" s="99" t="s">
        <v>72</v>
      </c>
      <c r="B39" s="129">
        <f>B40+B45</f>
        <v>13546.671722161538</v>
      </c>
      <c r="C39" s="129">
        <f>C40+C45</f>
        <v>22102.251409064847</v>
      </c>
      <c r="D39" s="129">
        <f>D40+D45</f>
        <v>13.630470659356179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35662.553601885746</v>
      </c>
      <c r="AD39" s="85"/>
      <c r="AE39" s="91"/>
      <c r="AF39" s="129">
        <f>AF40+AF45</f>
        <v>2.9215213572176526</v>
      </c>
    </row>
    <row r="40" spans="1:32" x14ac:dyDescent="0.3">
      <c r="A40" s="97" t="s">
        <v>73</v>
      </c>
      <c r="B40" s="129">
        <f>B41+B44</f>
        <v>82.105863289920009</v>
      </c>
      <c r="C40" s="129">
        <f>C41+C44</f>
        <v>2887.9056533376001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2970.01151662752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82.105863289920009</v>
      </c>
      <c r="C41" s="114">
        <v>2887.9056533376001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2970.01151662752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78.193898596800011</v>
      </c>
      <c r="C42" s="116">
        <v>2770.063515324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2848.2574139208</v>
      </c>
      <c r="AD42" s="85"/>
      <c r="AE42" s="91"/>
      <c r="AF42" s="56"/>
    </row>
    <row r="43" spans="1:32" x14ac:dyDescent="0.3">
      <c r="A43" s="101" t="s">
        <v>76</v>
      </c>
      <c r="B43" s="116">
        <v>3.9119646931199994</v>
      </c>
      <c r="C43" s="116">
        <v>117.84213801360001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121.75410270672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13464.565858871618</v>
      </c>
      <c r="C45" s="129">
        <f t="shared" ref="C45:D45" si="2">C46+C50</f>
        <v>19214.345755727249</v>
      </c>
      <c r="D45" s="129">
        <f t="shared" si="2"/>
        <v>13.630470659356179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32692.542085258225</v>
      </c>
      <c r="AD45" s="85"/>
      <c r="AE45" s="91"/>
      <c r="AF45" s="53">
        <f>SUM(AF46:AF53)</f>
        <v>2.9215213572176526</v>
      </c>
    </row>
    <row r="46" spans="1:32" x14ac:dyDescent="0.3">
      <c r="A46" s="98" t="s">
        <v>79</v>
      </c>
      <c r="B46" s="116">
        <v>11189.990665524729</v>
      </c>
      <c r="C46" s="116">
        <v>13820.51286125858</v>
      </c>
      <c r="D46" s="116">
        <v>13.562818137364006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25024.066344920673</v>
      </c>
      <c r="AD46" s="85"/>
      <c r="AE46" s="91"/>
      <c r="AF46" s="56"/>
    </row>
    <row r="47" spans="1:32" x14ac:dyDescent="0.3">
      <c r="A47" s="239" t="s">
        <v>206</v>
      </c>
      <c r="B47" s="119">
        <v>6616.7876562591555</v>
      </c>
      <c r="C47" s="119">
        <v>9865.4701083830769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16482.257764642232</v>
      </c>
      <c r="AD47" s="85"/>
      <c r="AE47" s="91"/>
      <c r="AF47" s="64"/>
    </row>
    <row r="48" spans="1:32" x14ac:dyDescent="0.3">
      <c r="A48" s="239" t="s">
        <v>207</v>
      </c>
      <c r="B48" s="119">
        <v>4495.8687313147993</v>
      </c>
      <c r="C48" s="119">
        <v>3891.524996418249</v>
      </c>
      <c r="D48" s="119">
        <v>13.562818137364006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8400.956545870411</v>
      </c>
      <c r="AD48" s="85"/>
      <c r="AE48" s="91"/>
      <c r="AF48" s="64">
        <v>2.9215213572176526</v>
      </c>
    </row>
    <row r="49" spans="1:32" x14ac:dyDescent="0.3">
      <c r="A49" s="239" t="s">
        <v>208</v>
      </c>
      <c r="B49" s="119">
        <v>77.334277950773568</v>
      </c>
      <c r="C49" s="119">
        <v>63.517756457253995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140.85203440802758</v>
      </c>
      <c r="AD49" s="85"/>
      <c r="AE49" s="91"/>
      <c r="AF49" s="64"/>
    </row>
    <row r="50" spans="1:32" x14ac:dyDescent="0.3">
      <c r="A50" s="102" t="s">
        <v>80</v>
      </c>
      <c r="B50" s="117">
        <v>2274.5751933468891</v>
      </c>
      <c r="C50" s="117">
        <v>5393.8328944686682</v>
      </c>
      <c r="D50" s="117">
        <v>6.7652521992172795E-2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7668.4757403375497</v>
      </c>
      <c r="AD50" s="85"/>
      <c r="AE50" s="91"/>
      <c r="AF50" s="64"/>
    </row>
    <row r="51" spans="1:32" x14ac:dyDescent="0.3">
      <c r="A51" s="239" t="s">
        <v>209</v>
      </c>
      <c r="B51" s="119">
        <v>2187.1613875466924</v>
      </c>
      <c r="C51" s="119">
        <v>2036.0440558424066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4223.2054433890989</v>
      </c>
      <c r="AD51" s="85"/>
      <c r="AE51" s="91"/>
      <c r="AF51" s="65"/>
    </row>
    <row r="52" spans="1:32" x14ac:dyDescent="0.3">
      <c r="A52" s="239" t="s">
        <v>210</v>
      </c>
      <c r="B52" s="119">
        <v>83.169376212085609</v>
      </c>
      <c r="C52" s="119">
        <v>1.5517725528946744</v>
      </c>
      <c r="D52" s="119">
        <v>6.7652521992172795E-2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84.788801286972458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4.2444295881109548</v>
      </c>
      <c r="C53" s="119">
        <v>3356.2370660733668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3360.4814956614778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53734.537052675834</v>
      </c>
      <c r="C54" s="69">
        <f>C55+C61+C72+C80+C85+C91+C98+C103</f>
        <v>198.12843908160889</v>
      </c>
      <c r="D54" s="69">
        <f>D55+D61+D72+D80+D85+D91+D98+D103</f>
        <v>330.37954839059063</v>
      </c>
      <c r="E54" s="144">
        <f t="shared" ref="E54:M54" si="4">E55+E61+E72+E80+E85+E91+E98+E103</f>
        <v>2285.8614852537498</v>
      </c>
      <c r="F54" s="144">
        <f t="shared" si="4"/>
        <v>1.060975671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1443.597917744366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7.9485888768749996E-4</v>
      </c>
      <c r="U54" s="144">
        <f t="shared" si="5"/>
        <v>0.93410595427499998</v>
      </c>
      <c r="V54" s="144">
        <f t="shared" si="5"/>
        <v>0.52129593225000004</v>
      </c>
      <c r="W54" s="144">
        <f t="shared" si="5"/>
        <v>0.1044940044375</v>
      </c>
      <c r="X54" s="144">
        <f t="shared" ref="X54:AC54" si="6">X55+X61+X72+X80+X85+X91+X98+X103</f>
        <v>1.1740899375000001E-6</v>
      </c>
      <c r="Y54" s="144">
        <f t="shared" si="6"/>
        <v>3.7336060012499998E-2</v>
      </c>
      <c r="Z54" s="144">
        <f t="shared" si="6"/>
        <v>7.8272662500000006E-7</v>
      </c>
      <c r="AA54" s="144">
        <f t="shared" si="6"/>
        <v>0.94514239968750002</v>
      </c>
      <c r="AB54" s="144">
        <f t="shared" si="6"/>
        <v>107.47235790218751</v>
      </c>
      <c r="AC54" s="171">
        <f t="shared" si="6"/>
        <v>58103.580947885712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32956.260367588475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32956.260367588475</v>
      </c>
      <c r="AD55" s="85"/>
      <c r="AE55" s="91"/>
      <c r="AF55" s="129"/>
    </row>
    <row r="56" spans="1:32" x14ac:dyDescent="0.3">
      <c r="A56" s="104" t="s">
        <v>84</v>
      </c>
      <c r="B56" s="116">
        <v>15134.717041576003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15134.717041576003</v>
      </c>
      <c r="AD56" s="85"/>
      <c r="AE56" s="91"/>
      <c r="AF56" s="56"/>
    </row>
    <row r="57" spans="1:32" x14ac:dyDescent="0.3">
      <c r="A57" s="105" t="s">
        <v>85</v>
      </c>
      <c r="B57" s="116">
        <v>2542.7085363087144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2542.7085363087144</v>
      </c>
      <c r="AD57" s="85"/>
      <c r="AE57" s="91"/>
      <c r="AF57" s="56"/>
    </row>
    <row r="58" spans="1:32" x14ac:dyDescent="0.3">
      <c r="A58" s="105" t="s">
        <v>86</v>
      </c>
      <c r="B58" s="116">
        <v>255.64079898120605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255.64079898120605</v>
      </c>
      <c r="AD58" s="85"/>
      <c r="AE58" s="91"/>
      <c r="AF58" s="56"/>
    </row>
    <row r="59" spans="1:32" x14ac:dyDescent="0.3">
      <c r="A59" s="105" t="s">
        <v>87</v>
      </c>
      <c r="B59" s="116">
        <v>15023.193990722548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15023.193990722548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2693.4706056906798</v>
      </c>
      <c r="C61" s="129">
        <f>SUM(C62:C71)</f>
        <v>195.42048740160888</v>
      </c>
      <c r="D61" s="129">
        <f>SUM(D62:D71)</f>
        <v>330.27480000000003</v>
      </c>
      <c r="E61" s="14">
        <f>SUM(E62:E71)</f>
        <v>2285.6188399999996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5504.7847330922887</v>
      </c>
      <c r="AD61" s="85"/>
      <c r="AE61" s="91"/>
      <c r="AF61" s="129"/>
    </row>
    <row r="62" spans="1:32" x14ac:dyDescent="0.3">
      <c r="A62" s="104" t="s">
        <v>90</v>
      </c>
      <c r="B62" s="116">
        <v>816.57753771594525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816.57753771594525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142.42981500000002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142.42981500000002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187.84498499999998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187.84498499999998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178.22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178.22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1658.6530679747348</v>
      </c>
      <c r="C69" s="95">
        <v>195.42048740160888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1854.0735553763436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2285.6188399999996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2285.6188399999996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17830.400290000001</v>
      </c>
      <c r="C72" s="129">
        <f>SUM(C73:C79)</f>
        <v>2.7079516800000003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0</v>
      </c>
      <c r="V72" s="60">
        <f>SUM(V73:V79)</f>
        <v>0</v>
      </c>
      <c r="W72" s="125"/>
      <c r="X72" s="125"/>
      <c r="Y72" s="125"/>
      <c r="Z72" s="125"/>
      <c r="AA72" s="125"/>
      <c r="AB72" s="125"/>
      <c r="AC72" s="14">
        <f>SUM(AC73:AC79)</f>
        <v>17833.108241680002</v>
      </c>
      <c r="AD72" s="85"/>
      <c r="AE72" s="91"/>
      <c r="AF72" s="129"/>
    </row>
    <row r="73" spans="1:32" x14ac:dyDescent="0.3">
      <c r="A73" s="104" t="s">
        <v>101</v>
      </c>
      <c r="B73" s="221">
        <v>17526.2503</v>
      </c>
      <c r="C73" s="95">
        <v>2.7079516800000003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17528.95825168</v>
      </c>
      <c r="AD73" s="85"/>
      <c r="AE73" s="91"/>
      <c r="AF73" s="56"/>
    </row>
    <row r="74" spans="1:32" x14ac:dyDescent="0.3">
      <c r="A74" s="104" t="s">
        <v>102</v>
      </c>
      <c r="B74" s="116">
        <v>238.70070000000001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238.70070000000001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0</v>
      </c>
      <c r="V75" s="60">
        <v>0</v>
      </c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65.449289999999991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65.449289999999991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206.37192576306418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206.37192576306418</v>
      </c>
      <c r="AD80" s="85"/>
      <c r="AE80" s="91"/>
      <c r="AF80" s="70"/>
    </row>
    <row r="81" spans="1:32" x14ac:dyDescent="0.3">
      <c r="A81" s="104" t="s">
        <v>109</v>
      </c>
      <c r="B81" s="95">
        <v>174.34064938828161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174.34064938828161</v>
      </c>
      <c r="AD81" s="85"/>
      <c r="AE81" s="91"/>
      <c r="AF81" s="56"/>
    </row>
    <row r="82" spans="1:32" x14ac:dyDescent="0.3">
      <c r="A82" s="104" t="s">
        <v>110</v>
      </c>
      <c r="B82" s="119">
        <v>32.031276374782585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32.031276374782585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0.10474839059062502</v>
      </c>
      <c r="E85" s="166">
        <f t="shared" si="9"/>
        <v>0.24264525375000004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7.9485888768749996E-4</v>
      </c>
      <c r="U85" s="166">
        <f t="shared" si="10"/>
        <v>0.93410595427499998</v>
      </c>
      <c r="V85" s="166">
        <f t="shared" si="10"/>
        <v>0.52129593225000004</v>
      </c>
      <c r="W85" s="166">
        <f t="shared" si="10"/>
        <v>0.1044940044375</v>
      </c>
      <c r="X85" s="166">
        <f t="shared" si="10"/>
        <v>1.1740899375000001E-6</v>
      </c>
      <c r="Y85" s="166">
        <f t="shared" si="10"/>
        <v>3.7336060012499998E-2</v>
      </c>
      <c r="Z85" s="167">
        <f t="shared" si="10"/>
        <v>7.8272662500000006E-7</v>
      </c>
      <c r="AA85" s="166">
        <f t="shared" si="10"/>
        <v>0.94514239968750002</v>
      </c>
      <c r="AB85" s="164">
        <f t="shared" si="10"/>
        <v>0.45985189218750006</v>
      </c>
      <c r="AC85" s="14">
        <f t="shared" si="10"/>
        <v>3.3504167028948748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0.10474839059062502</v>
      </c>
      <c r="E86" s="147">
        <v>0.24264525375000004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7.9485888768749996E-4</v>
      </c>
      <c r="U86" s="60">
        <v>0.93410595427499998</v>
      </c>
      <c r="V86" s="60">
        <v>0.52129593225000004</v>
      </c>
      <c r="W86" s="60">
        <v>0.1044940044375</v>
      </c>
      <c r="X86" s="60">
        <v>1.1740899375000001E-6</v>
      </c>
      <c r="Y86" s="60">
        <v>3.7336060012499998E-2</v>
      </c>
      <c r="Z86" s="60">
        <v>7.8272662500000006E-7</v>
      </c>
      <c r="AA86" s="60">
        <v>0.94514239968750002</v>
      </c>
      <c r="AB86" s="60">
        <v>0.45985189218750006</v>
      </c>
      <c r="AC86" s="147">
        <f>SUM(B86:AB86)</f>
        <v>3.3504167028948748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s="150" customFormat="1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1.060975671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1443.597917744366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1444.658893415366</v>
      </c>
      <c r="AD91" s="85"/>
      <c r="AE91" s="149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1.060975671</v>
      </c>
      <c r="G92" s="20"/>
      <c r="H92" s="20"/>
      <c r="I92" s="20"/>
      <c r="J92" s="20">
        <v>1443.597917744366</v>
      </c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1444.658893415366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107.01250601000001</v>
      </c>
      <c r="AC98" s="14">
        <f t="shared" si="15"/>
        <v>107.01250601000001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107.01250601000001</v>
      </c>
      <c r="AC99" s="147">
        <f>SUM(B99:AB99)</f>
        <v>107.01250601000001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48.033863633614487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48.033863633614487</v>
      </c>
      <c r="AD103" s="85"/>
      <c r="AE103" s="91"/>
      <c r="AF103" s="71"/>
    </row>
    <row r="104" spans="1:32" x14ac:dyDescent="0.3">
      <c r="A104" s="104" t="s">
        <v>132</v>
      </c>
      <c r="B104" s="95">
        <v>48.033863633614487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48.033863633614487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-204855.63830317848</v>
      </c>
      <c r="C107" s="69">
        <f>C108+C130+C149+C161</f>
        <v>90481.355782626095</v>
      </c>
      <c r="D107" s="69">
        <f>D108+D130+D149+D161</f>
        <v>26195.470893889833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-88178.811626662558</v>
      </c>
      <c r="AD107" s="192"/>
      <c r="AE107" s="91"/>
      <c r="AF107" s="69">
        <f>AF108+AF130+AF161+AF149</f>
        <v>4.0431829337770218</v>
      </c>
    </row>
    <row r="108" spans="1:32" x14ac:dyDescent="0.3">
      <c r="A108" s="126" t="s">
        <v>136</v>
      </c>
      <c r="B108" s="135"/>
      <c r="C108" s="167">
        <f>C109+C119</f>
        <v>89529.736113908424</v>
      </c>
      <c r="D108" s="167">
        <f>D109+D119</f>
        <v>5471.727064360196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95001.463178268619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72893.806913342298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72893.806913342298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69099.488168144715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69099.488168144715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1182.1600000000001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1182.1600000000001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1153.9000000000001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1153.9000000000001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818.47400000000005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818.47400000000005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303.58199999999999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303.58199999999999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336.20274519758237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336.20274519758237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16635.92920056613</v>
      </c>
      <c r="D119" s="211">
        <f>SUM(D120:D129)</f>
        <v>5471.727064360196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22107.656264926325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10075.414120198475</v>
      </c>
      <c r="D120" s="206">
        <v>4743.5602319229502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14818.974352121426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13.72</v>
      </c>
      <c r="D122" s="206">
        <v>30.22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43.94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13.13</v>
      </c>
      <c r="D123" s="206">
        <v>21.32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34.450000000000003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77.157996719999986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77.157996719999986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28.328411999999997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28.328411999999997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5014.071347122177</v>
      </c>
      <c r="D127" s="206">
        <v>410.12557671031146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5424.1969238324882</v>
      </c>
      <c r="AD127" s="85"/>
      <c r="AE127" s="91"/>
      <c r="AF127" s="56"/>
    </row>
    <row r="128" spans="1:32" x14ac:dyDescent="0.3">
      <c r="A128" s="128" t="s">
        <v>156</v>
      </c>
      <c r="B128" s="136"/>
      <c r="C128" s="124">
        <v>1414.1073245254795</v>
      </c>
      <c r="D128" s="115">
        <v>266.50125572693429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1680.6085802524137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-197864.72522194055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-197864.72522194055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-195190.60207193493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-195190.60207193493</v>
      </c>
      <c r="AD131" s="85"/>
      <c r="AE131" s="91"/>
      <c r="AF131" s="54"/>
    </row>
    <row r="132" spans="1:32" x14ac:dyDescent="0.3">
      <c r="A132" s="128" t="s">
        <v>160</v>
      </c>
      <c r="B132" s="219">
        <v>-194382.68791379119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-194382.68791379119</v>
      </c>
      <c r="AD132" s="85"/>
      <c r="AE132" s="91"/>
      <c r="AF132" s="56"/>
    </row>
    <row r="133" spans="1:32" x14ac:dyDescent="0.3">
      <c r="A133" s="128" t="s">
        <v>161</v>
      </c>
      <c r="B133" s="219">
        <v>-807.91415814375068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-807.91415814375068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-12986.770039313891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-12986.770039313891</v>
      </c>
      <c r="AD134" s="85"/>
      <c r="AE134" s="91"/>
      <c r="AF134" s="54"/>
    </row>
    <row r="135" spans="1:32" x14ac:dyDescent="0.3">
      <c r="A135" s="128" t="s">
        <v>163</v>
      </c>
      <c r="B135" s="207">
        <v>-15107.497096052854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-15107.497096052854</v>
      </c>
      <c r="AD135" s="85"/>
      <c r="AE135" s="91"/>
      <c r="AF135" s="56"/>
    </row>
    <row r="136" spans="1:32" x14ac:dyDescent="0.3">
      <c r="A136" s="128" t="s">
        <v>164</v>
      </c>
      <c r="B136" s="207">
        <v>2120.7270567389633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2120.7270567389633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9668.2140072487018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9668.2140072487018</v>
      </c>
      <c r="AD137" s="85"/>
      <c r="AE137" s="91"/>
      <c r="AF137" s="54"/>
    </row>
    <row r="138" spans="1:32" x14ac:dyDescent="0.3">
      <c r="A138" s="128" t="s">
        <v>166</v>
      </c>
      <c r="B138" s="208">
        <v>-584.04999999999995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-584.04999999999995</v>
      </c>
      <c r="AD138" s="85"/>
      <c r="AE138" s="91"/>
      <c r="AF138" s="56"/>
    </row>
    <row r="139" spans="1:32" x14ac:dyDescent="0.3">
      <c r="A139" s="128" t="s">
        <v>167</v>
      </c>
      <c r="B139" s="208">
        <v>10252.264007248701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10252.264007248701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357.11427770542934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357.11427770542934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357.11427770542934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357.11427770542934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139.0243654541363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139.0243654541363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139.0243654541363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139.0243654541363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148.29423890000001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148.29423890000001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148.29423890000001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148.29423890000001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1333.5300000000002</v>
      </c>
      <c r="C149" s="199">
        <f>C150+C160</f>
        <v>951.61966871766595</v>
      </c>
      <c r="D149" s="200">
        <f>D150+D157+D158+D159+D160</f>
        <v>20723.743829529638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23008.893498247304</v>
      </c>
      <c r="AD149" s="85"/>
      <c r="AE149" s="91"/>
      <c r="AF149" s="54">
        <f>AF150+AF155+AF156+AF157+AF158+AF159+AF160</f>
        <v>4.0431829337770218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780.63966871766593</v>
      </c>
      <c r="D150" s="116">
        <f>SUM(D151:D154)</f>
        <v>256.27086546318429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1036.9105341808502</v>
      </c>
      <c r="AD150" s="85"/>
      <c r="AE150" s="91"/>
      <c r="AF150" s="119">
        <f>SUM(AF151:AF153)</f>
        <v>4.0431829337770218</v>
      </c>
    </row>
    <row r="151" spans="1:32" ht="21.6" x14ac:dyDescent="0.3">
      <c r="A151" s="128" t="s">
        <v>179</v>
      </c>
      <c r="B151" s="116"/>
      <c r="C151" s="116">
        <v>147.97</v>
      </c>
      <c r="D151" s="116">
        <v>53.22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201.19</v>
      </c>
      <c r="AD151" s="85"/>
      <c r="AE151" s="91"/>
      <c r="AF151" s="124">
        <v>0.509686367655515</v>
      </c>
    </row>
    <row r="152" spans="1:32" ht="21.6" x14ac:dyDescent="0.3">
      <c r="A152" s="128" t="s">
        <v>180</v>
      </c>
      <c r="B152" s="116"/>
      <c r="C152" s="116">
        <v>612.01966871766592</v>
      </c>
      <c r="D152" s="116">
        <v>185.2008654631843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797.22053418085022</v>
      </c>
      <c r="AD152" s="85"/>
      <c r="AE152" s="91"/>
      <c r="AF152" s="124">
        <v>3.4264030848250218</v>
      </c>
    </row>
    <row r="153" spans="1:32" ht="21.6" x14ac:dyDescent="0.3">
      <c r="A153" s="128" t="s">
        <v>181</v>
      </c>
      <c r="B153" s="116"/>
      <c r="C153" s="116">
        <v>20.65</v>
      </c>
      <c r="D153" s="116">
        <v>17.850000000000001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38.5</v>
      </c>
      <c r="AD153" s="85"/>
      <c r="AE153" s="91"/>
      <c r="AF153" s="56">
        <v>0.10709348129648523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34.9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34.9</v>
      </c>
      <c r="AD155" s="85"/>
      <c r="AE155" s="91"/>
      <c r="AF155" s="56"/>
    </row>
    <row r="156" spans="1:32" x14ac:dyDescent="0.3">
      <c r="A156" s="127" t="s">
        <v>184</v>
      </c>
      <c r="B156" s="116">
        <v>1298.6300000000001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1298.6300000000001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12570.272999999999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12570.272999999999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5442.491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5442.491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2454.7089640664558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2454.7089640664558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170.98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170.98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-8324.4430812379414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-8324.4430812379414</v>
      </c>
      <c r="AD161" s="85"/>
      <c r="AE161" s="91"/>
      <c r="AF161" s="56"/>
    </row>
    <row r="162" spans="1:32" x14ac:dyDescent="0.3">
      <c r="A162" s="127" t="s">
        <v>190</v>
      </c>
      <c r="B162">
        <v>-8324.4430812379414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-8324.4430812379414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666.64152980285223</v>
      </c>
      <c r="C164" s="69">
        <f>C165+C169+C170+C173+C176</f>
        <v>28686.748227196047</v>
      </c>
      <c r="D164" s="69">
        <f>D165+D169+D170+D173+D176</f>
        <v>3945.5302075193135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33298.919964518209</v>
      </c>
      <c r="AD164" s="85"/>
      <c r="AE164" s="91"/>
      <c r="AF164" s="69">
        <f>AF165+AF169+AF170+AF173+AF176</f>
        <v>1.7453625422484471</v>
      </c>
    </row>
    <row r="165" spans="1:32" ht="26.25" customHeight="1" x14ac:dyDescent="0.3">
      <c r="A165" s="112" t="s">
        <v>193</v>
      </c>
      <c r="B165" s="121"/>
      <c r="C165" s="70">
        <f>C166+C167+C168</f>
        <v>11792.209966647697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11792.209966647697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5897.4547358464233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5897.4547358464233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2342.9277211726107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2342.9277211726107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3551.8275096286638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3551.8275096286638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102.3354381</v>
      </c>
      <c r="D169" s="70">
        <v>72.639886899999993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174.975325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666.64152980285223</v>
      </c>
      <c r="C170" s="70">
        <f>C171+C172</f>
        <v>894.93685899735954</v>
      </c>
      <c r="D170" s="70">
        <f>D171+D172</f>
        <v>196.22441915439779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1757.8028079546098</v>
      </c>
      <c r="AD170" s="85"/>
      <c r="AE170" s="91"/>
      <c r="AF170" s="129">
        <f>AF171+AF172</f>
        <v>1.7453625422484471</v>
      </c>
    </row>
    <row r="171" spans="1:32" ht="21.6" x14ac:dyDescent="0.3">
      <c r="A171" s="128" t="s">
        <v>199</v>
      </c>
      <c r="B171" s="116">
        <v>27.123090940000004</v>
      </c>
      <c r="C171" s="116">
        <v>7.4131155840000004E-2</v>
      </c>
      <c r="D171" s="116">
        <v>0.78049919999999995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27.977721295840006</v>
      </c>
      <c r="AD171" s="85"/>
      <c r="AE171" s="91"/>
      <c r="AF171" s="56"/>
    </row>
    <row r="172" spans="1:32" x14ac:dyDescent="0.3">
      <c r="A172" s="128" t="s">
        <v>200</v>
      </c>
      <c r="B172" s="116">
        <v>639.51843886285224</v>
      </c>
      <c r="C172" s="95">
        <v>894.86272784151959</v>
      </c>
      <c r="D172" s="95">
        <v>195.44391995439778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1729.8250866587698</v>
      </c>
      <c r="AD172" s="85"/>
      <c r="AE172" s="91"/>
      <c r="AF172" s="56">
        <v>1.7453625422484471</v>
      </c>
    </row>
    <row r="173" spans="1:32" x14ac:dyDescent="0.3">
      <c r="A173" s="126" t="s">
        <v>201</v>
      </c>
      <c r="B173" s="121"/>
      <c r="C173" s="129">
        <f>SUM(C174:C175)</f>
        <v>15897.265963450991</v>
      </c>
      <c r="D173" s="129">
        <f>SUM(D174:D175)</f>
        <v>3676.6659014649158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19573.931864915907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4896.8194531353147</v>
      </c>
      <c r="D174" s="95">
        <v>3676.6659014649158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8573.4853546002305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11000.446510315676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11000.446510315676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238241.81154578316</v>
      </c>
      <c r="C177" s="11">
        <f t="shared" si="20"/>
        <v>144473.81089941162</v>
      </c>
      <c r="D177" s="11">
        <f t="shared" si="20"/>
        <v>34071.647222378189</v>
      </c>
      <c r="E177" s="11">
        <f t="shared" si="20"/>
        <v>2285.8614852537498</v>
      </c>
      <c r="F177" s="11">
        <f t="shared" si="20"/>
        <v>1.060975671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1443.597917744366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7.9485888768749996E-4</v>
      </c>
      <c r="U177" s="11">
        <f t="shared" si="21"/>
        <v>0.93410595427499998</v>
      </c>
      <c r="V177" s="11">
        <f t="shared" si="21"/>
        <v>0.52129593225000004</v>
      </c>
      <c r="W177" s="11">
        <f t="shared" si="21"/>
        <v>0.1044940044375</v>
      </c>
      <c r="X177" s="11">
        <f t="shared" si="21"/>
        <v>1.1740899375000001E-6</v>
      </c>
      <c r="Y177" s="11">
        <f t="shared" si="21"/>
        <v>3.7336060012499998E-2</v>
      </c>
      <c r="Z177" s="11">
        <f t="shared" si="21"/>
        <v>7.8272662500000006E-7</v>
      </c>
      <c r="AA177" s="11">
        <f t="shared" si="21"/>
        <v>0.94514239968750002</v>
      </c>
      <c r="AB177" s="11">
        <f t="shared" si="21"/>
        <v>107.47235790218751</v>
      </c>
      <c r="AC177" s="11">
        <f t="shared" si="21"/>
        <v>420627.80557531066</v>
      </c>
      <c r="AD177" s="85"/>
      <c r="AE177" s="91"/>
      <c r="AF177" s="63">
        <f>AF164+AF107+AF54+AF9</f>
        <v>77.494596356111543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3190.7372222033346</v>
      </c>
      <c r="C179" s="142">
        <v>0.61518206774717454</v>
      </c>
      <c r="D179" s="142">
        <v>23.289035421857321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3214.6414396929395</v>
      </c>
      <c r="AD179" s="85"/>
      <c r="AE179" s="91"/>
      <c r="AF179" s="67"/>
    </row>
    <row r="180" spans="1:32" x14ac:dyDescent="0.3">
      <c r="A180" s="38" t="s">
        <v>26</v>
      </c>
      <c r="B180" s="19">
        <v>3190.7372222033346</v>
      </c>
      <c r="C180" s="20">
        <v>0.61518206774717454</v>
      </c>
      <c r="D180" s="20">
        <v>23.289035421857321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3214.6414396929395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27903.932350823001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27903.932350823001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Y185" s="73"/>
      <c r="AD185" s="73"/>
    </row>
    <row r="186" spans="1:32" x14ac:dyDescent="0.3">
      <c r="A186" s="47"/>
      <c r="X186"/>
      <c r="Y186" s="73"/>
    </row>
    <row r="187" spans="1:32" x14ac:dyDescent="0.3">
      <c r="A187" s="47"/>
      <c r="X187"/>
      <c r="Y187" s="73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88"/>
  <sheetViews>
    <sheetView zoomScaleNormal="100" workbookViewId="0">
      <pane xSplit="1" ySplit="9" topLeftCell="B10" activePane="bottomRight" state="frozen"/>
      <selection activeCell="E11" sqref="E11"/>
      <selection pane="topRight" activeCell="E11" sqref="E11"/>
      <selection pane="bottomLeft" activeCell="E11" sqref="E11"/>
      <selection pane="bottomRight" activeCell="G14" sqref="G14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4.33203125" style="73" bestFit="1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2005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46.2" customHeight="1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253144.37838171583</v>
      </c>
      <c r="C8" s="11">
        <f t="shared" si="0"/>
        <v>147152.58406035925</v>
      </c>
      <c r="D8" s="11">
        <f t="shared" si="0"/>
        <v>32198.640078642042</v>
      </c>
      <c r="E8" s="11">
        <f t="shared" si="0"/>
        <v>2672.8821938755791</v>
      </c>
      <c r="F8" s="11">
        <f t="shared" si="0"/>
        <v>1.446265704625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1728.429020525625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8.2840123350000014E-4</v>
      </c>
      <c r="U8" s="11">
        <f t="shared" si="0"/>
        <v>0.97352440380000005</v>
      </c>
      <c r="V8" s="11">
        <f t="shared" si="0"/>
        <v>0.54329416200000002</v>
      </c>
      <c r="W8" s="11">
        <f t="shared" si="0"/>
        <v>0.1089035595</v>
      </c>
      <c r="X8" s="11">
        <f t="shared" si="0"/>
        <v>1.2236355000000001E-6</v>
      </c>
      <c r="Y8" s="11">
        <f t="shared" si="0"/>
        <v>3.8911608899999998E-2</v>
      </c>
      <c r="Z8" s="11">
        <f t="shared" si="0"/>
        <v>8.1575700000000007E-7</v>
      </c>
      <c r="AA8" s="11">
        <f t="shared" si="0"/>
        <v>0.98502657749999989</v>
      </c>
      <c r="AB8" s="11">
        <f t="shared" si="0"/>
        <v>114.30610054749999</v>
      </c>
      <c r="AC8" s="11">
        <f>SUM(B8:AB8)</f>
        <v>437015.31659212284</v>
      </c>
      <c r="AD8" s="12">
        <f>AC9+AC54+AC108+AC149+AC164</f>
        <v>636926.15885180025</v>
      </c>
      <c r="AE8" s="77"/>
      <c r="AF8" s="12">
        <f>AF9+AF54+AF107+AF164</f>
        <v>80.434063231965922</v>
      </c>
    </row>
    <row r="9" spans="1:32" x14ac:dyDescent="0.3">
      <c r="A9" s="103" t="s">
        <v>82</v>
      </c>
      <c r="B9" s="69">
        <f>B10+B39</f>
        <v>404045.16508680029</v>
      </c>
      <c r="C9" s="69">
        <f>C10+C39</f>
        <v>25702.1287562078</v>
      </c>
      <c r="D9" s="69">
        <f>D10+D39</f>
        <v>3671.5204383711248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433418.81428137922</v>
      </c>
      <c r="AD9" s="85"/>
      <c r="AE9" s="91"/>
      <c r="AF9" s="151">
        <f>AF10+AF39</f>
        <v>69.666169096800601</v>
      </c>
    </row>
    <row r="10" spans="1:32" x14ac:dyDescent="0.3">
      <c r="A10" s="96" t="s">
        <v>43</v>
      </c>
      <c r="B10" s="129">
        <f>B11+B15+B29+B35</f>
        <v>390135.19330723217</v>
      </c>
      <c r="C10" s="129">
        <f>C11+C15+C29+C35</f>
        <v>3012.8751799735605</v>
      </c>
      <c r="D10" s="129">
        <f>D11+D15+D29+D35</f>
        <v>3656.1051548452788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396804.173642051</v>
      </c>
      <c r="AD10" s="85"/>
      <c r="AE10" s="91"/>
      <c r="AF10" s="129">
        <f>AF11+AF15+AF29+AF35</f>
        <v>66.324234652586995</v>
      </c>
    </row>
    <row r="11" spans="1:32" x14ac:dyDescent="0.3">
      <c r="A11" s="97" t="s">
        <v>44</v>
      </c>
      <c r="B11" s="129">
        <f>B12+B13+B14</f>
        <v>169009.72988930147</v>
      </c>
      <c r="C11" s="129">
        <f>C12+C13+C14</f>
        <v>144.88499067776172</v>
      </c>
      <c r="D11" s="129">
        <f>D12+D13+D14</f>
        <v>332.3411651020769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169486.95604508132</v>
      </c>
      <c r="AD11" s="85"/>
      <c r="AE11" s="91"/>
      <c r="AF11" s="129">
        <f>SUM(AF12:AF14)</f>
        <v>13.336800308707248</v>
      </c>
    </row>
    <row r="12" spans="1:32" x14ac:dyDescent="0.3">
      <c r="A12" s="98" t="s">
        <v>45</v>
      </c>
      <c r="B12" s="115">
        <v>133905.54294633388</v>
      </c>
      <c r="C12" s="115">
        <v>122.66056804753602</v>
      </c>
      <c r="D12" s="115">
        <v>301.6134836270769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134329.81699800849</v>
      </c>
      <c r="AD12" s="85"/>
      <c r="AE12" s="91"/>
      <c r="AF12" s="55">
        <v>11.755398573109577</v>
      </c>
    </row>
    <row r="13" spans="1:32" x14ac:dyDescent="0.3">
      <c r="A13" s="98" t="s">
        <v>46</v>
      </c>
      <c r="B13" s="116">
        <v>11153.711593479133</v>
      </c>
      <c r="C13" s="116">
        <v>8.6069548592239027</v>
      </c>
      <c r="D13" s="116">
        <v>13.738592026765479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11176.057140365123</v>
      </c>
      <c r="AD13" s="85"/>
      <c r="AE13" s="91"/>
      <c r="AF13" s="56">
        <v>1.3151800754263712</v>
      </c>
    </row>
    <row r="14" spans="1:32" ht="21.6" x14ac:dyDescent="0.3">
      <c r="A14" s="98" t="s">
        <v>47</v>
      </c>
      <c r="B14" s="116">
        <v>23950.475349488454</v>
      </c>
      <c r="C14" s="116">
        <v>13.617467771001808</v>
      </c>
      <c r="D14" s="116">
        <v>16.98908944823452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23981.081906707688</v>
      </c>
      <c r="AD14" s="85"/>
      <c r="AE14" s="91"/>
      <c r="AF14" s="56">
        <v>0.2662216601713005</v>
      </c>
    </row>
    <row r="15" spans="1:32" x14ac:dyDescent="0.3">
      <c r="A15" s="97" t="s">
        <v>48</v>
      </c>
      <c r="B15" s="129">
        <f>SUM(B16:B28)</f>
        <v>54158.442705681067</v>
      </c>
      <c r="C15" s="129">
        <f>SUM(C16:C28)</f>
        <v>102.67378210042763</v>
      </c>
      <c r="D15" s="129">
        <f>SUM(D16:D28)</f>
        <v>143.40849655329089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54404.524984334777</v>
      </c>
      <c r="AD15" s="85"/>
      <c r="AE15" s="91"/>
      <c r="AF15" s="129">
        <f>SUM(AF16:AF28)</f>
        <v>1.3890209957283961</v>
      </c>
    </row>
    <row r="16" spans="1:32" x14ac:dyDescent="0.3">
      <c r="A16" s="98" t="s">
        <v>49</v>
      </c>
      <c r="B16" s="115">
        <v>2858.0076321013748</v>
      </c>
      <c r="C16" s="115">
        <v>1.8666676420000003</v>
      </c>
      <c r="D16" s="115">
        <v>2.6024353487499998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2862.4767350921247</v>
      </c>
      <c r="AD16" s="85"/>
      <c r="AE16" s="91"/>
      <c r="AF16" s="56">
        <v>4.7517822691838428E-2</v>
      </c>
    </row>
    <row r="17" spans="1:32" x14ac:dyDescent="0.3">
      <c r="A17" s="98" t="s">
        <v>50</v>
      </c>
      <c r="B17" s="116">
        <v>1300.1889718033301</v>
      </c>
      <c r="C17" s="116">
        <v>0.99236538799999985</v>
      </c>
      <c r="D17" s="116">
        <v>1.5632546630000002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1302.7445918543301</v>
      </c>
      <c r="AD17" s="85"/>
      <c r="AE17" s="91"/>
      <c r="AF17" s="56">
        <v>1.8199854611086003E-2</v>
      </c>
    </row>
    <row r="18" spans="1:32" x14ac:dyDescent="0.3">
      <c r="A18" s="98" t="s">
        <v>51</v>
      </c>
      <c r="B18" s="116">
        <v>9912.4284740017702</v>
      </c>
      <c r="C18" s="116">
        <v>6.1492790239999993</v>
      </c>
      <c r="D18" s="116">
        <v>8.2381096429999996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9926.8158626687709</v>
      </c>
      <c r="AD18" s="85"/>
      <c r="AE18" s="91"/>
      <c r="AF18" s="56">
        <v>0.18113021678702293</v>
      </c>
    </row>
    <row r="19" spans="1:32" x14ac:dyDescent="0.3">
      <c r="A19" s="98" t="s">
        <v>52</v>
      </c>
      <c r="B19" s="116">
        <v>2386.2010604190996</v>
      </c>
      <c r="C19" s="116">
        <v>1.8373939079999999</v>
      </c>
      <c r="D19" s="116">
        <v>2.9253645209999997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2390.9638188480999</v>
      </c>
      <c r="AD19" s="85"/>
      <c r="AE19" s="91"/>
      <c r="AF19" s="56">
        <v>6.4381496963260329E-2</v>
      </c>
    </row>
    <row r="20" spans="1:32" x14ac:dyDescent="0.3">
      <c r="A20" s="98" t="s">
        <v>53</v>
      </c>
      <c r="B20" s="116">
        <v>3010.6406806847399</v>
      </c>
      <c r="C20" s="116">
        <v>47.446422715999994</v>
      </c>
      <c r="D20" s="116">
        <v>61.502889162999999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3119.58999256374</v>
      </c>
      <c r="AD20" s="85"/>
      <c r="AE20" s="91"/>
      <c r="AF20" s="56">
        <v>0.70646303463614424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152.75533962931999</v>
      </c>
      <c r="C22" s="116">
        <v>9.1287699999999999E-2</v>
      </c>
      <c r="D22" s="116">
        <v>0.116045302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152.96267263132</v>
      </c>
      <c r="AD22" s="85"/>
      <c r="AE22" s="91"/>
      <c r="AF22" s="56">
        <v>4.5967180376129963E-4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9865.2727212357731</v>
      </c>
      <c r="C24" s="116">
        <v>10.402429290427637</v>
      </c>
      <c r="D24" s="116">
        <v>18.077530887040897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9893.7526814132416</v>
      </c>
      <c r="AD24" s="85"/>
      <c r="AE24" s="91"/>
      <c r="AF24" s="56">
        <v>9.5474669078561517E-2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485.81483034510006</v>
      </c>
      <c r="C26" s="116">
        <v>0.56016492000000007</v>
      </c>
      <c r="D26" s="116">
        <v>1.06031217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487.43530743510001</v>
      </c>
      <c r="AD26" s="85"/>
      <c r="AE26" s="91"/>
      <c r="AF26" s="56">
        <v>2.1527384661196663E-3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24187.132995460557</v>
      </c>
      <c r="C28" s="116">
        <v>33.327771511999998</v>
      </c>
      <c r="D28" s="116">
        <v>47.322554855499995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24267.783321828054</v>
      </c>
      <c r="AD28" s="85"/>
      <c r="AE28" s="91"/>
      <c r="AF28" s="56">
        <v>0.27324149069060166</v>
      </c>
    </row>
    <row r="29" spans="1:32" x14ac:dyDescent="0.3">
      <c r="A29" s="97" t="s">
        <v>62</v>
      </c>
      <c r="B29" s="129">
        <f>SUM(B30:B34)</f>
        <v>136451.77116265567</v>
      </c>
      <c r="C29" s="129">
        <f>SUM(C30:C34)</f>
        <v>451.32095769537096</v>
      </c>
      <c r="D29" s="129">
        <f>SUM(D30:D34)</f>
        <v>2875.2660301774113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139778.35815052845</v>
      </c>
      <c r="AD29" s="85"/>
      <c r="AE29" s="91"/>
      <c r="AF29" s="129">
        <f>SUM(AF30:AF34)</f>
        <v>17.593494717342395</v>
      </c>
    </row>
    <row r="30" spans="1:32" x14ac:dyDescent="0.3">
      <c r="A30" s="98" t="s">
        <v>63</v>
      </c>
      <c r="B30" s="116">
        <v>4897.2968353691913</v>
      </c>
      <c r="C30" s="95">
        <v>0.94421590200366756</v>
      </c>
      <c r="D30" s="116">
        <v>35.745316290138838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4933.9863675613342</v>
      </c>
      <c r="AD30" s="85"/>
      <c r="AE30" s="91"/>
      <c r="AF30" s="56">
        <v>6.9330161354026767E-2</v>
      </c>
    </row>
    <row r="31" spans="1:32" x14ac:dyDescent="0.3">
      <c r="A31" s="98" t="s">
        <v>64</v>
      </c>
      <c r="B31" s="116">
        <v>127455.34403948618</v>
      </c>
      <c r="C31" s="116">
        <v>441.27568580416727</v>
      </c>
      <c r="D31" s="116">
        <v>2644.9008831532724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130541.52060844362</v>
      </c>
      <c r="AD31" s="85"/>
      <c r="AE31" s="91"/>
      <c r="AF31" s="56">
        <v>17.354347701715763</v>
      </c>
    </row>
    <row r="32" spans="1:32" x14ac:dyDescent="0.3">
      <c r="A32" s="98" t="s">
        <v>65</v>
      </c>
      <c r="B32" s="116">
        <v>1704.8468715676204</v>
      </c>
      <c r="C32" s="116">
        <v>2.7193014772000001</v>
      </c>
      <c r="D32" s="116">
        <v>177.36304557400001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1884.9292186188204</v>
      </c>
      <c r="AD32" s="85"/>
      <c r="AE32" s="91"/>
      <c r="AF32" s="56">
        <v>4.0200382736568688E-2</v>
      </c>
    </row>
    <row r="33" spans="1:32" x14ac:dyDescent="0.3">
      <c r="A33" s="98" t="s">
        <v>66</v>
      </c>
      <c r="B33" s="116">
        <v>2394.2834162326799</v>
      </c>
      <c r="C33" s="116">
        <v>6.3817545120000005</v>
      </c>
      <c r="D33" s="116">
        <v>17.25678516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2417.9219559046801</v>
      </c>
      <c r="AD33" s="85"/>
      <c r="AE33" s="91"/>
      <c r="AF33" s="56">
        <v>0.12961647153603489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30515.249549593955</v>
      </c>
      <c r="C35" s="129">
        <f>SUM(C36:C38)</f>
        <v>2313.9954495000002</v>
      </c>
      <c r="D35" s="129">
        <f>SUM(D36:D38)</f>
        <v>305.08946301250006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33134.334462106453</v>
      </c>
      <c r="AD35" s="85"/>
      <c r="AE35" s="91"/>
      <c r="AF35" s="129">
        <f>SUM(AF36:AF38)</f>
        <v>34.004918630808959</v>
      </c>
    </row>
    <row r="36" spans="1:32" x14ac:dyDescent="0.3">
      <c r="A36" s="98" t="s">
        <v>69</v>
      </c>
      <c r="B36" s="116">
        <v>4577.0054733432498</v>
      </c>
      <c r="C36" s="116">
        <v>10.262663460000001</v>
      </c>
      <c r="D36" s="116">
        <v>2.1919909335000001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4589.4601277367501</v>
      </c>
      <c r="AD36" s="85"/>
      <c r="AE36" s="91"/>
      <c r="AF36" s="56">
        <v>2.2756166708381493</v>
      </c>
    </row>
    <row r="37" spans="1:32" x14ac:dyDescent="0.3">
      <c r="A37" s="98" t="s">
        <v>70</v>
      </c>
      <c r="B37" s="116">
        <v>19967.253264176685</v>
      </c>
      <c r="C37" s="116">
        <v>2281.7149199599999</v>
      </c>
      <c r="D37" s="116">
        <v>290.84275553300006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22539.810939669685</v>
      </c>
      <c r="AD37" s="85"/>
      <c r="AE37" s="91"/>
      <c r="AF37" s="56">
        <v>31.373780119133126</v>
      </c>
    </row>
    <row r="38" spans="1:32" x14ac:dyDescent="0.3">
      <c r="A38" s="98" t="s">
        <v>71</v>
      </c>
      <c r="B38" s="116">
        <v>5970.9908120740192</v>
      </c>
      <c r="C38" s="116">
        <v>22.017866080000001</v>
      </c>
      <c r="D38" s="116">
        <v>12.054716545999998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6005.0633947000197</v>
      </c>
      <c r="AD38" s="85"/>
      <c r="AE38" s="91"/>
      <c r="AF38" s="56">
        <v>0.35552184083768201</v>
      </c>
    </row>
    <row r="39" spans="1:32" ht="21.6" x14ac:dyDescent="0.3">
      <c r="A39" s="99" t="s">
        <v>72</v>
      </c>
      <c r="B39" s="129">
        <f>B40+B45</f>
        <v>13909.971779568124</v>
      </c>
      <c r="C39" s="129">
        <f>C40+C45</f>
        <v>22689.253576234238</v>
      </c>
      <c r="D39" s="129">
        <f>D40+D45</f>
        <v>15.415283525845929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36614.640639328209</v>
      </c>
      <c r="AD39" s="85"/>
      <c r="AE39" s="91"/>
      <c r="AF39" s="129">
        <f>AF40+AF45</f>
        <v>3.3419344442136003</v>
      </c>
    </row>
    <row r="40" spans="1:32" x14ac:dyDescent="0.3">
      <c r="A40" s="97" t="s">
        <v>73</v>
      </c>
      <c r="B40" s="129">
        <f>B41+B44</f>
        <v>80.162852200000017</v>
      </c>
      <c r="C40" s="129">
        <f>C41+C44</f>
        <v>2819.5642160000002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2899.7270682000003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80.162852200000017</v>
      </c>
      <c r="C41" s="114">
        <v>2819.5642160000002</v>
      </c>
      <c r="D41" s="114"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2899.7270682000003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76.343463000000014</v>
      </c>
      <c r="C42" s="116">
        <v>2704.5107775000001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2780.8542405000003</v>
      </c>
      <c r="AD42" s="85"/>
      <c r="AE42" s="91"/>
      <c r="AF42" s="56"/>
    </row>
    <row r="43" spans="1:32" x14ac:dyDescent="0.3">
      <c r="A43" s="101" t="s">
        <v>76</v>
      </c>
      <c r="B43" s="116">
        <v>3.8193891999999998</v>
      </c>
      <c r="C43" s="116">
        <v>115.05343850000003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118.87282770000003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13829.808927368125</v>
      </c>
      <c r="C45" s="129">
        <f t="shared" ref="C45:D45" si="2">C46+C50</f>
        <v>19869.689360234239</v>
      </c>
      <c r="D45" s="129">
        <f t="shared" si="2"/>
        <v>15.415283525845929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33714.913571128207</v>
      </c>
      <c r="AD45" s="85"/>
      <c r="AE45" s="91"/>
      <c r="AF45" s="53">
        <f>SUM(AF46:AF53)</f>
        <v>3.3419344442136003</v>
      </c>
    </row>
    <row r="46" spans="1:32" x14ac:dyDescent="0.3">
      <c r="A46" s="98" t="s">
        <v>79</v>
      </c>
      <c r="B46" s="116">
        <v>11676.353094601134</v>
      </c>
      <c r="C46" s="116">
        <v>14130.663659372052</v>
      </c>
      <c r="D46" s="116">
        <v>15.331258141443849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25822.348012114628</v>
      </c>
      <c r="AD46" s="85"/>
      <c r="AE46" s="91"/>
      <c r="AF46" s="56"/>
    </row>
    <row r="47" spans="1:32" x14ac:dyDescent="0.3">
      <c r="A47" s="239" t="s">
        <v>206</v>
      </c>
      <c r="B47" s="119">
        <v>6492.007048909727</v>
      </c>
      <c r="C47" s="119">
        <v>9584.1328584874609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16076.139907397188</v>
      </c>
      <c r="AD47" s="85"/>
      <c r="AE47" s="91"/>
      <c r="AF47" s="64"/>
    </row>
    <row r="48" spans="1:32" x14ac:dyDescent="0.3">
      <c r="A48" s="239" t="s">
        <v>207</v>
      </c>
      <c r="B48" s="119">
        <v>5109.4522340342446</v>
      </c>
      <c r="C48" s="119">
        <v>4484.905146459806</v>
      </c>
      <c r="D48" s="119">
        <v>15.331258141443849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9609.6886386354927</v>
      </c>
      <c r="AD48" s="85"/>
      <c r="AE48" s="91"/>
      <c r="AF48" s="64">
        <v>3.3419344442136003</v>
      </c>
    </row>
    <row r="49" spans="1:32" x14ac:dyDescent="0.3">
      <c r="A49" s="239" t="s">
        <v>208</v>
      </c>
      <c r="B49" s="119">
        <v>74.893811657162999</v>
      </c>
      <c r="C49" s="119">
        <v>61.625654424787008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136.51946608195001</v>
      </c>
      <c r="AD49" s="85"/>
      <c r="AE49" s="91"/>
      <c r="AF49" s="64"/>
    </row>
    <row r="50" spans="1:32" x14ac:dyDescent="0.3">
      <c r="A50" s="102" t="s">
        <v>80</v>
      </c>
      <c r="B50" s="117">
        <v>2153.4558327669902</v>
      </c>
      <c r="C50" s="117">
        <v>5739.0257008621884</v>
      </c>
      <c r="D50" s="117">
        <v>8.4025384402080017E-2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7892.5655590135802</v>
      </c>
      <c r="AD50" s="85"/>
      <c r="AE50" s="91"/>
      <c r="AF50" s="64"/>
    </row>
    <row r="51" spans="1:32" x14ac:dyDescent="0.3">
      <c r="A51" s="239" t="s">
        <v>209</v>
      </c>
      <c r="B51" s="119">
        <v>2053.5911997137696</v>
      </c>
      <c r="C51" s="119">
        <v>2197.254294592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4250.8454943057695</v>
      </c>
      <c r="AD51" s="85"/>
      <c r="AE51" s="91"/>
      <c r="AF51" s="65"/>
    </row>
    <row r="52" spans="1:32" x14ac:dyDescent="0.3">
      <c r="A52" s="239" t="s">
        <v>210</v>
      </c>
      <c r="B52" s="119">
        <v>95.137657173719973</v>
      </c>
      <c r="C52" s="119">
        <v>1.7750436393512439</v>
      </c>
      <c r="D52" s="119">
        <v>8.4025384402080017E-2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96.996726197473293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4.7269758795003618</v>
      </c>
      <c r="C53" s="119">
        <v>3539.9963626308368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3544.7233385103373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46906.675059796085</v>
      </c>
      <c r="C54" s="69">
        <f>C55+C61+C72+C80+C85+C91+C98+C103</f>
        <v>206.73047255810548</v>
      </c>
      <c r="D54" s="69">
        <f>D55+D61+D72+D80+D85+D91+D98+D103</f>
        <v>336.18190368052501</v>
      </c>
      <c r="E54" s="144">
        <f t="shared" ref="E54:M54" si="4">E55+E61+E72+E80+E85+E91+E98+E103</f>
        <v>2672.8821938755791</v>
      </c>
      <c r="F54" s="144">
        <f t="shared" si="4"/>
        <v>1.446265704625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1728.429020525625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8.2840123350000014E-4</v>
      </c>
      <c r="U54" s="144">
        <f t="shared" si="5"/>
        <v>0.97352440380000005</v>
      </c>
      <c r="V54" s="144">
        <f t="shared" si="5"/>
        <v>0.54329416200000002</v>
      </c>
      <c r="W54" s="144">
        <f t="shared" si="5"/>
        <v>0.1089035595</v>
      </c>
      <c r="X54" s="144">
        <f t="shared" ref="X54:AC54" si="6">X55+X61+X72+X80+X85+X91+X98+X103</f>
        <v>1.2236355000000001E-6</v>
      </c>
      <c r="Y54" s="144">
        <f t="shared" si="6"/>
        <v>3.8911608899999998E-2</v>
      </c>
      <c r="Z54" s="144">
        <f t="shared" si="6"/>
        <v>8.1575700000000007E-7</v>
      </c>
      <c r="AA54" s="144">
        <f t="shared" si="6"/>
        <v>0.98502657749999989</v>
      </c>
      <c r="AB54" s="144">
        <f t="shared" si="6"/>
        <v>114.30610054749999</v>
      </c>
      <c r="AC54" s="171">
        <f t="shared" si="6"/>
        <v>51969.301507440367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26584.331001710198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26584.331001710198</v>
      </c>
      <c r="AD55" s="85"/>
      <c r="AE55" s="91"/>
      <c r="AF55" s="129"/>
    </row>
    <row r="56" spans="1:32" x14ac:dyDescent="0.3">
      <c r="A56" s="104" t="s">
        <v>84</v>
      </c>
      <c r="B56" s="116">
        <v>16461.657496448002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16461.657496448002</v>
      </c>
      <c r="AD56" s="85"/>
      <c r="AE56" s="91"/>
      <c r="AF56" s="56"/>
    </row>
    <row r="57" spans="1:32" x14ac:dyDescent="0.3">
      <c r="A57" s="105" t="s">
        <v>85</v>
      </c>
      <c r="B57" s="116">
        <v>2518.0460682757766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2518.0460682757766</v>
      </c>
      <c r="AD57" s="85"/>
      <c r="AE57" s="91"/>
      <c r="AF57" s="56"/>
    </row>
    <row r="58" spans="1:32" x14ac:dyDescent="0.3">
      <c r="A58" s="105" t="s">
        <v>86</v>
      </c>
      <c r="B58" s="116">
        <v>265.03207569703869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265.03207569703869</v>
      </c>
      <c r="AD58" s="85"/>
      <c r="AE58" s="91"/>
      <c r="AF58" s="56"/>
    </row>
    <row r="59" spans="1:32" x14ac:dyDescent="0.3">
      <c r="A59" s="105" t="s">
        <v>87</v>
      </c>
      <c r="B59" s="116">
        <v>7339.5953612893773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7339.5953612893773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s="150" customFormat="1" x14ac:dyDescent="0.3">
      <c r="A61" s="126" t="s">
        <v>89</v>
      </c>
      <c r="B61" s="129">
        <f>SUM(B62:B71)</f>
        <v>2607.2491954001002</v>
      </c>
      <c r="C61" s="129">
        <f>SUM(C62:C71)</f>
        <v>204.17449339810548</v>
      </c>
      <c r="D61" s="129">
        <f>SUM(D62:D71)</f>
        <v>336.07273500000002</v>
      </c>
      <c r="E61" s="14">
        <f>SUM(E62:E71)</f>
        <v>2672.6293092055789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5820.1257330037843</v>
      </c>
      <c r="AD61" s="85"/>
      <c r="AE61" s="149"/>
      <c r="AF61" s="129"/>
    </row>
    <row r="62" spans="1:32" x14ac:dyDescent="0.3">
      <c r="A62" s="104" t="s">
        <v>90</v>
      </c>
      <c r="B62" s="116">
        <v>615.75403945553523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615.75403945553523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149.9211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149.9211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186.15163500000003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186.15163500000003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183.58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183.58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1767.895155944565</v>
      </c>
      <c r="C69" s="95">
        <v>204.17449339810548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1972.0696493426703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2672.6293092055789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2672.6293092055789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s="150" customFormat="1" x14ac:dyDescent="0.3">
      <c r="A72" s="96" t="s">
        <v>100</v>
      </c>
      <c r="B72" s="129">
        <f>SUM(B73:B79)</f>
        <v>17440.367499999997</v>
      </c>
      <c r="C72" s="129">
        <f>SUM(C73:C79)</f>
        <v>2.5559791600000001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17442.923479159996</v>
      </c>
      <c r="AD72" s="85"/>
      <c r="AE72" s="149"/>
      <c r="AF72" s="129"/>
    </row>
    <row r="73" spans="1:32" x14ac:dyDescent="0.3">
      <c r="A73" s="104" t="s">
        <v>101</v>
      </c>
      <c r="B73" s="221">
        <v>17102.938389999996</v>
      </c>
      <c r="C73" s="95">
        <v>2.5559791600000001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17105.494369159995</v>
      </c>
      <c r="AD73" s="85"/>
      <c r="AE73" s="91"/>
      <c r="AF73" s="56"/>
    </row>
    <row r="74" spans="1:32" x14ac:dyDescent="0.3">
      <c r="A74" s="104" t="s">
        <v>102</v>
      </c>
      <c r="B74" s="116">
        <v>265.64439999999996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265.64439999999996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71.78470999999999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71.78470999999999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203.14251692763602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203.14251692763602</v>
      </c>
      <c r="AD80" s="85"/>
      <c r="AE80" s="91"/>
      <c r="AF80" s="70"/>
    </row>
    <row r="81" spans="1:32" x14ac:dyDescent="0.3">
      <c r="A81" s="104" t="s">
        <v>109</v>
      </c>
      <c r="B81" s="95">
        <v>171.05649624811736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171.05649624811736</v>
      </c>
      <c r="AD81" s="85"/>
      <c r="AE81" s="91"/>
      <c r="AF81" s="56"/>
    </row>
    <row r="82" spans="1:32" x14ac:dyDescent="0.3">
      <c r="A82" s="104" t="s">
        <v>110</v>
      </c>
      <c r="B82" s="119">
        <v>32.086020679518668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32.086020679518668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0.10916868052499999</v>
      </c>
      <c r="E85" s="166">
        <f t="shared" si="9"/>
        <v>0.25288467000000003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8.2840123350000014E-4</v>
      </c>
      <c r="U85" s="166">
        <f t="shared" si="10"/>
        <v>0.97352440380000005</v>
      </c>
      <c r="V85" s="166">
        <f t="shared" si="10"/>
        <v>0.54329416200000002</v>
      </c>
      <c r="W85" s="166">
        <f t="shared" si="10"/>
        <v>0.1089035595</v>
      </c>
      <c r="X85" s="166">
        <f t="shared" si="10"/>
        <v>1.2236355000000001E-6</v>
      </c>
      <c r="Y85" s="166">
        <f t="shared" si="10"/>
        <v>3.8911608899999998E-2</v>
      </c>
      <c r="Z85" s="167">
        <f t="shared" si="10"/>
        <v>8.1575700000000007E-7</v>
      </c>
      <c r="AA85" s="166">
        <f t="shared" si="10"/>
        <v>0.98502657749999989</v>
      </c>
      <c r="AB85" s="164">
        <f t="shared" si="10"/>
        <v>0.47925723750000004</v>
      </c>
      <c r="AC85" s="14">
        <f t="shared" si="10"/>
        <v>3.4918013403510004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0.10916868052499999</v>
      </c>
      <c r="E86" s="147">
        <v>0.25288467000000003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8.2840123350000014E-4</v>
      </c>
      <c r="U86" s="60">
        <v>0.97352440380000005</v>
      </c>
      <c r="V86" s="60">
        <v>0.54329416200000002</v>
      </c>
      <c r="W86" s="60">
        <v>0.1089035595</v>
      </c>
      <c r="X86" s="60">
        <v>1.2236355000000001E-6</v>
      </c>
      <c r="Y86" s="60">
        <v>3.8911608899999998E-2</v>
      </c>
      <c r="Z86" s="60">
        <v>8.1575700000000007E-7</v>
      </c>
      <c r="AA86" s="60">
        <v>0.98502657749999989</v>
      </c>
      <c r="AB86" s="60">
        <v>0.47925723750000004</v>
      </c>
      <c r="AC86" s="147">
        <f>SUM(B86:AB86)</f>
        <v>3.4918013403510004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s="150" customFormat="1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1.446265704625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1728.429020525625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1729.8752862302499</v>
      </c>
      <c r="AD91" s="85"/>
      <c r="AE91" s="149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1.446265704625</v>
      </c>
      <c r="G92" s="20"/>
      <c r="H92" s="20"/>
      <c r="I92" s="20"/>
      <c r="J92" s="20">
        <v>1728.429020525625</v>
      </c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1729.8752862302499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113.82684331</v>
      </c>
      <c r="AC98" s="14">
        <f t="shared" si="15"/>
        <v>113.82684331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113.82684331</v>
      </c>
      <c r="AC99" s="147">
        <f>SUM(B99:AB99)</f>
        <v>113.82684331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71.584845758155694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71.584845758155694</v>
      </c>
      <c r="AD103" s="85"/>
      <c r="AE103" s="91"/>
      <c r="AF103" s="71"/>
    </row>
    <row r="104" spans="1:32" x14ac:dyDescent="0.3">
      <c r="A104" s="104" t="s">
        <v>132</v>
      </c>
      <c r="B104" s="95">
        <v>71.584845758155694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71.584845758155694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-198454.85225967746</v>
      </c>
      <c r="C107" s="69">
        <f>C108+C130+C149+C161</f>
        <v>90453.201291971636</v>
      </c>
      <c r="D107" s="69">
        <f>D108+D130+D149+D161</f>
        <v>24774.443417779072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-83227.207549926752</v>
      </c>
      <c r="AD107" s="192"/>
      <c r="AE107" s="91"/>
      <c r="AF107" s="69">
        <f>AF108+AF130+AF161+AF149</f>
        <v>9.08</v>
      </c>
    </row>
    <row r="108" spans="1:32" x14ac:dyDescent="0.3">
      <c r="A108" s="126" t="s">
        <v>136</v>
      </c>
      <c r="B108" s="135"/>
      <c r="C108" s="167">
        <f>C109+C119</f>
        <v>89103.91848009653</v>
      </c>
      <c r="D108" s="167">
        <f>D109+D119</f>
        <v>5476.4696131220726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94580.3880932186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72384.987331230586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72384.987331230586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68605.293949491199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68605.293949491199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1227.81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1227.81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1167.5899999999999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1167.5899999999999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768.82881599999996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768.82881599999996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277.91427999999996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277.91427999999996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337.55028573939956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337.55028573939956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16718.93114886594</v>
      </c>
      <c r="D119" s="211">
        <f>SUM(D120:D129)</f>
        <v>5476.4696131220726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22195.400761988014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10008.103614258918</v>
      </c>
      <c r="D120" s="206">
        <v>4726.4486176056134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14734.552231864531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14.51</v>
      </c>
      <c r="D122" s="206">
        <v>31.03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45.54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13.5</v>
      </c>
      <c r="D123" s="206">
        <v>21.39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34.89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73.845917879999973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73.845917879999973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26.509845600000002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26.509845600000002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5058.0675661407204</v>
      </c>
      <c r="D127" s="206">
        <v>421.63992214643793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5479.7074882871584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1524.3942049863015</v>
      </c>
      <c r="D128" s="115">
        <v>275.96107337002104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1800.3552783563225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-194749.38772854596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-194749.38772854596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-194586.5901375908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-194586.5901375908</v>
      </c>
      <c r="AD131" s="85"/>
      <c r="AE131" s="91"/>
      <c r="AF131" s="54"/>
    </row>
    <row r="132" spans="1:32" x14ac:dyDescent="0.3">
      <c r="A132" s="128" t="s">
        <v>160</v>
      </c>
      <c r="B132" s="219">
        <v>-193617.09314781829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-193617.09314781829</v>
      </c>
      <c r="AD132" s="85"/>
      <c r="AE132" s="91"/>
      <c r="AF132" s="56"/>
    </row>
    <row r="133" spans="1:32" x14ac:dyDescent="0.3">
      <c r="A133" s="128" t="s">
        <v>161</v>
      </c>
      <c r="B133" s="219">
        <v>-969.49698977250057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-969.49698977250057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-11391.759488027041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-11391.759488027041</v>
      </c>
      <c r="AD134" s="85"/>
      <c r="AE134" s="91"/>
      <c r="AF134" s="54"/>
    </row>
    <row r="135" spans="1:32" x14ac:dyDescent="0.3">
      <c r="A135" s="128" t="s">
        <v>163</v>
      </c>
      <c r="B135" s="207">
        <v>-15167.173984109148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-15167.173984109148</v>
      </c>
      <c r="AD135" s="85"/>
      <c r="AE135" s="91"/>
      <c r="AF135" s="56"/>
    </row>
    <row r="136" spans="1:32" x14ac:dyDescent="0.3">
      <c r="A136" s="128" t="s">
        <v>164</v>
      </c>
      <c r="B136" s="207">
        <v>3775.4144960821068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3775.4144960821068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9917.73243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9917.73243</v>
      </c>
      <c r="AD137" s="85"/>
      <c r="AE137" s="91"/>
      <c r="AF137" s="54"/>
    </row>
    <row r="138" spans="1:32" x14ac:dyDescent="0.3">
      <c r="A138" s="128" t="s">
        <v>166</v>
      </c>
      <c r="B138" s="208">
        <v>-578.76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-578.76</v>
      </c>
      <c r="AD138" s="85"/>
      <c r="AE138" s="91"/>
      <c r="AF138" s="56"/>
    </row>
    <row r="139" spans="1:32" x14ac:dyDescent="0.3">
      <c r="A139" s="128" t="s">
        <v>167</v>
      </c>
      <c r="B139" s="208">
        <v>10496.49243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10496.49243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79.330928138709268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79.330928138709268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79.330928138709268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79.330928138709268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515.06913250419655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515.06913250419655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515.06913250419655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515.06913250419655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716.82940642896506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716.82940642896506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716.82940642896506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716.82940642896506</v>
      </c>
      <c r="AD148" s="85"/>
      <c r="AE148" s="91"/>
      <c r="AF148" s="56"/>
    </row>
    <row r="149" spans="1:32" ht="27" customHeight="1" x14ac:dyDescent="0.3">
      <c r="A149" s="241" t="s">
        <v>177</v>
      </c>
      <c r="B149" s="242">
        <f>B150+B155+B156</f>
        <v>1455.99</v>
      </c>
      <c r="C149" s="243">
        <f>C150+C160</f>
        <v>1349.2828118751004</v>
      </c>
      <c r="D149" s="244">
        <f>D150+D157+D158+D159+D160</f>
        <v>19297.973804656998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22103.246616532098</v>
      </c>
      <c r="AD149" s="85"/>
      <c r="AE149" s="91"/>
      <c r="AF149" s="54">
        <f>AF150+AF155+AF156+AF157+AF158+AF159+AF160</f>
        <v>9.08</v>
      </c>
    </row>
    <row r="150" spans="1:32" x14ac:dyDescent="0.3">
      <c r="A150" s="245" t="s">
        <v>178</v>
      </c>
      <c r="B150" s="246">
        <f>SUM(B151:B154)</f>
        <v>0</v>
      </c>
      <c r="C150" s="246">
        <f>SUM(C151:C154)</f>
        <v>1186.5928118751003</v>
      </c>
      <c r="D150" s="246">
        <f>SUM(D151:D154)</f>
        <v>423.45483387059602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1610.0476457456964</v>
      </c>
      <c r="AD150" s="85"/>
      <c r="AE150" s="91"/>
      <c r="AF150" s="119">
        <f>SUM(AF151:AF153)</f>
        <v>9.08</v>
      </c>
    </row>
    <row r="151" spans="1:32" ht="21.6" x14ac:dyDescent="0.3">
      <c r="A151" s="247" t="s">
        <v>179</v>
      </c>
      <c r="B151" s="246"/>
      <c r="C151" s="246">
        <v>518.53</v>
      </c>
      <c r="D151" s="246">
        <v>182.67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701.19999999999993</v>
      </c>
      <c r="AD151" s="85"/>
      <c r="AE151" s="91"/>
      <c r="AF151" s="124">
        <v>1.89</v>
      </c>
    </row>
    <row r="152" spans="1:32" ht="21.6" x14ac:dyDescent="0.3">
      <c r="A152" s="247" t="s">
        <v>180</v>
      </c>
      <c r="B152" s="246"/>
      <c r="C152" s="246">
        <v>598.92281187510025</v>
      </c>
      <c r="D152" s="246">
        <v>181.03483387059603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779.95764574569625</v>
      </c>
      <c r="AD152" s="85"/>
      <c r="AE152" s="91"/>
      <c r="AF152" s="124">
        <v>4.22</v>
      </c>
    </row>
    <row r="153" spans="1:32" ht="21.6" x14ac:dyDescent="0.3">
      <c r="A153" s="247" t="s">
        <v>181</v>
      </c>
      <c r="B153" s="246"/>
      <c r="C153" s="246">
        <v>69.14</v>
      </c>
      <c r="D153" s="246">
        <v>59.75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128.88999999999999</v>
      </c>
      <c r="AD153" s="85"/>
      <c r="AE153" s="91"/>
      <c r="AF153" s="56">
        <v>2.97</v>
      </c>
    </row>
    <row r="154" spans="1:32" ht="21.6" x14ac:dyDescent="0.3">
      <c r="A154" s="247" t="s">
        <v>182</v>
      </c>
      <c r="B154" s="246"/>
      <c r="C154" s="246"/>
      <c r="D154" s="24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245" t="s">
        <v>183</v>
      </c>
      <c r="B155" s="246">
        <v>34.5</v>
      </c>
      <c r="C155" s="246"/>
      <c r="D155" s="246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34.5</v>
      </c>
      <c r="AD155" s="85"/>
      <c r="AE155" s="91"/>
      <c r="AF155" s="56"/>
    </row>
    <row r="156" spans="1:32" x14ac:dyDescent="0.3">
      <c r="A156" s="245" t="s">
        <v>184</v>
      </c>
      <c r="B156" s="246">
        <v>1421.49</v>
      </c>
      <c r="C156" s="246"/>
      <c r="D156" s="246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1421.49</v>
      </c>
      <c r="AD156" s="85"/>
      <c r="AE156" s="91"/>
      <c r="AF156" s="56"/>
    </row>
    <row r="157" spans="1:32" ht="21.6" x14ac:dyDescent="0.3">
      <c r="A157" s="245" t="s">
        <v>185</v>
      </c>
      <c r="B157" s="246"/>
      <c r="C157" s="246"/>
      <c r="D157" s="246">
        <v>11058.038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11058.038</v>
      </c>
      <c r="AD157" s="85"/>
      <c r="AE157" s="91"/>
      <c r="AF157" s="56"/>
    </row>
    <row r="158" spans="1:32" ht="21.6" x14ac:dyDescent="0.3">
      <c r="A158" s="245" t="s">
        <v>186</v>
      </c>
      <c r="B158" s="246"/>
      <c r="C158" s="246"/>
      <c r="D158" s="246">
        <v>5365.8860000000004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5365.8860000000004</v>
      </c>
      <c r="AD158" s="85"/>
      <c r="AE158" s="91"/>
      <c r="AF158" s="56"/>
    </row>
    <row r="159" spans="1:32" ht="21.6" x14ac:dyDescent="0.3">
      <c r="A159" s="245" t="s">
        <v>187</v>
      </c>
      <c r="B159" s="246"/>
      <c r="C159" s="246"/>
      <c r="D159" s="246">
        <v>2450.5949707864015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2450.5949707864015</v>
      </c>
      <c r="AD159" s="85"/>
      <c r="AE159" s="91"/>
      <c r="AF159" s="56"/>
    </row>
    <row r="160" spans="1:32" x14ac:dyDescent="0.3">
      <c r="A160" s="245" t="s">
        <v>188</v>
      </c>
      <c r="B160" s="246"/>
      <c r="C160" s="248">
        <v>162.69</v>
      </c>
      <c r="D160" s="24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162.69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-5161.4545311314851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-5161.4545311314851</v>
      </c>
      <c r="AD161" s="85"/>
      <c r="AE161" s="91"/>
      <c r="AF161" s="56"/>
    </row>
    <row r="162" spans="1:32" x14ac:dyDescent="0.3">
      <c r="A162" s="127" t="s">
        <v>190</v>
      </c>
      <c r="B162">
        <v>-5161.4545311314851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-5161.4545311314851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647.39049479691971</v>
      </c>
      <c r="C164" s="69">
        <f>C165+C169+C170+C173+C176</f>
        <v>30790.523539621703</v>
      </c>
      <c r="D164" s="69">
        <f>D165+D169+D170+D173+D176</f>
        <v>3416.4943188113216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34854.408353229941</v>
      </c>
      <c r="AD164" s="85"/>
      <c r="AE164" s="91"/>
      <c r="AF164" s="69">
        <f>AF165+AF169+AF170+AF173+AF176</f>
        <v>1.6878941351653258</v>
      </c>
    </row>
    <row r="165" spans="1:32" ht="26.25" customHeight="1" x14ac:dyDescent="0.3">
      <c r="A165" s="112" t="s">
        <v>193</v>
      </c>
      <c r="B165" s="121"/>
      <c r="C165" s="70">
        <f>C166+C167+C168</f>
        <v>12883.125277025965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12883.125277025965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6515.3309936559408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6515.3309936559408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2576.7033052969264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2576.7033052969264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3791.0909780730985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3791.0909780730985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103.50906449999999</v>
      </c>
      <c r="D169" s="70">
        <v>73.472952000000006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176.98201649999999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647.39049479691971</v>
      </c>
      <c r="C170" s="70">
        <f>C171+C172</f>
        <v>871.59558402885307</v>
      </c>
      <c r="D170" s="70">
        <f>D171+D172</f>
        <v>191.12653080275973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1710.1126096285325</v>
      </c>
      <c r="AD170" s="85"/>
      <c r="AE170" s="91"/>
      <c r="AF170" s="129">
        <f>AF171+AF172</f>
        <v>1.6878941351653258</v>
      </c>
    </row>
    <row r="171" spans="1:32" ht="21.6" x14ac:dyDescent="0.3">
      <c r="A171" s="128" t="s">
        <v>199</v>
      </c>
      <c r="B171" s="116">
        <v>27.123090940000004</v>
      </c>
      <c r="C171" s="116">
        <v>7.4131155840000004E-2</v>
      </c>
      <c r="D171" s="116">
        <v>0.78049919999999995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27.977721295840006</v>
      </c>
      <c r="AD171" s="85"/>
      <c r="AE171" s="91"/>
      <c r="AF171" s="56"/>
    </row>
    <row r="172" spans="1:32" x14ac:dyDescent="0.3">
      <c r="A172" s="128" t="s">
        <v>200</v>
      </c>
      <c r="B172" s="116">
        <v>620.26740385691971</v>
      </c>
      <c r="C172" s="95">
        <v>871.52145287301312</v>
      </c>
      <c r="D172" s="95">
        <v>190.34603160275972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1682.1348883326925</v>
      </c>
      <c r="AD172" s="85"/>
      <c r="AE172" s="91"/>
      <c r="AF172" s="56">
        <v>1.6878941351653258</v>
      </c>
    </row>
    <row r="173" spans="1:32" x14ac:dyDescent="0.3">
      <c r="A173" s="126" t="s">
        <v>201</v>
      </c>
      <c r="B173" s="121"/>
      <c r="C173" s="129">
        <f>SUM(C174:C175)</f>
        <v>16932.293614066883</v>
      </c>
      <c r="D173" s="129">
        <f>SUM(D174:D175)</f>
        <v>3151.8948360085619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20084.188450075446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4969.8349328557015</v>
      </c>
      <c r="D174" s="95">
        <v>3151.8948360085619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8121.729768864263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11962.458681211179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11962.458681211179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253144.37838171583</v>
      </c>
      <c r="C177" s="11">
        <f t="shared" si="20"/>
        <v>147152.58406035925</v>
      </c>
      <c r="D177" s="11">
        <f t="shared" si="20"/>
        <v>32198.640078642042</v>
      </c>
      <c r="E177" s="11">
        <f t="shared" si="20"/>
        <v>2672.8821938755791</v>
      </c>
      <c r="F177" s="11">
        <f t="shared" si="20"/>
        <v>1.446265704625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1728.429020525625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8.2840123350000014E-4</v>
      </c>
      <c r="U177" s="11">
        <f t="shared" si="21"/>
        <v>0.97352440380000005</v>
      </c>
      <c r="V177" s="11">
        <f t="shared" si="21"/>
        <v>0.54329416200000002</v>
      </c>
      <c r="W177" s="11">
        <f t="shared" si="21"/>
        <v>0.1089035595</v>
      </c>
      <c r="X177" s="11">
        <f t="shared" si="21"/>
        <v>1.2236355000000001E-6</v>
      </c>
      <c r="Y177" s="11">
        <f t="shared" si="21"/>
        <v>3.8911608899999998E-2</v>
      </c>
      <c r="Z177" s="11">
        <f t="shared" si="21"/>
        <v>8.1575700000000007E-7</v>
      </c>
      <c r="AA177" s="11">
        <f t="shared" si="21"/>
        <v>0.98502657749999989</v>
      </c>
      <c r="AB177" s="11">
        <f t="shared" si="21"/>
        <v>114.30610054749999</v>
      </c>
      <c r="AC177" s="11">
        <f t="shared" si="21"/>
        <v>437015.31659212278</v>
      </c>
      <c r="AD177" s="85"/>
      <c r="AE177" s="91"/>
      <c r="AF177" s="63">
        <f>AF164+AF107+AF54+AF9</f>
        <v>80.434063231965922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3296.0035374228291</v>
      </c>
      <c r="C179" s="142">
        <v>0.63548097199633236</v>
      </c>
      <c r="D179" s="142">
        <v>24.057493939861153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3320.6965123346868</v>
      </c>
      <c r="AD179" s="85"/>
      <c r="AE179" s="91"/>
      <c r="AF179" s="67"/>
    </row>
    <row r="180" spans="1:32" x14ac:dyDescent="0.3">
      <c r="A180" s="38" t="s">
        <v>26</v>
      </c>
      <c r="B180" s="19">
        <v>3296.0035374228291</v>
      </c>
      <c r="C180" s="20">
        <v>0.63548097199633236</v>
      </c>
      <c r="D180" s="20">
        <v>24.057493939861153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3320.6965123346868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27704.849992332998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27704.849992332998</v>
      </c>
      <c r="AD182" s="81"/>
      <c r="AE182" s="73"/>
      <c r="AF182" s="68"/>
    </row>
    <row r="183" spans="1:32" x14ac:dyDescent="0.3">
      <c r="A183" s="47"/>
      <c r="X183"/>
      <c r="Y183" s="73"/>
      <c r="AA183" s="48"/>
      <c r="AB183" s="49"/>
      <c r="AD183" s="73"/>
    </row>
    <row r="184" spans="1:32" ht="15.6" x14ac:dyDescent="0.35">
      <c r="A184" s="50" t="s">
        <v>28</v>
      </c>
      <c r="B184" s="51" t="s">
        <v>29</v>
      </c>
      <c r="X184"/>
      <c r="Y184" s="73"/>
      <c r="AB184" s="52"/>
      <c r="AD184" s="73"/>
    </row>
    <row r="185" spans="1:32" x14ac:dyDescent="0.3">
      <c r="A185" s="47"/>
      <c r="X185"/>
      <c r="Y185" s="73"/>
    </row>
    <row r="186" spans="1:32" x14ac:dyDescent="0.3">
      <c r="A186" s="47"/>
      <c r="X186"/>
      <c r="Y186" s="73"/>
    </row>
    <row r="187" spans="1:32" x14ac:dyDescent="0.3">
      <c r="A187" s="47"/>
      <c r="X187"/>
      <c r="Y187" s="73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88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J17" sqref="J17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2.66406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2006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262024.90595726989</v>
      </c>
      <c r="C8" s="11">
        <f t="shared" si="0"/>
        <v>151651.1666964296</v>
      </c>
      <c r="D8" s="11">
        <f t="shared" si="0"/>
        <v>31918.170332021677</v>
      </c>
      <c r="E8" s="11">
        <f t="shared" si="0"/>
        <v>1277.4233568118589</v>
      </c>
      <c r="F8" s="11">
        <f t="shared" si="0"/>
        <v>1.88250540625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2194.0328787236685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8.6194357931250009E-4</v>
      </c>
      <c r="U8" s="11">
        <f t="shared" si="0"/>
        <v>1.0129428533250002</v>
      </c>
      <c r="V8" s="11">
        <f t="shared" si="0"/>
        <v>0.56529239175000012</v>
      </c>
      <c r="W8" s="11">
        <f t="shared" si="0"/>
        <v>0.11331311456250001</v>
      </c>
      <c r="X8" s="11">
        <f t="shared" si="0"/>
        <v>1.2731810625000002E-6</v>
      </c>
      <c r="Y8" s="11">
        <f t="shared" si="0"/>
        <v>4.0487157787500005E-2</v>
      </c>
      <c r="Z8" s="237">
        <f t="shared" si="0"/>
        <v>8.4878737500000008E-7</v>
      </c>
      <c r="AA8" s="11">
        <f t="shared" si="0"/>
        <v>1.0249107553125001</v>
      </c>
      <c r="AB8" s="11">
        <f t="shared" si="0"/>
        <v>117.43965323081248</v>
      </c>
      <c r="AC8" s="11">
        <f>SUM(B8:AB8)</f>
        <v>449187.7791902321</v>
      </c>
      <c r="AD8" s="12">
        <f>AC9+AC54+AC108+AC149+AC164</f>
        <v>653275.45289256703</v>
      </c>
      <c r="AE8" s="77"/>
      <c r="AF8" s="12">
        <f>AF9+AF54+AF107+AF164</f>
        <v>74.239608407488618</v>
      </c>
    </row>
    <row r="9" spans="1:32" x14ac:dyDescent="0.3">
      <c r="A9" s="103" t="s">
        <v>82</v>
      </c>
      <c r="B9" s="69">
        <f>B10+B39</f>
        <v>412674.47572556091</v>
      </c>
      <c r="C9" s="69">
        <f>C10+C39</f>
        <v>27457.300787486718</v>
      </c>
      <c r="D9" s="69">
        <f>D10+D39</f>
        <v>3733.3241693056825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443865.10068235325</v>
      </c>
      <c r="AD9" s="85"/>
      <c r="AE9" s="91"/>
      <c r="AF9" s="151">
        <f>AF10+AF39</f>
        <v>67.270600314806956</v>
      </c>
    </row>
    <row r="10" spans="1:32" x14ac:dyDescent="0.3">
      <c r="A10" s="96" t="s">
        <v>43</v>
      </c>
      <c r="B10" s="129">
        <f>B11+B15+B29+B35</f>
        <v>396809.28086481063</v>
      </c>
      <c r="C10" s="129">
        <f>C11+C15+C29+C35</f>
        <v>2995.3847946264714</v>
      </c>
      <c r="D10" s="129">
        <f>D11+D15+D29+D35</f>
        <v>3712.3108799175061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403516.9765393546</v>
      </c>
      <c r="AD10" s="85"/>
      <c r="AE10" s="91"/>
      <c r="AF10" s="129">
        <f>AF11+AF15+AF29+AF35</f>
        <v>62.611312849481173</v>
      </c>
    </row>
    <row r="11" spans="1:32" x14ac:dyDescent="0.3">
      <c r="A11" s="97" t="s">
        <v>44</v>
      </c>
      <c r="B11" s="129">
        <f>B12+B13+B14</f>
        <v>160129.31917057087</v>
      </c>
      <c r="C11" s="129">
        <f>C12+C13+C14</f>
        <v>129.89824757879407</v>
      </c>
      <c r="D11" s="129">
        <f>D12+D13+D14</f>
        <v>300.52512290107592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160559.74254105074</v>
      </c>
      <c r="AD11" s="85"/>
      <c r="AE11" s="91"/>
      <c r="AF11" s="129">
        <f>SUM(AF12:AF14)</f>
        <v>10.107159060747302</v>
      </c>
    </row>
    <row r="12" spans="1:32" x14ac:dyDescent="0.3">
      <c r="A12" s="98" t="s">
        <v>45</v>
      </c>
      <c r="B12" s="116">
        <v>124905.7974075176</v>
      </c>
      <c r="C12" s="116">
        <v>107.84265710018347</v>
      </c>
      <c r="D12" s="116">
        <v>270.38080246207591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125284.02086707986</v>
      </c>
      <c r="AD12" s="85"/>
      <c r="AE12" s="91"/>
      <c r="AF12" s="116">
        <v>8.7218774656414979</v>
      </c>
    </row>
    <row r="13" spans="1:32" x14ac:dyDescent="0.3">
      <c r="A13" s="98" t="s">
        <v>46</v>
      </c>
      <c r="B13" s="116">
        <v>10310.547145844197</v>
      </c>
      <c r="C13" s="116">
        <v>7.6623384755155746</v>
      </c>
      <c r="D13" s="116">
        <v>11.907957202184383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10330.117441521896</v>
      </c>
      <c r="AD13" s="85"/>
      <c r="AE13" s="91"/>
      <c r="AF13" s="56">
        <v>1.1059036401463807</v>
      </c>
    </row>
    <row r="14" spans="1:32" ht="21.6" x14ac:dyDescent="0.3">
      <c r="A14" s="98" t="s">
        <v>47</v>
      </c>
      <c r="B14" s="116">
        <v>24912.974617209093</v>
      </c>
      <c r="C14" s="116">
        <v>14.393252003095037</v>
      </c>
      <c r="D14" s="116">
        <v>18.236363236815617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24945.604232449001</v>
      </c>
      <c r="AD14" s="85"/>
      <c r="AE14" s="91"/>
      <c r="AF14" s="56">
        <v>0.27937795495942364</v>
      </c>
    </row>
    <row r="15" spans="1:32" x14ac:dyDescent="0.3">
      <c r="A15" s="97" t="s">
        <v>48</v>
      </c>
      <c r="B15" s="129">
        <f>SUM(B16:B28)</f>
        <v>60250.608020080566</v>
      </c>
      <c r="C15" s="129">
        <f>SUM(C16:C28)</f>
        <v>111.98196863999038</v>
      </c>
      <c r="D15" s="129">
        <f>SUM(D16:D28)</f>
        <v>156.20069119205198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60518.790679912607</v>
      </c>
      <c r="AD15" s="85"/>
      <c r="AE15" s="91"/>
      <c r="AF15" s="129">
        <f>SUM(AF16:AF28)</f>
        <v>1.2414545249255622</v>
      </c>
    </row>
    <row r="16" spans="1:32" x14ac:dyDescent="0.3">
      <c r="A16" s="98" t="s">
        <v>49</v>
      </c>
      <c r="B16" s="115">
        <v>2974.5387039025891</v>
      </c>
      <c r="C16" s="115">
        <v>1.8665513439999997</v>
      </c>
      <c r="D16" s="115">
        <v>2.5031839314999997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2978.9084391780893</v>
      </c>
      <c r="AD16" s="85"/>
      <c r="AE16" s="91"/>
      <c r="AF16" s="56">
        <v>4.2569759957752973E-2</v>
      </c>
    </row>
    <row r="17" spans="1:32" x14ac:dyDescent="0.3">
      <c r="A17" s="98" t="s">
        <v>50</v>
      </c>
      <c r="B17" s="116">
        <v>1268.5799875448599</v>
      </c>
      <c r="C17" s="116">
        <v>0.941581004</v>
      </c>
      <c r="D17" s="116">
        <v>1.4554548094999999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1270.9770233583599</v>
      </c>
      <c r="AD17" s="85"/>
      <c r="AE17" s="91"/>
      <c r="AF17" s="56">
        <v>1.4888805810699764E-2</v>
      </c>
    </row>
    <row r="18" spans="1:32" x14ac:dyDescent="0.3">
      <c r="A18" s="98" t="s">
        <v>51</v>
      </c>
      <c r="B18" s="116">
        <v>10453.57917162201</v>
      </c>
      <c r="C18" s="116">
        <v>6.2061025599999997</v>
      </c>
      <c r="D18" s="116">
        <v>7.9859548555000011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10467.771229037509</v>
      </c>
      <c r="AD18" s="85"/>
      <c r="AE18" s="91"/>
      <c r="AF18" s="56">
        <v>9.7793330085710339E-2</v>
      </c>
    </row>
    <row r="19" spans="1:32" x14ac:dyDescent="0.3">
      <c r="A19" s="98" t="s">
        <v>52</v>
      </c>
      <c r="B19" s="116">
        <v>2430.5910978304405</v>
      </c>
      <c r="C19" s="116">
        <v>1.7291683360000003</v>
      </c>
      <c r="D19" s="116">
        <v>2.5948852735000001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2434.9151514399405</v>
      </c>
      <c r="AD19" s="85"/>
      <c r="AE19" s="91"/>
      <c r="AF19" s="56">
        <v>5.1450624169564071E-2</v>
      </c>
    </row>
    <row r="20" spans="1:32" x14ac:dyDescent="0.3">
      <c r="A20" s="98" t="s">
        <v>53</v>
      </c>
      <c r="B20" s="116">
        <v>2732.8703317517202</v>
      </c>
      <c r="C20" s="116">
        <v>43.275824844000006</v>
      </c>
      <c r="D20" s="116">
        <v>55.965548723500007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2832.1117053192202</v>
      </c>
      <c r="AD20" s="85"/>
      <c r="AE20" s="91"/>
      <c r="AF20" s="56">
        <v>0.63526833273648808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191.16384998418002</v>
      </c>
      <c r="C22" s="116">
        <v>0.115935568</v>
      </c>
      <c r="D22" s="116">
        <v>0.1495880215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191.42937357368001</v>
      </c>
      <c r="AD22" s="85"/>
      <c r="AE22" s="91"/>
      <c r="AF22" s="56">
        <v>5.7945168924744539E-4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12283.879780011286</v>
      </c>
      <c r="C24" s="116">
        <v>12.811376139990369</v>
      </c>
      <c r="D24" s="116">
        <v>22.280562154551959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12318.971718305829</v>
      </c>
      <c r="AD24" s="85"/>
      <c r="AE24" s="91"/>
      <c r="AF24" s="56">
        <v>0.10808405451117453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668.59945209665989</v>
      </c>
      <c r="C26" s="116">
        <v>0.77092327199999988</v>
      </c>
      <c r="D26" s="116">
        <v>1.4592476219999999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670.82962299065991</v>
      </c>
      <c r="AD26" s="85"/>
      <c r="AE26" s="91"/>
      <c r="AF26" s="56">
        <v>2.962692098000771E-3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27246.805645336819</v>
      </c>
      <c r="C28" s="116">
        <v>44.264505572000004</v>
      </c>
      <c r="D28" s="116">
        <v>61.806265800500007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27352.876416709318</v>
      </c>
      <c r="AD28" s="85"/>
      <c r="AE28" s="91"/>
      <c r="AF28" s="56">
        <v>0.28785747386692417</v>
      </c>
    </row>
    <row r="29" spans="1:32" x14ac:dyDescent="0.3">
      <c r="A29" s="97" t="s">
        <v>62</v>
      </c>
      <c r="B29" s="129">
        <f>SUM(B30:B34)</f>
        <v>144715.55258761896</v>
      </c>
      <c r="C29" s="129">
        <f>SUM(C30:C34)</f>
        <v>450.00722462768653</v>
      </c>
      <c r="D29" s="129">
        <f>SUM(D30:D34)</f>
        <v>2949.5219097608783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148115.08172200751</v>
      </c>
      <c r="AD29" s="85"/>
      <c r="AE29" s="91"/>
      <c r="AF29" s="129">
        <f>SUM(AF30:AF34)</f>
        <v>17.50569685876718</v>
      </c>
    </row>
    <row r="30" spans="1:32" x14ac:dyDescent="0.3">
      <c r="A30" s="98" t="s">
        <v>63</v>
      </c>
      <c r="B30" s="116">
        <v>5230.2734584686941</v>
      </c>
      <c r="C30" s="95">
        <v>1.0084134706298744</v>
      </c>
      <c r="D30" s="116">
        <v>38.175652816702382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5269.457524756026</v>
      </c>
      <c r="AD30" s="85"/>
      <c r="AE30" s="91"/>
      <c r="AF30" s="56">
        <v>7.4039495201122255E-2</v>
      </c>
    </row>
    <row r="31" spans="1:32" x14ac:dyDescent="0.3">
      <c r="A31" s="98" t="s">
        <v>64</v>
      </c>
      <c r="B31" s="116">
        <v>135305.73302014955</v>
      </c>
      <c r="C31" s="116">
        <v>439.81007008365663</v>
      </c>
      <c r="D31" s="116">
        <v>2703.5931543111756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138449.13624454438</v>
      </c>
      <c r="AD31" s="85"/>
      <c r="AE31" s="91"/>
      <c r="AF31" s="56">
        <v>17.275809093297223</v>
      </c>
    </row>
    <row r="32" spans="1:32" x14ac:dyDescent="0.3">
      <c r="A32" s="98" t="s">
        <v>65</v>
      </c>
      <c r="B32" s="116">
        <v>1834.1687172915899</v>
      </c>
      <c r="C32" s="116">
        <v>2.9255751854000005</v>
      </c>
      <c r="D32" s="116">
        <v>190.816990793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2027.91128326999</v>
      </c>
      <c r="AD32" s="85"/>
      <c r="AE32" s="91"/>
      <c r="AF32" s="56">
        <v>4.3249798951599645E-2</v>
      </c>
    </row>
    <row r="33" spans="1:32" x14ac:dyDescent="0.3">
      <c r="A33" s="98" t="s">
        <v>66</v>
      </c>
      <c r="B33" s="116">
        <v>2345.3773917091203</v>
      </c>
      <c r="C33" s="116">
        <v>6.2631658879999996</v>
      </c>
      <c r="D33" s="116">
        <v>16.936111839999999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2368.5766694371205</v>
      </c>
      <c r="AD33" s="85"/>
      <c r="AE33" s="91"/>
      <c r="AF33" s="56">
        <v>0.11259847131723413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31713.801086540225</v>
      </c>
      <c r="C35" s="129">
        <f>SUM(C36:C38)</f>
        <v>2303.4973537800001</v>
      </c>
      <c r="D35" s="129">
        <f>SUM(D36:D38)</f>
        <v>306.06315606349995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34323.361596383722</v>
      </c>
      <c r="AD35" s="85"/>
      <c r="AE35" s="91"/>
      <c r="AF35" s="129">
        <f>SUM(AF36:AF38)</f>
        <v>33.757002405041128</v>
      </c>
    </row>
    <row r="36" spans="1:32" x14ac:dyDescent="0.3">
      <c r="A36" s="98" t="s">
        <v>69</v>
      </c>
      <c r="B36" s="116">
        <v>4837.0690097684701</v>
      </c>
      <c r="C36" s="116">
        <v>10.901517480000001</v>
      </c>
      <c r="D36" s="116">
        <v>2.3659444330000001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4850.3364716814694</v>
      </c>
      <c r="AD36" s="85"/>
      <c r="AE36" s="91"/>
      <c r="AF36" s="56">
        <v>2.3675244137081144</v>
      </c>
    </row>
    <row r="37" spans="1:32" x14ac:dyDescent="0.3">
      <c r="A37" s="98" t="s">
        <v>70</v>
      </c>
      <c r="B37" s="116">
        <v>19780.260095156915</v>
      </c>
      <c r="C37" s="116">
        <v>2265.9507514000002</v>
      </c>
      <c r="D37" s="116">
        <v>288.86984473699999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22335.080691293915</v>
      </c>
      <c r="AD37" s="85"/>
      <c r="AE37" s="91"/>
      <c r="AF37" s="56">
        <v>31.127584161907446</v>
      </c>
    </row>
    <row r="38" spans="1:32" x14ac:dyDescent="0.3">
      <c r="A38" s="98" t="s">
        <v>71</v>
      </c>
      <c r="B38" s="116">
        <v>7096.4719816148399</v>
      </c>
      <c r="C38" s="116">
        <v>26.645084900000004</v>
      </c>
      <c r="D38" s="116">
        <v>14.827366893499999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7137.94443340834</v>
      </c>
      <c r="AD38" s="85"/>
      <c r="AE38" s="91"/>
      <c r="AF38" s="56">
        <v>0.26189382942556505</v>
      </c>
    </row>
    <row r="39" spans="1:32" ht="21.6" x14ac:dyDescent="0.3">
      <c r="A39" s="99" t="s">
        <v>72</v>
      </c>
      <c r="B39" s="129">
        <f>B40+B45</f>
        <v>15865.194860750264</v>
      </c>
      <c r="C39" s="129">
        <f>C40+C45</f>
        <v>24461.915992860246</v>
      </c>
      <c r="D39" s="129">
        <f>D40+D45</f>
        <v>21.013289388176212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40348.124142998684</v>
      </c>
      <c r="AD39" s="85"/>
      <c r="AE39" s="91"/>
      <c r="AF39" s="129">
        <f>AF40+AF45</f>
        <v>4.6592874653257867</v>
      </c>
    </row>
    <row r="40" spans="1:32" x14ac:dyDescent="0.3">
      <c r="A40" s="97" t="s">
        <v>73</v>
      </c>
      <c r="B40" s="129">
        <f>B41+B44</f>
        <v>74.241034692800014</v>
      </c>
      <c r="C40" s="129">
        <f>C41+C44</f>
        <v>2611.2764083839998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2685.5174430767997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74.241034692800014</v>
      </c>
      <c r="C41" s="114">
        <v>2611.2764083839998</v>
      </c>
      <c r="D41" s="114"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2685.5174430767997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70.703792712000009</v>
      </c>
      <c r="C42" s="116">
        <v>2504.7222366599999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2575.4260293719999</v>
      </c>
      <c r="AD42" s="85"/>
      <c r="AE42" s="91"/>
      <c r="AF42" s="56"/>
    </row>
    <row r="43" spans="1:32" x14ac:dyDescent="0.3">
      <c r="A43" s="101" t="s">
        <v>76</v>
      </c>
      <c r="B43" s="116">
        <v>3.5372419808000002</v>
      </c>
      <c r="C43" s="116">
        <v>106.55417172400001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110.09141370480002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15790.953826057463</v>
      </c>
      <c r="C45" s="129">
        <f t="shared" ref="C45:D45" si="2">C46+C50</f>
        <v>21850.639584476245</v>
      </c>
      <c r="D45" s="129">
        <f t="shared" si="2"/>
        <v>21.013289388176212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37662.606699921882</v>
      </c>
      <c r="AD45" s="85"/>
      <c r="AE45" s="91"/>
      <c r="AF45" s="53">
        <f>SUM(AF46:AF53)</f>
        <v>4.6592874653257867</v>
      </c>
    </row>
    <row r="46" spans="1:32" x14ac:dyDescent="0.3">
      <c r="A46" s="98" t="s">
        <v>79</v>
      </c>
      <c r="B46" s="116">
        <v>13566.427848436262</v>
      </c>
      <c r="C46" s="116">
        <v>15484.886280641918</v>
      </c>
      <c r="D46" s="116">
        <v>20.89829868874186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29072.212427766921</v>
      </c>
      <c r="AD46" s="85"/>
      <c r="AE46" s="91"/>
      <c r="AF46" s="56"/>
    </row>
    <row r="47" spans="1:32" x14ac:dyDescent="0.3">
      <c r="A47" s="239" t="s">
        <v>206</v>
      </c>
      <c r="B47" s="119">
        <v>6447.4104101193943</v>
      </c>
      <c r="C47" s="119">
        <v>9089.0883143151004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15536.498724434496</v>
      </c>
      <c r="AD47" s="85"/>
      <c r="AE47" s="91"/>
      <c r="AF47" s="64"/>
    </row>
    <row r="48" spans="1:32" x14ac:dyDescent="0.3">
      <c r="A48" s="239" t="s">
        <v>207</v>
      </c>
      <c r="B48" s="119">
        <v>7048.6044581033066</v>
      </c>
      <c r="C48" s="119">
        <v>6327.7408374164052</v>
      </c>
      <c r="D48" s="119">
        <v>20.89829868874186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13397.243594208454</v>
      </c>
      <c r="AD48" s="85"/>
      <c r="AE48" s="91"/>
      <c r="AF48" s="64">
        <v>4.6592874653257867</v>
      </c>
    </row>
    <row r="49" spans="1:32" x14ac:dyDescent="0.3">
      <c r="A49" s="239" t="s">
        <v>208</v>
      </c>
      <c r="B49" s="119">
        <v>70.412980213561625</v>
      </c>
      <c r="C49" s="119">
        <v>68.057128910414534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138.47010912397616</v>
      </c>
      <c r="AD49" s="85"/>
      <c r="AE49" s="91"/>
      <c r="AF49" s="64"/>
    </row>
    <row r="50" spans="1:32" x14ac:dyDescent="0.3">
      <c r="A50" s="102" t="s">
        <v>80</v>
      </c>
      <c r="B50" s="117">
        <v>2224.5259776211997</v>
      </c>
      <c r="C50" s="117">
        <v>6365.7533038343281</v>
      </c>
      <c r="D50" s="117">
        <v>0.11499069943435201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8590.3942721549629</v>
      </c>
      <c r="AD50" s="85"/>
      <c r="AE50" s="91"/>
      <c r="AF50" s="64"/>
    </row>
    <row r="51" spans="1:32" x14ac:dyDescent="0.3">
      <c r="A51" s="239" t="s">
        <v>209</v>
      </c>
      <c r="B51" s="119">
        <v>2086.275394739248</v>
      </c>
      <c r="C51" s="119">
        <v>2444.4343405314562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4530.7097352707042</v>
      </c>
      <c r="AD51" s="85"/>
      <c r="AE51" s="91"/>
      <c r="AF51" s="65"/>
    </row>
    <row r="52" spans="1:32" x14ac:dyDescent="0.3">
      <c r="A52" s="239" t="s">
        <v>210</v>
      </c>
      <c r="B52" s="119">
        <v>132.63966582514752</v>
      </c>
      <c r="C52" s="119">
        <v>2.4749331194960242</v>
      </c>
      <c r="D52" s="119">
        <v>0.11499069943435201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135.22958964407789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5.610917056804313</v>
      </c>
      <c r="C53" s="119">
        <v>3918.8440301833753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3924.4549472401795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51456.82192302058</v>
      </c>
      <c r="C54" s="69">
        <f>C55+C61+C72+C80+C85+C91+C98+C103</f>
        <v>216.41872442803427</v>
      </c>
      <c r="D54" s="69">
        <f>D55+D61+D72+D80+D85+D91+D98+D103</f>
        <v>363.28469397045939</v>
      </c>
      <c r="E54" s="144">
        <f t="shared" ref="E54:M54" si="4">E55+E61+E72+E80+E85+E91+E98+E103</f>
        <v>1277.4233568118589</v>
      </c>
      <c r="F54" s="144">
        <f t="shared" si="4"/>
        <v>1.88250540625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2194.0328787236685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8.6194357931250009E-4</v>
      </c>
      <c r="U54" s="144">
        <f t="shared" si="5"/>
        <v>1.0129428533250002</v>
      </c>
      <c r="V54" s="144">
        <f t="shared" si="5"/>
        <v>0.56529239175000012</v>
      </c>
      <c r="W54" s="144">
        <f t="shared" si="5"/>
        <v>0.11331311456250001</v>
      </c>
      <c r="X54" s="144">
        <f t="shared" ref="X54:AC54" si="6">X55+X61+X72+X80+X85+X91+X98+X103</f>
        <v>1.2731810625000002E-6</v>
      </c>
      <c r="Y54" s="144">
        <f t="shared" si="6"/>
        <v>4.0487157787500005E-2</v>
      </c>
      <c r="Z54" s="144">
        <f t="shared" si="6"/>
        <v>8.4878737500000008E-7</v>
      </c>
      <c r="AA54" s="144">
        <f t="shared" si="6"/>
        <v>1.0249107553125001</v>
      </c>
      <c r="AB54" s="144">
        <f t="shared" si="6"/>
        <v>117.43965323081248</v>
      </c>
      <c r="AC54" s="171">
        <f t="shared" si="6"/>
        <v>55630.061545929952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31876.470331184988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31876.470331184988</v>
      </c>
      <c r="AD55" s="85"/>
      <c r="AE55" s="91"/>
      <c r="AF55" s="129"/>
    </row>
    <row r="56" spans="1:32" x14ac:dyDescent="0.3">
      <c r="A56" s="104" t="s">
        <v>84</v>
      </c>
      <c r="B56" s="116">
        <v>17592.604580992003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17592.604580992003</v>
      </c>
      <c r="AD56" s="85"/>
      <c r="AE56" s="91"/>
      <c r="AF56" s="56"/>
    </row>
    <row r="57" spans="1:32" x14ac:dyDescent="0.3">
      <c r="A57" s="105" t="s">
        <v>85</v>
      </c>
      <c r="B57" s="116">
        <v>2667.3536901973248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2667.3536901973248</v>
      </c>
      <c r="AD57" s="85"/>
      <c r="AE57" s="91"/>
      <c r="AF57" s="56"/>
    </row>
    <row r="58" spans="1:32" x14ac:dyDescent="0.3">
      <c r="A58" s="105" t="s">
        <v>86</v>
      </c>
      <c r="B58" s="116">
        <v>267.02940599690504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267.02940599690504</v>
      </c>
      <c r="AD58" s="85"/>
      <c r="AE58" s="91"/>
      <c r="AF58" s="56"/>
    </row>
    <row r="59" spans="1:32" x14ac:dyDescent="0.3">
      <c r="A59" s="105" t="s">
        <v>87</v>
      </c>
      <c r="B59" s="116">
        <v>11349.482653998755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11349.482653998755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s="150" customFormat="1" x14ac:dyDescent="0.3">
      <c r="A61" s="126" t="s">
        <v>89</v>
      </c>
      <c r="B61" s="129">
        <f>SUM(B62:B71)</f>
        <v>2754.9791770933466</v>
      </c>
      <c r="C61" s="129">
        <f>SUM(C62:C71)</f>
        <v>213.39940910803426</v>
      </c>
      <c r="D61" s="129">
        <f>SUM(D62:D71)</f>
        <v>363.17110500000001</v>
      </c>
      <c r="E61" s="14">
        <f>SUM(E62:E71)</f>
        <v>1277.1602327256089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4608.7099239269892</v>
      </c>
      <c r="AD61" s="85"/>
      <c r="AE61" s="149"/>
      <c r="AF61" s="129"/>
    </row>
    <row r="62" spans="1:32" x14ac:dyDescent="0.3">
      <c r="A62" s="104" t="s">
        <v>90</v>
      </c>
      <c r="B62" s="116">
        <v>709.26765634427477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709.26765634427477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170.229375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170.229375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192.94173000000001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192.94173000000001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176.48068000000001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176.48068000000001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1829.2108407490718</v>
      </c>
      <c r="C69" s="95">
        <v>213.39940910803426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2042.6102498571061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1277.1602327256089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1277.1602327256089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s="150" customFormat="1" x14ac:dyDescent="0.3">
      <c r="A72" s="96" t="s">
        <v>100</v>
      </c>
      <c r="B72" s="129">
        <f>SUM(B73:B79)</f>
        <v>16554.661249999997</v>
      </c>
      <c r="C72" s="129">
        <f>SUM(C73:C79)</f>
        <v>3.0193153200000005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16557.680565319999</v>
      </c>
      <c r="AD72" s="85"/>
      <c r="AE72" s="149"/>
      <c r="AF72" s="129"/>
    </row>
    <row r="73" spans="1:32" x14ac:dyDescent="0.3">
      <c r="A73" s="104" t="s">
        <v>101</v>
      </c>
      <c r="B73" s="221">
        <v>16263.542549999998</v>
      </c>
      <c r="C73" s="95">
        <v>3.0193153200000005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16266.561865319998</v>
      </c>
      <c r="AD73" s="85"/>
      <c r="AE73" s="91"/>
      <c r="AF73" s="56"/>
    </row>
    <row r="74" spans="1:32" x14ac:dyDescent="0.3">
      <c r="A74" s="104" t="s">
        <v>102</v>
      </c>
      <c r="B74" s="116">
        <v>220.0532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220.0532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71.0655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71.0655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200.64509995056272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200.64509995056272</v>
      </c>
      <c r="AD80" s="85"/>
      <c r="AE80" s="91"/>
      <c r="AF80" s="70"/>
    </row>
    <row r="81" spans="1:32" x14ac:dyDescent="0.3">
      <c r="A81" s="104" t="s">
        <v>109</v>
      </c>
      <c r="B81" s="95">
        <v>169.65837421580673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169.65837421580673</v>
      </c>
      <c r="AD81" s="85"/>
      <c r="AE81" s="91"/>
      <c r="AF81" s="56"/>
    </row>
    <row r="82" spans="1:32" x14ac:dyDescent="0.3">
      <c r="A82" s="104" t="s">
        <v>110</v>
      </c>
      <c r="B82" s="119">
        <v>30.986725734755989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30.986725734755989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0.11358897045937501</v>
      </c>
      <c r="E85" s="166">
        <f t="shared" si="9"/>
        <v>0.26312408625000006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8.6194357931250009E-4</v>
      </c>
      <c r="U85" s="166">
        <f t="shared" si="10"/>
        <v>1.0129428533250002</v>
      </c>
      <c r="V85" s="166">
        <f t="shared" si="10"/>
        <v>0.56529239175000012</v>
      </c>
      <c r="W85" s="166">
        <f t="shared" si="10"/>
        <v>0.11331311456250001</v>
      </c>
      <c r="X85" s="166">
        <f t="shared" si="10"/>
        <v>1.2731810625000002E-6</v>
      </c>
      <c r="Y85" s="166">
        <f t="shared" si="10"/>
        <v>4.0487157787500005E-2</v>
      </c>
      <c r="Z85" s="236">
        <f t="shared" si="10"/>
        <v>8.4878737500000008E-7</v>
      </c>
      <c r="AA85" s="166">
        <f t="shared" si="10"/>
        <v>1.0249107553125001</v>
      </c>
      <c r="AB85" s="164">
        <f t="shared" si="10"/>
        <v>0.49866258281250009</v>
      </c>
      <c r="AC85" s="14">
        <f t="shared" si="10"/>
        <v>3.6331859778071252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0.11358897045937501</v>
      </c>
      <c r="E86" s="147">
        <v>0.26312408625000006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8.6194357931250009E-4</v>
      </c>
      <c r="U86" s="60">
        <v>1.0129428533250002</v>
      </c>
      <c r="V86" s="60">
        <v>0.56529239175000012</v>
      </c>
      <c r="W86" s="60">
        <v>0.11331311456250001</v>
      </c>
      <c r="X86" s="60">
        <v>1.2731810625000002E-6</v>
      </c>
      <c r="Y86" s="60">
        <v>4.0487157787500005E-2</v>
      </c>
      <c r="Z86" s="233">
        <v>8.4878737500000008E-7</v>
      </c>
      <c r="AA86" s="60">
        <v>1.0249107553125001</v>
      </c>
      <c r="AB86" s="60">
        <v>0.49866258281250009</v>
      </c>
      <c r="AC86" s="147">
        <f>SUM(B86:AB86)</f>
        <v>3.6331859778071252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s="150" customFormat="1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1.88250540625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2194.0328787236685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2195.9153841299185</v>
      </c>
      <c r="AD91" s="85"/>
      <c r="AE91" s="149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1.88250540625</v>
      </c>
      <c r="G92" s="20"/>
      <c r="H92" s="20"/>
      <c r="I92" s="20"/>
      <c r="J92" s="20">
        <v>2194.0328787236685</v>
      </c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2195.9153841299185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116.94099064799998</v>
      </c>
      <c r="AC98" s="14">
        <f t="shared" si="15"/>
        <v>116.94099064799998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116.94099064799998</v>
      </c>
      <c r="AC99" s="147">
        <f>SUM(B99:AB99)</f>
        <v>116.94099064799998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70.066064791689058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70.066064791689058</v>
      </c>
      <c r="AD103" s="85"/>
      <c r="AE103" s="91"/>
      <c r="AF103" s="71"/>
    </row>
    <row r="104" spans="1:32" x14ac:dyDescent="0.3">
      <c r="A104" s="104" t="s">
        <v>132</v>
      </c>
      <c r="B104" s="95">
        <v>70.066064791689058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70.066064791689058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-202741.42370233507</v>
      </c>
      <c r="C107" s="69">
        <f>C108+C130+C149+C161</f>
        <v>91384.182708682943</v>
      </c>
      <c r="D107" s="69">
        <f>D108+D130+D149+D161</f>
        <v>24393.738906409395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-86963.502087242727</v>
      </c>
      <c r="AD107" s="192"/>
      <c r="AE107" s="91"/>
      <c r="AF107" s="69">
        <f>AF108+AF130+AF161+AF149</f>
        <v>5.3153392865808291</v>
      </c>
    </row>
    <row r="108" spans="1:32" x14ac:dyDescent="0.3">
      <c r="A108" s="126" t="s">
        <v>136</v>
      </c>
      <c r="B108" s="135"/>
      <c r="C108" s="167">
        <f>C109+C119</f>
        <v>90052.524445496019</v>
      </c>
      <c r="D108" s="167">
        <f>D109+D119</f>
        <v>5524.0218608742152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95576.546306370234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72941.340217961406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72941.340217961406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69071.96344653258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69071.96344653258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1334.1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1334.1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1224.98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1224.98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719.18078400000002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719.18078400000002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252.24472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252.24472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338.87126742883072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338.87126742883072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17111.184227534613</v>
      </c>
      <c r="D119" s="211">
        <f>SUM(D120:D129)</f>
        <v>5524.0218608742152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22635.206088408828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10273.848219604146</v>
      </c>
      <c r="D120" s="206">
        <v>4750.4413722388599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15024.289591843006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15.14</v>
      </c>
      <c r="D122" s="206">
        <v>31.4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46.54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13.82</v>
      </c>
      <c r="D123" s="206">
        <v>21.47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35.29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70.629366919999995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70.629366919999995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24.952233599999996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24.952233599999996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5149.539238398962</v>
      </c>
      <c r="D127" s="206">
        <v>421.11867713765258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5570.6579155366144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1563.2551690115072</v>
      </c>
      <c r="D128" s="115">
        <v>299.59181149770268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1862.84698050921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-199351.36348351149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-199351.36348351149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-194234.18739169801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-194234.18739169801</v>
      </c>
      <c r="AD131" s="85"/>
      <c r="AE131" s="91"/>
      <c r="AF131" s="54"/>
    </row>
    <row r="132" spans="1:32" x14ac:dyDescent="0.3">
      <c r="A132" s="128" t="s">
        <v>160</v>
      </c>
      <c r="B132" s="219">
        <v>-193103.10757029676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-193103.10757029676</v>
      </c>
      <c r="AD132" s="85"/>
      <c r="AE132" s="91"/>
      <c r="AF132" s="56"/>
    </row>
    <row r="133" spans="1:32" x14ac:dyDescent="0.3">
      <c r="A133" s="128" t="s">
        <v>161</v>
      </c>
      <c r="B133" s="219">
        <v>-1131.0798214012507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-1131.0798214012507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-12457.958803890109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-12457.958803890109</v>
      </c>
      <c r="AD134" s="85"/>
      <c r="AE134" s="91"/>
      <c r="AF134" s="54"/>
    </row>
    <row r="135" spans="1:32" x14ac:dyDescent="0.3">
      <c r="A135" s="128" t="s">
        <v>163</v>
      </c>
      <c r="B135" s="207">
        <v>-15689.384243413297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-15689.384243413297</v>
      </c>
      <c r="AD135" s="85"/>
      <c r="AE135" s="91"/>
      <c r="AF135" s="56"/>
    </row>
    <row r="136" spans="1:32" x14ac:dyDescent="0.3">
      <c r="A136" s="128" t="s">
        <v>164</v>
      </c>
      <c r="B136" s="207">
        <v>3231.4254395231878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3231.4254395231878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6765.6995042646595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6765.6995042646595</v>
      </c>
      <c r="AD137" s="85"/>
      <c r="AE137" s="91"/>
      <c r="AF137" s="54"/>
    </row>
    <row r="138" spans="1:32" x14ac:dyDescent="0.3">
      <c r="A138" s="128" t="s">
        <v>166</v>
      </c>
      <c r="B138" s="208">
        <v>-572.89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-572.89</v>
      </c>
      <c r="AD138" s="85"/>
      <c r="AE138" s="91"/>
      <c r="AF138" s="56"/>
    </row>
    <row r="139" spans="1:32" x14ac:dyDescent="0.3">
      <c r="A139" s="128" t="s">
        <v>167</v>
      </c>
      <c r="B139" s="208">
        <v>7338.5895042646598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7338.5895042646598</v>
      </c>
      <c r="AD139" s="85"/>
      <c r="AE139" s="91"/>
      <c r="AF139" s="56"/>
    </row>
    <row r="140" spans="1:32" x14ac:dyDescent="0.3">
      <c r="A140" s="127" t="s">
        <v>168</v>
      </c>
      <c r="B140" s="207">
        <f>B141+B142</f>
        <v>198.64696241194244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198.64696241194244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198.64696241194244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198.64696241194244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233.89180709999999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233.89180709999999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233.89180709999999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233.89180709999999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142.5444383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142.5444383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142.5444383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142.5444383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1346.25</v>
      </c>
      <c r="C149" s="199">
        <f>C150+C160</f>
        <v>1331.6582631869271</v>
      </c>
      <c r="D149" s="200">
        <f>D150+D157+D158+D159+D160</f>
        <v>18869.717045535181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21547.625308722108</v>
      </c>
      <c r="AD149" s="85"/>
      <c r="AE149" s="91"/>
      <c r="AF149" s="54">
        <f>AF150+AF155+AF156+AF157+AF158+AF159+AF160</f>
        <v>5.3153392865808291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1138.8482631869272</v>
      </c>
      <c r="D150" s="116">
        <f>SUM(D151:D154)</f>
        <v>396.77843862891376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1535.626701815841</v>
      </c>
      <c r="AD150" s="85"/>
      <c r="AE150" s="91"/>
      <c r="AF150" s="119">
        <f>SUM(AF151:AF153)</f>
        <v>5.3153392865808291</v>
      </c>
    </row>
    <row r="151" spans="1:32" ht="21.6" x14ac:dyDescent="0.3">
      <c r="A151" s="128" t="s">
        <v>179</v>
      </c>
      <c r="B151" s="116"/>
      <c r="C151" s="116">
        <v>495.94</v>
      </c>
      <c r="D151" s="116">
        <v>175.68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671.62</v>
      </c>
      <c r="AD151" s="85"/>
      <c r="AE151" s="91"/>
      <c r="AF151" s="124">
        <v>1.7105905034026532</v>
      </c>
    </row>
    <row r="152" spans="1:32" ht="21.6" x14ac:dyDescent="0.3">
      <c r="A152" s="128" t="s">
        <v>180</v>
      </c>
      <c r="B152" s="116"/>
      <c r="C152" s="116">
        <v>595.97826318692705</v>
      </c>
      <c r="D152" s="116">
        <v>180.53843862891372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776.51670181584075</v>
      </c>
      <c r="AD152" s="85"/>
      <c r="AE152" s="91"/>
      <c r="AF152" s="124">
        <v>3.368319842812828</v>
      </c>
    </row>
    <row r="153" spans="1:32" ht="21.6" x14ac:dyDescent="0.3">
      <c r="A153" s="128" t="s">
        <v>181</v>
      </c>
      <c r="B153" s="116"/>
      <c r="C153" s="116">
        <v>46.93</v>
      </c>
      <c r="D153" s="116">
        <v>40.56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87.490000000000009</v>
      </c>
      <c r="AD153" s="85"/>
      <c r="AE153" s="91"/>
      <c r="AF153" s="56">
        <v>0.23642894036534712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36.5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36.5</v>
      </c>
      <c r="AD155" s="85"/>
      <c r="AE155" s="91"/>
      <c r="AF155" s="56"/>
    </row>
    <row r="156" spans="1:32" x14ac:dyDescent="0.3">
      <c r="A156" s="127" t="s">
        <v>184</v>
      </c>
      <c r="B156" s="116">
        <v>1309.75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1309.75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10741.888000000001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10741.888000000001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5207.4849999999997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5207.4849999999997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2523.5656069062693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2523.5656069062693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192.81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192.81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-4736.310218823568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-4736.310218823568</v>
      </c>
      <c r="AD161" s="85"/>
      <c r="AE161" s="91"/>
      <c r="AF161" s="56"/>
    </row>
    <row r="162" spans="1:32" x14ac:dyDescent="0.3">
      <c r="A162" s="127" t="s">
        <v>190</v>
      </c>
      <c r="B162">
        <v>-4736.310218823568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-4736.310218823568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635.03201102344656</v>
      </c>
      <c r="C164" s="69">
        <f>C165+C169+C170+C173+C176</f>
        <v>32593.264475831893</v>
      </c>
      <c r="D164" s="69">
        <f>D165+D169+D170+D173+D176</f>
        <v>3427.82256233614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36656.119049191482</v>
      </c>
      <c r="AD164" s="85"/>
      <c r="AE164" s="91"/>
      <c r="AF164" s="69">
        <f>AF165+AF169+AF170+AF173+AF176</f>
        <v>1.6536688061008398</v>
      </c>
    </row>
    <row r="165" spans="1:32" ht="26.25" customHeight="1" x14ac:dyDescent="0.3">
      <c r="A165" s="112" t="s">
        <v>193</v>
      </c>
      <c r="B165" s="121"/>
      <c r="C165" s="70">
        <f>C166+C167+C168</f>
        <v>13962.67768311689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13962.67768311689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7137.6012818081363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7137.6012818081363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2800.0660596868133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2800.0660596868133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4025.0103416219417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4025.0103416219417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104.7707645</v>
      </c>
      <c r="D169" s="70">
        <v>74.3685337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179.13929819999998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635.03201102344656</v>
      </c>
      <c r="C170" s="70">
        <f>C171+C172</f>
        <v>853.76001524121136</v>
      </c>
      <c r="D170" s="70">
        <f>D171+D172</f>
        <v>187.23112498238197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1676.0231512470398</v>
      </c>
      <c r="AD170" s="85"/>
      <c r="AE170" s="91"/>
      <c r="AF170" s="129">
        <f>AF171+AF172</f>
        <v>1.6536688061008398</v>
      </c>
    </row>
    <row r="171" spans="1:32" ht="21.6" x14ac:dyDescent="0.3">
      <c r="A171" s="128" t="s">
        <v>199</v>
      </c>
      <c r="B171" s="116">
        <v>27.123090940000004</v>
      </c>
      <c r="C171" s="116">
        <v>7.4131155840000004E-2</v>
      </c>
      <c r="D171" s="116">
        <v>0.78049919999999995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27.977721295840006</v>
      </c>
      <c r="AD171" s="85"/>
      <c r="AE171" s="91"/>
      <c r="AF171" s="56"/>
    </row>
    <row r="172" spans="1:32" x14ac:dyDescent="0.3">
      <c r="A172" s="128" t="s">
        <v>200</v>
      </c>
      <c r="B172" s="116">
        <v>607.90892008344656</v>
      </c>
      <c r="C172" s="95">
        <v>853.68588408537141</v>
      </c>
      <c r="D172" s="95">
        <v>186.45062578238196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1648.0454299511998</v>
      </c>
      <c r="AD172" s="85"/>
      <c r="AE172" s="91"/>
      <c r="AF172" s="56">
        <v>1.6536688061008398</v>
      </c>
    </row>
    <row r="173" spans="1:32" x14ac:dyDescent="0.3">
      <c r="A173" s="126" t="s">
        <v>201</v>
      </c>
      <c r="B173" s="121"/>
      <c r="C173" s="129">
        <f>SUM(C174:C175)</f>
        <v>17672.056012973793</v>
      </c>
      <c r="D173" s="129">
        <f>SUM(D174:D175)</f>
        <v>3166.2229036537578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20838.278916627551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4769.6145467515953</v>
      </c>
      <c r="D174" s="95">
        <v>3166.2229036537578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7935.8374504053536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12902.441466222197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12902.441466222197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262024.90595726989</v>
      </c>
      <c r="C177" s="11">
        <f t="shared" si="20"/>
        <v>151651.1666964296</v>
      </c>
      <c r="D177" s="11">
        <f t="shared" si="20"/>
        <v>31918.170332021677</v>
      </c>
      <c r="E177" s="11">
        <f t="shared" si="20"/>
        <v>1277.4233568118589</v>
      </c>
      <c r="F177" s="11">
        <f t="shared" si="20"/>
        <v>1.88250540625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2194.0328787236685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8.6194357931250009E-4</v>
      </c>
      <c r="U177" s="11">
        <f t="shared" si="21"/>
        <v>1.0129428533250002</v>
      </c>
      <c r="V177" s="11">
        <f t="shared" si="21"/>
        <v>0.56529239175000012</v>
      </c>
      <c r="W177" s="11">
        <f t="shared" si="21"/>
        <v>0.11331311456250001</v>
      </c>
      <c r="X177" s="11">
        <f t="shared" si="21"/>
        <v>1.2731810625000002E-6</v>
      </c>
      <c r="Y177" s="11">
        <f t="shared" si="21"/>
        <v>4.0487157787500005E-2</v>
      </c>
      <c r="Z177" s="11">
        <f t="shared" si="21"/>
        <v>8.4878737500000008E-7</v>
      </c>
      <c r="AA177" s="11">
        <f t="shared" si="21"/>
        <v>1.0249107553125001</v>
      </c>
      <c r="AB177" s="11">
        <f t="shared" si="21"/>
        <v>117.43965323081248</v>
      </c>
      <c r="AC177" s="11">
        <f t="shared" si="21"/>
        <v>449187.77919023193</v>
      </c>
      <c r="AD177" s="85"/>
      <c r="AE177" s="91"/>
      <c r="AF177" s="63">
        <f>AF164+AF107+AF54+AF9</f>
        <v>74.239608407488618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3307.4260719642966</v>
      </c>
      <c r="C179" s="142">
        <v>0.63768233737012581</v>
      </c>
      <c r="D179" s="142">
        <v>24.14083134329762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3332.2045856449645</v>
      </c>
      <c r="AD179" s="85"/>
      <c r="AE179" s="91"/>
      <c r="AF179" s="67"/>
    </row>
    <row r="180" spans="1:32" x14ac:dyDescent="0.3">
      <c r="A180" s="38" t="s">
        <v>26</v>
      </c>
      <c r="B180" s="19">
        <v>3307.4260719642966</v>
      </c>
      <c r="C180" s="20">
        <v>0.63768233737012581</v>
      </c>
      <c r="D180" s="20">
        <v>24.14083134329762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3332.2045856449645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27778.902160233996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27778.902160233996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Y184" s="73"/>
      <c r="AB184" s="52"/>
      <c r="AD184" s="73"/>
    </row>
    <row r="185" spans="1:32" x14ac:dyDescent="0.3">
      <c r="A185" s="47"/>
      <c r="X185"/>
      <c r="Y185" s="73"/>
      <c r="AD185" s="73"/>
    </row>
    <row r="186" spans="1:32" x14ac:dyDescent="0.3">
      <c r="A186" s="47"/>
      <c r="X186"/>
      <c r="Y186" s="73"/>
      <c r="AD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188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G16" sqref="G16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2.66406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2007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289366.12347793102</v>
      </c>
      <c r="C8" s="11">
        <f t="shared" si="0"/>
        <v>161204.32714295748</v>
      </c>
      <c r="D8" s="11">
        <f t="shared" si="0"/>
        <v>33870.670123986398</v>
      </c>
      <c r="E8" s="11">
        <f t="shared" si="0"/>
        <v>3164.2884704988687</v>
      </c>
      <c r="F8" s="11">
        <f t="shared" si="0"/>
        <v>16.499916952840547</v>
      </c>
      <c r="G8" s="11">
        <f t="shared" si="0"/>
        <v>0</v>
      </c>
      <c r="H8" s="11">
        <f t="shared" si="0"/>
        <v>6.0863999999999994E-2</v>
      </c>
      <c r="I8" s="11">
        <f t="shared" si="0"/>
        <v>0</v>
      </c>
      <c r="J8" s="11">
        <f t="shared" si="0"/>
        <v>2830.9761137901992</v>
      </c>
      <c r="K8" s="11">
        <f t="shared" si="0"/>
        <v>1134.31667258689</v>
      </c>
      <c r="L8" s="11">
        <f t="shared" si="0"/>
        <v>8.3417961146280462</v>
      </c>
      <c r="M8" s="11">
        <f t="shared" si="0"/>
        <v>11.411902895639656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117.74334</v>
      </c>
      <c r="S8" s="11">
        <f t="shared" si="0"/>
        <v>0</v>
      </c>
      <c r="T8" s="11">
        <f t="shared" si="0"/>
        <v>8.9548592512499994E-4</v>
      </c>
      <c r="U8" s="11">
        <f t="shared" si="0"/>
        <v>1.0523613028499998</v>
      </c>
      <c r="V8" s="11">
        <f t="shared" si="0"/>
        <v>0.5872906215</v>
      </c>
      <c r="W8" s="11">
        <f t="shared" si="0"/>
        <v>0.117722669625</v>
      </c>
      <c r="X8" s="11">
        <f t="shared" si="0"/>
        <v>1.322726625E-6</v>
      </c>
      <c r="Y8" s="11">
        <f t="shared" si="0"/>
        <v>4.2062706674999999E-2</v>
      </c>
      <c r="Z8" s="237">
        <f t="shared" si="0"/>
        <v>8.8181774999999998E-7</v>
      </c>
      <c r="AA8" s="11">
        <f t="shared" si="0"/>
        <v>1.064794933125</v>
      </c>
      <c r="AB8" s="11">
        <f t="shared" si="0"/>
        <v>137.07020591412495</v>
      </c>
      <c r="AC8" s="11">
        <f>SUM(B8:AB8)</f>
        <v>491864.69515755231</v>
      </c>
      <c r="AD8" s="12">
        <f>AC9+AC54+AC108+AC149+AC164</f>
        <v>687425.94444333168</v>
      </c>
      <c r="AE8" s="77"/>
      <c r="AF8" s="12">
        <f>AF9+AF54+AF107+AF164</f>
        <v>80.019568884370997</v>
      </c>
    </row>
    <row r="9" spans="1:32" x14ac:dyDescent="0.3">
      <c r="A9" s="103" t="s">
        <v>82</v>
      </c>
      <c r="B9" s="69">
        <f>B10+B39</f>
        <v>432645.94780686568</v>
      </c>
      <c r="C9" s="69">
        <f>C10+C39</f>
        <v>34641.338592392545</v>
      </c>
      <c r="D9" s="69">
        <f>D10+D39</f>
        <v>3808.6569491360337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471095.94334839436</v>
      </c>
      <c r="AD9" s="85"/>
      <c r="AE9" s="91"/>
      <c r="AF9" s="151">
        <f>AF10+AF39</f>
        <v>74.00211722816573</v>
      </c>
    </row>
    <row r="10" spans="1:32" x14ac:dyDescent="0.3">
      <c r="A10" s="96" t="s">
        <v>43</v>
      </c>
      <c r="B10" s="129">
        <f>B11+B15+B29+B35</f>
        <v>410731.54505518958</v>
      </c>
      <c r="C10" s="129">
        <f>C11+C15+C29+C35</f>
        <v>3012.821011515497</v>
      </c>
      <c r="D10" s="129">
        <f>D11+D15+D29+D35</f>
        <v>3770.2445074334642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417514.61057413864</v>
      </c>
      <c r="AD10" s="85"/>
      <c r="AE10" s="91"/>
      <c r="AF10" s="129">
        <f>AF11+AF15+AF29+AF35</f>
        <v>65.235492458441769</v>
      </c>
    </row>
    <row r="11" spans="1:32" x14ac:dyDescent="0.3">
      <c r="A11" s="97" t="s">
        <v>44</v>
      </c>
      <c r="B11" s="129">
        <f>B12+B13+B14</f>
        <v>163311.79119736081</v>
      </c>
      <c r="C11" s="129">
        <f>C12+C13+C14</f>
        <v>139.93929998925154</v>
      </c>
      <c r="D11" s="129">
        <f>D12+D13+D14</f>
        <v>317.36895471212387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163769.09945206219</v>
      </c>
      <c r="AD11" s="85"/>
      <c r="AE11" s="91"/>
      <c r="AF11" s="129">
        <f>SUM(AF12:AF14)</f>
        <v>11.402974099933971</v>
      </c>
    </row>
    <row r="12" spans="1:32" x14ac:dyDescent="0.3">
      <c r="A12" s="98" t="s">
        <v>45</v>
      </c>
      <c r="B12" s="116">
        <v>128475.33897240309</v>
      </c>
      <c r="C12" s="116">
        <v>116.91950400556118</v>
      </c>
      <c r="D12" s="116">
        <v>284.33204701912388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128876.59052342777</v>
      </c>
      <c r="AD12" s="85"/>
      <c r="AE12" s="91"/>
      <c r="AF12" s="116">
        <v>9.634081265693176</v>
      </c>
    </row>
    <row r="13" spans="1:32" x14ac:dyDescent="0.3">
      <c r="A13" s="98" t="s">
        <v>46</v>
      </c>
      <c r="B13" s="116">
        <v>12186.121928700293</v>
      </c>
      <c r="C13" s="116">
        <v>9.6112237266903549</v>
      </c>
      <c r="D13" s="116">
        <v>15.569586876331943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12211.302739303315</v>
      </c>
      <c r="AD13" s="85"/>
      <c r="AE13" s="91"/>
      <c r="AF13" s="56">
        <v>1.514490943327649</v>
      </c>
    </row>
    <row r="14" spans="1:32" ht="21.6" x14ac:dyDescent="0.3">
      <c r="A14" s="98" t="s">
        <v>47</v>
      </c>
      <c r="B14" s="116">
        <v>22650.330296257427</v>
      </c>
      <c r="C14" s="116">
        <v>13.408572257000005</v>
      </c>
      <c r="D14" s="116">
        <v>17.46732081666806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22681.206189331097</v>
      </c>
      <c r="AD14" s="85"/>
      <c r="AE14" s="91"/>
      <c r="AF14" s="56">
        <v>0.25440189091314591</v>
      </c>
    </row>
    <row r="15" spans="1:32" x14ac:dyDescent="0.3">
      <c r="A15" s="97" t="s">
        <v>48</v>
      </c>
      <c r="B15" s="129">
        <f>SUM(B16:B28)</f>
        <v>57723.003461752145</v>
      </c>
      <c r="C15" s="129">
        <f>SUM(C16:C28)</f>
        <v>102.7288229187544</v>
      </c>
      <c r="D15" s="129">
        <f>SUM(D16:D28)</f>
        <v>144.88961587007014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57970.62190054098</v>
      </c>
      <c r="AD15" s="85"/>
      <c r="AE15" s="91"/>
      <c r="AF15" s="129">
        <f>SUM(AF16:AF28)</f>
        <v>1.1791707035222969</v>
      </c>
    </row>
    <row r="16" spans="1:32" x14ac:dyDescent="0.3">
      <c r="A16" s="98" t="s">
        <v>49</v>
      </c>
      <c r="B16" s="115">
        <v>2350.1757147418452</v>
      </c>
      <c r="C16" s="115">
        <v>1.5709602300000003</v>
      </c>
      <c r="D16" s="115">
        <v>2.2362201622500004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2353.9828951340951</v>
      </c>
      <c r="AD16" s="85"/>
      <c r="AE16" s="91"/>
      <c r="AF16" s="56">
        <v>4.1759448294661397E-2</v>
      </c>
    </row>
    <row r="17" spans="1:32" x14ac:dyDescent="0.3">
      <c r="A17" s="98" t="s">
        <v>50</v>
      </c>
      <c r="B17" s="116">
        <v>1287.7170536863298</v>
      </c>
      <c r="C17" s="116">
        <v>0.99373528799999988</v>
      </c>
      <c r="D17" s="116">
        <v>1.5802408979999998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1290.2910298723298</v>
      </c>
      <c r="AD17" s="85"/>
      <c r="AE17" s="91"/>
      <c r="AF17" s="56">
        <v>1.6451013139878061E-2</v>
      </c>
    </row>
    <row r="18" spans="1:32" x14ac:dyDescent="0.3">
      <c r="A18" s="98" t="s">
        <v>51</v>
      </c>
      <c r="B18" s="116">
        <v>10407.449457013299</v>
      </c>
      <c r="C18" s="116">
        <v>6.3014677319999999</v>
      </c>
      <c r="D18" s="116">
        <v>8.3293966575000002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10422.0803214028</v>
      </c>
      <c r="AD18" s="85"/>
      <c r="AE18" s="91"/>
      <c r="AF18" s="56">
        <v>9.0961249431880331E-2</v>
      </c>
    </row>
    <row r="19" spans="1:32" x14ac:dyDescent="0.3">
      <c r="A19" s="98" t="s">
        <v>52</v>
      </c>
      <c r="B19" s="116">
        <v>2384.0277538809601</v>
      </c>
      <c r="C19" s="116">
        <v>1.7631843040000004</v>
      </c>
      <c r="D19" s="116">
        <v>2.7257079295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2388.5166461144599</v>
      </c>
      <c r="AD19" s="85"/>
      <c r="AE19" s="91"/>
      <c r="AF19" s="56">
        <v>5.5913724100038212E-2</v>
      </c>
    </row>
    <row r="20" spans="1:32" x14ac:dyDescent="0.3">
      <c r="A20" s="98" t="s">
        <v>53</v>
      </c>
      <c r="B20" s="116">
        <v>2703.8540548539499</v>
      </c>
      <c r="C20" s="116">
        <v>37.675635227999997</v>
      </c>
      <c r="D20" s="116">
        <v>48.956478048999998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2790.4861681309499</v>
      </c>
      <c r="AD20" s="85"/>
      <c r="AE20" s="91"/>
      <c r="AF20" s="56">
        <v>0.56505802054248688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186.42781590991004</v>
      </c>
      <c r="C22" s="116">
        <v>0.11554631200000001</v>
      </c>
      <c r="D22" s="116">
        <v>0.15262682950000001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186.69598905141004</v>
      </c>
      <c r="AD22" s="85"/>
      <c r="AE22" s="91"/>
      <c r="AF22" s="56">
        <v>5.6918092379782022E-4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13668.764000972147</v>
      </c>
      <c r="C24" s="116">
        <v>14.157355472754411</v>
      </c>
      <c r="D24" s="116">
        <v>24.813122620820128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13707.734479065723</v>
      </c>
      <c r="AD24" s="85"/>
      <c r="AE24" s="91"/>
      <c r="AF24" s="56">
        <v>0.11326798652784809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727.07807648952007</v>
      </c>
      <c r="C26" s="116">
        <v>0.83835158399999998</v>
      </c>
      <c r="D26" s="116">
        <v>1.586879784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729.50330785751999</v>
      </c>
      <c r="AD26" s="85"/>
      <c r="AE26" s="91"/>
      <c r="AF26" s="56">
        <v>3.2218220716305349E-3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24007.50953420419</v>
      </c>
      <c r="C28" s="116">
        <v>39.312586767999996</v>
      </c>
      <c r="D28" s="116">
        <v>54.508942939500002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24101.33106391169</v>
      </c>
      <c r="AD28" s="85"/>
      <c r="AE28" s="91"/>
      <c r="AF28" s="56">
        <v>0.29196825849007568</v>
      </c>
    </row>
    <row r="29" spans="1:32" x14ac:dyDescent="0.3">
      <c r="A29" s="97" t="s">
        <v>62</v>
      </c>
      <c r="B29" s="129">
        <f>SUM(B30:B34)</f>
        <v>155704.314909479</v>
      </c>
      <c r="C29" s="129">
        <f>SUM(C30:C34)</f>
        <v>472.09643630749099</v>
      </c>
      <c r="D29" s="129">
        <f>SUM(D30:D34)</f>
        <v>3001.2398043967701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159177.65115018329</v>
      </c>
      <c r="AD29" s="85"/>
      <c r="AE29" s="91"/>
      <c r="AF29" s="129">
        <f>SUM(AF30:AF34)</f>
        <v>17.965212765949151</v>
      </c>
    </row>
    <row r="30" spans="1:32" x14ac:dyDescent="0.3">
      <c r="A30" s="98" t="s">
        <v>63</v>
      </c>
      <c r="B30" s="116">
        <v>6266.9356197926691</v>
      </c>
      <c r="C30" s="95">
        <v>1.2082826362488499</v>
      </c>
      <c r="D30" s="116">
        <v>45.74212837227789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6313.8860308011954</v>
      </c>
      <c r="AD30" s="85"/>
      <c r="AE30" s="91"/>
      <c r="AF30" s="56">
        <v>8.8706398758361019E-2</v>
      </c>
    </row>
    <row r="31" spans="1:32" x14ac:dyDescent="0.3">
      <c r="A31" s="98" t="s">
        <v>64</v>
      </c>
      <c r="B31" s="116">
        <v>145124.98468885856</v>
      </c>
      <c r="C31" s="116">
        <v>461.41663072924217</v>
      </c>
      <c r="D31" s="116">
        <v>2740.4338785244922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148326.8351981123</v>
      </c>
      <c r="AD31" s="85"/>
      <c r="AE31" s="91"/>
      <c r="AF31" s="56">
        <v>17.714187532212659</v>
      </c>
    </row>
    <row r="32" spans="1:32" x14ac:dyDescent="0.3">
      <c r="A32" s="98" t="s">
        <v>65</v>
      </c>
      <c r="B32" s="116">
        <v>1899.8118506601002</v>
      </c>
      <c r="C32" s="116">
        <v>3.0302787060000003</v>
      </c>
      <c r="D32" s="116">
        <v>197.64614727000003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2100.4882766361002</v>
      </c>
      <c r="AD32" s="85"/>
      <c r="AE32" s="91"/>
      <c r="AF32" s="56">
        <v>4.4797667636729856E-2</v>
      </c>
    </row>
    <row r="33" spans="1:32" x14ac:dyDescent="0.3">
      <c r="A33" s="98" t="s">
        <v>66</v>
      </c>
      <c r="B33" s="116">
        <v>2412.5827501676699</v>
      </c>
      <c r="C33" s="116">
        <v>6.4412442360000002</v>
      </c>
      <c r="D33" s="116">
        <v>17.41765023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2436.44164463367</v>
      </c>
      <c r="AD33" s="85"/>
      <c r="AE33" s="91"/>
      <c r="AF33" s="56">
        <v>0.11752116734139983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33992.435486597671</v>
      </c>
      <c r="C35" s="129">
        <f>SUM(C36:C38)</f>
        <v>2298.0564523000003</v>
      </c>
      <c r="D35" s="129">
        <f>SUM(D36:D38)</f>
        <v>306.74613245450007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36597.238071352171</v>
      </c>
      <c r="AD35" s="85"/>
      <c r="AE35" s="91"/>
      <c r="AF35" s="129">
        <f>SUM(AF36:AF38)</f>
        <v>34.688134889036355</v>
      </c>
    </row>
    <row r="36" spans="1:32" x14ac:dyDescent="0.3">
      <c r="A36" s="98" t="s">
        <v>69</v>
      </c>
      <c r="B36" s="116">
        <v>4928.0445248710803</v>
      </c>
      <c r="C36" s="116">
        <v>11.119963260000002</v>
      </c>
      <c r="D36" s="116">
        <v>2.4373316964999998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4941.6018198275806</v>
      </c>
      <c r="AD36" s="85"/>
      <c r="AE36" s="91"/>
      <c r="AF36" s="56">
        <v>2.4338875864129634</v>
      </c>
    </row>
    <row r="37" spans="1:32" x14ac:dyDescent="0.3">
      <c r="A37" s="98" t="s">
        <v>70</v>
      </c>
      <c r="B37" s="116">
        <v>21349.904749120491</v>
      </c>
      <c r="C37" s="116">
        <v>2257.8329306400001</v>
      </c>
      <c r="D37" s="116">
        <v>288.04535188000006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23895.783031640491</v>
      </c>
      <c r="AD37" s="85"/>
      <c r="AE37" s="91"/>
      <c r="AF37" s="56">
        <v>32.016032842812535</v>
      </c>
    </row>
    <row r="38" spans="1:32" x14ac:dyDescent="0.3">
      <c r="A38" s="98" t="s">
        <v>71</v>
      </c>
      <c r="B38" s="116">
        <v>7714.4862126061007</v>
      </c>
      <c r="C38" s="116">
        <v>29.103558400000004</v>
      </c>
      <c r="D38" s="116">
        <v>16.263448877999998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7759.8532198841012</v>
      </c>
      <c r="AD38" s="85"/>
      <c r="AE38" s="91"/>
      <c r="AF38" s="56">
        <v>0.23821445981085806</v>
      </c>
    </row>
    <row r="39" spans="1:32" ht="21.6" x14ac:dyDescent="0.3">
      <c r="A39" s="99" t="s">
        <v>72</v>
      </c>
      <c r="B39" s="129">
        <f>B40+B45</f>
        <v>21914.402751676109</v>
      </c>
      <c r="C39" s="129">
        <f>C40+C45</f>
        <v>31628.517580877047</v>
      </c>
      <c r="D39" s="129">
        <f>D40+D45</f>
        <v>38.412441702569723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53581.332774255723</v>
      </c>
      <c r="AD39" s="85"/>
      <c r="AE39" s="91"/>
      <c r="AF39" s="129">
        <f>AF40+AF45</f>
        <v>8.766624769723963</v>
      </c>
    </row>
    <row r="40" spans="1:32" x14ac:dyDescent="0.3">
      <c r="A40" s="97" t="s">
        <v>73</v>
      </c>
      <c r="B40" s="129">
        <f>B41+B44</f>
        <v>118.0201855496</v>
      </c>
      <c r="C40" s="129">
        <f>C41+C44</f>
        <v>4151.1184146879996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4269.1386002375993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118.0201855496</v>
      </c>
      <c r="C41" s="114">
        <v>4151.1184146879996</v>
      </c>
      <c r="D41" s="114"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4269.1386002375993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112.397069484</v>
      </c>
      <c r="C42" s="116">
        <v>3981.7303778699998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4094.1274473539997</v>
      </c>
      <c r="AD42" s="85"/>
      <c r="AE42" s="91"/>
      <c r="AF42" s="56"/>
    </row>
    <row r="43" spans="1:32" x14ac:dyDescent="0.3">
      <c r="A43" s="101" t="s">
        <v>76</v>
      </c>
      <c r="B43" s="116">
        <v>5.6231160656000005</v>
      </c>
      <c r="C43" s="116">
        <v>169.38803681800002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175.0111528836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21796.382566126507</v>
      </c>
      <c r="C45" s="129">
        <f t="shared" ref="C45:D45" si="2">C46+C50</f>
        <v>27477.399166189047</v>
      </c>
      <c r="D45" s="129">
        <f t="shared" si="2"/>
        <v>38.412441702569723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49312.194174018121</v>
      </c>
      <c r="AD45" s="85"/>
      <c r="AE45" s="91"/>
      <c r="AF45" s="53">
        <f>SUM(AF46:AF53)</f>
        <v>8.766624769723963</v>
      </c>
    </row>
    <row r="46" spans="1:32" x14ac:dyDescent="0.3">
      <c r="A46" s="98" t="s">
        <v>79</v>
      </c>
      <c r="B46" s="116">
        <v>19480.277806636404</v>
      </c>
      <c r="C46" s="116">
        <v>20495.833973852114</v>
      </c>
      <c r="D46" s="116">
        <v>38.264413269941933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40014.376193758457</v>
      </c>
      <c r="AD46" s="85"/>
      <c r="AE46" s="91"/>
      <c r="AF46" s="56"/>
    </row>
    <row r="47" spans="1:32" x14ac:dyDescent="0.3">
      <c r="A47" s="239" t="s">
        <v>206</v>
      </c>
      <c r="B47" s="119">
        <v>6320.1741530292757</v>
      </c>
      <c r="C47" s="119">
        <v>8337.9481180599068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14658.122271089182</v>
      </c>
      <c r="AD47" s="85"/>
      <c r="AE47" s="91"/>
      <c r="AF47" s="64"/>
    </row>
    <row r="48" spans="1:32" x14ac:dyDescent="0.3">
      <c r="A48" s="239" t="s">
        <v>207</v>
      </c>
      <c r="B48" s="119">
        <v>13096.077022601319</v>
      </c>
      <c r="C48" s="119">
        <v>12072.020217323818</v>
      </c>
      <c r="D48" s="119">
        <v>38.264413269941933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25206.361653195079</v>
      </c>
      <c r="AD48" s="85"/>
      <c r="AE48" s="91"/>
      <c r="AF48" s="64">
        <v>8.766624769723963</v>
      </c>
    </row>
    <row r="49" spans="1:32" x14ac:dyDescent="0.3">
      <c r="A49" s="239" t="s">
        <v>208</v>
      </c>
      <c r="B49" s="119">
        <v>64.026631005811296</v>
      </c>
      <c r="C49" s="119">
        <v>85.865638468388113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149.8922694741994</v>
      </c>
      <c r="AD49" s="85"/>
      <c r="AE49" s="91"/>
      <c r="AF49" s="64"/>
    </row>
    <row r="50" spans="1:32" x14ac:dyDescent="0.3">
      <c r="A50" s="102" t="s">
        <v>80</v>
      </c>
      <c r="B50" s="117">
        <v>2316.104759490102</v>
      </c>
      <c r="C50" s="117">
        <v>6981.5651923369351</v>
      </c>
      <c r="D50" s="117">
        <v>0.14802843262779203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9297.8179802596642</v>
      </c>
      <c r="AD50" s="85"/>
      <c r="AE50" s="91"/>
      <c r="AF50" s="64"/>
    </row>
    <row r="51" spans="1:32" x14ac:dyDescent="0.3">
      <c r="A51" s="239" t="s">
        <v>209</v>
      </c>
      <c r="B51" s="119">
        <v>2060.1967055520295</v>
      </c>
      <c r="C51" s="119">
        <v>2670.0029064020482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4730.1996119540781</v>
      </c>
      <c r="AD51" s="85"/>
      <c r="AE51" s="91"/>
      <c r="AF51" s="65"/>
    </row>
    <row r="52" spans="1:32" x14ac:dyDescent="0.3">
      <c r="A52" s="239" t="s">
        <v>210</v>
      </c>
      <c r="B52" s="119">
        <v>249.56598218395098</v>
      </c>
      <c r="C52" s="119">
        <v>4.6572222597372726</v>
      </c>
      <c r="D52" s="119">
        <v>0.14802843262779203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254.37123287631604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6.3420717541215144</v>
      </c>
      <c r="C53" s="119">
        <v>4306.9050636751499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4313.2471354292711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49975.024158594206</v>
      </c>
      <c r="C54" s="69">
        <f>C55+C61+C72+C80+C85+C91+C98+C103</f>
        <v>187.53923868049111</v>
      </c>
      <c r="D54" s="69">
        <f>D55+D61+D72+D80+D85+D91+D98+D103</f>
        <v>355.81929426039375</v>
      </c>
      <c r="E54" s="144">
        <f t="shared" ref="E54:M54" si="4">E55+E61+E72+E80+E85+E91+E98+E103</f>
        <v>3164.2884704988687</v>
      </c>
      <c r="F54" s="144">
        <f t="shared" si="4"/>
        <v>16.499916952840547</v>
      </c>
      <c r="G54" s="144">
        <f t="shared" si="4"/>
        <v>0</v>
      </c>
      <c r="H54" s="144">
        <f t="shared" si="4"/>
        <v>6.0863999999999994E-2</v>
      </c>
      <c r="I54" s="144">
        <f t="shared" si="4"/>
        <v>0</v>
      </c>
      <c r="J54" s="144">
        <f t="shared" si="4"/>
        <v>2830.9761137901992</v>
      </c>
      <c r="K54" s="144">
        <f t="shared" si="4"/>
        <v>1134.31667258689</v>
      </c>
      <c r="L54" s="144">
        <f t="shared" si="4"/>
        <v>8.3417961146280462</v>
      </c>
      <c r="M54" s="144">
        <f t="shared" si="4"/>
        <v>11.411902895639656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117.74334</v>
      </c>
      <c r="S54" s="144">
        <f t="shared" si="5"/>
        <v>0</v>
      </c>
      <c r="T54" s="144">
        <f t="shared" si="5"/>
        <v>8.9548592512499994E-4</v>
      </c>
      <c r="U54" s="144">
        <f t="shared" si="5"/>
        <v>1.0523613028499998</v>
      </c>
      <c r="V54" s="144">
        <f t="shared" si="5"/>
        <v>0.5872906215</v>
      </c>
      <c r="W54" s="144">
        <f t="shared" si="5"/>
        <v>0.117722669625</v>
      </c>
      <c r="X54" s="144">
        <f t="shared" ref="X54:AC54" si="6">X55+X61+X72+X80+X85+X91+X98+X103</f>
        <v>1.322726625E-6</v>
      </c>
      <c r="Y54" s="144">
        <f t="shared" si="6"/>
        <v>4.2062706674999999E-2</v>
      </c>
      <c r="Z54" s="144">
        <f t="shared" si="6"/>
        <v>8.8181774999999998E-7</v>
      </c>
      <c r="AA54" s="144">
        <f t="shared" si="6"/>
        <v>1.064794933125</v>
      </c>
      <c r="AB54" s="144">
        <f t="shared" si="6"/>
        <v>137.07020591412495</v>
      </c>
      <c r="AC54" s="171">
        <f t="shared" si="6"/>
        <v>57941.957104212524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28632.227498043852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28632.227498043852</v>
      </c>
      <c r="AD55" s="85"/>
      <c r="AE55" s="91"/>
      <c r="AF55" s="129"/>
    </row>
    <row r="56" spans="1:32" x14ac:dyDescent="0.3">
      <c r="A56" s="104" t="s">
        <v>84</v>
      </c>
      <c r="B56" s="116">
        <v>18820.229991431999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18820.229991431999</v>
      </c>
      <c r="AD56" s="85"/>
      <c r="AE56" s="91"/>
      <c r="AF56" s="56"/>
    </row>
    <row r="57" spans="1:32" x14ac:dyDescent="0.3">
      <c r="A57" s="105" t="s">
        <v>85</v>
      </c>
      <c r="B57" s="116">
        <v>2706.0314078683705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2706.0314078683705</v>
      </c>
      <c r="AD57" s="85"/>
      <c r="AE57" s="91"/>
      <c r="AF57" s="56"/>
    </row>
    <row r="58" spans="1:32" x14ac:dyDescent="0.3">
      <c r="A58" s="105" t="s">
        <v>86</v>
      </c>
      <c r="B58" s="116">
        <v>271.13503139099572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271.13503139099572</v>
      </c>
      <c r="AD58" s="85"/>
      <c r="AE58" s="91"/>
      <c r="AF58" s="56"/>
    </row>
    <row r="59" spans="1:32" x14ac:dyDescent="0.3">
      <c r="A59" s="105" t="s">
        <v>87</v>
      </c>
      <c r="B59" s="116">
        <v>6834.8310673524857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6834.8310673524857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s="150" customFormat="1" x14ac:dyDescent="0.3">
      <c r="A61" s="126" t="s">
        <v>89</v>
      </c>
      <c r="B61" s="129">
        <f>SUM(B62:B71)</f>
        <v>2828.9327752463641</v>
      </c>
      <c r="C61" s="129">
        <f>SUM(C62:C71)</f>
        <v>184.5733588404911</v>
      </c>
      <c r="D61" s="129">
        <f>SUM(D62:D71)</f>
        <v>355.70128499999998</v>
      </c>
      <c r="E61" s="14">
        <f>SUM(E62:E71)</f>
        <v>3164.0151069963686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6533.2225260832238</v>
      </c>
      <c r="AD61" s="85"/>
      <c r="AE61" s="149"/>
      <c r="AF61" s="129"/>
    </row>
    <row r="62" spans="1:32" x14ac:dyDescent="0.3">
      <c r="A62" s="104" t="s">
        <v>90</v>
      </c>
      <c r="B62" s="116">
        <v>910.63543262755536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910.63543262755536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169.47810000000001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169.47810000000001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186.223185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186.223185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178.73322000000002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178.73322000000002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1699.5441226188088</v>
      </c>
      <c r="C69" s="95">
        <v>184.5733588404911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1884.1174814593001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3164.0151069963686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3164.0151069963686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s="150" customFormat="1" x14ac:dyDescent="0.3">
      <c r="A72" s="96" t="s">
        <v>100</v>
      </c>
      <c r="B72" s="129">
        <f>SUM(B73:B79)</f>
        <v>18289.157500000001</v>
      </c>
      <c r="C72" s="129">
        <f>SUM(C73:C79)</f>
        <v>2.9658798400000004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18292.123379840003</v>
      </c>
      <c r="AD72" s="85"/>
      <c r="AE72" s="149"/>
      <c r="AF72" s="129"/>
    </row>
    <row r="73" spans="1:32" x14ac:dyDescent="0.3">
      <c r="A73" s="104" t="s">
        <v>101</v>
      </c>
      <c r="B73" s="221">
        <v>17986.201280000001</v>
      </c>
      <c r="C73" s="95">
        <v>2.9658798400000004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17989.167159840003</v>
      </c>
      <c r="AD73" s="85"/>
      <c r="AE73" s="91"/>
      <c r="AF73" s="56"/>
    </row>
    <row r="74" spans="1:32" x14ac:dyDescent="0.3">
      <c r="A74" s="104" t="s">
        <v>102</v>
      </c>
      <c r="B74" s="116">
        <v>249.95179999999999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249.95179999999999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53.004419999999996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53.004419999999996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204.70712566782132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204.70712566782132</v>
      </c>
      <c r="AD80" s="85"/>
      <c r="AE80" s="91"/>
      <c r="AF80" s="70"/>
    </row>
    <row r="81" spans="1:32" x14ac:dyDescent="0.3">
      <c r="A81" s="104" t="s">
        <v>109</v>
      </c>
      <c r="B81" s="95">
        <v>171.46983516211998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171.46983516211998</v>
      </c>
      <c r="AD81" s="85"/>
      <c r="AE81" s="91"/>
      <c r="AF81" s="56"/>
    </row>
    <row r="82" spans="1:32" x14ac:dyDescent="0.3">
      <c r="A82" s="104" t="s">
        <v>110</v>
      </c>
      <c r="B82" s="119">
        <v>33.237290505701331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33.237290505701331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0.11800926039375001</v>
      </c>
      <c r="E85" s="166">
        <f t="shared" si="9"/>
        <v>0.27336350250000008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8.9548592512499994E-4</v>
      </c>
      <c r="U85" s="166">
        <f t="shared" si="10"/>
        <v>1.0523613028499998</v>
      </c>
      <c r="V85" s="166">
        <f t="shared" si="10"/>
        <v>0.5872906215</v>
      </c>
      <c r="W85" s="166">
        <f t="shared" si="10"/>
        <v>0.117722669625</v>
      </c>
      <c r="X85" s="166">
        <f t="shared" si="10"/>
        <v>1.322726625E-6</v>
      </c>
      <c r="Y85" s="166">
        <f t="shared" si="10"/>
        <v>4.2062706674999999E-2</v>
      </c>
      <c r="Z85" s="236">
        <f t="shared" si="10"/>
        <v>8.8181774999999998E-7</v>
      </c>
      <c r="AA85" s="166">
        <f t="shared" si="10"/>
        <v>1.064794933125</v>
      </c>
      <c r="AB85" s="164">
        <f t="shared" si="10"/>
        <v>0.51806792812500013</v>
      </c>
      <c r="AC85" s="14">
        <f t="shared" si="10"/>
        <v>3.7745706152632503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0.11800926039375001</v>
      </c>
      <c r="E86" s="147">
        <v>0.27336350250000008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8.9548592512499994E-4</v>
      </c>
      <c r="U86" s="60">
        <v>1.0523613028499998</v>
      </c>
      <c r="V86" s="60">
        <v>0.5872906215</v>
      </c>
      <c r="W86" s="60">
        <v>0.117722669625</v>
      </c>
      <c r="X86" s="60">
        <v>1.322726625E-6</v>
      </c>
      <c r="Y86" s="60">
        <v>4.2062706674999999E-2</v>
      </c>
      <c r="Z86" s="233">
        <v>8.8181774999999998E-7</v>
      </c>
      <c r="AA86" s="60">
        <v>1.064794933125</v>
      </c>
      <c r="AB86" s="60">
        <v>0.51806792812500013</v>
      </c>
      <c r="AC86" s="147">
        <f>SUM(B86:AB86)</f>
        <v>3.7745706152632503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s="150" customFormat="1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16.499916952840547</v>
      </c>
      <c r="G91" s="167">
        <f t="shared" si="11"/>
        <v>0</v>
      </c>
      <c r="H91" s="166">
        <f t="shared" si="11"/>
        <v>6.0863999999999994E-2</v>
      </c>
      <c r="I91" s="166">
        <f t="shared" si="11"/>
        <v>0</v>
      </c>
      <c r="J91" s="166">
        <f t="shared" si="11"/>
        <v>2830.9761137901992</v>
      </c>
      <c r="K91" s="166">
        <f t="shared" si="11"/>
        <v>1134.31667258689</v>
      </c>
      <c r="L91" s="166">
        <f t="shared" si="11"/>
        <v>8.3417961146280462</v>
      </c>
      <c r="M91" s="166">
        <f t="shared" si="11"/>
        <v>11.411902895639656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117.74334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4119.3506063401974</v>
      </c>
      <c r="AD91" s="85"/>
      <c r="AE91" s="149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16.499916952840547</v>
      </c>
      <c r="G92" s="20"/>
      <c r="H92" s="20"/>
      <c r="I92" s="20"/>
      <c r="J92" s="20">
        <v>2711.4035638600863</v>
      </c>
      <c r="K92" s="20">
        <v>1134.31667258689</v>
      </c>
      <c r="L92" s="20">
        <v>8.3417961146280462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3870.5619495144447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>
        <v>1.7518664086335931</v>
      </c>
      <c r="K93" s="20"/>
      <c r="L93" s="20"/>
      <c r="N93" s="20"/>
      <c r="O93" s="20"/>
      <c r="P93" s="20"/>
      <c r="Q93" s="20"/>
      <c r="R93" s="20">
        <v>117.74334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119.49520640863359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6.0863999999999994E-2</v>
      </c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6.0863999999999994E-2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117.82068352147937</v>
      </c>
      <c r="K95" s="20"/>
      <c r="L95" s="20"/>
      <c r="M95">
        <v>11.411902895639656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129.23258641711902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136.55213798599996</v>
      </c>
      <c r="AC98" s="14">
        <f t="shared" si="15"/>
        <v>136.55213798599996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136.55213798599996</v>
      </c>
      <c r="AC99" s="147">
        <f>SUM(B99:AB99)</f>
        <v>136.55213798599996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19.99925963616543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19.99925963616543</v>
      </c>
      <c r="AD103" s="85"/>
      <c r="AE103" s="91"/>
      <c r="AF103" s="71"/>
    </row>
    <row r="104" spans="1:32" x14ac:dyDescent="0.3">
      <c r="A104" s="104" t="s">
        <v>132</v>
      </c>
      <c r="B104" s="95">
        <v>19.99925963616543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19.99925963616543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-193872.13928577918</v>
      </c>
      <c r="C107" s="69">
        <f>C108+C130+C149+C161</f>
        <v>91749.493955478669</v>
      </c>
      <c r="D107" s="69">
        <f>D108+D130+D149+D161</f>
        <v>26364.126936601522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-75758.518393698992</v>
      </c>
      <c r="AD107" s="192"/>
      <c r="AE107" s="91"/>
      <c r="AF107" s="69">
        <f>AF108+AF130+AF161+AF149</f>
        <v>4.3874617867632937</v>
      </c>
    </row>
    <row r="108" spans="1:32" x14ac:dyDescent="0.3">
      <c r="A108" s="126" t="s">
        <v>136</v>
      </c>
      <c r="B108" s="135"/>
      <c r="C108" s="167">
        <f>C109+C119</f>
        <v>90563.997892711879</v>
      </c>
      <c r="D108" s="167">
        <f>D109+D119</f>
        <v>5587.6181631927866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96151.616055904669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73494.444289929757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73494.444289929757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69750.40019392976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69750.40019392976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1287.06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1287.06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1223.99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1223.99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669.57609600000001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669.57609600000001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226.59699999999998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226.59699999999998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336.82100000000003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336.82100000000003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17069.553602782118</v>
      </c>
      <c r="D119" s="211">
        <f>SUM(D120:D129)</f>
        <v>5587.6181631927866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22657.171765974905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10310.407835967031</v>
      </c>
      <c r="D120" s="206">
        <v>4805.1023080909308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15115.510144057962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14.99</v>
      </c>
      <c r="D122" s="206">
        <v>32.5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47.49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13.78</v>
      </c>
      <c r="D123" s="206">
        <v>21.47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35.25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64.249939879999985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64.249939879999985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21.929165999999999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21.929165999999999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5048.7093594381013</v>
      </c>
      <c r="D127" s="206">
        <v>430.48675863699651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5479.1961180750977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1595.4873014969864</v>
      </c>
      <c r="D128" s="115">
        <v>298.05909646485861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1893.5463979618451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-191714.62965728185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-191714.62965728185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-193922.02532670036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-193922.02532670036</v>
      </c>
      <c r="AD131" s="85"/>
      <c r="AE131" s="91"/>
      <c r="AF131" s="54"/>
    </row>
    <row r="132" spans="1:32" x14ac:dyDescent="0.3">
      <c r="A132" s="128" t="s">
        <v>160</v>
      </c>
      <c r="B132" s="219">
        <v>-192629.36267367034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-192629.36267367034</v>
      </c>
      <c r="AD132" s="85"/>
      <c r="AE132" s="91"/>
      <c r="AF132" s="56"/>
    </row>
    <row r="133" spans="1:32" x14ac:dyDescent="0.3">
      <c r="A133" s="128" t="s">
        <v>161</v>
      </c>
      <c r="B133" s="219">
        <v>-1292.6626530300011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-1292.6626530300011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-10023.890504226289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-10023.890504226289</v>
      </c>
      <c r="AD134" s="85"/>
      <c r="AE134" s="91"/>
      <c r="AF134" s="54"/>
    </row>
    <row r="135" spans="1:32" x14ac:dyDescent="0.3">
      <c r="A135" s="128" t="s">
        <v>163</v>
      </c>
      <c r="B135" s="207">
        <v>-15842.441534126905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-15842.441534126905</v>
      </c>
      <c r="AD135" s="85"/>
      <c r="AE135" s="91"/>
      <c r="AF135" s="56"/>
    </row>
    <row r="136" spans="1:32" x14ac:dyDescent="0.3">
      <c r="A136" s="128" t="s">
        <v>164</v>
      </c>
      <c r="B136" s="207">
        <v>5818.5510299006155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5818.5510299006155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11260.230610502202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11260.230610502202</v>
      </c>
      <c r="AD137" s="85"/>
      <c r="AE137" s="91"/>
      <c r="AF137" s="54"/>
    </row>
    <row r="138" spans="1:32" x14ac:dyDescent="0.3">
      <c r="A138" s="128" t="s">
        <v>166</v>
      </c>
      <c r="B138" s="208">
        <v>-569.37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-569.37</v>
      </c>
      <c r="AD138" s="85"/>
      <c r="AE138" s="91"/>
      <c r="AF138" s="56"/>
    </row>
    <row r="139" spans="1:32" x14ac:dyDescent="0.3">
      <c r="A139" s="128" t="s">
        <v>167</v>
      </c>
      <c r="B139" s="208">
        <v>11829.600610502202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11829.600610502202</v>
      </c>
      <c r="AD139" s="85"/>
      <c r="AE139" s="91"/>
      <c r="AF139" s="56"/>
    </row>
    <row r="140" spans="1:32" x14ac:dyDescent="0.3">
      <c r="A140" s="127" t="s">
        <v>168</v>
      </c>
      <c r="B140" s="207">
        <f>B141+B142</f>
        <v>155.81483180000001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155.81483180000001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155.81483180000001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155.81483180000001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809.29999350260027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809.29999350260027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809.29999350260027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809.29999350260027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5.9407378399999997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5.9407378399999997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5.9407378399999997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5.9407378399999997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1689.1100000000001</v>
      </c>
      <c r="C149" s="199">
        <f>C150+C160</f>
        <v>1185.4960627667942</v>
      </c>
      <c r="D149" s="200">
        <f>D150+D157+D158+D159+D160</f>
        <v>20776.508773408736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23651.114836175529</v>
      </c>
      <c r="AD149" s="85"/>
      <c r="AE149" s="91"/>
      <c r="AF149" s="54">
        <f>AF150+AF155+AF156+AF157+AF158+AF159+AF160</f>
        <v>4.3874617867632937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992.99606276679424</v>
      </c>
      <c r="D150" s="116">
        <f>SUM(D151:D154)</f>
        <v>329.62656428812494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1322.6226270549191</v>
      </c>
      <c r="AD150" s="85"/>
      <c r="AE150" s="91"/>
      <c r="AF150" s="119">
        <f>SUM(AF151:AF153)</f>
        <v>4.3874617867632937</v>
      </c>
    </row>
    <row r="151" spans="1:32" ht="21.6" x14ac:dyDescent="0.3">
      <c r="A151" s="128" t="s">
        <v>179</v>
      </c>
      <c r="B151" s="116"/>
      <c r="C151" s="116">
        <v>339.93</v>
      </c>
      <c r="D151" s="116">
        <v>113.32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453.25</v>
      </c>
      <c r="AD151" s="85"/>
      <c r="AE151" s="91"/>
      <c r="AF151" s="124">
        <v>0.87661198991480815</v>
      </c>
    </row>
    <row r="152" spans="1:32" ht="21.6" x14ac:dyDescent="0.3">
      <c r="A152" s="128" t="s">
        <v>180</v>
      </c>
      <c r="B152" s="116"/>
      <c r="C152" s="116">
        <v>621.36606276679424</v>
      </c>
      <c r="D152" s="116">
        <v>188.91656428812496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810.2826270549192</v>
      </c>
      <c r="AD152" s="85"/>
      <c r="AE152" s="91"/>
      <c r="AF152" s="124">
        <v>3.3785348174352929</v>
      </c>
    </row>
    <row r="153" spans="1:32" ht="21.6" x14ac:dyDescent="0.3">
      <c r="A153" s="128" t="s">
        <v>181</v>
      </c>
      <c r="B153" s="116"/>
      <c r="C153" s="116">
        <v>31.7</v>
      </c>
      <c r="D153" s="116">
        <v>27.39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59.09</v>
      </c>
      <c r="AD153" s="85"/>
      <c r="AE153" s="91"/>
      <c r="AF153" s="56">
        <v>0.13231497941319215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36.700000000000003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36.700000000000003</v>
      </c>
      <c r="AD155" s="85"/>
      <c r="AE155" s="91"/>
      <c r="AF155" s="56"/>
    </row>
    <row r="156" spans="1:32" x14ac:dyDescent="0.3">
      <c r="A156" s="127" t="s">
        <v>184</v>
      </c>
      <c r="B156" s="116">
        <v>1652.41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1652.41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12196.817999999999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12196.817999999999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5661.3950000000004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5661.3950000000004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2588.6692091206137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2588.6692091206137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192.5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192.5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-3846.6196284973175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-3846.6196284973175</v>
      </c>
      <c r="AD161" s="85"/>
      <c r="AE161" s="91"/>
      <c r="AF161" s="56"/>
    </row>
    <row r="162" spans="1:32" x14ac:dyDescent="0.3">
      <c r="A162" s="127" t="s">
        <v>190</v>
      </c>
      <c r="B162">
        <v>-3846.6196284973175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-3846.6196284973175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617.29079825037888</v>
      </c>
      <c r="C164" s="69">
        <f>C165+C169+C170+C173+C176</f>
        <v>34625.955356405786</v>
      </c>
      <c r="D164" s="69">
        <f>D165+D169+D170+D173+D176</f>
        <v>3342.0669439884482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38585.313098644619</v>
      </c>
      <c r="AD164" s="85"/>
      <c r="AE164" s="91"/>
      <c r="AF164" s="69">
        <f>AF165+AF169+AF170+AF173+AF176</f>
        <v>1.6299898694419681</v>
      </c>
    </row>
    <row r="165" spans="1:32" ht="26.25" customHeight="1" x14ac:dyDescent="0.3">
      <c r="A165" s="112" t="s">
        <v>193</v>
      </c>
      <c r="B165" s="121"/>
      <c r="C165" s="70">
        <f>C166+C167+C168</f>
        <v>15030.413174878644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15030.413174878644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7721.218146652106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7721.218146652106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3055.3935785938943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3055.3935785938943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4253.8014496326432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4253.8014496326432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117.8404005</v>
      </c>
      <c r="D169" s="70">
        <v>83.645641400000002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201.4860419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617.29079825037888</v>
      </c>
      <c r="C170" s="70">
        <f>C171+C172</f>
        <v>834.35421485317022</v>
      </c>
      <c r="D170" s="70">
        <f>D171+D172</f>
        <v>182.99277022730158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1634.6377833308507</v>
      </c>
      <c r="AD170" s="85"/>
      <c r="AE170" s="91"/>
      <c r="AF170" s="129">
        <f>AF171+AF172</f>
        <v>1.6299898694419681</v>
      </c>
    </row>
    <row r="171" spans="1:32" ht="21.6" x14ac:dyDescent="0.3">
      <c r="A171" s="128" t="s">
        <v>199</v>
      </c>
      <c r="B171" s="116">
        <v>27.123090940000004</v>
      </c>
      <c r="C171" s="116">
        <v>7.4131155840000004E-2</v>
      </c>
      <c r="D171" s="116">
        <v>0.78049919999999995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27.977721295840006</v>
      </c>
      <c r="AD171" s="85"/>
      <c r="AE171" s="91"/>
      <c r="AF171" s="56"/>
    </row>
    <row r="172" spans="1:32" x14ac:dyDescent="0.3">
      <c r="A172" s="128" t="s">
        <v>200</v>
      </c>
      <c r="B172" s="116">
        <v>590.16770731037889</v>
      </c>
      <c r="C172" s="95">
        <v>834.28008369733027</v>
      </c>
      <c r="D172" s="95">
        <v>182.21227102730157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1606.6600620350107</v>
      </c>
      <c r="AD172" s="85"/>
      <c r="AE172" s="91"/>
      <c r="AF172" s="56">
        <v>1.6299898694419681</v>
      </c>
    </row>
    <row r="173" spans="1:32" x14ac:dyDescent="0.3">
      <c r="A173" s="126" t="s">
        <v>201</v>
      </c>
      <c r="B173" s="121"/>
      <c r="C173" s="129">
        <f>SUM(C174:C175)</f>
        <v>18643.347566173976</v>
      </c>
      <c r="D173" s="129">
        <f>SUM(D174:D175)</f>
        <v>3075.4285323611466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21718.776098535123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4815.4947884923513</v>
      </c>
      <c r="D174" s="95">
        <v>3075.4285323611466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7890.9233208534979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13827.852777681625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13827.852777681625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289366.12347793102</v>
      </c>
      <c r="C177" s="11">
        <f t="shared" si="20"/>
        <v>161204.32714295748</v>
      </c>
      <c r="D177" s="11">
        <f t="shared" si="20"/>
        <v>33870.670123986398</v>
      </c>
      <c r="E177" s="11">
        <f t="shared" si="20"/>
        <v>3164.2884704988687</v>
      </c>
      <c r="F177" s="11">
        <f t="shared" si="20"/>
        <v>16.499916952840547</v>
      </c>
      <c r="G177" s="11">
        <f t="shared" si="20"/>
        <v>0</v>
      </c>
      <c r="H177" s="11">
        <f t="shared" si="20"/>
        <v>6.0863999999999994E-2</v>
      </c>
      <c r="I177" s="11">
        <f t="shared" si="20"/>
        <v>0</v>
      </c>
      <c r="J177" s="11">
        <f t="shared" si="20"/>
        <v>2830.9761137901992</v>
      </c>
      <c r="K177" s="11">
        <f t="shared" si="20"/>
        <v>1134.31667258689</v>
      </c>
      <c r="L177" s="11">
        <f t="shared" si="20"/>
        <v>8.3417961146280462</v>
      </c>
      <c r="M177" s="11">
        <f>M164+M107+M54+M9</f>
        <v>11.411902895639656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117.74334</v>
      </c>
      <c r="S177" s="11">
        <f t="shared" si="21"/>
        <v>0</v>
      </c>
      <c r="T177" s="11">
        <f t="shared" si="21"/>
        <v>8.9548592512499994E-4</v>
      </c>
      <c r="U177" s="11">
        <f t="shared" si="21"/>
        <v>1.0523613028499998</v>
      </c>
      <c r="V177" s="11">
        <f t="shared" si="21"/>
        <v>0.5872906215</v>
      </c>
      <c r="W177" s="11">
        <f t="shared" si="21"/>
        <v>0.117722669625</v>
      </c>
      <c r="X177" s="11">
        <f t="shared" si="21"/>
        <v>1.322726625E-6</v>
      </c>
      <c r="Y177" s="11">
        <f t="shared" si="21"/>
        <v>4.2062706674999999E-2</v>
      </c>
      <c r="Z177" s="11">
        <f t="shared" si="21"/>
        <v>8.8181774999999998E-7</v>
      </c>
      <c r="AA177" s="11">
        <f t="shared" si="21"/>
        <v>1.064794933125</v>
      </c>
      <c r="AB177" s="11">
        <f t="shared" si="21"/>
        <v>137.07020591412495</v>
      </c>
      <c r="AC177" s="11">
        <f t="shared" si="21"/>
        <v>491864.69515755249</v>
      </c>
      <c r="AD177" s="85"/>
      <c r="AE177" s="91"/>
      <c r="AF177" s="63">
        <f>AF164+AF107+AF54+AF9</f>
        <v>80.019568884370997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3474.5338991672616</v>
      </c>
      <c r="C179" s="142">
        <v>0.66989980975114993</v>
      </c>
      <c r="D179" s="142">
        <v>25.360492797722106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3500.564291774735</v>
      </c>
      <c r="AD179" s="85"/>
      <c r="AE179" s="91"/>
      <c r="AF179" s="67"/>
    </row>
    <row r="180" spans="1:32" x14ac:dyDescent="0.3">
      <c r="A180" s="38" t="s">
        <v>26</v>
      </c>
      <c r="B180" s="19">
        <v>3474.5338991672616</v>
      </c>
      <c r="C180" s="20">
        <v>0.66989980975114993</v>
      </c>
      <c r="D180" s="20">
        <v>25.360492797722106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3500.564291774735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27920.178710511002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27920.178710511002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Y185" s="73"/>
      <c r="AD185" s="73"/>
    </row>
    <row r="186" spans="1:32" x14ac:dyDescent="0.3">
      <c r="A186" s="47"/>
      <c r="X186"/>
      <c r="Y186" s="73"/>
      <c r="AD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F188"/>
  <sheetViews>
    <sheetView zoomScaleNormal="100" workbookViewId="0">
      <pane xSplit="1" ySplit="7" topLeftCell="B8" activePane="bottomRight" state="frozen"/>
      <selection activeCell="E11" sqref="E11"/>
      <selection pane="topRight" activeCell="E11" sqref="E11"/>
      <selection pane="bottomLeft" activeCell="E11" sqref="E11"/>
      <selection pane="bottomRight" activeCell="H15" sqref="H15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6.332031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2008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313910.93471703288</v>
      </c>
      <c r="C8" s="11">
        <f t="shared" si="0"/>
        <v>180349.04791273951</v>
      </c>
      <c r="D8" s="11">
        <f t="shared" si="0"/>
        <v>35691.53692170218</v>
      </c>
      <c r="E8" s="11">
        <f t="shared" si="0"/>
        <v>2104.4416609057594</v>
      </c>
      <c r="F8" s="11">
        <f t="shared" si="0"/>
        <v>39.329172025549695</v>
      </c>
      <c r="G8" s="11">
        <f t="shared" si="0"/>
        <v>0</v>
      </c>
      <c r="H8" s="11">
        <f t="shared" si="0"/>
        <v>0.19283744</v>
      </c>
      <c r="I8" s="11">
        <f t="shared" si="0"/>
        <v>0</v>
      </c>
      <c r="J8" s="11">
        <f t="shared" si="0"/>
        <v>3537.5178996065474</v>
      </c>
      <c r="K8" s="11">
        <f t="shared" si="0"/>
        <v>2460.1398929579777</v>
      </c>
      <c r="L8" s="11">
        <f t="shared" si="0"/>
        <v>19.585534198905286</v>
      </c>
      <c r="M8" s="11">
        <f t="shared" si="0"/>
        <v>23.51932535829091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211.32977579999996</v>
      </c>
      <c r="S8" s="11">
        <f t="shared" si="0"/>
        <v>0</v>
      </c>
      <c r="T8" s="11">
        <f t="shared" si="0"/>
        <v>9.2902827093750012E-4</v>
      </c>
      <c r="U8" s="11">
        <f t="shared" si="0"/>
        <v>1.0917797523749999</v>
      </c>
      <c r="V8" s="11">
        <f t="shared" si="0"/>
        <v>0.60928885125000021</v>
      </c>
      <c r="W8" s="11">
        <f t="shared" si="0"/>
        <v>0.12213222468750003</v>
      </c>
      <c r="X8" s="11">
        <f t="shared" si="0"/>
        <v>1.3722721875000001E-6</v>
      </c>
      <c r="Y8" s="11">
        <f t="shared" si="0"/>
        <v>4.3638255562500013E-2</v>
      </c>
      <c r="Z8" s="237">
        <f t="shared" si="0"/>
        <v>9.148481250000002E-7</v>
      </c>
      <c r="AA8" s="11">
        <f t="shared" si="0"/>
        <v>1.1046791109374998</v>
      </c>
      <c r="AB8" s="11">
        <f t="shared" si="0"/>
        <v>140.20375859743751</v>
      </c>
      <c r="AC8" s="11">
        <f>SUM(B8:AB8)</f>
        <v>538490.75185787526</v>
      </c>
      <c r="AD8" s="12">
        <f>AC9+AC54+AC108+AC149+AC164</f>
        <v>736252.57306615135</v>
      </c>
      <c r="AE8" s="77"/>
      <c r="AF8" s="12">
        <f>AF9+AF54+AF107+AF164</f>
        <v>92.705080550305496</v>
      </c>
    </row>
    <row r="9" spans="1:32" x14ac:dyDescent="0.3">
      <c r="A9" s="103" t="s">
        <v>82</v>
      </c>
      <c r="B9" s="69">
        <f>B10+B39</f>
        <v>457631.28451418149</v>
      </c>
      <c r="C9" s="69">
        <f>C10+C39</f>
        <v>51038.813007667297</v>
      </c>
      <c r="D9" s="69">
        <f>D10+D39</f>
        <v>3852.8013231886289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512522.89884503745</v>
      </c>
      <c r="AD9" s="85"/>
      <c r="AE9" s="91"/>
      <c r="AF9" s="151">
        <f>AF10+AF39</f>
        <v>85.942766401784851</v>
      </c>
    </row>
    <row r="10" spans="1:32" x14ac:dyDescent="0.3">
      <c r="A10" s="96" t="s">
        <v>43</v>
      </c>
      <c r="B10" s="129">
        <f>B11+B15+B29+B35</f>
        <v>418133.03413230361</v>
      </c>
      <c r="C10" s="129">
        <f>C11+C15+C29+C35</f>
        <v>3021.7239214954488</v>
      </c>
      <c r="D10" s="129">
        <f>D11+D15+D29+D35</f>
        <v>3764.605635309214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424919.36368910829</v>
      </c>
      <c r="AD10" s="85"/>
      <c r="AE10" s="91"/>
      <c r="AF10" s="129">
        <f>AF11+AF15+AF29+AF35</f>
        <v>65.415386926901888</v>
      </c>
    </row>
    <row r="11" spans="1:32" x14ac:dyDescent="0.3">
      <c r="A11" s="97" t="s">
        <v>44</v>
      </c>
      <c r="B11" s="129">
        <f>B12+B13+B14</f>
        <v>160841.36703440748</v>
      </c>
      <c r="C11" s="129">
        <f>C12+C13+C14</f>
        <v>138.12870683399279</v>
      </c>
      <c r="D11" s="129">
        <f>D12+D13+D14</f>
        <v>283.91684535127416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161263.41258659275</v>
      </c>
      <c r="AD11" s="85"/>
      <c r="AE11" s="91"/>
      <c r="AF11" s="129">
        <f>SUM(AF12:AF14)</f>
        <v>10.867605154144053</v>
      </c>
    </row>
    <row r="12" spans="1:32" x14ac:dyDescent="0.3">
      <c r="A12" s="98" t="s">
        <v>45</v>
      </c>
      <c r="B12" s="116">
        <v>121572.3971485786</v>
      </c>
      <c r="C12" s="116">
        <v>111.19606343135986</v>
      </c>
      <c r="D12" s="116">
        <v>244.24012988227415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121927.83334189224</v>
      </c>
      <c r="AD12" s="85"/>
      <c r="AE12" s="91"/>
      <c r="AF12" s="116">
        <v>8.9747744840401786</v>
      </c>
    </row>
    <row r="13" spans="1:32" x14ac:dyDescent="0.3">
      <c r="A13" s="98" t="s">
        <v>46</v>
      </c>
      <c r="B13" s="116">
        <v>12963.255250996335</v>
      </c>
      <c r="C13" s="116">
        <v>10.149349435123925</v>
      </c>
      <c r="D13" s="116">
        <v>16.360950421813715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12989.765550853272</v>
      </c>
      <c r="AD13" s="85"/>
      <c r="AE13" s="91"/>
      <c r="AF13" s="56">
        <v>1.5831205049200185</v>
      </c>
    </row>
    <row r="14" spans="1:32" ht="21.6" x14ac:dyDescent="0.3">
      <c r="A14" s="98" t="s">
        <v>47</v>
      </c>
      <c r="B14" s="116">
        <v>26305.714634832548</v>
      </c>
      <c r="C14" s="116">
        <v>16.78329396750901</v>
      </c>
      <c r="D14" s="116">
        <v>23.315765047186286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26345.813693847245</v>
      </c>
      <c r="AD14" s="85"/>
      <c r="AE14" s="91"/>
      <c r="AF14" s="56">
        <v>0.30971016518385708</v>
      </c>
    </row>
    <row r="15" spans="1:32" x14ac:dyDescent="0.3">
      <c r="A15" s="97" t="s">
        <v>48</v>
      </c>
      <c r="B15" s="129">
        <f>SUM(B16:B28)</f>
        <v>57662.508258017653</v>
      </c>
      <c r="C15" s="129">
        <f>SUM(C16:C28)</f>
        <v>111.47879618793864</v>
      </c>
      <c r="D15" s="129">
        <f>SUM(D16:D28)</f>
        <v>155.37042740228935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57929.357481607876</v>
      </c>
      <c r="AD15" s="85"/>
      <c r="AE15" s="91"/>
      <c r="AF15" s="129">
        <f>SUM(AF16:AF28)</f>
        <v>1.1550551895131225</v>
      </c>
    </row>
    <row r="16" spans="1:32" x14ac:dyDescent="0.3">
      <c r="A16" s="98" t="s">
        <v>49</v>
      </c>
      <c r="B16" s="115">
        <v>2362.1057125841003</v>
      </c>
      <c r="C16" s="115">
        <v>1.5508892560000003</v>
      </c>
      <c r="D16" s="115">
        <v>2.1721484755000007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2365.8287503156002</v>
      </c>
      <c r="AD16" s="85"/>
      <c r="AE16" s="91"/>
      <c r="AF16" s="56">
        <v>3.9538069729704847E-2</v>
      </c>
    </row>
    <row r="17" spans="1:32" x14ac:dyDescent="0.3">
      <c r="A17" s="98" t="s">
        <v>50</v>
      </c>
      <c r="B17" s="116">
        <v>1646.37931668492</v>
      </c>
      <c r="C17" s="116">
        <v>1.4308908599999999</v>
      </c>
      <c r="D17" s="116">
        <v>2.4238873455000003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1650.23409489042</v>
      </c>
      <c r="AD17" s="85"/>
      <c r="AE17" s="91"/>
      <c r="AF17" s="56">
        <v>1.7501542696484167E-2</v>
      </c>
    </row>
    <row r="18" spans="1:32" x14ac:dyDescent="0.3">
      <c r="A18" s="98" t="s">
        <v>51</v>
      </c>
      <c r="B18" s="116">
        <v>10531.119680185398</v>
      </c>
      <c r="C18" s="116">
        <v>6.2101432680000004</v>
      </c>
      <c r="D18" s="116">
        <v>7.9645074779999998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10545.294330931398</v>
      </c>
      <c r="AD18" s="85"/>
      <c r="AE18" s="91"/>
      <c r="AF18" s="56">
        <v>8.2309489076406825E-2</v>
      </c>
    </row>
    <row r="19" spans="1:32" x14ac:dyDescent="0.3">
      <c r="A19" s="98" t="s">
        <v>52</v>
      </c>
      <c r="B19" s="116">
        <v>2408.02523575843</v>
      </c>
      <c r="C19" s="116">
        <v>1.73357128</v>
      </c>
      <c r="D19" s="116">
        <v>2.6250234850000007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2412.3838305234299</v>
      </c>
      <c r="AD19" s="85"/>
      <c r="AE19" s="91"/>
      <c r="AF19" s="56">
        <v>5.1661499217551629E-2</v>
      </c>
    </row>
    <row r="20" spans="1:32" x14ac:dyDescent="0.3">
      <c r="A20" s="98" t="s">
        <v>53</v>
      </c>
      <c r="B20" s="116">
        <v>2332.3482520003599</v>
      </c>
      <c r="C20" s="116">
        <v>43.809013724000003</v>
      </c>
      <c r="D20" s="116">
        <v>56.423633845000005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2432.5808995693601</v>
      </c>
      <c r="AD20" s="85"/>
      <c r="AE20" s="91"/>
      <c r="AF20" s="56">
        <v>0.62787353095339848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195.85920224956001</v>
      </c>
      <c r="C22" s="116">
        <v>0.12282572400000002</v>
      </c>
      <c r="D22" s="116">
        <v>0.16393830149999999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196.14596627506</v>
      </c>
      <c r="AD22" s="85"/>
      <c r="AE22" s="91"/>
      <c r="AF22" s="56">
        <v>6.0213910568931821E-4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11333.984843990964</v>
      </c>
      <c r="C24" s="116">
        <v>11.873554283938647</v>
      </c>
      <c r="D24" s="116">
        <v>20.653806335289328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11366.512204610191</v>
      </c>
      <c r="AD24" s="85"/>
      <c r="AE24" s="91"/>
      <c r="AF24" s="56">
        <v>8.2392971460566872E-2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763.04632290776999</v>
      </c>
      <c r="C26" s="116">
        <v>0.87982448400000002</v>
      </c>
      <c r="D26" s="116">
        <v>1.6653820589999997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765.59152945076994</v>
      </c>
      <c r="AD26" s="85"/>
      <c r="AE26" s="91"/>
      <c r="AF26" s="56">
        <v>3.3812042534557265E-3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26089.63969165615</v>
      </c>
      <c r="C28" s="116">
        <v>43.868083307999996</v>
      </c>
      <c r="D28" s="116">
        <v>61.2781000775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26194.785875041649</v>
      </c>
      <c r="AD28" s="85"/>
      <c r="AE28" s="91"/>
      <c r="AF28" s="56">
        <v>0.24979474301986451</v>
      </c>
    </row>
    <row r="29" spans="1:32" x14ac:dyDescent="0.3">
      <c r="A29" s="97" t="s">
        <v>62</v>
      </c>
      <c r="B29" s="129">
        <f>SUM(B30:B34)</f>
        <v>164795.27070888889</v>
      </c>
      <c r="C29" s="129">
        <f>SUM(C30:C34)</f>
        <v>480.67913299351687</v>
      </c>
      <c r="D29" s="129">
        <f>SUM(D30:D34)</f>
        <v>3017.8490620346502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168293.79890391708</v>
      </c>
      <c r="AD29" s="85"/>
      <c r="AE29" s="91"/>
      <c r="AF29" s="129">
        <f>SUM(AF30:AF34)</f>
        <v>18.840736250513057</v>
      </c>
    </row>
    <row r="30" spans="1:32" x14ac:dyDescent="0.3">
      <c r="A30" s="98" t="s">
        <v>63</v>
      </c>
      <c r="B30" s="116">
        <v>5842.0853072436639</v>
      </c>
      <c r="C30" s="95">
        <v>1.1263710264156006</v>
      </c>
      <c r="D30" s="116">
        <v>42.641188857162021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5885.8528671272416</v>
      </c>
      <c r="AD30" s="85"/>
      <c r="AE30" s="91"/>
      <c r="AF30" s="56">
        <v>8.2694972115886833E-2</v>
      </c>
    </row>
    <row r="31" spans="1:32" x14ac:dyDescent="0.3">
      <c r="A31" s="98" t="s">
        <v>64</v>
      </c>
      <c r="B31" s="116">
        <v>154069.52072571052</v>
      </c>
      <c r="C31" s="116">
        <v>468.51637149710126</v>
      </c>
      <c r="D31" s="116">
        <v>2757.6903844974881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157295.72748170511</v>
      </c>
      <c r="AD31" s="85"/>
      <c r="AE31" s="91"/>
      <c r="AF31" s="56">
        <v>18.592481691529766</v>
      </c>
    </row>
    <row r="32" spans="1:32" x14ac:dyDescent="0.3">
      <c r="A32" s="98" t="s">
        <v>65</v>
      </c>
      <c r="B32" s="116">
        <v>1881.9838102257004</v>
      </c>
      <c r="C32" s="116">
        <v>3.0018422420000004</v>
      </c>
      <c r="D32" s="116">
        <v>195.79141439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2080.7770668577004</v>
      </c>
      <c r="AD32" s="85"/>
      <c r="AE32" s="91"/>
      <c r="AF32" s="56">
        <v>4.4377281465479826E-2</v>
      </c>
    </row>
    <row r="33" spans="1:32" x14ac:dyDescent="0.3">
      <c r="A33" s="98" t="s">
        <v>66</v>
      </c>
      <c r="B33" s="116">
        <v>3001.68086570901</v>
      </c>
      <c r="C33" s="116">
        <v>8.0345482280000002</v>
      </c>
      <c r="D33" s="116">
        <v>21.72607429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3031.4414882270098</v>
      </c>
      <c r="AD33" s="85"/>
      <c r="AE33" s="91"/>
      <c r="AF33" s="56">
        <v>0.12118230540192405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34833.888130989573</v>
      </c>
      <c r="C35" s="129">
        <f>SUM(C36:C38)</f>
        <v>2291.4372854800004</v>
      </c>
      <c r="D35" s="129">
        <f>SUM(D36:D38)</f>
        <v>307.46930052100004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37432.794716990575</v>
      </c>
      <c r="AD35" s="85"/>
      <c r="AE35" s="91"/>
      <c r="AF35" s="129">
        <f>SUM(AF36:AF38)</f>
        <v>34.551990332731656</v>
      </c>
    </row>
    <row r="36" spans="1:32" x14ac:dyDescent="0.3">
      <c r="A36" s="98" t="s">
        <v>69</v>
      </c>
      <c r="B36" s="116">
        <v>4808.98304645801</v>
      </c>
      <c r="C36" s="116">
        <v>10.920337680000003</v>
      </c>
      <c r="D36" s="116">
        <v>2.4428507720000003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4822.34623491001</v>
      </c>
      <c r="AD36" s="85"/>
      <c r="AE36" s="91"/>
      <c r="AF36" s="56">
        <v>2.3353698632518465</v>
      </c>
    </row>
    <row r="37" spans="1:32" x14ac:dyDescent="0.3">
      <c r="A37" s="98" t="s">
        <v>70</v>
      </c>
      <c r="B37" s="116">
        <v>21206.096459301858</v>
      </c>
      <c r="C37" s="116">
        <v>2247.4091113600002</v>
      </c>
      <c r="D37" s="116">
        <v>286.60470460800008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23740.110275269857</v>
      </c>
      <c r="AD37" s="85"/>
      <c r="AE37" s="91"/>
      <c r="AF37" s="56">
        <v>31.889802657991133</v>
      </c>
    </row>
    <row r="38" spans="1:32" x14ac:dyDescent="0.3">
      <c r="A38" s="98" t="s">
        <v>71</v>
      </c>
      <c r="B38" s="116">
        <v>8818.8086252297089</v>
      </c>
      <c r="C38" s="116">
        <v>33.107836440000007</v>
      </c>
      <c r="D38" s="116">
        <v>18.421745140999999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8870.3382068107094</v>
      </c>
      <c r="AD38" s="85"/>
      <c r="AE38" s="91"/>
      <c r="AF38" s="56">
        <v>0.32681781148867406</v>
      </c>
    </row>
    <row r="39" spans="1:32" ht="21.6" x14ac:dyDescent="0.3">
      <c r="A39" s="99" t="s">
        <v>72</v>
      </c>
      <c r="B39" s="129">
        <f>B40+B45</f>
        <v>39498.250381877893</v>
      </c>
      <c r="C39" s="129">
        <f>C40+C45</f>
        <v>48017.089086171851</v>
      </c>
      <c r="D39" s="129">
        <f>D40+D45</f>
        <v>88.195687879414677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87603.535155929174</v>
      </c>
      <c r="AD39" s="85"/>
      <c r="AE39" s="91"/>
      <c r="AF39" s="129">
        <f>AF40+AF45</f>
        <v>20.527379474882967</v>
      </c>
    </row>
    <row r="40" spans="1:32" x14ac:dyDescent="0.3">
      <c r="A40" s="97" t="s">
        <v>73</v>
      </c>
      <c r="B40" s="129">
        <f>B41+B44</f>
        <v>137.99608608079998</v>
      </c>
      <c r="C40" s="129">
        <f>C41+C44</f>
        <v>4853.7298210239996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4991.7259071047993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137.99608608079998</v>
      </c>
      <c r="C41" s="114">
        <v>4853.7298210239996</v>
      </c>
      <c r="D41" s="114"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4991.7259071047993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131.42121073199999</v>
      </c>
      <c r="C42" s="116">
        <v>4655.6714465099994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4787.0926572419994</v>
      </c>
      <c r="AD42" s="85"/>
      <c r="AE42" s="91"/>
      <c r="AF42" s="56"/>
    </row>
    <row r="43" spans="1:32" x14ac:dyDescent="0.3">
      <c r="A43" s="101" t="s">
        <v>76</v>
      </c>
      <c r="B43" s="116">
        <v>6.5748753488</v>
      </c>
      <c r="C43" s="116">
        <v>198.05837451400001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204.6332498628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39360.254295797095</v>
      </c>
      <c r="C45" s="129">
        <f t="shared" ref="C45:D45" si="2">C46+C50</f>
        <v>43163.359265147854</v>
      </c>
      <c r="D45" s="129">
        <f t="shared" si="2"/>
        <v>88.195687879414677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82611.809248824371</v>
      </c>
      <c r="AD45" s="85"/>
      <c r="AE45" s="91"/>
      <c r="AF45" s="53">
        <f>SUM(AF46:AF53)</f>
        <v>20.527379474882967</v>
      </c>
    </row>
    <row r="46" spans="1:32" x14ac:dyDescent="0.3">
      <c r="A46" s="98" t="s">
        <v>79</v>
      </c>
      <c r="B46" s="116">
        <v>36687.155666554849</v>
      </c>
      <c r="C46" s="116">
        <v>35931.053931523064</v>
      </c>
      <c r="D46" s="116">
        <v>88.042443194481294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72706.252041272397</v>
      </c>
      <c r="AD46" s="85"/>
      <c r="AE46" s="91"/>
      <c r="AF46" s="56"/>
    </row>
    <row r="47" spans="1:32" x14ac:dyDescent="0.3">
      <c r="A47" s="239" t="s">
        <v>206</v>
      </c>
      <c r="B47" s="119">
        <v>6213.7096963596041</v>
      </c>
      <c r="C47" s="119">
        <v>7317.7744279609205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13531.484124320525</v>
      </c>
      <c r="AD47" s="85"/>
      <c r="AE47" s="91"/>
      <c r="AF47" s="64"/>
    </row>
    <row r="48" spans="1:32" x14ac:dyDescent="0.3">
      <c r="A48" s="239" t="s">
        <v>207</v>
      </c>
      <c r="B48" s="119">
        <v>30417.838467278441</v>
      </c>
      <c r="C48" s="119">
        <v>28514.2016593763</v>
      </c>
      <c r="D48" s="119">
        <v>88.042443194481294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59020.082569849226</v>
      </c>
      <c r="AD48" s="85"/>
      <c r="AE48" s="91"/>
      <c r="AF48" s="64">
        <v>20.527379474882967</v>
      </c>
    </row>
    <row r="49" spans="1:32" x14ac:dyDescent="0.3">
      <c r="A49" s="239" t="s">
        <v>208</v>
      </c>
      <c r="B49" s="119">
        <v>55.607502916806602</v>
      </c>
      <c r="C49" s="119">
        <v>99.077844185842594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154.68534710264919</v>
      </c>
      <c r="AD49" s="85"/>
      <c r="AE49" s="91"/>
      <c r="AF49" s="64"/>
    </row>
    <row r="50" spans="1:32" x14ac:dyDescent="0.3">
      <c r="A50" s="102" t="s">
        <v>80</v>
      </c>
      <c r="B50" s="117">
        <v>2673.0986292422449</v>
      </c>
      <c r="C50" s="117">
        <v>7232.3053336247913</v>
      </c>
      <c r="D50" s="117">
        <v>0.15324468493337923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9905.5572075519704</v>
      </c>
      <c r="AD50" s="85"/>
      <c r="AE50" s="91"/>
      <c r="AF50" s="64"/>
    </row>
    <row r="51" spans="1:32" x14ac:dyDescent="0.3">
      <c r="A51" s="239" t="s">
        <v>209</v>
      </c>
      <c r="B51" s="119">
        <v>2082.609158639737</v>
      </c>
      <c r="C51" s="119">
        <v>2849.5160884983297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4932.1252471380667</v>
      </c>
      <c r="AD51" s="85"/>
      <c r="AE51" s="91"/>
      <c r="AF51" s="65"/>
    </row>
    <row r="52" spans="1:32" x14ac:dyDescent="0.3">
      <c r="A52" s="239" t="s">
        <v>210</v>
      </c>
      <c r="B52" s="119">
        <v>584.36770413336387</v>
      </c>
      <c r="C52" s="119">
        <v>10.905428459108215</v>
      </c>
      <c r="D52" s="119">
        <v>0.15324468493337923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595.42637727740544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6.1217664691438474</v>
      </c>
      <c r="C53" s="119">
        <v>4371.8838166673531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4378.0055831364971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51452.208906412998</v>
      </c>
      <c r="C54" s="69">
        <f>C55+C61+C72+C80+C85+C91+C98+C103</f>
        <v>201.41434100958247</v>
      </c>
      <c r="D54" s="69">
        <f>D55+D61+D72+D80+D85+D91+D98+D103</f>
        <v>264.95759955032815</v>
      </c>
      <c r="E54" s="144">
        <f t="shared" ref="E54:M54" si="4">E55+E61+E72+E80+E85+E91+E98+E103</f>
        <v>2104.4416609057594</v>
      </c>
      <c r="F54" s="144">
        <f t="shared" si="4"/>
        <v>39.329172025549695</v>
      </c>
      <c r="G54" s="144">
        <f t="shared" si="4"/>
        <v>0</v>
      </c>
      <c r="H54" s="144">
        <f t="shared" si="4"/>
        <v>0.19283744</v>
      </c>
      <c r="I54" s="144">
        <f t="shared" si="4"/>
        <v>0</v>
      </c>
      <c r="J54" s="144">
        <f t="shared" si="4"/>
        <v>3537.5178996065474</v>
      </c>
      <c r="K54" s="144">
        <f t="shared" si="4"/>
        <v>2460.1398929579777</v>
      </c>
      <c r="L54" s="144">
        <f t="shared" si="4"/>
        <v>19.585534198905286</v>
      </c>
      <c r="M54" s="144">
        <f t="shared" si="4"/>
        <v>23.51932535829091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211.32977579999996</v>
      </c>
      <c r="S54" s="144">
        <f t="shared" si="5"/>
        <v>0</v>
      </c>
      <c r="T54" s="144">
        <f t="shared" si="5"/>
        <v>9.2902827093750012E-4</v>
      </c>
      <c r="U54" s="144">
        <f t="shared" si="5"/>
        <v>1.0917797523749999</v>
      </c>
      <c r="V54" s="144">
        <f t="shared" si="5"/>
        <v>0.60928885125000021</v>
      </c>
      <c r="W54" s="144">
        <f t="shared" si="5"/>
        <v>0.12213222468750003</v>
      </c>
      <c r="X54" s="144">
        <f t="shared" ref="X54:AC54" si="6">X55+X61+X72+X80+X85+X91+X98+X103</f>
        <v>1.3722721875000001E-6</v>
      </c>
      <c r="Y54" s="144">
        <f t="shared" si="6"/>
        <v>4.3638255562500013E-2</v>
      </c>
      <c r="Z54" s="144">
        <f t="shared" si="6"/>
        <v>9.148481250000002E-7</v>
      </c>
      <c r="AA54" s="144">
        <f t="shared" si="6"/>
        <v>1.1046791109374998</v>
      </c>
      <c r="AB54" s="144">
        <f t="shared" si="6"/>
        <v>140.20375859743751</v>
      </c>
      <c r="AC54" s="171">
        <f t="shared" si="6"/>
        <v>60457.813153373572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29768.005536191111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29768.005536191111</v>
      </c>
      <c r="AD55" s="85"/>
      <c r="AE55" s="91"/>
      <c r="AF55" s="129"/>
    </row>
    <row r="56" spans="1:32" x14ac:dyDescent="0.3">
      <c r="A56" s="104" t="s">
        <v>84</v>
      </c>
      <c r="B56" s="116">
        <v>18512.234351616004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18512.234351616004</v>
      </c>
      <c r="AD56" s="85"/>
      <c r="AE56" s="91"/>
      <c r="AF56" s="56"/>
    </row>
    <row r="57" spans="1:32" x14ac:dyDescent="0.3">
      <c r="A57" s="105" t="s">
        <v>85</v>
      </c>
      <c r="B57" s="116">
        <v>2781.8412502687456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2781.8412502687456</v>
      </c>
      <c r="AD57" s="85"/>
      <c r="AE57" s="91"/>
      <c r="AF57" s="56"/>
    </row>
    <row r="58" spans="1:32" x14ac:dyDescent="0.3">
      <c r="A58" s="105" t="s">
        <v>86</v>
      </c>
      <c r="B58" s="116">
        <v>263.2598155915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263.2598155915</v>
      </c>
      <c r="AD58" s="85"/>
      <c r="AE58" s="91"/>
      <c r="AF58" s="56"/>
    </row>
    <row r="59" spans="1:32" x14ac:dyDescent="0.3">
      <c r="A59" s="105" t="s">
        <v>87</v>
      </c>
      <c r="B59" s="116">
        <v>8210.670118714861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8210.670118714861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s="150" customFormat="1" x14ac:dyDescent="0.3">
      <c r="A61" s="126" t="s">
        <v>89</v>
      </c>
      <c r="B61" s="129">
        <f>SUM(B62:B71)</f>
        <v>2995.7310308361475</v>
      </c>
      <c r="C61" s="129">
        <f>SUM(C62:C71)</f>
        <v>198.74748072958246</v>
      </c>
      <c r="D61" s="129">
        <f>SUM(D62:D71)</f>
        <v>264.83517000000001</v>
      </c>
      <c r="E61" s="14">
        <f>SUM(E62:E71)</f>
        <v>2104.1580579870092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5563.4717395527387</v>
      </c>
      <c r="AD61" s="85"/>
      <c r="AE61" s="149"/>
      <c r="AF61" s="129"/>
    </row>
    <row r="62" spans="1:32" x14ac:dyDescent="0.3">
      <c r="A62" s="104" t="s">
        <v>90</v>
      </c>
      <c r="B62" s="116">
        <v>1074.1722086628245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1074.1722086628245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127.70721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127.70721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137.12796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137.12796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169.79542000000001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169.79542000000001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1711.7434021733229</v>
      </c>
      <c r="C69" s="95">
        <v>198.74748072958246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1910.4908829029055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2104.1580579870092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2104.1580579870092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s="150" customFormat="1" x14ac:dyDescent="0.3">
      <c r="A72" s="96" t="s">
        <v>100</v>
      </c>
      <c r="B72" s="129">
        <f>SUM(B73:B79)</f>
        <v>18465.974930000004</v>
      </c>
      <c r="C72" s="129">
        <f>SUM(C73:C79)</f>
        <v>2.6668602800000003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18468.641790280002</v>
      </c>
      <c r="AD72" s="85"/>
      <c r="AE72" s="149"/>
      <c r="AF72" s="129"/>
    </row>
    <row r="73" spans="1:32" x14ac:dyDescent="0.3">
      <c r="A73" s="104" t="s">
        <v>101</v>
      </c>
      <c r="B73" s="221">
        <v>18119.923380000004</v>
      </c>
      <c r="C73" s="95">
        <v>2.6668602800000003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18122.590240280002</v>
      </c>
      <c r="AD73" s="85"/>
      <c r="AE73" s="91"/>
      <c r="AF73" s="56"/>
    </row>
    <row r="74" spans="1:32" x14ac:dyDescent="0.3">
      <c r="A74" s="104" t="s">
        <v>102</v>
      </c>
      <c r="B74" s="116">
        <v>286.62379999999996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286.62379999999996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59.427750000000003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59.427750000000003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193.01158139344324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193.01158139344324</v>
      </c>
      <c r="AD80" s="85"/>
      <c r="AE80" s="91"/>
      <c r="AF80" s="70"/>
    </row>
    <row r="81" spans="1:32" x14ac:dyDescent="0.3">
      <c r="A81" s="104" t="s">
        <v>109</v>
      </c>
      <c r="B81" s="95">
        <v>163.21877158213658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163.21877158213658</v>
      </c>
      <c r="AD81" s="85"/>
      <c r="AE81" s="91"/>
      <c r="AF81" s="56"/>
    </row>
    <row r="82" spans="1:32" x14ac:dyDescent="0.3">
      <c r="A82" s="104" t="s">
        <v>110</v>
      </c>
      <c r="B82" s="119">
        <v>29.792809811306665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29.792809811306665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0.12242955032812503</v>
      </c>
      <c r="E85" s="166">
        <f t="shared" si="9"/>
        <v>0.28360291875000004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9.2902827093750012E-4</v>
      </c>
      <c r="U85" s="166">
        <f t="shared" si="10"/>
        <v>1.0917797523749999</v>
      </c>
      <c r="V85" s="166">
        <f t="shared" si="10"/>
        <v>0.60928885125000021</v>
      </c>
      <c r="W85" s="166">
        <f t="shared" si="10"/>
        <v>0.12213222468750003</v>
      </c>
      <c r="X85" s="166">
        <f t="shared" si="10"/>
        <v>1.3722721875000001E-6</v>
      </c>
      <c r="Y85" s="166">
        <f t="shared" si="10"/>
        <v>4.3638255562500013E-2</v>
      </c>
      <c r="Z85" s="236">
        <f t="shared" si="10"/>
        <v>9.148481250000002E-7</v>
      </c>
      <c r="AA85" s="166">
        <f t="shared" si="10"/>
        <v>1.1046791109374998</v>
      </c>
      <c r="AB85" s="164">
        <f t="shared" si="10"/>
        <v>0.53747327343750007</v>
      </c>
      <c r="AC85" s="14">
        <f t="shared" si="10"/>
        <v>3.9159552527193751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0.12242955032812503</v>
      </c>
      <c r="E86" s="147">
        <v>0.28360291875000004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9.2902827093750012E-4</v>
      </c>
      <c r="U86" s="60">
        <v>1.0917797523749999</v>
      </c>
      <c r="V86" s="60">
        <v>0.60928885125000021</v>
      </c>
      <c r="W86" s="60">
        <v>0.12213222468750003</v>
      </c>
      <c r="X86" s="60">
        <v>1.3722721875000001E-6</v>
      </c>
      <c r="Y86" s="60">
        <v>4.3638255562500013E-2</v>
      </c>
      <c r="Z86" s="233">
        <v>9.148481250000002E-7</v>
      </c>
      <c r="AA86" s="60">
        <v>1.1046791109374998</v>
      </c>
      <c r="AB86" s="60">
        <v>0.53747327343750007</v>
      </c>
      <c r="AC86" s="147">
        <f>SUM(B86:AB86)</f>
        <v>3.9159552527193751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39.329172025549695</v>
      </c>
      <c r="G91" s="167">
        <f t="shared" si="11"/>
        <v>0</v>
      </c>
      <c r="H91" s="166">
        <f t="shared" si="11"/>
        <v>0.19283744</v>
      </c>
      <c r="I91" s="166">
        <f t="shared" si="11"/>
        <v>0</v>
      </c>
      <c r="J91" s="166">
        <f t="shared" si="11"/>
        <v>3537.5178996065474</v>
      </c>
      <c r="K91" s="166">
        <f t="shared" si="11"/>
        <v>2460.1398929579777</v>
      </c>
      <c r="L91" s="166">
        <f t="shared" si="11"/>
        <v>19.585534198905286</v>
      </c>
      <c r="M91" s="166">
        <f t="shared" si="11"/>
        <v>23.51932535829091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211.32977579999996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6291.6144373872712</v>
      </c>
      <c r="AD91" s="85"/>
      <c r="AE91" s="149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39.329172025549695</v>
      </c>
      <c r="G92" s="20"/>
      <c r="H92" s="20"/>
      <c r="I92" s="20"/>
      <c r="J92" s="20">
        <v>3246.5935850555516</v>
      </c>
      <c r="K92" s="20">
        <v>2460.1398929579777</v>
      </c>
      <c r="L92" s="20">
        <v>19.585534198905286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5765.6481842379844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>
        <v>2.6964372304966662</v>
      </c>
      <c r="K93" s="20"/>
      <c r="L93" s="20"/>
      <c r="N93" s="20"/>
      <c r="O93" s="20"/>
      <c r="P93" s="20"/>
      <c r="Q93" s="20"/>
      <c r="R93" s="20">
        <v>211.32977579999996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214.02621303049662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0.19283744</v>
      </c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0.19283744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288.22787732049932</v>
      </c>
      <c r="K95" s="20"/>
      <c r="L95" s="20"/>
      <c r="M95">
        <v>23.51932535829091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311.74720267879025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139.666285324</v>
      </c>
      <c r="AC98" s="14">
        <f t="shared" si="15"/>
        <v>139.666285324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139.666285324</v>
      </c>
      <c r="AC99" s="147">
        <f>SUM(B99:AB99)</f>
        <v>139.666285324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29.485827992282235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29.485827992282235</v>
      </c>
      <c r="AD103" s="85"/>
      <c r="AE103" s="91"/>
      <c r="AF103" s="71"/>
    </row>
    <row r="104" spans="1:32" x14ac:dyDescent="0.3">
      <c r="A104" s="104" t="s">
        <v>132</v>
      </c>
      <c r="B104" s="95">
        <v>29.485827992282235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29.485827992282235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-196127.56120827614</v>
      </c>
      <c r="C107" s="69">
        <f>C108+C130+C149+C161</f>
        <v>92760.523036096318</v>
      </c>
      <c r="D107" s="69">
        <f>D108+D130+D149+D161</f>
        <v>28297.779406587906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-75069.25876559192</v>
      </c>
      <c r="AD107" s="192"/>
      <c r="AE107" s="91"/>
      <c r="AF107" s="69">
        <f>AF108+AF130+AF161+AF149</f>
        <v>5.2344641536055585</v>
      </c>
    </row>
    <row r="108" spans="1:32" x14ac:dyDescent="0.3">
      <c r="A108" s="126" t="s">
        <v>136</v>
      </c>
      <c r="B108" s="135"/>
      <c r="C108" s="167">
        <f>C109+C119</f>
        <v>91663.618232880472</v>
      </c>
      <c r="D108" s="167">
        <f>D109+D119</f>
        <v>5675.5886668195362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97339.206899700002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74506.091472574437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74506.091472574437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70789.222704308821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70789.222704308821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1319.56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1319.56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1246.17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1246.17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619.88925599999993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619.88925599999993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200.90503999999999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200.90503999999999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330.34447226562224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330.34447226562224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17157.526760306031</v>
      </c>
      <c r="D119" s="211">
        <f>SUM(D120:D129)</f>
        <v>5675.5886668195362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22833.115427125565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10633.949744159738</v>
      </c>
      <c r="D120" s="206">
        <v>4891.0688037809969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15525.018547940734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15.38</v>
      </c>
      <c r="D122" s="206">
        <v>33.81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49.190000000000005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13.95</v>
      </c>
      <c r="D123" s="206">
        <v>21.63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35.58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56.404278280000014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56.404278280000014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17.780876400000004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17.780876400000004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4793.4064101890326</v>
      </c>
      <c r="D127" s="206">
        <v>431.94850591811786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5225.3549161071505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1626.6554512772598</v>
      </c>
      <c r="D128" s="115">
        <v>297.1313571204206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1923.7868083976805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-193722.292458351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-193722.292458351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-193439.97239253478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-193439.97239253478</v>
      </c>
      <c r="AD131" s="85"/>
      <c r="AE131" s="91"/>
      <c r="AF131" s="54"/>
    </row>
    <row r="132" spans="1:32" x14ac:dyDescent="0.3">
      <c r="A132" s="128" t="s">
        <v>160</v>
      </c>
      <c r="B132" s="219">
        <v>-191985.72690787603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-191985.72690787603</v>
      </c>
      <c r="AD132" s="85"/>
      <c r="AE132" s="91"/>
      <c r="AF132" s="56"/>
    </row>
    <row r="133" spans="1:32" x14ac:dyDescent="0.3">
      <c r="A133" s="128" t="s">
        <v>161</v>
      </c>
      <c r="B133" s="219">
        <v>-1454.2454846587511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-1454.2454846587511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-10900.893090130216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-10900.893090130216</v>
      </c>
      <c r="AD134" s="85"/>
      <c r="AE134" s="91"/>
      <c r="AF134" s="54"/>
    </row>
    <row r="135" spans="1:32" x14ac:dyDescent="0.3">
      <c r="A135" s="128" t="s">
        <v>163</v>
      </c>
      <c r="B135" s="207">
        <v>-16028.258921130217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-16028.258921130217</v>
      </c>
      <c r="AD135" s="85"/>
      <c r="AE135" s="91"/>
      <c r="AF135" s="56"/>
    </row>
    <row r="136" spans="1:32" x14ac:dyDescent="0.3">
      <c r="A136" s="128" t="s">
        <v>164</v>
      </c>
      <c r="B136" s="207">
        <v>5127.3658310000001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5127.3658310000001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10174.817481168297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10174.817481168297</v>
      </c>
      <c r="AD137" s="85"/>
      <c r="AE137" s="91"/>
      <c r="AF137" s="54"/>
    </row>
    <row r="138" spans="1:32" x14ac:dyDescent="0.3">
      <c r="A138" s="128" t="s">
        <v>166</v>
      </c>
      <c r="B138" s="208">
        <v>-562.99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-562.99</v>
      </c>
      <c r="AD138" s="85"/>
      <c r="AE138" s="91"/>
      <c r="AF138" s="56"/>
    </row>
    <row r="139" spans="1:32" x14ac:dyDescent="0.3">
      <c r="A139" s="128" t="s">
        <v>167</v>
      </c>
      <c r="B139" s="208">
        <v>10737.807481168296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10737.807481168296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88.063149264223142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88.063149264223142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88.063149264223142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88.063149264223142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246.52239754715933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246.52239754715933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246.52239754715933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246.52239754715933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109.16999633431568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109.16999633431568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109.16999633431568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109.16999633431568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1634.26</v>
      </c>
      <c r="C149" s="199">
        <f>C150+C160</f>
        <v>1096.904803215841</v>
      </c>
      <c r="D149" s="200">
        <f>D150+D157+D158+D159+D160</f>
        <v>22622.190739768368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25353.355542984209</v>
      </c>
      <c r="AD149" s="85"/>
      <c r="AE149" s="91"/>
      <c r="AF149" s="54">
        <f>AF150+AF155+AF156+AF157+AF158+AF159+AF160</f>
        <v>5.2344641536055585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953.27480321584096</v>
      </c>
      <c r="D150" s="116">
        <f>SUM(D151:D154)</f>
        <v>404.96890849672786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1358.2437117125687</v>
      </c>
      <c r="AD150" s="85"/>
      <c r="AE150" s="91"/>
      <c r="AF150" s="119">
        <f>SUM(AF151:AF153)</f>
        <v>5.2344641536055585</v>
      </c>
    </row>
    <row r="151" spans="1:32" ht="21.6" x14ac:dyDescent="0.3">
      <c r="A151" s="128" t="s">
        <v>179</v>
      </c>
      <c r="B151" s="116"/>
      <c r="C151" s="116">
        <v>259.5</v>
      </c>
      <c r="D151" s="116">
        <v>162.27000000000001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421.77</v>
      </c>
      <c r="AD151" s="85"/>
      <c r="AE151" s="91"/>
      <c r="AF151" s="124">
        <v>1.4795176076848895</v>
      </c>
    </row>
    <row r="152" spans="1:32" ht="21.6" x14ac:dyDescent="0.3">
      <c r="A152" s="128" t="s">
        <v>180</v>
      </c>
      <c r="B152" s="116"/>
      <c r="C152" s="116">
        <v>638.11480321584099</v>
      </c>
      <c r="D152" s="116">
        <v>194.5989084967278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832.71371171256874</v>
      </c>
      <c r="AD152" s="85"/>
      <c r="AE152" s="91"/>
      <c r="AF152" s="124">
        <v>3.4817015814407593</v>
      </c>
    </row>
    <row r="153" spans="1:32" ht="21.6" x14ac:dyDescent="0.3">
      <c r="A153" s="128" t="s">
        <v>181</v>
      </c>
      <c r="B153" s="116"/>
      <c r="C153" s="116">
        <v>55.66</v>
      </c>
      <c r="D153" s="116">
        <v>48.1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103.75999999999999</v>
      </c>
      <c r="AD153" s="85"/>
      <c r="AE153" s="91"/>
      <c r="AF153" s="56">
        <v>0.27324496447991053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37.700000000000003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37.700000000000003</v>
      </c>
      <c r="AD155" s="85"/>
      <c r="AE155" s="91"/>
      <c r="AF155" s="56"/>
    </row>
    <row r="156" spans="1:32" x14ac:dyDescent="0.3">
      <c r="A156" s="127" t="s">
        <v>184</v>
      </c>
      <c r="B156" s="116">
        <v>1596.56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1596.56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13353.844999999999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13353.844999999999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6218.7960000000003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6218.7960000000003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2644.5808312716413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2644.5808312716413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143.63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143.63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-4039.5287499251494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-4039.5287499251494</v>
      </c>
      <c r="AD161" s="85"/>
      <c r="AE161" s="91"/>
      <c r="AF161" s="56"/>
    </row>
    <row r="162" spans="1:32" x14ac:dyDescent="0.3">
      <c r="A162" s="127" t="s">
        <v>190</v>
      </c>
      <c r="B162" s="116">
        <v>-4039.5287499251494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-4039.5287499251494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955.0025047145507</v>
      </c>
      <c r="C164" s="69">
        <f>C165+C169+C170+C173+C176</f>
        <v>36348.297527966308</v>
      </c>
      <c r="D164" s="69">
        <f>D165+D169+D170+D173+D176</f>
        <v>3275.9985923753175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40579.298625056181</v>
      </c>
      <c r="AD164" s="85"/>
      <c r="AE164" s="91"/>
      <c r="AF164" s="69">
        <f>AF165+AF169+AF170+AF173+AF176</f>
        <v>1.5278499949150903</v>
      </c>
    </row>
    <row r="165" spans="1:32" ht="26.25" customHeight="1" x14ac:dyDescent="0.3">
      <c r="A165" s="112" t="s">
        <v>193</v>
      </c>
      <c r="B165" s="121"/>
      <c r="C165" s="70">
        <f>C166+C167+C168</f>
        <v>15954.057874274991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15954.057874274991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8156.3138023543852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8156.3138023543852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3310.02155852538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3310.02155852538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4487.7225133952252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4487.7225133952252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119.8542209</v>
      </c>
      <c r="D169" s="70">
        <v>85.075094300000003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204.92931520000002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955.0025047145507</v>
      </c>
      <c r="C170" s="70">
        <f>C171+C172</f>
        <v>820.41897657842878</v>
      </c>
      <c r="D170" s="70">
        <f>D171+D172</f>
        <v>180.64397993836178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1956.0654612313415</v>
      </c>
      <c r="AD170" s="85"/>
      <c r="AE170" s="91"/>
      <c r="AF170" s="129">
        <f>AF171+AF172</f>
        <v>1.5278499949150903</v>
      </c>
    </row>
    <row r="171" spans="1:32" ht="21.6" x14ac:dyDescent="0.3">
      <c r="A171" s="128" t="s">
        <v>199</v>
      </c>
      <c r="B171" s="116">
        <v>20.648565453398071</v>
      </c>
      <c r="C171" s="116">
        <v>5.3505016940704385E-2</v>
      </c>
      <c r="D171" s="116">
        <v>1.4707519462236096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22.172822416562383</v>
      </c>
      <c r="AD171" s="85"/>
      <c r="AE171" s="91"/>
      <c r="AF171" s="56"/>
    </row>
    <row r="172" spans="1:32" x14ac:dyDescent="0.3">
      <c r="A172" s="128" t="s">
        <v>200</v>
      </c>
      <c r="B172" s="116">
        <v>934.35393926115262</v>
      </c>
      <c r="C172" s="95">
        <v>820.36547156148811</v>
      </c>
      <c r="D172" s="95">
        <v>179.17322799213818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1933.892638814779</v>
      </c>
      <c r="AD172" s="85"/>
      <c r="AE172" s="91"/>
      <c r="AF172" s="56">
        <v>1.5278499949150903</v>
      </c>
    </row>
    <row r="173" spans="1:32" x14ac:dyDescent="0.3">
      <c r="A173" s="126" t="s">
        <v>201</v>
      </c>
      <c r="B173" s="121"/>
      <c r="C173" s="129">
        <f>SUM(C174:C175)</f>
        <v>19453.966456212889</v>
      </c>
      <c r="D173" s="129">
        <f>SUM(D174:D175)</f>
        <v>3010.2795181369556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22464.245974349844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4717.8059674817905</v>
      </c>
      <c r="D174" s="95">
        <v>3010.2795181369556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7728.0854856187461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14736.1604887311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14736.1604887311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313910.93471703288</v>
      </c>
      <c r="C177" s="11">
        <f t="shared" si="20"/>
        <v>180349.04791273951</v>
      </c>
      <c r="D177" s="11">
        <f t="shared" si="20"/>
        <v>35691.53692170218</v>
      </c>
      <c r="E177" s="11">
        <f t="shared" si="20"/>
        <v>2104.4416609057594</v>
      </c>
      <c r="F177" s="11">
        <f t="shared" si="20"/>
        <v>39.329172025549695</v>
      </c>
      <c r="G177" s="11">
        <f t="shared" si="20"/>
        <v>0</v>
      </c>
      <c r="H177" s="11">
        <f t="shared" si="20"/>
        <v>0.19283744</v>
      </c>
      <c r="I177" s="11">
        <f t="shared" si="20"/>
        <v>0</v>
      </c>
      <c r="J177" s="11">
        <f t="shared" si="20"/>
        <v>3537.5178996065474</v>
      </c>
      <c r="K177" s="11">
        <f t="shared" si="20"/>
        <v>2460.1398929579777</v>
      </c>
      <c r="L177" s="11">
        <f t="shared" si="20"/>
        <v>19.585534198905286</v>
      </c>
      <c r="M177" s="11">
        <f>M164+M107+M54+M9</f>
        <v>23.51932535829091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211.32977579999996</v>
      </c>
      <c r="S177" s="11">
        <f t="shared" si="21"/>
        <v>0</v>
      </c>
      <c r="T177" s="11">
        <f t="shared" si="21"/>
        <v>9.2902827093750012E-4</v>
      </c>
      <c r="U177" s="11">
        <f t="shared" si="21"/>
        <v>1.0917797523749999</v>
      </c>
      <c r="V177" s="11">
        <f t="shared" si="21"/>
        <v>0.60928885125000021</v>
      </c>
      <c r="W177" s="11">
        <f t="shared" si="21"/>
        <v>0.12213222468750003</v>
      </c>
      <c r="X177" s="11">
        <f t="shared" si="21"/>
        <v>1.3722721875000001E-6</v>
      </c>
      <c r="Y177" s="11">
        <f t="shared" si="21"/>
        <v>4.3638255562500013E-2</v>
      </c>
      <c r="Z177" s="11">
        <f t="shared" si="21"/>
        <v>9.148481250000002E-7</v>
      </c>
      <c r="AA177" s="11">
        <f t="shared" si="21"/>
        <v>1.1046791109374998</v>
      </c>
      <c r="AB177" s="11">
        <f t="shared" si="21"/>
        <v>140.20375859743751</v>
      </c>
      <c r="AC177" s="11">
        <f t="shared" si="21"/>
        <v>538490.75185787526</v>
      </c>
      <c r="AD177" s="85"/>
      <c r="AE177" s="91"/>
      <c r="AF177" s="63">
        <f>AF164+AF107+AF54+AF9</f>
        <v>92.705080550305496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3635.6019773402045</v>
      </c>
      <c r="C179" s="142">
        <v>0.70095462758439919</v>
      </c>
      <c r="D179" s="142">
        <v>26.53613947283797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3662.8390714406269</v>
      </c>
      <c r="AD179" s="85"/>
      <c r="AE179" s="91"/>
      <c r="AF179" s="67"/>
    </row>
    <row r="180" spans="1:32" x14ac:dyDescent="0.3">
      <c r="A180" s="38" t="s">
        <v>26</v>
      </c>
      <c r="B180" s="19">
        <v>3635.6019773402045</v>
      </c>
      <c r="C180" s="20">
        <v>0.70095462758439919</v>
      </c>
      <c r="D180" s="20">
        <v>26.53613947283797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3662.8390714406269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27441.816440051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27441.816440051</v>
      </c>
      <c r="AD182" s="81"/>
      <c r="AE182" s="73"/>
      <c r="AF182" s="68"/>
    </row>
    <row r="183" spans="1:32" x14ac:dyDescent="0.3">
      <c r="A183" s="47"/>
      <c r="W183" s="48"/>
      <c r="X183" s="49"/>
      <c r="Z183" s="73"/>
    </row>
    <row r="184" spans="1:32" ht="15.6" x14ac:dyDescent="0.35">
      <c r="A184" s="50" t="s">
        <v>28</v>
      </c>
      <c r="B184" s="51" t="s">
        <v>29</v>
      </c>
      <c r="X184" s="52"/>
      <c r="Z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  <c r="X187"/>
      <c r="Y187" s="73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8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I24" sqref="I24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4.33203125" bestFit="1" customWidth="1"/>
    <col min="23" max="23" width="5.6640625" bestFit="1" customWidth="1"/>
    <col min="24" max="24" width="4.33203125" style="73" bestFit="1" customWidth="1"/>
    <col min="25" max="26" width="5.109375" bestFit="1" customWidth="1"/>
  </cols>
  <sheetData>
    <row r="1" spans="1:32" ht="53.25" customHeight="1" thickBot="1" x14ac:dyDescent="0.35">
      <c r="B1" s="152" t="s">
        <v>31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/>
      <c r="Y1" s="73"/>
      <c r="Z1" s="156"/>
    </row>
    <row r="2" spans="1:32" ht="21" x14ac:dyDescent="0.45">
      <c r="A2" s="263" t="s">
        <v>0</v>
      </c>
      <c r="B2" s="157" t="s">
        <v>212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1991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329716.35294718633</v>
      </c>
      <c r="C8" s="11">
        <f t="shared" si="0"/>
        <v>119392.86664557534</v>
      </c>
      <c r="D8" s="11">
        <f t="shared" si="0"/>
        <v>27177.033415872149</v>
      </c>
      <c r="E8" s="11">
        <f t="shared" si="0"/>
        <v>882.87008000000003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253.20765599999996</v>
      </c>
      <c r="V8" s="11">
        <f t="shared" si="0"/>
        <v>67.56261975000001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39.035765399999995</v>
      </c>
      <c r="AC8" s="11">
        <f>SUM(B8:AB8)</f>
        <v>477528.92912978376</v>
      </c>
      <c r="AD8" s="12">
        <f>AC9+AC54+AC108+AC149+AC164</f>
        <v>476482.13520527718</v>
      </c>
      <c r="AE8" s="77"/>
      <c r="AF8" s="12">
        <f>AF9+AF54+AF107+AF164</f>
        <v>79.089793386826017</v>
      </c>
    </row>
    <row r="9" spans="1:32" x14ac:dyDescent="0.3">
      <c r="A9" s="103" t="s">
        <v>82</v>
      </c>
      <c r="B9" s="69">
        <f>B10+B39</f>
        <v>298614.78651026922</v>
      </c>
      <c r="C9" s="69">
        <f>C10+C39</f>
        <v>16023.514487855295</v>
      </c>
      <c r="D9" s="69">
        <f>D10+D39</f>
        <v>3024.4917200716318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317662.79271819611</v>
      </c>
      <c r="AD9" s="85"/>
      <c r="AE9" s="91"/>
      <c r="AF9" s="151">
        <f>AF10+AF39</f>
        <v>74.6883585589555</v>
      </c>
    </row>
    <row r="10" spans="1:32" x14ac:dyDescent="0.3">
      <c r="A10" s="96" t="s">
        <v>43</v>
      </c>
      <c r="B10" s="129">
        <f>B11+B15+B29+B35</f>
        <v>287735.67517586309</v>
      </c>
      <c r="C10" s="129">
        <f>C11+C15+C29+C35</f>
        <v>2990.1934349959433</v>
      </c>
      <c r="D10" s="129">
        <f>D11+D15+D29+D35</f>
        <v>3015.0869367052946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293740.95554756431</v>
      </c>
      <c r="AD10" s="85"/>
      <c r="AE10" s="91"/>
      <c r="AF10" s="129">
        <f>AF11+AF15+AF29+AF35</f>
        <v>72.771949573426497</v>
      </c>
    </row>
    <row r="11" spans="1:32" x14ac:dyDescent="0.3">
      <c r="A11" s="97" t="s">
        <v>44</v>
      </c>
      <c r="B11" s="129">
        <f>B12+B13+B14</f>
        <v>110513.671059038</v>
      </c>
      <c r="C11" s="129">
        <f>C12+C13+C14</f>
        <v>94.450598338048962</v>
      </c>
      <c r="D11" s="129">
        <f>D12+D13+D14</f>
        <v>192.36756800590254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110800.48922538196</v>
      </c>
      <c r="AD11" s="85"/>
      <c r="AE11" s="91"/>
      <c r="AF11" s="129">
        <f>SUM(AF12:AF14)</f>
        <v>13.78584896295726</v>
      </c>
    </row>
    <row r="12" spans="1:32" x14ac:dyDescent="0.3">
      <c r="A12" s="98" t="s">
        <v>45</v>
      </c>
      <c r="B12" s="115">
        <v>72650.041217279402</v>
      </c>
      <c r="C12" s="115">
        <v>64.183908151359162</v>
      </c>
      <c r="D12" s="115">
        <v>142.69946600590254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72856.924591436662</v>
      </c>
      <c r="AD12" s="85"/>
      <c r="AE12" s="91"/>
      <c r="AF12" s="55">
        <v>11.788602599134922</v>
      </c>
    </row>
    <row r="13" spans="1:32" x14ac:dyDescent="0.3">
      <c r="A13" s="98" t="s">
        <v>46</v>
      </c>
      <c r="B13" s="116">
        <v>9051.3696372780305</v>
      </c>
      <c r="C13" s="116">
        <v>8.5257927736648114</v>
      </c>
      <c r="D13" s="116">
        <v>15.301407375075623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9075.1968374267726</v>
      </c>
      <c r="AD13" s="85"/>
      <c r="AE13" s="91"/>
      <c r="AF13" s="56">
        <v>1.6431970308474031</v>
      </c>
    </row>
    <row r="14" spans="1:32" ht="21.6" x14ac:dyDescent="0.3">
      <c r="A14" s="98" t="s">
        <v>47</v>
      </c>
      <c r="B14" s="116">
        <v>28812.260204480572</v>
      </c>
      <c r="C14" s="116">
        <v>21.740897413024978</v>
      </c>
      <c r="D14" s="116">
        <v>34.366694624924378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28868.367796518523</v>
      </c>
      <c r="AD14" s="85"/>
      <c r="AE14" s="91"/>
      <c r="AF14" s="56">
        <v>0.35404933297493513</v>
      </c>
    </row>
    <row r="15" spans="1:32" x14ac:dyDescent="0.3">
      <c r="A15" s="97" t="s">
        <v>48</v>
      </c>
      <c r="B15" s="129">
        <f>SUM(B16:B28)</f>
        <v>50757.274493390003</v>
      </c>
      <c r="C15" s="129">
        <f>SUM(C16:C28)</f>
        <v>110.19467788000001</v>
      </c>
      <c r="D15" s="129">
        <f>SUM(D16:D28)</f>
        <v>150.65642941999999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51018.125600689993</v>
      </c>
      <c r="AD15" s="85"/>
      <c r="AE15" s="91"/>
      <c r="AF15" s="129">
        <f>SUM(AF16:AF28)</f>
        <v>2.0885494844249415</v>
      </c>
    </row>
    <row r="16" spans="1:32" x14ac:dyDescent="0.3">
      <c r="A16" s="98" t="s">
        <v>49</v>
      </c>
      <c r="B16" s="115">
        <v>4832.7076128400004</v>
      </c>
      <c r="C16" s="115">
        <v>3.4946519999999999</v>
      </c>
      <c r="D16" s="115">
        <v>5.3226044999999997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4841.5248693400008</v>
      </c>
      <c r="AD16" s="85"/>
      <c r="AE16" s="91"/>
      <c r="AF16" s="56">
        <v>0.11504175051802501</v>
      </c>
    </row>
    <row r="17" spans="1:32" x14ac:dyDescent="0.3">
      <c r="A17" s="98" t="s">
        <v>50</v>
      </c>
      <c r="B17" s="116">
        <v>2062.5004875400004</v>
      </c>
      <c r="C17" s="116">
        <v>1.5049999999999999</v>
      </c>
      <c r="D17" s="116">
        <v>2.28695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2066.2924375400007</v>
      </c>
      <c r="AD17" s="85"/>
      <c r="AE17" s="91"/>
      <c r="AF17" s="56">
        <v>3.2351099145033528E-2</v>
      </c>
    </row>
    <row r="18" spans="1:32" x14ac:dyDescent="0.3">
      <c r="A18" s="98" t="s">
        <v>51</v>
      </c>
      <c r="B18" s="116">
        <v>18041.70388008</v>
      </c>
      <c r="C18" s="116">
        <v>11.285428</v>
      </c>
      <c r="D18" s="116">
        <v>15.0985075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18068.087815579998</v>
      </c>
      <c r="AD18" s="85"/>
      <c r="AE18" s="91"/>
      <c r="AF18" s="56">
        <v>0.38789190826638925</v>
      </c>
    </row>
    <row r="19" spans="1:32" x14ac:dyDescent="0.3">
      <c r="A19" s="98" t="s">
        <v>52</v>
      </c>
      <c r="B19" s="116">
        <v>2964.1675346199995</v>
      </c>
      <c r="C19" s="116">
        <v>2.3321480000000001</v>
      </c>
      <c r="D19" s="116">
        <v>3.7673194999999993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2970.2670021199997</v>
      </c>
      <c r="AD19" s="85"/>
      <c r="AE19" s="91"/>
      <c r="AF19" s="56">
        <v>8.5026192248202653E-2</v>
      </c>
    </row>
    <row r="20" spans="1:32" x14ac:dyDescent="0.3">
      <c r="A20" s="98" t="s">
        <v>53</v>
      </c>
      <c r="B20" s="116">
        <v>4301.3496882099998</v>
      </c>
      <c r="C20" s="116">
        <v>4.3084720000000001</v>
      </c>
      <c r="D20" s="116">
        <v>7.957897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4313.6160572099998</v>
      </c>
      <c r="AD20" s="85"/>
      <c r="AE20" s="91"/>
      <c r="AF20" s="56">
        <v>0.20485365162739139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187.80479032000002</v>
      </c>
      <c r="C22" s="116">
        <v>0.10810800000000001</v>
      </c>
      <c r="D22" s="116">
        <v>0.1352295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188.04812782000002</v>
      </c>
      <c r="AD22" s="85"/>
      <c r="AE22" s="91"/>
      <c r="AF22" s="56">
        <v>5.3608752202736532E-4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6803.2828506199994</v>
      </c>
      <c r="C24" s="116">
        <v>6.8973520000000006</v>
      </c>
      <c r="D24" s="116">
        <v>12.818845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6822.9990476199991</v>
      </c>
      <c r="AD24" s="85"/>
      <c r="AE24" s="91"/>
      <c r="AF24" s="56">
        <v>0.20677866987732346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350.63075600999997</v>
      </c>
      <c r="C26" s="116">
        <v>0.40429199999999998</v>
      </c>
      <c r="D26" s="116">
        <v>0.76526699999999992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351.80031500999996</v>
      </c>
      <c r="AD26" s="85"/>
      <c r="AE26" s="91"/>
      <c r="AF26" s="56">
        <v>1.5537119674406818E-3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11213.12689315</v>
      </c>
      <c r="C28" s="116">
        <v>79.859225880000011</v>
      </c>
      <c r="D28" s="116">
        <v>102.50380942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11395.489928450001</v>
      </c>
      <c r="AD28" s="85"/>
      <c r="AE28" s="91"/>
      <c r="AF28" s="56">
        <v>1.0545164132531084</v>
      </c>
    </row>
    <row r="29" spans="1:32" x14ac:dyDescent="0.3">
      <c r="A29" s="97" t="s">
        <v>62</v>
      </c>
      <c r="B29" s="129">
        <f>SUM(B30:B34)</f>
        <v>97756.041557655073</v>
      </c>
      <c r="C29" s="129">
        <f>SUM(C30:C34)</f>
        <v>369.39778717789369</v>
      </c>
      <c r="D29" s="129">
        <f>SUM(D30:D34)</f>
        <v>2351.0495458393921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100476.48889067235</v>
      </c>
      <c r="AD29" s="85"/>
      <c r="AE29" s="91"/>
      <c r="AF29" s="129">
        <f>SUM(AF30:AF34)</f>
        <v>23.450021963678395</v>
      </c>
    </row>
    <row r="30" spans="1:32" x14ac:dyDescent="0.3">
      <c r="A30" s="98" t="s">
        <v>63</v>
      </c>
      <c r="B30" s="116">
        <v>3570.4974742930467</v>
      </c>
      <c r="C30" s="95">
        <v>0.68842187382952336</v>
      </c>
      <c r="D30" s="116">
        <v>26.061685223546242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3597.2475813904225</v>
      </c>
      <c r="AD30" s="85"/>
      <c r="AE30" s="91"/>
      <c r="AF30" s="56">
        <v>5.0600641139224717E-2</v>
      </c>
    </row>
    <row r="31" spans="1:32" x14ac:dyDescent="0.3">
      <c r="A31" s="98" t="s">
        <v>64</v>
      </c>
      <c r="B31" s="116">
        <v>90302.125889402014</v>
      </c>
      <c r="C31" s="116">
        <v>360.35304810406416</v>
      </c>
      <c r="D31" s="116">
        <v>2140.3433866158457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92802.822324121924</v>
      </c>
      <c r="AD31" s="85"/>
      <c r="AE31" s="91"/>
      <c r="AF31" s="56">
        <v>22.927117097564224</v>
      </c>
    </row>
    <row r="32" spans="1:32" x14ac:dyDescent="0.3">
      <c r="A32" s="98" t="s">
        <v>65</v>
      </c>
      <c r="B32" s="116">
        <v>1625.0092756200002</v>
      </c>
      <c r="C32" s="116">
        <v>2.5919572000000008</v>
      </c>
      <c r="D32" s="116">
        <v>169.057174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1796.6584068200002</v>
      </c>
      <c r="AD32" s="85"/>
      <c r="AE32" s="91"/>
      <c r="AF32" s="56">
        <v>3.8317807845305474E-2</v>
      </c>
    </row>
    <row r="33" spans="1:32" x14ac:dyDescent="0.3">
      <c r="A33" s="98" t="s">
        <v>66</v>
      </c>
      <c r="B33" s="116">
        <v>2258.4089183399997</v>
      </c>
      <c r="C33" s="116">
        <v>5.7643599999999999</v>
      </c>
      <c r="D33" s="116">
        <v>15.587300000000001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2279.7605783399999</v>
      </c>
      <c r="AD33" s="85"/>
      <c r="AE33" s="91"/>
      <c r="AF33" s="56">
        <v>0.43398641712963792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28708.688065780007</v>
      </c>
      <c r="C35" s="129">
        <f>SUM(C36:C38)</f>
        <v>2416.1503716000007</v>
      </c>
      <c r="D35" s="129">
        <f>SUM(D36:D38)</f>
        <v>321.01339344000002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31445.851830820007</v>
      </c>
      <c r="AD35" s="85"/>
      <c r="AE35" s="91"/>
      <c r="AF35" s="129">
        <f>SUM(AF36:AF38)</f>
        <v>33.447529162365903</v>
      </c>
    </row>
    <row r="36" spans="1:32" x14ac:dyDescent="0.3">
      <c r="A36" s="98" t="s">
        <v>69</v>
      </c>
      <c r="B36" s="116">
        <v>4860.3622919700001</v>
      </c>
      <c r="C36" s="116">
        <v>13.834099999999999</v>
      </c>
      <c r="D36" s="116">
        <v>5.8830794999999991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4880.0794714700005</v>
      </c>
      <c r="AD36" s="85"/>
      <c r="AE36" s="91"/>
      <c r="AF36" s="56">
        <v>1.923701845393192</v>
      </c>
    </row>
    <row r="37" spans="1:32" x14ac:dyDescent="0.3">
      <c r="A37" s="98" t="s">
        <v>70</v>
      </c>
      <c r="B37" s="116">
        <v>18730.656244910009</v>
      </c>
      <c r="C37" s="116">
        <v>2382.8048916000007</v>
      </c>
      <c r="D37" s="116">
        <v>304.13559644000003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21417.596732950009</v>
      </c>
      <c r="AD37" s="85"/>
      <c r="AE37" s="91"/>
      <c r="AF37" s="56">
        <v>31.428597502193707</v>
      </c>
    </row>
    <row r="38" spans="1:32" x14ac:dyDescent="0.3">
      <c r="A38" s="98" t="s">
        <v>71</v>
      </c>
      <c r="B38" s="116">
        <v>5117.669528899999</v>
      </c>
      <c r="C38" s="116">
        <v>19.511380000000003</v>
      </c>
      <c r="D38" s="116">
        <v>10.994717499999997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5148.1756263999987</v>
      </c>
      <c r="AD38" s="85"/>
      <c r="AE38" s="91"/>
      <c r="AF38" s="56">
        <v>9.5229814779000027E-2</v>
      </c>
    </row>
    <row r="39" spans="1:32" ht="21.6" x14ac:dyDescent="0.3">
      <c r="A39" s="99" t="s">
        <v>72</v>
      </c>
      <c r="B39" s="129">
        <f>B40+B45</f>
        <v>10879.11133440613</v>
      </c>
      <c r="C39" s="129">
        <f>C40+C45</f>
        <v>13033.321052859352</v>
      </c>
      <c r="D39" s="129">
        <f>D40+D45</f>
        <v>9.4047833663369804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23921.837170631821</v>
      </c>
      <c r="AD39" s="85"/>
      <c r="AE39" s="91"/>
      <c r="AF39" s="129">
        <f>AF40+AF45</f>
        <v>1.9164089855289961</v>
      </c>
    </row>
    <row r="40" spans="1:32" x14ac:dyDescent="0.3">
      <c r="A40" s="97" t="s">
        <v>73</v>
      </c>
      <c r="B40" s="129">
        <f>B41+B44</f>
        <v>64.198505463999993</v>
      </c>
      <c r="C40" s="129">
        <f>C41+C44</f>
        <v>2258.0510019200001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2322.249507384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64.198505463999993</v>
      </c>
      <c r="C41" s="114">
        <v>2258.0510019200001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2322.249507384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61.139743559999999</v>
      </c>
      <c r="C42" s="116">
        <v>2165.9103333000003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2227.0500768600004</v>
      </c>
      <c r="AD42" s="85"/>
      <c r="AE42" s="91"/>
      <c r="AF42" s="56"/>
    </row>
    <row r="43" spans="1:32" x14ac:dyDescent="0.3">
      <c r="A43" s="101" t="s">
        <v>76</v>
      </c>
      <c r="B43" s="116">
        <v>3.0587619040000003</v>
      </c>
      <c r="C43" s="116">
        <v>92.140668620000014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95.199430524000007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10814.91282894213</v>
      </c>
      <c r="C45" s="129">
        <f t="shared" ref="C45:D45" si="2">C46+C50</f>
        <v>10775.270050939351</v>
      </c>
      <c r="D45" s="129">
        <f t="shared" si="2"/>
        <v>9.4047833663369804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21599.587663247821</v>
      </c>
      <c r="AD45" s="85"/>
      <c r="AE45" s="91"/>
      <c r="AF45" s="53">
        <f>SUM(AF46:AF53)</f>
        <v>1.9164089855289961</v>
      </c>
    </row>
    <row r="46" spans="1:32" x14ac:dyDescent="0.3">
      <c r="A46" s="98" t="s">
        <v>79</v>
      </c>
      <c r="B46" s="116">
        <v>9135.451078233411</v>
      </c>
      <c r="C46" s="116">
        <v>8434.4227982806751</v>
      </c>
      <c r="D46" s="116">
        <v>9.3639843899731883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17579.237860904061</v>
      </c>
      <c r="AD46" s="85"/>
      <c r="AE46" s="91"/>
      <c r="AF46" s="56"/>
    </row>
    <row r="47" spans="1:32" x14ac:dyDescent="0.3">
      <c r="A47" s="239" t="s">
        <v>206</v>
      </c>
      <c r="B47" s="119">
        <v>6098.1729304344417</v>
      </c>
      <c r="C47" s="119">
        <v>5869.7431157096671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11967.91604614411</v>
      </c>
      <c r="AD47" s="85"/>
      <c r="AE47" s="91"/>
      <c r="AF47" s="64"/>
    </row>
    <row r="48" spans="1:32" x14ac:dyDescent="0.3">
      <c r="A48" s="239" t="s">
        <v>207</v>
      </c>
      <c r="B48" s="119">
        <v>2995.4290086880087</v>
      </c>
      <c r="C48" s="119">
        <v>2506.3882774622202</v>
      </c>
      <c r="D48" s="119">
        <v>9.3639843899731883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5511.1812705402017</v>
      </c>
      <c r="AD48" s="85"/>
      <c r="AE48" s="91"/>
      <c r="AF48" s="65">
        <v>1.9164089855289961</v>
      </c>
    </row>
    <row r="49" spans="1:32" x14ac:dyDescent="0.3">
      <c r="A49" s="239" t="s">
        <v>208</v>
      </c>
      <c r="B49" s="119">
        <v>41.849139110960728</v>
      </c>
      <c r="C49" s="119">
        <v>58.29140510878814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100.14054421974888</v>
      </c>
      <c r="AD49" s="85"/>
      <c r="AE49" s="91"/>
      <c r="AF49" s="64"/>
    </row>
    <row r="50" spans="1:32" x14ac:dyDescent="0.3">
      <c r="A50" s="102" t="s">
        <v>80</v>
      </c>
      <c r="B50" s="117">
        <v>1679.4617507087194</v>
      </c>
      <c r="C50" s="117">
        <v>2340.8472526586761</v>
      </c>
      <c r="D50" s="117">
        <v>4.0798976363792004E-2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4020.3498023437592</v>
      </c>
      <c r="AD50" s="85"/>
      <c r="AE50" s="91"/>
      <c r="AF50" s="64"/>
    </row>
    <row r="51" spans="1:32" x14ac:dyDescent="0.3">
      <c r="A51" s="239" t="s">
        <v>209</v>
      </c>
      <c r="B51" s="119">
        <v>1622.9348325352196</v>
      </c>
      <c r="C51" s="119">
        <v>1009.969157068032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2632.9039896032518</v>
      </c>
      <c r="AD51" s="85"/>
      <c r="AE51" s="91"/>
      <c r="AF51" s="65"/>
    </row>
    <row r="52" spans="1:32" x14ac:dyDescent="0.3">
      <c r="A52" s="239" t="s">
        <v>210</v>
      </c>
      <c r="B52" s="119">
        <v>54.55557660634279</v>
      </c>
      <c r="C52" s="119">
        <v>1.018335374972648</v>
      </c>
      <c r="D52" s="119">
        <v>4.0798976363792004E-2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55.614710957679229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1.9713415671569512</v>
      </c>
      <c r="C53" s="119">
        <v>1329.8597602156715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1331.8311017828285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28803.826086462333</v>
      </c>
      <c r="C54" s="69">
        <f>C55+C61+C72+C80+C85+C91+C98+C103</f>
        <v>259.6054482056</v>
      </c>
      <c r="D54" s="69">
        <f>D55+D61+D72+D80+D85+D91+D98+D103</f>
        <v>1018.7265150000001</v>
      </c>
      <c r="E54" s="144">
        <f t="shared" ref="E54:M54" si="4">E55+E61+E72+E80+E85+E91+E98+E103</f>
        <v>882.87008000000003</v>
      </c>
      <c r="F54" s="144">
        <f t="shared" si="4"/>
        <v>0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0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0</v>
      </c>
      <c r="U54" s="144">
        <f t="shared" si="5"/>
        <v>253.20765599999996</v>
      </c>
      <c r="V54" s="144">
        <f t="shared" si="5"/>
        <v>67.56261975000001</v>
      </c>
      <c r="W54" s="144">
        <f t="shared" si="5"/>
        <v>0</v>
      </c>
      <c r="X54" s="144">
        <f t="shared" ref="X54:AC54" si="6">X55+X61+X72+X80+X85+X91+X98+X103</f>
        <v>0</v>
      </c>
      <c r="Y54" s="144">
        <f t="shared" si="6"/>
        <v>0</v>
      </c>
      <c r="Z54" s="144">
        <f t="shared" si="6"/>
        <v>0</v>
      </c>
      <c r="AA54" s="144">
        <f t="shared" si="6"/>
        <v>0</v>
      </c>
      <c r="AB54" s="144">
        <f t="shared" si="6"/>
        <v>39.035765399999995</v>
      </c>
      <c r="AC54" s="171">
        <f t="shared" si="6"/>
        <v>31324.834170817929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13446.757629195406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13446.757629195406</v>
      </c>
      <c r="AD55" s="85"/>
      <c r="AE55" s="91"/>
      <c r="AF55" s="129"/>
    </row>
    <row r="56" spans="1:32" x14ac:dyDescent="0.3">
      <c r="A56" s="104" t="s">
        <v>84</v>
      </c>
      <c r="B56" s="116">
        <v>10649.130776800001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10649.130776800001</v>
      </c>
      <c r="AD56" s="85"/>
      <c r="AE56" s="91"/>
      <c r="AF56" s="56"/>
    </row>
    <row r="57" spans="1:32" x14ac:dyDescent="0.3">
      <c r="A57" s="105" t="s">
        <v>85</v>
      </c>
      <c r="B57" s="116">
        <v>2202.429601205175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2202.429601205175</v>
      </c>
      <c r="AD57" s="85"/>
      <c r="AE57" s="91"/>
      <c r="AF57" s="56"/>
    </row>
    <row r="58" spans="1:32" x14ac:dyDescent="0.3">
      <c r="A58" s="105" t="s">
        <v>86</v>
      </c>
      <c r="B58" s="116">
        <v>386.44775198345849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386.44775198345849</v>
      </c>
      <c r="AD58" s="85"/>
      <c r="AE58" s="91"/>
      <c r="AF58" s="56"/>
    </row>
    <row r="59" spans="1:32" x14ac:dyDescent="0.3">
      <c r="A59" s="105" t="s">
        <v>87</v>
      </c>
      <c r="B59" s="116">
        <v>208.74949920677273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208.74949920677273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5475.0663132895879</v>
      </c>
      <c r="C61" s="129">
        <f>SUM(C62:C71)</f>
        <v>259.6054482056</v>
      </c>
      <c r="D61" s="129">
        <f>SUM(D62:D71)</f>
        <v>1018.7265150000001</v>
      </c>
      <c r="E61" s="14">
        <f>SUM(E62:E71)</f>
        <v>882.87008000000003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7636.2683564951885</v>
      </c>
      <c r="AD61" s="85"/>
      <c r="AE61" s="91"/>
      <c r="AF61" s="129"/>
    </row>
    <row r="62" spans="1:32" x14ac:dyDescent="0.3">
      <c r="A62" s="104" t="s">
        <v>90</v>
      </c>
      <c r="B62" s="116">
        <v>3238.9909411295885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3238.9909411295885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839.75850000000003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839.75850000000003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178.96801500000001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178.96801500000001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93.265340000000009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93.265340000000009</v>
      </c>
      <c r="AD67" s="85"/>
      <c r="AE67" s="91"/>
      <c r="AF67" s="56"/>
    </row>
    <row r="68" spans="1:32" x14ac:dyDescent="0.3">
      <c r="A68" s="104" t="s">
        <v>96</v>
      </c>
      <c r="B68" s="116">
        <v>60.720000000000006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60.720000000000006</v>
      </c>
      <c r="AD68" s="85"/>
      <c r="AE68" s="91"/>
      <c r="AF68" s="56"/>
    </row>
    <row r="69" spans="1:32" x14ac:dyDescent="0.3">
      <c r="A69" s="105" t="s">
        <v>97</v>
      </c>
      <c r="B69" s="116">
        <v>2082.0900321600002</v>
      </c>
      <c r="C69" s="95">
        <v>259.6054482056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2341.6954803656004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882.87008000000003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882.87008000000003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9575.4611700000023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253.20765599999996</v>
      </c>
      <c r="V72" s="60">
        <f>SUM(V73:V79)</f>
        <v>67.56261975000001</v>
      </c>
      <c r="W72" s="125"/>
      <c r="X72" s="125"/>
      <c r="Y72" s="125"/>
      <c r="Z72" s="125"/>
      <c r="AA72" s="125"/>
      <c r="AB72" s="125"/>
      <c r="AC72" s="14">
        <f>SUM(AC73:AC79)</f>
        <v>9896.2314457500015</v>
      </c>
      <c r="AD72" s="85"/>
      <c r="AE72" s="91"/>
      <c r="AF72" s="129"/>
    </row>
    <row r="73" spans="1:32" x14ac:dyDescent="0.3">
      <c r="A73" s="104" t="s">
        <v>101</v>
      </c>
      <c r="B73" s="221">
        <v>9119.0765300000021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9119.0765300000021</v>
      </c>
      <c r="AD73" s="85"/>
      <c r="AE73" s="91"/>
      <c r="AF73" s="56"/>
    </row>
    <row r="74" spans="1:32" x14ac:dyDescent="0.3">
      <c r="A74" s="104" t="s">
        <v>102</v>
      </c>
      <c r="B74" s="116">
        <v>285.36270000000002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285.36270000000002</v>
      </c>
      <c r="AD74" s="85"/>
      <c r="AE74" s="91"/>
      <c r="AF74" s="56"/>
    </row>
    <row r="75" spans="1:32" x14ac:dyDescent="0.3">
      <c r="A75" s="104" t="s">
        <v>103</v>
      </c>
      <c r="B75" s="116">
        <v>76.382400000000004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253.20765599999996</v>
      </c>
      <c r="V75" s="60">
        <v>67.56261975000001</v>
      </c>
      <c r="W75" s="60"/>
      <c r="X75" s="60"/>
      <c r="Y75" s="60"/>
      <c r="Z75" s="60"/>
      <c r="AA75" s="60"/>
      <c r="AB75" s="22"/>
      <c r="AC75" s="147">
        <f t="shared" si="8"/>
        <v>397.15267574999996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94.639539999999997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94.639539999999997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306.54097397733329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306.54097397733329</v>
      </c>
      <c r="AD80" s="85"/>
      <c r="AE80" s="91"/>
      <c r="AF80" s="70"/>
    </row>
    <row r="81" spans="1:32" x14ac:dyDescent="0.3">
      <c r="A81" s="104" t="s">
        <v>109</v>
      </c>
      <c r="B81" s="95">
        <v>253.26817879733332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253.26817879733332</v>
      </c>
      <c r="AD81" s="85"/>
      <c r="AE81" s="91"/>
      <c r="AF81" s="56"/>
    </row>
    <row r="82" spans="1:32" x14ac:dyDescent="0.3">
      <c r="A82" s="104" t="s">
        <v>110</v>
      </c>
      <c r="B82" s="119">
        <v>53.272795179999996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53.272795179999996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</v>
      </c>
      <c r="E85" s="166">
        <f t="shared" si="9"/>
        <v>0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0</v>
      </c>
      <c r="U85" s="166">
        <f t="shared" si="10"/>
        <v>0</v>
      </c>
      <c r="V85" s="166">
        <f t="shared" si="10"/>
        <v>0</v>
      </c>
      <c r="W85" s="166">
        <f t="shared" si="10"/>
        <v>0</v>
      </c>
      <c r="X85" s="166">
        <f t="shared" si="10"/>
        <v>0</v>
      </c>
      <c r="Y85" s="166">
        <f t="shared" si="10"/>
        <v>0</v>
      </c>
      <c r="Z85" s="167">
        <f t="shared" si="10"/>
        <v>0</v>
      </c>
      <c r="AA85" s="166">
        <f t="shared" si="10"/>
        <v>0</v>
      </c>
      <c r="AB85" s="164">
        <f t="shared" si="10"/>
        <v>0</v>
      </c>
      <c r="AC85" s="14">
        <f t="shared" si="10"/>
        <v>0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84"/>
      <c r="E86" s="132"/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3"/>
      <c r="V86" s="23"/>
      <c r="W86" s="23"/>
      <c r="X86" s="23"/>
      <c r="Y86" s="23"/>
      <c r="Z86" s="23"/>
      <c r="AA86" s="23"/>
      <c r="AB86" s="23"/>
      <c r="AC86" s="147">
        <f>SUM(B86:AB86)</f>
        <v>0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121"/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3"/>
      <c r="V87" s="23"/>
      <c r="W87" s="23"/>
      <c r="X87" s="23"/>
      <c r="Y87" s="23"/>
      <c r="Z87" s="23"/>
      <c r="AA87" s="23"/>
      <c r="AB87" s="23"/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/>
      <c r="V88" s="23"/>
      <c r="W88" s="23"/>
      <c r="X88" s="23"/>
      <c r="Y88" s="23"/>
      <c r="Z88" s="23"/>
      <c r="AA88" s="2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0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0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0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54">
        <f>SUM(B99:B104)</f>
        <v>0</v>
      </c>
      <c r="C98" s="54">
        <f t="shared" ref="C98:L98" si="14">SUM(C99:C104)</f>
        <v>0</v>
      </c>
      <c r="D98" s="54">
        <f t="shared" si="14"/>
        <v>0</v>
      </c>
      <c r="E98" s="167">
        <f t="shared" si="14"/>
        <v>0</v>
      </c>
      <c r="F98" s="166">
        <f t="shared" si="14"/>
        <v>0</v>
      </c>
      <c r="G98" s="167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SUM(N99:N104)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7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7">
        <f t="shared" si="15"/>
        <v>0</v>
      </c>
      <c r="Z98" s="166">
        <f t="shared" si="15"/>
        <v>0</v>
      </c>
      <c r="AA98" s="166">
        <f t="shared" si="15"/>
        <v>0</v>
      </c>
      <c r="AB98" s="164">
        <f t="shared" si="15"/>
        <v>39.035765399999995</v>
      </c>
      <c r="AC98" s="14">
        <f t="shared" si="15"/>
        <v>39.035765399999995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39.035765399999995</v>
      </c>
      <c r="AC99" s="147">
        <f>SUM(B99:AB99)</f>
        <v>39.035765399999995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0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0</v>
      </c>
      <c r="AD103" s="85"/>
      <c r="AE103" s="91"/>
      <c r="AF103" s="71"/>
    </row>
    <row r="104" spans="1:32" x14ac:dyDescent="0.3">
      <c r="A104" s="104" t="s">
        <v>132</v>
      </c>
      <c r="B104" s="95">
        <v>0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0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1880.5439245066041</v>
      </c>
      <c r="C107" s="69">
        <f>C108+C130+C149+C161</f>
        <v>91072.314170132158</v>
      </c>
      <c r="D107" s="69">
        <f>D108+D130+D149+D161</f>
        <v>19399.334637653425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112352.1927322922</v>
      </c>
      <c r="AD107" s="85"/>
      <c r="AE107" s="91"/>
      <c r="AF107" s="69">
        <v>2.9969999999999999</v>
      </c>
    </row>
    <row r="108" spans="1:32" x14ac:dyDescent="0.3">
      <c r="A108" s="126" t="s">
        <v>136</v>
      </c>
      <c r="B108" s="135"/>
      <c r="C108" s="167">
        <f>C109+C119</f>
        <v>90369.21617013216</v>
      </c>
      <c r="D108" s="167">
        <f>D109+D119</f>
        <v>5643.7596922641433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96012.975862396299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75528.216766919024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75528.216766919024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70818.361905244281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70818.361905244281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964.66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964.66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1313.14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1313.14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1463.915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1463.915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637.30399999999997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637.30399999999997</v>
      </c>
      <c r="AD116" s="85"/>
      <c r="AE116" s="91"/>
      <c r="AF116" s="56"/>
    </row>
    <row r="117" spans="1:32" x14ac:dyDescent="0.3">
      <c r="A117" s="128" t="s">
        <v>145</v>
      </c>
      <c r="B117" s="137"/>
      <c r="C117" s="212">
        <v>330.83586167474641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330.83586167474641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14840.999403213138</v>
      </c>
      <c r="D119" s="211">
        <f>SUM(D120:D129)</f>
        <v>5643.7596922641433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20484.759095477282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8810.6431059695024</v>
      </c>
      <c r="D120" s="206">
        <v>5075.526854187664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13886.169960157167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11.31</v>
      </c>
      <c r="D122" s="206">
        <v>24.06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35.369999999999997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15.07</v>
      </c>
      <c r="D123" s="206">
        <v>24.26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39.33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139.41900000000001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139.41900000000001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61.015000000000001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61.015000000000001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5136.7697849828146</v>
      </c>
      <c r="D127" s="206">
        <v>349.86829632848566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5486.6380813113001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666.77251226082194</v>
      </c>
      <c r="D128" s="115">
        <v>170.04454174799295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836.81705400881492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0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0</v>
      </c>
      <c r="AD130" s="85"/>
      <c r="AE130" s="91"/>
      <c r="AF130" s="54"/>
    </row>
    <row r="131" spans="1:32" x14ac:dyDescent="0.3">
      <c r="A131" s="127" t="s">
        <v>159</v>
      </c>
      <c r="B131" s="193">
        <f>B132+B133</f>
        <v>0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0</v>
      </c>
      <c r="AD131" s="85"/>
      <c r="AE131" s="91"/>
      <c r="AF131" s="54"/>
    </row>
    <row r="132" spans="1:32" x14ac:dyDescent="0.3">
      <c r="A132" s="128" t="s">
        <v>160</v>
      </c>
      <c r="B132" s="193"/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0</v>
      </c>
      <c r="AD132" s="85"/>
      <c r="AE132" s="91"/>
      <c r="AF132" s="56"/>
    </row>
    <row r="133" spans="1:32" x14ac:dyDescent="0.3">
      <c r="A133" s="128" t="s">
        <v>161</v>
      </c>
      <c r="B133" s="193"/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0</v>
      </c>
      <c r="AD133" s="85"/>
      <c r="AE133" s="91"/>
      <c r="AF133" s="56"/>
    </row>
    <row r="134" spans="1:32" x14ac:dyDescent="0.3">
      <c r="A134" s="127" t="s">
        <v>162</v>
      </c>
      <c r="B134" s="193">
        <f>B135+B136</f>
        <v>0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0</v>
      </c>
      <c r="AD134" s="85"/>
      <c r="AE134" s="91"/>
      <c r="AF134" s="54"/>
    </row>
    <row r="135" spans="1:32" x14ac:dyDescent="0.3">
      <c r="A135" s="128" t="s">
        <v>163</v>
      </c>
      <c r="B135" s="193"/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0</v>
      </c>
      <c r="AD135" s="85"/>
      <c r="AE135" s="91"/>
      <c r="AF135" s="56"/>
    </row>
    <row r="136" spans="1:32" x14ac:dyDescent="0.3">
      <c r="A136" s="128" t="s">
        <v>164</v>
      </c>
      <c r="B136" s="193"/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0</v>
      </c>
      <c r="AD136" s="85"/>
      <c r="AE136" s="91"/>
      <c r="AF136" s="56"/>
    </row>
    <row r="137" spans="1:32" x14ac:dyDescent="0.3">
      <c r="A137" s="127" t="s">
        <v>165</v>
      </c>
      <c r="B137" s="193">
        <f>B138+B139</f>
        <v>0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0</v>
      </c>
      <c r="AD137" s="85"/>
      <c r="AE137" s="91"/>
      <c r="AF137" s="54"/>
    </row>
    <row r="138" spans="1:32" x14ac:dyDescent="0.3">
      <c r="A138" s="128" t="s">
        <v>166</v>
      </c>
      <c r="B138" s="193"/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0</v>
      </c>
      <c r="AD138" s="85"/>
      <c r="AE138" s="91"/>
      <c r="AF138" s="56"/>
    </row>
    <row r="139" spans="1:32" x14ac:dyDescent="0.3">
      <c r="A139" s="128" t="s">
        <v>167</v>
      </c>
      <c r="B139" s="193"/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0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0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0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/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0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833.75</v>
      </c>
      <c r="C149" s="199">
        <f>C150+C160</f>
        <v>703.09799999999996</v>
      </c>
      <c r="D149" s="200">
        <f>D150+D157+D158+D159+D160</f>
        <v>13755.574945389282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15292.422945389282</v>
      </c>
      <c r="AD149" s="85"/>
      <c r="AE149" s="91"/>
      <c r="AF149" s="54">
        <f>AF150+AF155+AF156+AF157+AF158+AF159+AF160</f>
        <v>2.9969999999999999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463.59800000000001</v>
      </c>
      <c r="D150" s="116">
        <f>SUM(D151:D154)</f>
        <v>140.58199999999999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604.18000000000006</v>
      </c>
      <c r="AD150" s="85"/>
      <c r="AE150" s="91"/>
      <c r="AF150" s="119">
        <f>SUM(AF151:AF153)</f>
        <v>2.9969999999999999</v>
      </c>
    </row>
    <row r="151" spans="1:32" ht="21.6" x14ac:dyDescent="0.3">
      <c r="A151" s="128" t="s">
        <v>179</v>
      </c>
      <c r="B151" s="116"/>
      <c r="C151" s="116">
        <v>0</v>
      </c>
      <c r="D151" s="116">
        <v>0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0</v>
      </c>
      <c r="AD151" s="85"/>
      <c r="AE151" s="91"/>
      <c r="AF151" s="124"/>
    </row>
    <row r="152" spans="1:32" ht="21.6" x14ac:dyDescent="0.3">
      <c r="A152" s="128" t="s">
        <v>180</v>
      </c>
      <c r="B152" s="116"/>
      <c r="C152" s="116">
        <v>463.59800000000001</v>
      </c>
      <c r="D152" s="116">
        <v>140.58199999999999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604.18000000000006</v>
      </c>
      <c r="AD152" s="85"/>
      <c r="AE152" s="91"/>
      <c r="AF152" s="124">
        <v>2.9969999999999999</v>
      </c>
    </row>
    <row r="153" spans="1:32" ht="21.6" x14ac:dyDescent="0.3">
      <c r="A153" s="128" t="s">
        <v>181</v>
      </c>
      <c r="B153" s="116"/>
      <c r="C153" s="116">
        <v>0</v>
      </c>
      <c r="D153" s="116">
        <v>0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0</v>
      </c>
      <c r="AD153" s="85"/>
      <c r="AE153" s="91"/>
      <c r="AF153" s="56"/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31.3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31.3</v>
      </c>
      <c r="AD155" s="85"/>
      <c r="AE155" s="91"/>
      <c r="AF155" s="56"/>
    </row>
    <row r="156" spans="1:32" x14ac:dyDescent="0.3">
      <c r="A156" s="127" t="s">
        <v>184</v>
      </c>
      <c r="B156" s="116">
        <v>802.45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802.45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7941.3360000000002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7941.3360000000002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4135.3549999999996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4135.3549999999996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1538.3019453892807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1538.3019453892807</v>
      </c>
      <c r="AD159" s="85"/>
      <c r="AE159" s="91"/>
      <c r="AF159" s="56"/>
    </row>
    <row r="160" spans="1:32" x14ac:dyDescent="0.3">
      <c r="A160" s="127" t="s">
        <v>188</v>
      </c>
      <c r="B160" s="123"/>
      <c r="C160" s="116">
        <v>239.5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239.5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1046.7939245066041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1046.7939245066041</v>
      </c>
      <c r="AD161" s="85"/>
      <c r="AE161" s="91"/>
      <c r="AF161" s="56"/>
    </row>
    <row r="162" spans="1:32" x14ac:dyDescent="0.3">
      <c r="A162" s="127" t="s">
        <v>190</v>
      </c>
      <c r="B162" s="116">
        <v>1046.7939245066041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1046.7939245066041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417.19642594815821</v>
      </c>
      <c r="C164" s="69">
        <f>C165+C169+C170+C173+C176</f>
        <v>12037.432539382289</v>
      </c>
      <c r="D164" s="69">
        <f>D165+D169+D170+D173+D176</f>
        <v>3734.4805431470922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16189.109508477541</v>
      </c>
      <c r="AD164" s="85"/>
      <c r="AE164" s="91"/>
      <c r="AF164" s="69">
        <f>AF165+AF169+AF170+AF173+AF176</f>
        <v>1.4044348278705108</v>
      </c>
    </row>
    <row r="165" spans="1:32" ht="26.25" customHeight="1" x14ac:dyDescent="0.3">
      <c r="A165" s="112" t="s">
        <v>193</v>
      </c>
      <c r="B165" s="121"/>
      <c r="C165" s="70">
        <f>C166+C167+C168</f>
        <v>659.80321062120436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659.80321062120436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200.24800497308175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200.24800497308175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42.592579323595849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42.592579323595849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416.96262632452675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416.96262632452675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0.6708035</v>
      </c>
      <c r="D169" s="70">
        <v>0.47615069999999998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1.1469541999999999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417.19642594815821</v>
      </c>
      <c r="C170" s="70">
        <f>C171+C172</f>
        <v>831.25346416469426</v>
      </c>
      <c r="D170" s="70">
        <f>D171+D172</f>
        <v>181.55123736564067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1430.0011274784931</v>
      </c>
      <c r="AD170" s="85"/>
      <c r="AE170" s="91"/>
      <c r="AF170" s="129">
        <f>AF171+AF172</f>
        <v>1.4044348278705108</v>
      </c>
    </row>
    <row r="171" spans="1:32" ht="21.6" x14ac:dyDescent="0.3">
      <c r="A171" s="128" t="s">
        <v>199</v>
      </c>
      <c r="B171" s="116">
        <v>0</v>
      </c>
      <c r="C171" s="95">
        <v>0</v>
      </c>
      <c r="D171" s="95"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0</v>
      </c>
      <c r="AD171" s="85"/>
      <c r="AE171" s="91"/>
      <c r="AF171" s="56"/>
    </row>
    <row r="172" spans="1:32" x14ac:dyDescent="0.3">
      <c r="A172" s="128" t="s">
        <v>200</v>
      </c>
      <c r="B172" s="116">
        <v>417.19642594815821</v>
      </c>
      <c r="C172" s="95">
        <v>831.25346416469426</v>
      </c>
      <c r="D172" s="95">
        <v>181.55123736564067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1430.0011274784931</v>
      </c>
      <c r="AD172" s="85"/>
      <c r="AE172" s="91"/>
      <c r="AF172" s="56">
        <v>1.4044348278705108</v>
      </c>
    </row>
    <row r="173" spans="1:32" x14ac:dyDescent="0.3">
      <c r="A173" s="126" t="s">
        <v>201</v>
      </c>
      <c r="B173" s="121"/>
      <c r="C173" s="129">
        <f>SUM(C174:C175)</f>
        <v>10545.705061096391</v>
      </c>
      <c r="D173" s="129">
        <f>SUM(D174:D175)</f>
        <v>3552.4531550814518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14098.158216177842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4536.1493045785228</v>
      </c>
      <c r="D174" s="95">
        <v>3552.4531550814518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8088.6024596599746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6009.5557565178678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6009.5557565178678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329716.35294718633</v>
      </c>
      <c r="C177" s="11">
        <f t="shared" si="20"/>
        <v>119392.86664557534</v>
      </c>
      <c r="D177" s="11">
        <f t="shared" si="20"/>
        <v>27177.033415872149</v>
      </c>
      <c r="E177" s="11">
        <f t="shared" si="20"/>
        <v>882.87008000000003</v>
      </c>
      <c r="F177" s="11">
        <f t="shared" si="20"/>
        <v>0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0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0</v>
      </c>
      <c r="U177" s="11">
        <f t="shared" si="21"/>
        <v>253.20765599999996</v>
      </c>
      <c r="V177" s="11">
        <f t="shared" si="21"/>
        <v>67.56261975000001</v>
      </c>
      <c r="W177" s="11">
        <f t="shared" si="21"/>
        <v>0</v>
      </c>
      <c r="X177" s="11">
        <f t="shared" si="21"/>
        <v>0</v>
      </c>
      <c r="Y177" s="11">
        <f t="shared" si="21"/>
        <v>0</v>
      </c>
      <c r="Z177" s="11">
        <f t="shared" si="21"/>
        <v>0</v>
      </c>
      <c r="AA177" s="11">
        <f t="shared" si="21"/>
        <v>0</v>
      </c>
      <c r="AB177" s="11">
        <f t="shared" si="21"/>
        <v>39.035765399999995</v>
      </c>
      <c r="AC177" s="11">
        <f t="shared" si="21"/>
        <v>477528.92912978382</v>
      </c>
      <c r="AD177" s="85"/>
      <c r="AE177" s="91"/>
      <c r="AF177" s="63">
        <f>AF164+AF107+AF54+AF9</f>
        <v>79.089793386826017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1967.3219999999999</v>
      </c>
      <c r="C179" s="142">
        <v>0.379</v>
      </c>
      <c r="D179" s="142">
        <v>14.36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1982.0609999999997</v>
      </c>
      <c r="AD179" s="85"/>
      <c r="AE179" s="91"/>
      <c r="AF179" s="67"/>
    </row>
    <row r="180" spans="1:32" x14ac:dyDescent="0.3">
      <c r="A180" s="38" t="s">
        <v>26</v>
      </c>
      <c r="B180" s="19">
        <v>1967.3219999999999</v>
      </c>
      <c r="C180" s="20">
        <v>0.379</v>
      </c>
      <c r="D180" s="20">
        <v>14.36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1982.0609999999997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37336.468000000001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37336.468000000001</v>
      </c>
      <c r="AD182" s="81"/>
      <c r="AE182" s="73"/>
      <c r="AF182" s="68"/>
    </row>
    <row r="183" spans="1:32" x14ac:dyDescent="0.3">
      <c r="A183" s="47"/>
      <c r="W183" s="48"/>
      <c r="X183" s="49"/>
      <c r="Z183" s="73"/>
    </row>
    <row r="184" spans="1:32" ht="15.6" x14ac:dyDescent="0.35">
      <c r="A184" s="50" t="s">
        <v>28</v>
      </c>
      <c r="B184" s="51" t="s">
        <v>29</v>
      </c>
      <c r="X184" s="52"/>
      <c r="Z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  <c r="X187"/>
      <c r="Y187" s="73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F188"/>
  <sheetViews>
    <sheetView zoomScaleNormal="100" workbookViewId="0">
      <pane xSplit="1" ySplit="9" topLeftCell="B10" activePane="bottomRight" state="frozen"/>
      <selection activeCell="E11" sqref="E11"/>
      <selection pane="topRight" activeCell="E11" sqref="E11"/>
      <selection pane="bottomLeft" activeCell="E11" sqref="E11"/>
      <selection pane="bottomRight" activeCell="M22" sqref="M22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2.66406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2009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320049.42189359828</v>
      </c>
      <c r="C8" s="11">
        <f t="shared" si="0"/>
        <v>177993.31431885919</v>
      </c>
      <c r="D8" s="11">
        <f t="shared" si="0"/>
        <v>34340.820640326703</v>
      </c>
      <c r="E8" s="11">
        <f t="shared" si="0"/>
        <v>1530.9827610787759</v>
      </c>
      <c r="F8" s="11">
        <f t="shared" si="0"/>
        <v>66.28862957920883</v>
      </c>
      <c r="G8" s="11">
        <f t="shared" si="0"/>
        <v>0</v>
      </c>
      <c r="H8" s="11">
        <f t="shared" si="0"/>
        <v>0.50719594239999999</v>
      </c>
      <c r="I8" s="11">
        <f t="shared" si="0"/>
        <v>0</v>
      </c>
      <c r="J8" s="11">
        <f t="shared" si="0"/>
        <v>3966.5443733200091</v>
      </c>
      <c r="K8" s="11">
        <f t="shared" si="0"/>
        <v>3867.3514935919447</v>
      </c>
      <c r="L8" s="11">
        <f t="shared" si="0"/>
        <v>30.974596166046762</v>
      </c>
      <c r="M8" s="11">
        <f t="shared" si="0"/>
        <v>22.586445939045195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220.93549292100002</v>
      </c>
      <c r="S8" s="11">
        <f t="shared" si="0"/>
        <v>0</v>
      </c>
      <c r="T8" s="11">
        <f t="shared" si="0"/>
        <v>9.6257061674999997E-4</v>
      </c>
      <c r="U8" s="11">
        <f t="shared" si="0"/>
        <v>1.1311982019</v>
      </c>
      <c r="V8" s="11">
        <f t="shared" si="0"/>
        <v>0.63128708099999997</v>
      </c>
      <c r="W8" s="11">
        <f t="shared" si="0"/>
        <v>0.12654177975</v>
      </c>
      <c r="X8" s="11">
        <f t="shared" si="0"/>
        <v>1.4218177499999999E-6</v>
      </c>
      <c r="Y8" s="11">
        <f t="shared" si="0"/>
        <v>4.5213804450000006E-2</v>
      </c>
      <c r="Z8" s="237">
        <f t="shared" si="0"/>
        <v>9.4787850000000011E-7</v>
      </c>
      <c r="AA8" s="11">
        <f t="shared" si="0"/>
        <v>1.1445632887499999</v>
      </c>
      <c r="AB8" s="11">
        <f t="shared" si="0"/>
        <v>140.89331128075</v>
      </c>
      <c r="AC8" s="11">
        <f>SUM(B8:AB8)</f>
        <v>542233.70092169964</v>
      </c>
      <c r="AD8" s="12">
        <f>AC9+AC54+AC108+AC149+AC164</f>
        <v>718446.88171610818</v>
      </c>
      <c r="AE8" s="77"/>
      <c r="AF8" s="12">
        <f>AF9+AF54+AF107+AF164</f>
        <v>84.702892814696952</v>
      </c>
    </row>
    <row r="9" spans="1:32" x14ac:dyDescent="0.3">
      <c r="A9" s="103" t="s">
        <v>82</v>
      </c>
      <c r="B9" s="69">
        <f>B10+B39</f>
        <v>447212.94963280542</v>
      </c>
      <c r="C9" s="69">
        <f>C10+C39</f>
        <v>45204.526503224748</v>
      </c>
      <c r="D9" s="69">
        <f>D10+D39</f>
        <v>3574.5035115950909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495991.97964762524</v>
      </c>
      <c r="AD9" s="85"/>
      <c r="AE9" s="91"/>
      <c r="AF9" s="151">
        <f>AF10+AF39</f>
        <v>77.549832115537725</v>
      </c>
    </row>
    <row r="10" spans="1:32" x14ac:dyDescent="0.3">
      <c r="A10" s="96" t="s">
        <v>43</v>
      </c>
      <c r="B10" s="129">
        <f>B11+B15+B29+B35</f>
        <v>414309.69574318046</v>
      </c>
      <c r="C10" s="129">
        <f>C11+C15+C29+C35</f>
        <v>2938.8604826610767</v>
      </c>
      <c r="D10" s="129">
        <f>D11+D15+D29+D35</f>
        <v>3505.4948371228179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420754.05106296431</v>
      </c>
      <c r="AD10" s="85"/>
      <c r="AE10" s="91"/>
      <c r="AF10" s="129">
        <f>AF11+AF15+AF29+AF35</f>
        <v>61.559046585726364</v>
      </c>
    </row>
    <row r="11" spans="1:32" x14ac:dyDescent="0.3">
      <c r="A11" s="97" t="s">
        <v>44</v>
      </c>
      <c r="B11" s="129">
        <f>B12+B13+B14</f>
        <v>172860.20373481393</v>
      </c>
      <c r="C11" s="129">
        <f>C12+C13+C14</f>
        <v>139.97547857309218</v>
      </c>
      <c r="D11" s="129">
        <f>D12+D13+D14</f>
        <v>303.08568905192163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173303.26490243891</v>
      </c>
      <c r="AD11" s="85"/>
      <c r="AE11" s="91"/>
      <c r="AF11" s="129">
        <f>SUM(AF12:AF14)</f>
        <v>10.467261804231178</v>
      </c>
    </row>
    <row r="12" spans="1:32" x14ac:dyDescent="0.3">
      <c r="A12" s="98" t="s">
        <v>45</v>
      </c>
      <c r="B12" s="116">
        <v>134140.61586621555</v>
      </c>
      <c r="C12" s="116">
        <v>115.31921691494911</v>
      </c>
      <c r="D12" s="116">
        <v>269.04214952342164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134524.97723265391</v>
      </c>
      <c r="AD12" s="85"/>
      <c r="AE12" s="91"/>
      <c r="AF12" s="116">
        <v>8.660550429313103</v>
      </c>
    </row>
    <row r="13" spans="1:32" x14ac:dyDescent="0.3">
      <c r="A13" s="98" t="s">
        <v>46</v>
      </c>
      <c r="B13" s="116">
        <v>12496.345768184652</v>
      </c>
      <c r="C13" s="116">
        <v>9.7428957596545871</v>
      </c>
      <c r="D13" s="116">
        <v>15.661477285387376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12521.750141229695</v>
      </c>
      <c r="AD13" s="85"/>
      <c r="AE13" s="91"/>
      <c r="AF13" s="56">
        <v>1.5108176159275721</v>
      </c>
    </row>
    <row r="14" spans="1:32" ht="21.6" x14ac:dyDescent="0.3">
      <c r="A14" s="98" t="s">
        <v>47</v>
      </c>
      <c r="B14" s="116">
        <v>26223.242100413714</v>
      </c>
      <c r="C14" s="116">
        <v>14.91336589848847</v>
      </c>
      <c r="D14" s="116">
        <v>18.382062243112625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26256.537528555316</v>
      </c>
      <c r="AD14" s="85"/>
      <c r="AE14" s="91"/>
      <c r="AF14" s="56">
        <v>0.29589375899050319</v>
      </c>
    </row>
    <row r="15" spans="1:32" x14ac:dyDescent="0.3">
      <c r="A15" s="97" t="s">
        <v>48</v>
      </c>
      <c r="B15" s="129">
        <f>SUM(B16:B28)</f>
        <v>50010.484924646618</v>
      </c>
      <c r="C15" s="129">
        <f>SUM(C16:C28)</f>
        <v>83.892150518734383</v>
      </c>
      <c r="D15" s="129">
        <f>SUM(D16:D28)</f>
        <v>115.93666481467366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50210.313739980033</v>
      </c>
      <c r="AD15" s="85"/>
      <c r="AE15" s="91"/>
      <c r="AF15" s="129">
        <f>SUM(AF16:AF28)</f>
        <v>0.94948459996521717</v>
      </c>
    </row>
    <row r="16" spans="1:32" x14ac:dyDescent="0.3">
      <c r="A16" s="98" t="s">
        <v>49</v>
      </c>
      <c r="B16" s="115">
        <v>2618.1658509869194</v>
      </c>
      <c r="C16" s="115">
        <v>1.6414396599999999</v>
      </c>
      <c r="D16" s="115">
        <v>2.2006145634999998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2622.0079052104193</v>
      </c>
      <c r="AD16" s="85"/>
      <c r="AE16" s="91"/>
      <c r="AF16" s="56">
        <v>3.8349469097392633E-2</v>
      </c>
    </row>
    <row r="17" spans="1:32" x14ac:dyDescent="0.3">
      <c r="A17" s="98" t="s">
        <v>50</v>
      </c>
      <c r="B17" s="116">
        <v>1235.01312423122</v>
      </c>
      <c r="C17" s="116">
        <v>0.9932115760000001</v>
      </c>
      <c r="D17" s="116">
        <v>1.6103228499999998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1237.6166586572201</v>
      </c>
      <c r="AD17" s="85"/>
      <c r="AE17" s="91"/>
      <c r="AF17" s="56">
        <v>9.0847057857072391E-3</v>
      </c>
    </row>
    <row r="18" spans="1:32" x14ac:dyDescent="0.3">
      <c r="A18" s="98" t="s">
        <v>51</v>
      </c>
      <c r="B18" s="116">
        <v>9776.0368110216605</v>
      </c>
      <c r="C18" s="116">
        <v>5.3955482560000005</v>
      </c>
      <c r="D18" s="116">
        <v>6.2475030744999991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9787.6798623521609</v>
      </c>
      <c r="AD18" s="85"/>
      <c r="AE18" s="91"/>
      <c r="AF18" s="56">
        <v>6.5995958559010359E-2</v>
      </c>
    </row>
    <row r="19" spans="1:32" x14ac:dyDescent="0.3">
      <c r="A19" s="98" t="s">
        <v>52</v>
      </c>
      <c r="B19" s="116">
        <v>2388.4162130210598</v>
      </c>
      <c r="C19" s="116">
        <v>1.7145883440000003</v>
      </c>
      <c r="D19" s="116">
        <v>2.5914048164999999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2392.7222061815596</v>
      </c>
      <c r="AD19" s="85"/>
      <c r="AE19" s="91"/>
      <c r="AF19" s="56">
        <v>5.1489904282367854E-2</v>
      </c>
    </row>
    <row r="20" spans="1:32" x14ac:dyDescent="0.3">
      <c r="A20" s="98" t="s">
        <v>53</v>
      </c>
      <c r="B20" s="116">
        <v>1976.79221356477</v>
      </c>
      <c r="C20" s="116">
        <v>34.800095427999999</v>
      </c>
      <c r="D20" s="116">
        <v>44.808652177500001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2056.40096117027</v>
      </c>
      <c r="AD20" s="85"/>
      <c r="AE20" s="91"/>
      <c r="AF20" s="56">
        <v>0.49590190414851421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181.85996577233999</v>
      </c>
      <c r="C22" s="116">
        <v>0.108686144</v>
      </c>
      <c r="D22" s="116">
        <v>0.13797532399999998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182.10662724033998</v>
      </c>
      <c r="AD22" s="85"/>
      <c r="AE22" s="91"/>
      <c r="AF22" s="56">
        <v>5.4841358896965222E-4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11147.162644727832</v>
      </c>
      <c r="C24" s="116">
        <v>11.511877210734378</v>
      </c>
      <c r="D24" s="116">
        <v>20.05130319017367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11178.72582512874</v>
      </c>
      <c r="AD24" s="85"/>
      <c r="AE24" s="91"/>
      <c r="AF24" s="56">
        <v>8.0439459436775551E-2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755.02100923379999</v>
      </c>
      <c r="C26" s="116">
        <v>0.87057096</v>
      </c>
      <c r="D26" s="116">
        <v>1.6478664599999999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757.53944665380004</v>
      </c>
      <c r="AD26" s="85"/>
      <c r="AE26" s="91"/>
      <c r="AF26" s="56">
        <v>3.3456425530515648E-3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19932.017092087019</v>
      </c>
      <c r="C28" s="116">
        <v>26.856132940000002</v>
      </c>
      <c r="D28" s="116">
        <v>36.641022358499995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19995.514247385519</v>
      </c>
      <c r="AD28" s="85"/>
      <c r="AE28" s="91"/>
      <c r="AF28" s="56">
        <v>0.20432914251342815</v>
      </c>
    </row>
    <row r="29" spans="1:32" x14ac:dyDescent="0.3">
      <c r="A29" s="97" t="s">
        <v>62</v>
      </c>
      <c r="B29" s="129">
        <f>SUM(B30:B34)</f>
        <v>157919.86776404854</v>
      </c>
      <c r="C29" s="129">
        <f>SUM(C30:C34)</f>
        <v>438.73422304925032</v>
      </c>
      <c r="D29" s="129">
        <f>SUM(D30:D34)</f>
        <v>2781.8952643692223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161140.49725146699</v>
      </c>
      <c r="AD29" s="85"/>
      <c r="AE29" s="91"/>
      <c r="AF29" s="129">
        <f>SUM(AF30:AF34)</f>
        <v>16.239196946712969</v>
      </c>
    </row>
    <row r="30" spans="1:32" x14ac:dyDescent="0.3">
      <c r="A30" s="98" t="s">
        <v>63</v>
      </c>
      <c r="B30" s="116">
        <v>4915.7977676352857</v>
      </c>
      <c r="C30" s="95">
        <v>0.94778192703605213</v>
      </c>
      <c r="D30" s="116">
        <v>35.880315809221969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4952.625865371544</v>
      </c>
      <c r="AD30" s="85"/>
      <c r="AE30" s="91"/>
      <c r="AF30" s="56">
        <v>6.9588948269043063E-2</v>
      </c>
    </row>
    <row r="31" spans="1:32" x14ac:dyDescent="0.3">
      <c r="A31" s="98" t="s">
        <v>64</v>
      </c>
      <c r="B31" s="116">
        <v>149244.52432309932</v>
      </c>
      <c r="C31" s="116">
        <v>429.55639032541427</v>
      </c>
      <c r="D31" s="116">
        <v>2554.8296580640003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152228.91037148875</v>
      </c>
      <c r="AD31" s="85"/>
      <c r="AE31" s="91"/>
      <c r="AF31" s="56">
        <v>16.045377525552272</v>
      </c>
    </row>
    <row r="32" spans="1:32" x14ac:dyDescent="0.3">
      <c r="A32" s="98" t="s">
        <v>65</v>
      </c>
      <c r="B32" s="116">
        <v>1694.0240154748799</v>
      </c>
      <c r="C32" s="116">
        <v>2.7020385727999998</v>
      </c>
      <c r="D32" s="116">
        <v>176.23709417600003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1872.9631482236798</v>
      </c>
      <c r="AD32" s="85"/>
      <c r="AE32" s="91"/>
      <c r="AF32" s="56">
        <v>3.9945179196305337E-2</v>
      </c>
    </row>
    <row r="33" spans="1:32" x14ac:dyDescent="0.3">
      <c r="A33" s="98" t="s">
        <v>66</v>
      </c>
      <c r="B33" s="116">
        <v>2065.52165783904</v>
      </c>
      <c r="C33" s="116">
        <v>5.5280122239999994</v>
      </c>
      <c r="D33" s="116">
        <v>14.948196319999999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2085.9978663830402</v>
      </c>
      <c r="AD33" s="85"/>
      <c r="AE33" s="91"/>
      <c r="AF33" s="56">
        <v>8.4285293695347874E-2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>
        <v>0</v>
      </c>
    </row>
    <row r="35" spans="1:32" x14ac:dyDescent="0.3">
      <c r="A35" s="97" t="s">
        <v>68</v>
      </c>
      <c r="B35" s="129">
        <f>SUM(B36:B38)</f>
        <v>33519.139319671376</v>
      </c>
      <c r="C35" s="129">
        <f>SUM(C36:C38)</f>
        <v>2276.2586305199998</v>
      </c>
      <c r="D35" s="129">
        <f>SUM(D36:D38)</f>
        <v>304.57721888700002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36099.975169078374</v>
      </c>
      <c r="AD35" s="85"/>
      <c r="AE35" s="91"/>
      <c r="AF35" s="129">
        <f>SUM(AF36:AF38)</f>
        <v>33.903103234817003</v>
      </c>
    </row>
    <row r="36" spans="1:32" x14ac:dyDescent="0.3">
      <c r="A36" s="98" t="s">
        <v>69</v>
      </c>
      <c r="B36" s="116">
        <v>4789.4722903524798</v>
      </c>
      <c r="C36" s="116">
        <v>10.862474840000001</v>
      </c>
      <c r="D36" s="116">
        <v>2.4094770429999999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4802.7442422354798</v>
      </c>
      <c r="AD36" s="85"/>
      <c r="AE36" s="91"/>
      <c r="AF36" s="56">
        <v>2.3114683059223675</v>
      </c>
    </row>
    <row r="37" spans="1:32" x14ac:dyDescent="0.3">
      <c r="A37" s="98" t="s">
        <v>70</v>
      </c>
      <c r="B37" s="116">
        <v>20425.436962355932</v>
      </c>
      <c r="C37" s="116">
        <v>2234.23741604</v>
      </c>
      <c r="D37" s="116">
        <v>284.83902291100003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22944.513401306933</v>
      </c>
      <c r="AD37" s="85"/>
      <c r="AE37" s="91"/>
      <c r="AF37" s="56">
        <v>31.278065159965511</v>
      </c>
    </row>
    <row r="38" spans="1:32" x14ac:dyDescent="0.3">
      <c r="A38" s="98" t="s">
        <v>71</v>
      </c>
      <c r="B38" s="116">
        <v>8304.2300669629603</v>
      </c>
      <c r="C38" s="116">
        <v>31.158739640000004</v>
      </c>
      <c r="D38" s="116">
        <v>17.328718932999998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8352.7175255359598</v>
      </c>
      <c r="AD38" s="85"/>
      <c r="AE38" s="91"/>
      <c r="AF38" s="56">
        <v>0.31356976892912608</v>
      </c>
    </row>
    <row r="39" spans="1:32" ht="21.6" x14ac:dyDescent="0.3">
      <c r="A39" s="99" t="s">
        <v>72</v>
      </c>
      <c r="B39" s="129">
        <f>B40+B45</f>
        <v>32903.253889624961</v>
      </c>
      <c r="C39" s="129">
        <f>C40+C45</f>
        <v>42265.666020563673</v>
      </c>
      <c r="D39" s="129">
        <f>D40+D45</f>
        <v>69.008674472272816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75237.928584660913</v>
      </c>
      <c r="AD39" s="85"/>
      <c r="AE39" s="91"/>
      <c r="AF39" s="129">
        <f>AF40+AF45</f>
        <v>15.990785529811355</v>
      </c>
    </row>
    <row r="40" spans="1:32" x14ac:dyDescent="0.3">
      <c r="A40" s="97" t="s">
        <v>73</v>
      </c>
      <c r="B40" s="129">
        <f>B41+B44</f>
        <v>180.86786167439999</v>
      </c>
      <c r="C40" s="129">
        <f>C41+C44</f>
        <v>6361.6567600319986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6542.5246217063986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180.86786167439999</v>
      </c>
      <c r="C41" s="114">
        <v>6361.6567600319986</v>
      </c>
      <c r="D41" s="114"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6542.5246217063986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172.25034447599998</v>
      </c>
      <c r="C42" s="116">
        <v>6102.0668274299987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6274.3171719059983</v>
      </c>
      <c r="AD42" s="85"/>
      <c r="AE42" s="91"/>
      <c r="AF42" s="56"/>
    </row>
    <row r="43" spans="1:32" x14ac:dyDescent="0.3">
      <c r="A43" s="101" t="s">
        <v>76</v>
      </c>
      <c r="B43" s="116">
        <v>8.6175171984000016</v>
      </c>
      <c r="C43" s="116">
        <v>259.58993260200003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268.20744980040001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32722.386027950564</v>
      </c>
      <c r="C45" s="129">
        <f t="shared" ref="C45:D45" si="2">C46+C50</f>
        <v>35904.009260531675</v>
      </c>
      <c r="D45" s="129">
        <f t="shared" si="2"/>
        <v>69.008674472272816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68695.403962954515</v>
      </c>
      <c r="AD45" s="85"/>
      <c r="AE45" s="91"/>
      <c r="AF45" s="53">
        <f>SUM(AF46:AF53)</f>
        <v>15.990785529811355</v>
      </c>
    </row>
    <row r="46" spans="1:32" x14ac:dyDescent="0.3">
      <c r="A46" s="98" t="s">
        <v>79</v>
      </c>
      <c r="B46" s="116">
        <v>30058.616526530168</v>
      </c>
      <c r="C46" s="116">
        <v>28685.520726997176</v>
      </c>
      <c r="D46" s="116">
        <v>68.866315449260028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58813.003568976601</v>
      </c>
      <c r="AD46" s="85"/>
      <c r="AE46" s="91"/>
      <c r="AF46" s="56"/>
    </row>
    <row r="47" spans="1:32" x14ac:dyDescent="0.3">
      <c r="A47" s="239" t="s">
        <v>206</v>
      </c>
      <c r="B47" s="119">
        <v>6273.1870339275556</v>
      </c>
      <c r="C47" s="119">
        <v>6406.6470057970082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12679.834039724563</v>
      </c>
      <c r="AD47" s="85"/>
      <c r="AE47" s="91"/>
      <c r="AF47" s="64"/>
    </row>
    <row r="48" spans="1:32" x14ac:dyDescent="0.3">
      <c r="A48" s="239" t="s">
        <v>207</v>
      </c>
      <c r="B48" s="119">
        <v>23737.663779678369</v>
      </c>
      <c r="C48" s="119">
        <v>22170.271797419722</v>
      </c>
      <c r="D48" s="119">
        <v>68.866315449260028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45976.801892547352</v>
      </c>
      <c r="AD48" s="85"/>
      <c r="AE48" s="91"/>
      <c r="AF48" s="64">
        <v>15.990785529811355</v>
      </c>
    </row>
    <row r="49" spans="1:32" x14ac:dyDescent="0.3">
      <c r="A49" s="239" t="s">
        <v>208</v>
      </c>
      <c r="B49" s="119">
        <v>47.765712924243928</v>
      </c>
      <c r="C49" s="119">
        <v>108.60192378044688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156.36763670469082</v>
      </c>
      <c r="AD49" s="85"/>
      <c r="AE49" s="91"/>
      <c r="AF49" s="64"/>
    </row>
    <row r="50" spans="1:32" x14ac:dyDescent="0.3">
      <c r="A50" s="102" t="s">
        <v>80</v>
      </c>
      <c r="B50" s="117">
        <v>2663.7695014203955</v>
      </c>
      <c r="C50" s="117">
        <v>7218.4885335344998</v>
      </c>
      <c r="D50" s="117">
        <v>0.142359023012784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9882.4003939779086</v>
      </c>
      <c r="AD50" s="85"/>
      <c r="AE50" s="91"/>
      <c r="AF50" s="64"/>
    </row>
    <row r="51" spans="1:32" x14ac:dyDescent="0.3">
      <c r="A51" s="239" t="s">
        <v>209</v>
      </c>
      <c r="B51" s="119">
        <v>2202.4517313791257</v>
      </c>
      <c r="C51" s="119">
        <v>2866.2566449896958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5068.7083763688215</v>
      </c>
      <c r="AD51" s="85"/>
      <c r="AE51" s="91"/>
      <c r="AF51" s="65"/>
    </row>
    <row r="52" spans="1:32" x14ac:dyDescent="0.3">
      <c r="A52" s="239" t="s">
        <v>210</v>
      </c>
      <c r="B52" s="119">
        <v>455.2232083748209</v>
      </c>
      <c r="C52" s="119">
        <v>8.4933126059678994</v>
      </c>
      <c r="D52" s="119">
        <v>0.142359023012784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463.85888000380157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6.0945616664488398</v>
      </c>
      <c r="C53" s="119">
        <v>4343.7385759388362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4349.8331376052847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46602.76341119015</v>
      </c>
      <c r="C54" s="69">
        <f>C55+C61+C72+C80+C85+C91+C98+C103</f>
        <v>211.98643681375785</v>
      </c>
      <c r="D54" s="69">
        <f>D55+D61+D72+D80+D85+D91+D98+D103</f>
        <v>294.58848984026247</v>
      </c>
      <c r="E54" s="144">
        <f t="shared" ref="E54:M54" si="4">E55+E61+E72+E80+E85+E91+E98+E103</f>
        <v>1530.9827610787759</v>
      </c>
      <c r="F54" s="144">
        <f t="shared" si="4"/>
        <v>66.28862957920883</v>
      </c>
      <c r="G54" s="144">
        <f t="shared" si="4"/>
        <v>0</v>
      </c>
      <c r="H54" s="144">
        <f t="shared" si="4"/>
        <v>0.50719594239999999</v>
      </c>
      <c r="I54" s="144">
        <f t="shared" si="4"/>
        <v>0</v>
      </c>
      <c r="J54" s="144">
        <f t="shared" si="4"/>
        <v>3966.5443733200091</v>
      </c>
      <c r="K54" s="144">
        <f t="shared" si="4"/>
        <v>3867.3514935919447</v>
      </c>
      <c r="L54" s="144">
        <f t="shared" si="4"/>
        <v>30.974596166046762</v>
      </c>
      <c r="M54" s="144">
        <f t="shared" si="4"/>
        <v>22.586445939045195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220.93549292100002</v>
      </c>
      <c r="S54" s="144">
        <f t="shared" si="5"/>
        <v>0</v>
      </c>
      <c r="T54" s="144">
        <f t="shared" si="5"/>
        <v>9.6257061674999997E-4</v>
      </c>
      <c r="U54" s="144">
        <f t="shared" si="5"/>
        <v>1.1311982019</v>
      </c>
      <c r="V54" s="144">
        <f t="shared" si="5"/>
        <v>0.63128708099999997</v>
      </c>
      <c r="W54" s="144">
        <f t="shared" si="5"/>
        <v>0.12654177975</v>
      </c>
      <c r="X54" s="144">
        <f t="shared" ref="X54:AC54" si="6">X55+X61+X72+X80+X85+X91+X98+X103</f>
        <v>1.4218177499999999E-6</v>
      </c>
      <c r="Y54" s="144">
        <f t="shared" si="6"/>
        <v>4.5213804450000006E-2</v>
      </c>
      <c r="Z54" s="144">
        <f t="shared" si="6"/>
        <v>9.4787850000000011E-7</v>
      </c>
      <c r="AA54" s="144">
        <f t="shared" si="6"/>
        <v>1.1445632887499999</v>
      </c>
      <c r="AB54" s="144">
        <f t="shared" si="6"/>
        <v>140.89331128075</v>
      </c>
      <c r="AC54" s="171">
        <f t="shared" si="6"/>
        <v>56959.482406759518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28490.507508147472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28490.507508147472</v>
      </c>
      <c r="AD55" s="85"/>
      <c r="AE55" s="91"/>
      <c r="AF55" s="129"/>
    </row>
    <row r="56" spans="1:32" x14ac:dyDescent="0.3">
      <c r="A56" s="104" t="s">
        <v>84</v>
      </c>
      <c r="B56" s="116">
        <v>17738.942351736001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17738.942351736001</v>
      </c>
      <c r="AD56" s="85"/>
      <c r="AE56" s="91"/>
      <c r="AF56" s="56"/>
    </row>
    <row r="57" spans="1:32" x14ac:dyDescent="0.3">
      <c r="A57" s="105" t="s">
        <v>85</v>
      </c>
      <c r="B57" s="116">
        <v>2630.27310089397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2630.27310089397</v>
      </c>
      <c r="AD57" s="85"/>
      <c r="AE57" s="91"/>
      <c r="AF57" s="56"/>
    </row>
    <row r="58" spans="1:32" x14ac:dyDescent="0.3">
      <c r="A58" s="105" t="s">
        <v>86</v>
      </c>
      <c r="B58" s="116">
        <v>570.70703252626379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570.70703252626379</v>
      </c>
      <c r="AD58" s="85"/>
      <c r="AE58" s="91"/>
      <c r="AF58" s="56"/>
    </row>
    <row r="59" spans="1:32" x14ac:dyDescent="0.3">
      <c r="A59" s="105" t="s">
        <v>87</v>
      </c>
      <c r="B59" s="116">
        <v>7550.5850229912339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7550.5850229912339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2877.358838105501</v>
      </c>
      <c r="C61" s="129">
        <f>SUM(C62:C71)</f>
        <v>209.24262497375784</v>
      </c>
      <c r="D61" s="129">
        <f>SUM(D62:D71)</f>
        <v>294.46163999999999</v>
      </c>
      <c r="E61" s="14">
        <f>SUM(E62:E71)</f>
        <v>1530.688918743776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4911.7520218230347</v>
      </c>
      <c r="AD61" s="85"/>
      <c r="AE61" s="91"/>
      <c r="AF61" s="129"/>
    </row>
    <row r="62" spans="1:32" x14ac:dyDescent="0.3">
      <c r="A62" s="104" t="s">
        <v>90</v>
      </c>
      <c r="B62" s="116">
        <v>946.89832083480997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946.89832083480997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130.977045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130.977045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163.48459500000001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163.48459500000001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183.87078000000002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183.87078000000002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1706.5697372706911</v>
      </c>
      <c r="C69" s="95">
        <v>209.24262497375784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1915.8123622444489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1530.688918743776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1530.688918743776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15047.993399999999</v>
      </c>
      <c r="C72" s="129">
        <f>SUM(C73:C79)</f>
        <v>2.7438118400000002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15050.73721184</v>
      </c>
      <c r="AD72" s="85"/>
      <c r="AE72" s="91"/>
      <c r="AF72" s="129"/>
    </row>
    <row r="73" spans="1:32" x14ac:dyDescent="0.3">
      <c r="A73" s="104" t="s">
        <v>101</v>
      </c>
      <c r="B73" s="221">
        <v>14814.41001</v>
      </c>
      <c r="C73" s="95">
        <v>2.7438118400000002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14817.15382184</v>
      </c>
      <c r="AD73" s="85"/>
      <c r="AE73" s="91"/>
      <c r="AF73" s="56"/>
    </row>
    <row r="74" spans="1:32" x14ac:dyDescent="0.3">
      <c r="A74" s="104" t="s">
        <v>102</v>
      </c>
      <c r="B74" s="116">
        <v>174.37039999999999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174.37039999999999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59.212989999999998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59.212989999999998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157.97307812264006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157.97307812264006</v>
      </c>
      <c r="AD80" s="85"/>
      <c r="AE80" s="91"/>
      <c r="AF80" s="70"/>
    </row>
    <row r="81" spans="1:32" x14ac:dyDescent="0.3">
      <c r="A81" s="104" t="s">
        <v>109</v>
      </c>
      <c r="B81" s="95">
        <v>134.26473384500005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134.26473384500005</v>
      </c>
      <c r="AD81" s="85"/>
      <c r="AE81" s="91"/>
      <c r="AF81" s="56"/>
    </row>
    <row r="82" spans="1:32" x14ac:dyDescent="0.3">
      <c r="A82" s="104" t="s">
        <v>110</v>
      </c>
      <c r="B82" s="119">
        <v>23.708344277639998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23.708344277639998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0.12684984026250001</v>
      </c>
      <c r="E85" s="166">
        <f t="shared" si="9"/>
        <v>0.29384233500000001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9.6257061674999997E-4</v>
      </c>
      <c r="U85" s="166">
        <f t="shared" si="10"/>
        <v>1.1311982019</v>
      </c>
      <c r="V85" s="166">
        <f t="shared" si="10"/>
        <v>0.63128708099999997</v>
      </c>
      <c r="W85" s="166">
        <f t="shared" si="10"/>
        <v>0.12654177975</v>
      </c>
      <c r="X85" s="166">
        <f t="shared" si="10"/>
        <v>1.4218177499999999E-6</v>
      </c>
      <c r="Y85" s="166">
        <f t="shared" si="10"/>
        <v>4.5213804450000006E-2</v>
      </c>
      <c r="Z85" s="236">
        <f t="shared" si="10"/>
        <v>9.4787850000000011E-7</v>
      </c>
      <c r="AA85" s="166">
        <f t="shared" si="10"/>
        <v>1.1445632887499999</v>
      </c>
      <c r="AB85" s="164">
        <f t="shared" si="10"/>
        <v>0.55687861875</v>
      </c>
      <c r="AC85" s="14">
        <f t="shared" si="10"/>
        <v>4.0573398901755002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0.12684984026250001</v>
      </c>
      <c r="E86" s="147">
        <v>0.29384233500000001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9.6257061674999997E-4</v>
      </c>
      <c r="U86" s="60">
        <v>1.1311982019</v>
      </c>
      <c r="V86" s="60">
        <v>0.63128708099999997</v>
      </c>
      <c r="W86" s="60">
        <v>0.12654177975</v>
      </c>
      <c r="X86" s="60">
        <v>1.4218177499999999E-6</v>
      </c>
      <c r="Y86" s="60">
        <v>4.5213804450000006E-2</v>
      </c>
      <c r="Z86" s="233">
        <v>9.4787850000000011E-7</v>
      </c>
      <c r="AA86" s="60">
        <v>1.1445632887499999</v>
      </c>
      <c r="AB86" s="60">
        <v>0.55687861875</v>
      </c>
      <c r="AC86" s="147">
        <f>SUM(B86:AB86)</f>
        <v>4.0573398901755002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66.28862957920883</v>
      </c>
      <c r="G91" s="167">
        <f t="shared" si="11"/>
        <v>0</v>
      </c>
      <c r="H91" s="166">
        <f t="shared" si="11"/>
        <v>0.50719594239999999</v>
      </c>
      <c r="I91" s="166">
        <f t="shared" si="11"/>
        <v>0</v>
      </c>
      <c r="J91" s="166">
        <f t="shared" si="11"/>
        <v>3966.5443733200091</v>
      </c>
      <c r="K91" s="166">
        <f t="shared" si="11"/>
        <v>3867.3514935919447</v>
      </c>
      <c r="L91" s="166">
        <f t="shared" si="11"/>
        <v>30.974596166046762</v>
      </c>
      <c r="M91" s="166">
        <f t="shared" si="11"/>
        <v>22.586445939045195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220.93549292100002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8175.1882274596555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66.28862957920883</v>
      </c>
      <c r="G92" s="20"/>
      <c r="H92" s="20"/>
      <c r="I92" s="20"/>
      <c r="J92" s="20">
        <v>3689.5300693083386</v>
      </c>
      <c r="K92" s="20">
        <v>3867.3514935919447</v>
      </c>
      <c r="L92" s="20">
        <v>30.974596166046762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7654.1447886455389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>
        <v>1.7703459049255246</v>
      </c>
      <c r="K93" s="20"/>
      <c r="L93" s="20"/>
      <c r="N93" s="20"/>
      <c r="O93" s="20"/>
      <c r="P93" s="20"/>
      <c r="Q93" s="20"/>
      <c r="R93" s="20">
        <v>220.93549292100002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222.70583882592555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0.50719594239999999</v>
      </c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0.50719594239999999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275.24395810674497</v>
      </c>
      <c r="K95" s="20"/>
      <c r="L95" s="20"/>
      <c r="M95">
        <v>22.586445939045195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297.83040404579015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140.33643266199999</v>
      </c>
      <c r="AC98" s="14">
        <f t="shared" si="15"/>
        <v>140.33643266199999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140.33643266199999</v>
      </c>
      <c r="AC99" s="147">
        <f>SUM(B99:AB99)</f>
        <v>140.33643266199999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28.930586814535015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28.930586814535015</v>
      </c>
      <c r="AD103" s="85"/>
      <c r="AE103" s="91"/>
      <c r="AF103" s="71"/>
    </row>
    <row r="104" spans="1:32" x14ac:dyDescent="0.3">
      <c r="A104" s="104" t="s">
        <v>132</v>
      </c>
      <c r="B104" s="95">
        <v>28.930586814535015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28.930586814535015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-174718.90079440869</v>
      </c>
      <c r="C107" s="69">
        <f>C108+C130+C149+C161</f>
        <v>94154.509403780452</v>
      </c>
      <c r="D107" s="69">
        <f>D108+D130+D149+D161</f>
        <v>27229.508244554883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-53334.883146073356</v>
      </c>
      <c r="AD107" s="192"/>
      <c r="AE107" s="91"/>
      <c r="AF107" s="69">
        <f>AF108+AF130+AF161+AF149</f>
        <v>5.659686166543338</v>
      </c>
    </row>
    <row r="108" spans="1:32" x14ac:dyDescent="0.3">
      <c r="A108" s="126" t="s">
        <v>136</v>
      </c>
      <c r="B108" s="135"/>
      <c r="C108" s="167">
        <f>C109+C119</f>
        <v>92744.264179123944</v>
      </c>
      <c r="D108" s="167">
        <f>D109+D119</f>
        <v>7233.512996736843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99977.777175860785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75627.512169522714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75627.512169522714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71901.782087058556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71901.782087058556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1409.74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1409.74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1237.95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1237.95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570.24424799999997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570.24424799999997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175.27804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175.27804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332.51779446414298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332.51779446414298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17116.752009601234</v>
      </c>
      <c r="D119" s="211">
        <f>SUM(D120:D129)</f>
        <v>7233.512996736843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24350.265006338079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10693.860273931798</v>
      </c>
      <c r="D120" s="206">
        <v>6432.1657151852678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17126.025989117064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16.59</v>
      </c>
      <c r="D122" s="206">
        <v>35.229999999999997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51.819999999999993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13.93</v>
      </c>
      <c r="D123" s="206">
        <v>21.71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35.64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53.168090639999996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53.168090639999996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16.482849599999998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16.482849599999998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4678.354308635463</v>
      </c>
      <c r="D127" s="206">
        <v>446.06435377534171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5124.4186624108042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1644.3664867939729</v>
      </c>
      <c r="D128" s="115">
        <v>298.34292777623335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1942.7094145702063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-179471.31271273753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-179471.31271273753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-189436.48587450478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-189436.48587450478</v>
      </c>
      <c r="AD131" s="85"/>
      <c r="AE131" s="91"/>
      <c r="AF131" s="54"/>
    </row>
    <row r="132" spans="1:32" x14ac:dyDescent="0.3">
      <c r="A132" s="128" t="s">
        <v>160</v>
      </c>
      <c r="B132" s="219">
        <v>-191052.31419050478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-191052.31419050478</v>
      </c>
      <c r="AD132" s="85"/>
      <c r="AE132" s="91"/>
      <c r="AF132" s="56"/>
    </row>
    <row r="133" spans="1:32" x14ac:dyDescent="0.3">
      <c r="A133" s="128" t="s">
        <v>161</v>
      </c>
      <c r="B133" s="219">
        <f>--1615.828316</f>
        <v>1615.8283160000001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1615.8283160000001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-8669.7290374841505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-8669.7290374841505</v>
      </c>
      <c r="AD134" s="85"/>
      <c r="AE134" s="91"/>
      <c r="AF134" s="54"/>
    </row>
    <row r="135" spans="1:32" x14ac:dyDescent="0.3">
      <c r="A135" s="128" t="s">
        <v>163</v>
      </c>
      <c r="B135" s="207">
        <v>-16002.691220313769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-16002.691220313769</v>
      </c>
      <c r="AD135" s="85"/>
      <c r="AE135" s="91"/>
      <c r="AF135" s="56"/>
    </row>
    <row r="136" spans="1:32" x14ac:dyDescent="0.3">
      <c r="A136" s="128" t="s">
        <v>164</v>
      </c>
      <c r="B136" s="207">
        <v>7332.9621828296185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7332.9621828296185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17371.610880435983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17371.610880435983</v>
      </c>
      <c r="AD137" s="85"/>
      <c r="AE137" s="91"/>
      <c r="AF137" s="54"/>
    </row>
    <row r="138" spans="1:32" x14ac:dyDescent="0.3">
      <c r="A138" s="128" t="s">
        <v>166</v>
      </c>
      <c r="B138" s="208">
        <v>-563.99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-563.99</v>
      </c>
      <c r="AD138" s="85"/>
      <c r="AE138" s="91"/>
      <c r="AF138" s="56"/>
    </row>
    <row r="139" spans="1:32" x14ac:dyDescent="0.3">
      <c r="A139" s="128" t="s">
        <v>167</v>
      </c>
      <c r="B139" s="208">
        <v>17935.600880435984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17935.600880435984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88.063149264223142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88.063149264223142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88.063149264223142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88.063149264223142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1169.0508300772103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1169.0508300772103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1169.0508300772103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1169.0508300772103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6.1773394740000001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6.1773394740000001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6.1773394740000001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6.1773394740000001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1494.28</v>
      </c>
      <c r="C149" s="199">
        <f>C150+C160</f>
        <v>1410.2452246565026</v>
      </c>
      <c r="D149" s="200">
        <f>D150+D157+D158+D159+D160</f>
        <v>19995.995247818042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22900.520472474545</v>
      </c>
      <c r="AD149" s="85"/>
      <c r="AE149" s="91"/>
      <c r="AF149" s="54">
        <f>AF150+AF155+AF156+AF157+AF158+AF159+AF160</f>
        <v>5.659686166543338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1257.8752246565027</v>
      </c>
      <c r="D150" s="116">
        <f>SUM(D151:D154)</f>
        <v>447.31826397031506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1705.1934886268177</v>
      </c>
      <c r="AD150" s="85"/>
      <c r="AE150" s="91"/>
      <c r="AF150" s="119">
        <f>SUM(AF151:AF153)</f>
        <v>5.659686166543338</v>
      </c>
    </row>
    <row r="151" spans="1:32" ht="21.6" x14ac:dyDescent="0.3">
      <c r="A151" s="128" t="s">
        <v>179</v>
      </c>
      <c r="B151" s="116"/>
      <c r="C151" s="116">
        <v>606.26</v>
      </c>
      <c r="D151" s="116">
        <v>212.4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818.66</v>
      </c>
      <c r="AD151" s="85"/>
      <c r="AE151" s="91"/>
      <c r="AF151" s="124">
        <v>2.0123105600739346</v>
      </c>
    </row>
    <row r="152" spans="1:32" ht="21.6" x14ac:dyDescent="0.3">
      <c r="A152" s="128" t="s">
        <v>180</v>
      </c>
      <c r="B152" s="116"/>
      <c r="C152" s="116">
        <v>586.17522465650268</v>
      </c>
      <c r="D152" s="116">
        <v>178.36826397031507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764.54348862681775</v>
      </c>
      <c r="AD152" s="85"/>
      <c r="AE152" s="91"/>
      <c r="AF152" s="124">
        <v>3.2463891536473373</v>
      </c>
    </row>
    <row r="153" spans="1:32" ht="21.6" x14ac:dyDescent="0.3">
      <c r="A153" s="128" t="s">
        <v>181</v>
      </c>
      <c r="B153" s="116"/>
      <c r="C153" s="116">
        <v>65.44</v>
      </c>
      <c r="D153" s="116">
        <v>56.55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121.99</v>
      </c>
      <c r="AD153" s="85"/>
      <c r="AE153" s="91"/>
      <c r="AF153" s="56">
        <v>0.40098645282206535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35.6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35.6</v>
      </c>
      <c r="AD155" s="85"/>
      <c r="AE155" s="91"/>
      <c r="AF155" s="56"/>
    </row>
    <row r="156" spans="1:32" x14ac:dyDescent="0.3">
      <c r="A156" s="127" t="s">
        <v>184</v>
      </c>
      <c r="B156" s="116">
        <v>1458.68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1458.68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11316.013999999999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11316.013999999999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5559.4359999999997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5559.4359999999997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2673.2269838477309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2673.2269838477309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152.37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152.37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3258.1319183288574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3258.1319183288574</v>
      </c>
      <c r="AD161" s="85"/>
      <c r="AE161" s="91"/>
      <c r="AF161" s="56"/>
    </row>
    <row r="162" spans="1:32" x14ac:dyDescent="0.3">
      <c r="A162" s="127" t="s">
        <v>190</v>
      </c>
      <c r="B162">
        <v>3258.1319183288574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3258.1319183288574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952.6096440114311</v>
      </c>
      <c r="C164" s="69">
        <f>C165+C169+C170+C173+C176</f>
        <v>38422.291975040222</v>
      </c>
      <c r="D164" s="69">
        <f>D165+D169+D170+D173+D176</f>
        <v>3242.2203943364625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42617.122013388114</v>
      </c>
      <c r="AD164" s="85"/>
      <c r="AE164" s="91"/>
      <c r="AF164" s="69">
        <f>AF165+AF169+AF170+AF173+AF176</f>
        <v>1.4933745326158834</v>
      </c>
    </row>
    <row r="165" spans="1:32" ht="26.25" customHeight="1" x14ac:dyDescent="0.3">
      <c r="A165" s="112" t="s">
        <v>193</v>
      </c>
      <c r="B165" s="121"/>
      <c r="C165" s="70">
        <f>C166+C167+C168</f>
        <v>17168.912611968477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17168.912611968477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8886.509961574211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8886.509961574211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3546.9503952453433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3546.9503952453433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4735.4522551489226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4735.4522551489226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120.0020339</v>
      </c>
      <c r="D169" s="70">
        <v>85.180015100000006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205.18204900000001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952.6096440114311</v>
      </c>
      <c r="C170" s="70">
        <f>C171+C172</f>
        <v>801.95471315390898</v>
      </c>
      <c r="D170" s="70">
        <f>D171+D172</f>
        <v>177.15702121195889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1931.7213783772993</v>
      </c>
      <c r="AD170" s="85"/>
      <c r="AE170" s="91"/>
      <c r="AF170" s="129">
        <f>AF171+AF172</f>
        <v>1.4933745326158834</v>
      </c>
    </row>
    <row r="171" spans="1:32" ht="21.6" x14ac:dyDescent="0.3">
      <c r="A171" s="128" t="s">
        <v>199</v>
      </c>
      <c r="B171" s="116">
        <v>39.33737608999035</v>
      </c>
      <c r="C171" s="116">
        <v>9.8233901955841044E-2</v>
      </c>
      <c r="D171" s="116">
        <v>2.0262791775350095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41.461889169481204</v>
      </c>
      <c r="AD171" s="85"/>
      <c r="AE171" s="91"/>
      <c r="AF171" s="56"/>
    </row>
    <row r="172" spans="1:32" x14ac:dyDescent="0.3">
      <c r="A172" s="128" t="s">
        <v>200</v>
      </c>
      <c r="B172" s="116">
        <v>913.27226792144074</v>
      </c>
      <c r="C172" s="95">
        <v>801.85647925195315</v>
      </c>
      <c r="D172" s="95">
        <v>175.13074203442389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1890.259489207818</v>
      </c>
      <c r="AD172" s="85"/>
      <c r="AE172" s="91"/>
      <c r="AF172" s="56">
        <v>1.4933745326158834</v>
      </c>
    </row>
    <row r="173" spans="1:32" x14ac:dyDescent="0.3">
      <c r="A173" s="126" t="s">
        <v>201</v>
      </c>
      <c r="B173" s="121"/>
      <c r="C173" s="129">
        <f>SUM(C174:C175)</f>
        <v>20331.422616017833</v>
      </c>
      <c r="D173" s="129">
        <f>SUM(D174:D175)</f>
        <v>2979.8833580245037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23311.305974042338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4632.0878875234939</v>
      </c>
      <c r="D174" s="95">
        <v>2979.8833580245037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7611.9712455479976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15699.334728494339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15699.334728494339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320049.42189359828</v>
      </c>
      <c r="C177" s="11">
        <f t="shared" si="20"/>
        <v>177993.31431885919</v>
      </c>
      <c r="D177" s="11">
        <f t="shared" si="20"/>
        <v>34340.820640326703</v>
      </c>
      <c r="E177" s="11">
        <f t="shared" si="20"/>
        <v>1530.9827610787759</v>
      </c>
      <c r="F177" s="11">
        <f t="shared" si="20"/>
        <v>66.28862957920883</v>
      </c>
      <c r="G177" s="11">
        <f t="shared" si="20"/>
        <v>0</v>
      </c>
      <c r="H177" s="11">
        <f t="shared" si="20"/>
        <v>0.50719594239999999</v>
      </c>
      <c r="I177" s="11">
        <f t="shared" si="20"/>
        <v>0</v>
      </c>
      <c r="J177" s="11">
        <f t="shared" si="20"/>
        <v>3966.5443733200091</v>
      </c>
      <c r="K177" s="11">
        <f t="shared" si="20"/>
        <v>3867.3514935919447</v>
      </c>
      <c r="L177" s="11">
        <f t="shared" si="20"/>
        <v>30.974596166046762</v>
      </c>
      <c r="M177" s="11">
        <f>M164+M107+M54+M9</f>
        <v>22.586445939045195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220.93549292100002</v>
      </c>
      <c r="S177" s="11">
        <f t="shared" si="21"/>
        <v>0</v>
      </c>
      <c r="T177" s="11">
        <f t="shared" si="21"/>
        <v>9.6257061674999997E-4</v>
      </c>
      <c r="U177" s="11">
        <f t="shared" si="21"/>
        <v>1.1311982019</v>
      </c>
      <c r="V177" s="11">
        <f t="shared" si="21"/>
        <v>0.63128708099999997</v>
      </c>
      <c r="W177" s="11">
        <f t="shared" si="21"/>
        <v>0.12654177975</v>
      </c>
      <c r="X177" s="11">
        <f t="shared" si="21"/>
        <v>1.4218177499999999E-6</v>
      </c>
      <c r="Y177" s="11">
        <f t="shared" si="21"/>
        <v>4.5213804450000006E-2</v>
      </c>
      <c r="Z177" s="11">
        <f t="shared" si="21"/>
        <v>9.4787850000000011E-7</v>
      </c>
      <c r="AA177" s="11">
        <f t="shared" si="21"/>
        <v>1.1445632887499999</v>
      </c>
      <c r="AB177" s="11">
        <f t="shared" si="21"/>
        <v>140.89331128075</v>
      </c>
      <c r="AC177" s="11">
        <f t="shared" si="21"/>
        <v>542233.70092169952</v>
      </c>
      <c r="AD177" s="85"/>
      <c r="AE177" s="91"/>
      <c r="AF177" s="63">
        <f>AF164+AF107+AF54+AF9</f>
        <v>84.702892814696952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3129.5210072467034</v>
      </c>
      <c r="C179" s="142">
        <v>0.60338191096394778</v>
      </c>
      <c r="D179" s="142">
        <v>22.842315200778021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3152.9667043584454</v>
      </c>
      <c r="AD179" s="85"/>
      <c r="AE179" s="91"/>
      <c r="AF179" s="67"/>
    </row>
    <row r="180" spans="1:32" x14ac:dyDescent="0.3">
      <c r="A180" s="38" t="s">
        <v>26</v>
      </c>
      <c r="B180" s="19">
        <v>3129.5210072467034</v>
      </c>
      <c r="C180" s="20">
        <v>0.60338191096394778</v>
      </c>
      <c r="D180" s="20">
        <v>22.842315200778021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3152.9667043584454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27334.830632933994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27334.830632933994</v>
      </c>
      <c r="AD182" s="81"/>
      <c r="AE182" s="73"/>
      <c r="AF182" s="68"/>
    </row>
    <row r="183" spans="1:32" x14ac:dyDescent="0.3">
      <c r="A183" s="47"/>
      <c r="W183" s="48"/>
      <c r="X183" s="49"/>
      <c r="Z183" s="73"/>
    </row>
    <row r="184" spans="1:32" ht="15.6" x14ac:dyDescent="0.35">
      <c r="A184" s="50" t="s">
        <v>28</v>
      </c>
      <c r="B184" s="51" t="s">
        <v>29</v>
      </c>
      <c r="X184" s="52"/>
      <c r="Z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F188"/>
  <sheetViews>
    <sheetView zoomScaleNormal="100" workbookViewId="0">
      <pane xSplit="1" ySplit="9" topLeftCell="B10" activePane="bottomRight" state="frozen"/>
      <selection activeCell="E11" sqref="E11"/>
      <selection pane="topRight" activeCell="E11" sqref="E11"/>
      <selection pane="bottomLeft" activeCell="E11" sqref="E11"/>
      <selection pane="bottomRight" activeCell="H17" sqref="H17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10.33203125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9.332031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35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2010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310682.77387392719</v>
      </c>
      <c r="C8" s="11">
        <f t="shared" si="0"/>
        <v>168300.24941899942</v>
      </c>
      <c r="D8" s="11">
        <f t="shared" si="0"/>
        <v>40108.018199022968</v>
      </c>
      <c r="E8" s="11">
        <f t="shared" si="0"/>
        <v>1699.6373411256759</v>
      </c>
      <c r="F8" s="11">
        <f t="shared" si="0"/>
        <v>126.53703680293577</v>
      </c>
      <c r="G8" s="11">
        <f t="shared" si="0"/>
        <v>0</v>
      </c>
      <c r="H8" s="11">
        <f t="shared" si="0"/>
        <v>1.5101841047039999</v>
      </c>
      <c r="I8" s="11">
        <f t="shared" si="0"/>
        <v>0</v>
      </c>
      <c r="J8" s="11">
        <f t="shared" si="0"/>
        <v>4453.8638571347174</v>
      </c>
      <c r="K8" s="11">
        <f t="shared" si="0"/>
        <v>5269.6620721022864</v>
      </c>
      <c r="L8" s="11">
        <f t="shared" si="0"/>
        <v>42.842542935215633</v>
      </c>
      <c r="M8" s="11">
        <f t="shared" si="0"/>
        <v>22.109656235865618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233.88867355639505</v>
      </c>
      <c r="S8" s="11">
        <f t="shared" si="0"/>
        <v>0</v>
      </c>
      <c r="T8" s="11">
        <f t="shared" si="0"/>
        <v>9.9611296256250014E-4</v>
      </c>
      <c r="U8" s="11">
        <f t="shared" si="0"/>
        <v>1.170616651425</v>
      </c>
      <c r="V8" s="11">
        <f t="shared" si="0"/>
        <v>0.65328531075000007</v>
      </c>
      <c r="W8" s="11">
        <f t="shared" si="0"/>
        <v>0.13095133481250001</v>
      </c>
      <c r="X8" s="11">
        <f t="shared" si="0"/>
        <v>1.4713633125000003E-6</v>
      </c>
      <c r="Y8" s="11">
        <f t="shared" si="0"/>
        <v>4.6789353337500006E-2</v>
      </c>
      <c r="Z8" s="237">
        <f t="shared" si="0"/>
        <v>9.8090887500000011E-7</v>
      </c>
      <c r="AA8" s="11">
        <f t="shared" si="0"/>
        <v>1.1844474665625</v>
      </c>
      <c r="AB8" s="11">
        <f t="shared" si="0"/>
        <v>156.2468639640625</v>
      </c>
      <c r="AC8" s="11">
        <f>SUM(B8:AB8)</f>
        <v>531100.52680859354</v>
      </c>
      <c r="AD8" s="12">
        <f>AC9+AC54+AC108+AC149+AC164</f>
        <v>718147.18549395143</v>
      </c>
      <c r="AE8" s="77"/>
      <c r="AF8" s="12">
        <f>AF9+AF54+AF107+AF164</f>
        <v>76.173467076812969</v>
      </c>
    </row>
    <row r="9" spans="1:32" x14ac:dyDescent="0.3">
      <c r="A9" s="103" t="s">
        <v>82</v>
      </c>
      <c r="B9" s="69">
        <f>B10+B39</f>
        <v>443839.47149858362</v>
      </c>
      <c r="C9" s="69">
        <f>C10+C39</f>
        <v>33436.542888955482</v>
      </c>
      <c r="D9" s="69">
        <f>D10+D39</f>
        <v>3487.4761812270349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480763.49056876614</v>
      </c>
      <c r="AD9" s="85"/>
      <c r="AE9" s="91"/>
      <c r="AF9" s="151">
        <f>AF10+AF39</f>
        <v>70.391579189469951</v>
      </c>
    </row>
    <row r="10" spans="1:32" x14ac:dyDescent="0.3">
      <c r="A10" s="96" t="s">
        <v>43</v>
      </c>
      <c r="B10" s="129">
        <f>B11+B15+B29+B35</f>
        <v>421214.60969588271</v>
      </c>
      <c r="C10" s="129">
        <f>C11+C15+C29+C35</f>
        <v>2940.2865113732023</v>
      </c>
      <c r="D10" s="129">
        <f>D11+D15+D29+D35</f>
        <v>3445.9791592257479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427600.87536648166</v>
      </c>
      <c r="AD10" s="85"/>
      <c r="AE10" s="91"/>
      <c r="AF10" s="129">
        <f>AF11+AF15+AF29+AF35</f>
        <v>60.866848776978955</v>
      </c>
    </row>
    <row r="11" spans="1:32" x14ac:dyDescent="0.3">
      <c r="A11" s="97" t="s">
        <v>44</v>
      </c>
      <c r="B11" s="129">
        <f>B12+B13+B14</f>
        <v>173081.75825162415</v>
      </c>
      <c r="C11" s="129">
        <f>C12+C13+C14</f>
        <v>137.81954962131468</v>
      </c>
      <c r="D11" s="129">
        <f>D12+D13+D14</f>
        <v>297.20078808086129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173516.77858932631</v>
      </c>
      <c r="AD11" s="85"/>
      <c r="AE11" s="91"/>
      <c r="AF11" s="129">
        <f>SUM(AF12:AF14)</f>
        <v>9.7565430879667527</v>
      </c>
    </row>
    <row r="12" spans="1:32" x14ac:dyDescent="0.3">
      <c r="A12" s="98" t="s">
        <v>45</v>
      </c>
      <c r="B12" s="116">
        <v>133317.51923099181</v>
      </c>
      <c r="C12" s="116">
        <v>112.60762169434105</v>
      </c>
      <c r="D12" s="116">
        <v>262.22532013736128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133692.35217282351</v>
      </c>
      <c r="AD12" s="85"/>
      <c r="AE12" s="91"/>
      <c r="AF12" s="116">
        <v>8.1604291764219195</v>
      </c>
    </row>
    <row r="13" spans="1:32" x14ac:dyDescent="0.3">
      <c r="A13" s="98" t="s">
        <v>46</v>
      </c>
      <c r="B13" s="116">
        <v>12216.355825124025</v>
      </c>
      <c r="C13" s="116">
        <v>9.0013395943464349</v>
      </c>
      <c r="D13" s="116">
        <v>13.900730398220734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12239.257895116592</v>
      </c>
      <c r="AD13" s="85"/>
      <c r="AE13" s="91"/>
      <c r="AF13" s="56">
        <v>1.2814292636693965</v>
      </c>
    </row>
    <row r="14" spans="1:32" ht="21.6" x14ac:dyDescent="0.3">
      <c r="A14" s="98" t="s">
        <v>47</v>
      </c>
      <c r="B14" s="116">
        <v>27547.883195508322</v>
      </c>
      <c r="C14" s="116">
        <v>16.210588332627207</v>
      </c>
      <c r="D14" s="116">
        <v>21.074737545279266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27585.168521386226</v>
      </c>
      <c r="AD14" s="85"/>
      <c r="AE14" s="91"/>
      <c r="AF14" s="56">
        <v>0.31468464787543704</v>
      </c>
    </row>
    <row r="15" spans="1:32" x14ac:dyDescent="0.3">
      <c r="A15" s="97" t="s">
        <v>48</v>
      </c>
      <c r="B15" s="129">
        <f>SUM(B16:B28)</f>
        <v>53037.893464122666</v>
      </c>
      <c r="C15" s="129">
        <f>SUM(C16:C28)</f>
        <v>93.108489895576554</v>
      </c>
      <c r="D15" s="129">
        <f>SUM(D16:D28)</f>
        <v>127.59456233571912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53258.596516353966</v>
      </c>
      <c r="AD15" s="85"/>
      <c r="AE15" s="91"/>
      <c r="AF15" s="129">
        <f>SUM(AF16:AF28)</f>
        <v>0.90175814716846425</v>
      </c>
    </row>
    <row r="16" spans="1:32" x14ac:dyDescent="0.3">
      <c r="A16" s="98" t="s">
        <v>49</v>
      </c>
      <c r="B16" s="115">
        <v>2657.5822588022497</v>
      </c>
      <c r="C16" s="115">
        <v>1.5815789359999999</v>
      </c>
      <c r="D16" s="115">
        <v>2.0050162879999998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2661.1688540262498</v>
      </c>
      <c r="AD16" s="85"/>
      <c r="AE16" s="91"/>
      <c r="AF16" s="56">
        <v>3.0620153019752801E-2</v>
      </c>
    </row>
    <row r="17" spans="1:32" x14ac:dyDescent="0.3">
      <c r="A17" s="98" t="s">
        <v>50</v>
      </c>
      <c r="B17" s="116">
        <v>1889.79988032694</v>
      </c>
      <c r="C17" s="116">
        <v>1.548501108</v>
      </c>
      <c r="D17" s="116">
        <v>2.5475374319999999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1893.8959188669398</v>
      </c>
      <c r="AD17" s="85"/>
      <c r="AE17" s="91"/>
      <c r="AF17" s="56">
        <v>1.6504479591821115E-2</v>
      </c>
    </row>
    <row r="18" spans="1:32" x14ac:dyDescent="0.3">
      <c r="A18" s="98" t="s">
        <v>51</v>
      </c>
      <c r="B18" s="116">
        <v>10028.010660953179</v>
      </c>
      <c r="C18" s="116">
        <v>5.4119621919999998</v>
      </c>
      <c r="D18" s="116">
        <v>6.0849571360000008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10039.507580281179</v>
      </c>
      <c r="AD18" s="85"/>
      <c r="AE18" s="91"/>
      <c r="AF18" s="56">
        <v>5.6509691346755257E-2</v>
      </c>
    </row>
    <row r="19" spans="1:32" x14ac:dyDescent="0.3">
      <c r="A19" s="98" t="s">
        <v>52</v>
      </c>
      <c r="B19" s="116">
        <v>2110.1617654613101</v>
      </c>
      <c r="C19" s="116">
        <v>1.4425764080000001</v>
      </c>
      <c r="D19" s="116">
        <v>2.0945670755000001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2113.6989089448102</v>
      </c>
      <c r="AD19" s="85"/>
      <c r="AE19" s="91"/>
      <c r="AF19" s="56">
        <v>3.8636431475569999E-2</v>
      </c>
    </row>
    <row r="20" spans="1:32" x14ac:dyDescent="0.3">
      <c r="A20" s="98" t="s">
        <v>53</v>
      </c>
      <c r="B20" s="116">
        <v>1815.6436649986399</v>
      </c>
      <c r="C20" s="116">
        <v>32.563676739999991</v>
      </c>
      <c r="D20" s="116">
        <v>41.876652241999999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1890.0839939806399</v>
      </c>
      <c r="AD20" s="85"/>
      <c r="AE20" s="91"/>
      <c r="AF20" s="56">
        <v>0.46017340522548522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194.63388082406001</v>
      </c>
      <c r="C22" s="116">
        <v>0.12566906799999999</v>
      </c>
      <c r="D22" s="116">
        <v>0.17234394250000001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194.93189383456001</v>
      </c>
      <c r="AD22" s="85"/>
      <c r="AE22" s="91"/>
      <c r="AF22" s="56">
        <v>6.0655983096915211E-4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9244.4400311088048</v>
      </c>
      <c r="C24" s="116">
        <v>9.7273541835765691</v>
      </c>
      <c r="D24" s="116">
        <v>16.758000536719123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9270.9253858291013</v>
      </c>
      <c r="AD24" s="85"/>
      <c r="AE24" s="91"/>
      <c r="AF24" s="56">
        <v>5.9969574438075712E-2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751.59090357912009</v>
      </c>
      <c r="C26" s="116">
        <v>0.86661590399999988</v>
      </c>
      <c r="D26" s="116">
        <v>1.6403801039999997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754.09789958712008</v>
      </c>
      <c r="AD26" s="85"/>
      <c r="AE26" s="91"/>
      <c r="AF26" s="56">
        <v>3.330443098600084E-3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24346.030418068363</v>
      </c>
      <c r="C28" s="116">
        <v>39.840555355999996</v>
      </c>
      <c r="D28" s="116">
        <v>54.415107578999994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24440.286081003364</v>
      </c>
      <c r="AD28" s="85"/>
      <c r="AE28" s="91"/>
      <c r="AF28" s="56">
        <v>0.23540740914143485</v>
      </c>
    </row>
    <row r="29" spans="1:32" x14ac:dyDescent="0.3">
      <c r="A29" s="97" t="s">
        <v>62</v>
      </c>
      <c r="B29" s="129">
        <f>SUM(B30:B34)</f>
        <v>160867.62444817804</v>
      </c>
      <c r="C29" s="129">
        <f>SUM(C30:C34)</f>
        <v>442.89469661631148</v>
      </c>
      <c r="D29" s="129">
        <f>SUM(D30:D34)</f>
        <v>2717.5974714561676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164028.11661625051</v>
      </c>
      <c r="AD29" s="85"/>
      <c r="AE29" s="91"/>
      <c r="AF29" s="129">
        <f>SUM(AF30:AF34)</f>
        <v>16.058450445960446</v>
      </c>
    </row>
    <row r="30" spans="1:32" x14ac:dyDescent="0.3">
      <c r="A30" s="98" t="s">
        <v>63</v>
      </c>
      <c r="B30" s="116">
        <v>4968.235879661127</v>
      </c>
      <c r="C30" s="95">
        <v>0.95789174019141909</v>
      </c>
      <c r="D30" s="116">
        <v>36.263044450103727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5005.4568158514221</v>
      </c>
      <c r="AD30" s="85"/>
      <c r="AE30" s="91"/>
      <c r="AF30" s="56">
        <v>7.0329962364092752E-2</v>
      </c>
    </row>
    <row r="31" spans="1:32" x14ac:dyDescent="0.3">
      <c r="A31" s="98" t="s">
        <v>64</v>
      </c>
      <c r="B31" s="116">
        <v>151806.52931188355</v>
      </c>
      <c r="C31" s="116">
        <v>433.03732262292004</v>
      </c>
      <c r="D31" s="116">
        <v>2468.061018902064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154707.62765340853</v>
      </c>
      <c r="AD31" s="85"/>
      <c r="AE31" s="91"/>
      <c r="AF31" s="56">
        <v>15.850432856648629</v>
      </c>
    </row>
    <row r="32" spans="1:32" x14ac:dyDescent="0.3">
      <c r="A32" s="98" t="s">
        <v>65</v>
      </c>
      <c r="B32" s="116">
        <v>1897.3696014466202</v>
      </c>
      <c r="C32" s="116">
        <v>3.0263832172000003</v>
      </c>
      <c r="D32" s="116">
        <v>197.39206887400002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2097.7880535378204</v>
      </c>
      <c r="AD32" s="85"/>
      <c r="AE32" s="91"/>
      <c r="AF32" s="56">
        <v>4.4740079266327004E-2</v>
      </c>
    </row>
    <row r="33" spans="1:32" x14ac:dyDescent="0.3">
      <c r="A33" s="98" t="s">
        <v>66</v>
      </c>
      <c r="B33" s="116">
        <v>2195.48965518675</v>
      </c>
      <c r="C33" s="116">
        <v>5.8730990359999993</v>
      </c>
      <c r="D33" s="116">
        <v>15.881339230000002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2217.2440934527499</v>
      </c>
      <c r="AD33" s="85"/>
      <c r="AE33" s="91"/>
      <c r="AF33" s="56">
        <v>9.2947547681394863E-2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34227.333531957855</v>
      </c>
      <c r="C35" s="129">
        <f>SUM(C36:C38)</f>
        <v>2266.4637752399994</v>
      </c>
      <c r="D35" s="129">
        <f>SUM(D36:D38)</f>
        <v>303.58633735299998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36797.383644550857</v>
      </c>
      <c r="AD35" s="85"/>
      <c r="AE35" s="91"/>
      <c r="AF35" s="129">
        <f>SUM(AF36:AF38)</f>
        <v>34.150097095883289</v>
      </c>
    </row>
    <row r="36" spans="1:32" x14ac:dyDescent="0.3">
      <c r="A36" s="98" t="s">
        <v>69</v>
      </c>
      <c r="B36" s="116">
        <v>4934.2727239961996</v>
      </c>
      <c r="C36" s="116">
        <v>11.22753058</v>
      </c>
      <c r="D36" s="116">
        <v>2.5197411315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4948.0199957077002</v>
      </c>
      <c r="AD36" s="85"/>
      <c r="AE36" s="91"/>
      <c r="AF36" s="56">
        <v>2.3668948978592539</v>
      </c>
    </row>
    <row r="37" spans="1:32" x14ac:dyDescent="0.3">
      <c r="A37" s="98" t="s">
        <v>70</v>
      </c>
      <c r="B37" s="116">
        <v>20946.207013025756</v>
      </c>
      <c r="C37" s="116">
        <v>2223.9140503999997</v>
      </c>
      <c r="D37" s="116">
        <v>283.64519626800001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23453.766259693755</v>
      </c>
      <c r="AD37" s="85"/>
      <c r="AE37" s="91"/>
      <c r="AF37" s="56">
        <v>31.469237260105835</v>
      </c>
    </row>
    <row r="38" spans="1:32" x14ac:dyDescent="0.3">
      <c r="A38" s="98" t="s">
        <v>71</v>
      </c>
      <c r="B38" s="116">
        <v>8346.8537949358997</v>
      </c>
      <c r="C38" s="116">
        <v>31.322194260000003</v>
      </c>
      <c r="D38" s="116">
        <v>17.421399953499996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8395.5973891493995</v>
      </c>
      <c r="AD38" s="85"/>
      <c r="AE38" s="91"/>
      <c r="AF38" s="56">
        <v>0.31396493791819907</v>
      </c>
    </row>
    <row r="39" spans="1:32" ht="21.6" x14ac:dyDescent="0.3">
      <c r="A39" s="99" t="s">
        <v>72</v>
      </c>
      <c r="B39" s="129">
        <f>B40+B45</f>
        <v>22624.861802700922</v>
      </c>
      <c r="C39" s="129">
        <f>C40+C45</f>
        <v>30496.256377582278</v>
      </c>
      <c r="D39" s="129">
        <f>D40+D45</f>
        <v>41.497022001287142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53162.615202284491</v>
      </c>
      <c r="AD39" s="85"/>
      <c r="AE39" s="91"/>
      <c r="AF39" s="129">
        <f>AF40+AF45</f>
        <v>9.5247304124909888</v>
      </c>
    </row>
    <row r="40" spans="1:32" x14ac:dyDescent="0.3">
      <c r="A40" s="97" t="s">
        <v>73</v>
      </c>
      <c r="B40" s="129">
        <f>B41+B44</f>
        <v>111.32744018720001</v>
      </c>
      <c r="C40" s="129">
        <f>C41+C44</f>
        <v>3915.7147980160003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4027.0422382032002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111.32744018720001</v>
      </c>
      <c r="C41" s="114">
        <v>3915.7147980160003</v>
      </c>
      <c r="D41" s="114"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4027.0422382032002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106.02320248800001</v>
      </c>
      <c r="C42" s="116">
        <v>3755.93249934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3861.9557018280002</v>
      </c>
      <c r="AD42" s="85"/>
      <c r="AE42" s="91"/>
      <c r="AF42" s="56"/>
    </row>
    <row r="43" spans="1:32" x14ac:dyDescent="0.3">
      <c r="A43" s="101" t="s">
        <v>76</v>
      </c>
      <c r="B43" s="116">
        <v>5.3042376992000007</v>
      </c>
      <c r="C43" s="116">
        <v>159.78229867600001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165.08653637520001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22513.534362513721</v>
      </c>
      <c r="C45" s="129">
        <f t="shared" ref="C45:D45" si="2">C46+C50</f>
        <v>26580.541579566278</v>
      </c>
      <c r="D45" s="129">
        <f t="shared" si="2"/>
        <v>41.497022001287142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49135.572964081293</v>
      </c>
      <c r="AD45" s="85"/>
      <c r="AE45" s="91"/>
      <c r="AF45" s="53">
        <f>SUM(AF46:AF53)</f>
        <v>9.5247304124909888</v>
      </c>
    </row>
    <row r="46" spans="1:32" x14ac:dyDescent="0.3">
      <c r="A46" s="98" t="s">
        <v>79</v>
      </c>
      <c r="B46" s="116">
        <v>20007.243648409123</v>
      </c>
      <c r="C46" s="116">
        <v>19473.134573163105</v>
      </c>
      <c r="D46" s="116">
        <v>41.362753408492217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39521.740974980727</v>
      </c>
      <c r="AD46" s="85"/>
      <c r="AE46" s="91"/>
      <c r="AF46" s="56"/>
    </row>
    <row r="47" spans="1:32" x14ac:dyDescent="0.3">
      <c r="A47" s="239" t="s">
        <v>206</v>
      </c>
      <c r="B47" s="119">
        <v>5759.9044133297793</v>
      </c>
      <c r="C47" s="119">
        <v>6224.3933478531708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11984.29776118295</v>
      </c>
      <c r="AD47" s="85"/>
      <c r="AE47" s="91"/>
      <c r="AF47" s="64"/>
    </row>
    <row r="48" spans="1:32" x14ac:dyDescent="0.3">
      <c r="A48" s="239" t="s">
        <v>207</v>
      </c>
      <c r="B48" s="119">
        <v>14201.328780648504</v>
      </c>
      <c r="C48" s="119">
        <v>13143.213446541356</v>
      </c>
      <c r="D48" s="119">
        <v>41.362753408492217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27385.904980598352</v>
      </c>
      <c r="AD48" s="85"/>
      <c r="AE48" s="91"/>
      <c r="AF48" s="64">
        <v>9.5247304124909888</v>
      </c>
    </row>
    <row r="49" spans="1:32" x14ac:dyDescent="0.3">
      <c r="A49" s="239" t="s">
        <v>208</v>
      </c>
      <c r="B49" s="119">
        <v>46.010454430841875</v>
      </c>
      <c r="C49" s="119">
        <v>105.52777876857586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151.53823319941773</v>
      </c>
      <c r="AD49" s="85"/>
      <c r="AE49" s="91"/>
      <c r="AF49" s="64"/>
    </row>
    <row r="50" spans="1:32" x14ac:dyDescent="0.3">
      <c r="A50" s="102" t="s">
        <v>80</v>
      </c>
      <c r="B50" s="117">
        <v>2506.290714104598</v>
      </c>
      <c r="C50" s="117">
        <v>7107.407006403173</v>
      </c>
      <c r="D50" s="117">
        <v>0.13426859279492803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9613.8319891005667</v>
      </c>
      <c r="AD50" s="85"/>
      <c r="AE50" s="91"/>
      <c r="AF50" s="64"/>
    </row>
    <row r="51" spans="1:32" x14ac:dyDescent="0.3">
      <c r="A51" s="239" t="s">
        <v>209</v>
      </c>
      <c r="B51" s="119">
        <v>2229.1335170469138</v>
      </c>
      <c r="C51" s="119">
        <v>2802.0696566750721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5031.2031737219859</v>
      </c>
      <c r="AD51" s="85"/>
      <c r="AE51" s="91"/>
      <c r="AF51" s="65"/>
    </row>
    <row r="52" spans="1:32" x14ac:dyDescent="0.3">
      <c r="A52" s="239" t="s">
        <v>210</v>
      </c>
      <c r="B52" s="119">
        <v>271.14701927312774</v>
      </c>
      <c r="C52" s="119">
        <v>5.0604779712143131</v>
      </c>
      <c r="D52" s="119">
        <v>0.13426859279492803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276.34176583713696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6.0101777845565296</v>
      </c>
      <c r="C53" s="119">
        <v>4300.2768717568861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4306.2870495414427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51387.21285408055</v>
      </c>
      <c r="C54" s="69">
        <f>C55+C61+C72+C80+C85+C91+C98+C103</f>
        <v>213.3931442512374</v>
      </c>
      <c r="D54" s="69">
        <f>D55+D61+D72+D80+D85+D91+D98+D103</f>
        <v>691.52846013019689</v>
      </c>
      <c r="E54" s="144">
        <f t="shared" ref="E54:M54" si="4">E55+E61+E72+E80+E85+E91+E98+E103</f>
        <v>1699.6373411256759</v>
      </c>
      <c r="F54" s="144">
        <f t="shared" si="4"/>
        <v>126.53703680293577</v>
      </c>
      <c r="G54" s="144">
        <f t="shared" si="4"/>
        <v>0</v>
      </c>
      <c r="H54" s="144">
        <f t="shared" si="4"/>
        <v>1.5101841047039999</v>
      </c>
      <c r="I54" s="144">
        <f t="shared" si="4"/>
        <v>0</v>
      </c>
      <c r="J54" s="144">
        <f t="shared" si="4"/>
        <v>4453.8638571347174</v>
      </c>
      <c r="K54" s="144">
        <f t="shared" si="4"/>
        <v>5269.6620721022864</v>
      </c>
      <c r="L54" s="144">
        <f t="shared" si="4"/>
        <v>42.842542935215633</v>
      </c>
      <c r="M54" s="144">
        <f t="shared" si="4"/>
        <v>22.109656235865618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233.88867355639505</v>
      </c>
      <c r="S54" s="144">
        <f t="shared" si="5"/>
        <v>0</v>
      </c>
      <c r="T54" s="144">
        <f t="shared" si="5"/>
        <v>9.9611296256250014E-4</v>
      </c>
      <c r="U54" s="144">
        <f t="shared" si="5"/>
        <v>1.170616651425</v>
      </c>
      <c r="V54" s="144">
        <f t="shared" si="5"/>
        <v>0.65328531075000007</v>
      </c>
      <c r="W54" s="144">
        <f t="shared" si="5"/>
        <v>0.13095133481250001</v>
      </c>
      <c r="X54" s="144">
        <f t="shared" ref="X54:AC54" si="6">X55+X61+X72+X80+X85+X91+X98+X103</f>
        <v>1.4713633125000003E-6</v>
      </c>
      <c r="Y54" s="144">
        <f t="shared" si="6"/>
        <v>4.6789353337500006E-2</v>
      </c>
      <c r="Z54" s="144">
        <f t="shared" si="6"/>
        <v>9.8090887500000011E-7</v>
      </c>
      <c r="AA54" s="144">
        <f t="shared" si="6"/>
        <v>1.1844474665625</v>
      </c>
      <c r="AB54" s="144">
        <f t="shared" si="6"/>
        <v>156.2468639640625</v>
      </c>
      <c r="AC54" s="171">
        <f t="shared" si="6"/>
        <v>64301.619775105966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29806.644545587438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29806.644545587438</v>
      </c>
      <c r="AD55" s="85"/>
      <c r="AE55" s="91"/>
      <c r="AF55" s="129"/>
    </row>
    <row r="56" spans="1:32" x14ac:dyDescent="0.3">
      <c r="A56" s="104" t="s">
        <v>84</v>
      </c>
      <c r="B56" s="116">
        <v>16857.204470240002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16857.204470240002</v>
      </c>
      <c r="AD56" s="85"/>
      <c r="AE56" s="91"/>
      <c r="AF56" s="56"/>
    </row>
    <row r="57" spans="1:32" x14ac:dyDescent="0.3">
      <c r="A57" s="105" t="s">
        <v>85</v>
      </c>
      <c r="B57" s="116">
        <v>2889.549888612215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2889.549888612215</v>
      </c>
      <c r="AD57" s="85"/>
      <c r="AE57" s="91"/>
      <c r="AF57" s="56"/>
    </row>
    <row r="58" spans="1:32" x14ac:dyDescent="0.3">
      <c r="A58" s="105" t="s">
        <v>86</v>
      </c>
      <c r="B58" s="116">
        <v>586.88733418073218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586.88733418073218</v>
      </c>
      <c r="AD58" s="85"/>
      <c r="AE58" s="91"/>
      <c r="AF58" s="56"/>
    </row>
    <row r="59" spans="1:32" x14ac:dyDescent="0.3">
      <c r="A59" s="105" t="s">
        <v>87</v>
      </c>
      <c r="B59" s="116">
        <v>9473.0028525544876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9473.0028525544876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3159.0719753462918</v>
      </c>
      <c r="C61" s="129">
        <f>SUM(C62:C71)</f>
        <v>209.4322233712374</v>
      </c>
      <c r="D61" s="129">
        <f>SUM(D62:D71)</f>
        <v>691.39719000000002</v>
      </c>
      <c r="E61" s="14">
        <f>SUM(E62:E71)</f>
        <v>1699.333259374426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5759.234648091955</v>
      </c>
      <c r="AD61" s="85"/>
      <c r="AE61" s="91"/>
      <c r="AF61" s="129"/>
    </row>
    <row r="62" spans="1:32" x14ac:dyDescent="0.3">
      <c r="A62" s="104" t="s">
        <v>90</v>
      </c>
      <c r="B62" s="116">
        <v>1077.3607618283927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1077.3607618283927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508.005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508.005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183.39219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183.39219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195.92274000000003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195.92274000000003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1845.7684735178991</v>
      </c>
      <c r="C69" s="95">
        <v>209.4322233712374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2055.2006968891365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1699.333259374426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1699.333259374426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18215.539199999999</v>
      </c>
      <c r="C72" s="129">
        <f>SUM(C73:C79)</f>
        <v>3.9609208800000006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18219.500120879999</v>
      </c>
      <c r="AD72" s="85"/>
      <c r="AE72" s="91"/>
      <c r="AF72" s="129"/>
    </row>
    <row r="73" spans="1:32" x14ac:dyDescent="0.3">
      <c r="A73" s="104" t="s">
        <v>101</v>
      </c>
      <c r="B73" s="221">
        <v>17828.613559999998</v>
      </c>
      <c r="C73" s="95">
        <v>3.9609208800000006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17832.574480879997</v>
      </c>
      <c r="AD73" s="85"/>
      <c r="AE73" s="91"/>
      <c r="AF73" s="56"/>
    </row>
    <row r="74" spans="1:32" x14ac:dyDescent="0.3">
      <c r="A74" s="104" t="s">
        <v>102</v>
      </c>
      <c r="B74" s="116">
        <v>293.58409999999998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293.58409999999998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93.341539999999995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93.341539999999995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161.78528676562266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161.78528676562266</v>
      </c>
      <c r="AD80" s="85"/>
      <c r="AE80" s="91"/>
      <c r="AF80" s="70"/>
    </row>
    <row r="81" spans="1:32" x14ac:dyDescent="0.3">
      <c r="A81" s="104" t="s">
        <v>109</v>
      </c>
      <c r="B81" s="95">
        <v>136.11341978767865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136.11341978767865</v>
      </c>
      <c r="AD81" s="85"/>
      <c r="AE81" s="91"/>
      <c r="AF81" s="56"/>
    </row>
    <row r="82" spans="1:32" x14ac:dyDescent="0.3">
      <c r="A82" s="104" t="s">
        <v>110</v>
      </c>
      <c r="B82" s="119">
        <v>25.671866977944003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25.671866977944003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0.13127013019687503</v>
      </c>
      <c r="E85" s="166">
        <f t="shared" si="9"/>
        <v>0.30408175125000003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9.9611296256250014E-4</v>
      </c>
      <c r="U85" s="166">
        <f t="shared" si="10"/>
        <v>1.170616651425</v>
      </c>
      <c r="V85" s="166">
        <f t="shared" si="10"/>
        <v>0.65328531075000007</v>
      </c>
      <c r="W85" s="166">
        <f t="shared" si="10"/>
        <v>0.13095133481250001</v>
      </c>
      <c r="X85" s="166">
        <f t="shared" si="10"/>
        <v>1.4713633125000003E-6</v>
      </c>
      <c r="Y85" s="166">
        <f t="shared" si="10"/>
        <v>4.6789353337500006E-2</v>
      </c>
      <c r="Z85" s="236">
        <f t="shared" si="10"/>
        <v>9.8090887500000011E-7</v>
      </c>
      <c r="AA85" s="166">
        <f t="shared" si="10"/>
        <v>1.1844474665625</v>
      </c>
      <c r="AB85" s="164">
        <f t="shared" si="10"/>
        <v>0.57628396406250004</v>
      </c>
      <c r="AC85" s="14">
        <f t="shared" si="10"/>
        <v>4.198724527631625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0.13127013019687503</v>
      </c>
      <c r="E86" s="147">
        <v>0.30408175125000003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9.9611296256250014E-4</v>
      </c>
      <c r="U86" s="60">
        <v>1.170616651425</v>
      </c>
      <c r="V86" s="60">
        <v>0.65328531075000007</v>
      </c>
      <c r="W86" s="60">
        <v>0.13095133481250001</v>
      </c>
      <c r="X86" s="60">
        <v>1.4713633125000003E-6</v>
      </c>
      <c r="Y86" s="60">
        <v>4.6789353337500006E-2</v>
      </c>
      <c r="Z86" s="233">
        <v>9.8090887500000011E-7</v>
      </c>
      <c r="AA86" s="60">
        <v>1.1844474665625</v>
      </c>
      <c r="AB86" s="60">
        <v>0.57628396406250004</v>
      </c>
      <c r="AC86" s="147">
        <f>SUM(B86:AB86)</f>
        <v>4.198724527631625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126.53703680293577</v>
      </c>
      <c r="G91" s="167">
        <f t="shared" si="11"/>
        <v>0</v>
      </c>
      <c r="H91" s="166">
        <f t="shared" si="11"/>
        <v>1.5101841047039999</v>
      </c>
      <c r="I91" s="166">
        <f t="shared" si="11"/>
        <v>0</v>
      </c>
      <c r="J91" s="166">
        <f t="shared" si="11"/>
        <v>4453.8638571347174</v>
      </c>
      <c r="K91" s="166">
        <f t="shared" si="11"/>
        <v>5269.6620721022864</v>
      </c>
      <c r="L91" s="166">
        <f t="shared" si="11"/>
        <v>42.842542935215633</v>
      </c>
      <c r="M91" s="166">
        <f t="shared" si="11"/>
        <v>22.109656235865618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233.88867355639505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10150.414022872119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126.53703680293577</v>
      </c>
      <c r="G92" s="20"/>
      <c r="H92" s="20"/>
      <c r="I92" s="20"/>
      <c r="J92" s="20">
        <v>4187.1178229669513</v>
      </c>
      <c r="K92" s="20">
        <v>5269.6620721022864</v>
      </c>
      <c r="L92" s="20">
        <v>42.842542935215633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9626.1594748073894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>
        <v>2.6651838393317338</v>
      </c>
      <c r="K93" s="20"/>
      <c r="L93" s="20"/>
      <c r="N93" s="20"/>
      <c r="O93" s="20"/>
      <c r="P93" s="20"/>
      <c r="Q93" s="20"/>
      <c r="R93" s="20">
        <v>233.88867355639505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236.55385739572679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1.5101841047039999</v>
      </c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1.5101841047039999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264.08085032843394</v>
      </c>
      <c r="K95" s="20"/>
      <c r="L95" s="20"/>
      <c r="M95">
        <v>22.109656235865618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286.19050656429954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155.67058</v>
      </c>
      <c r="AC98" s="14">
        <f t="shared" si="15"/>
        <v>155.67058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155.67058</v>
      </c>
      <c r="AC99" s="147">
        <f>SUM(B99:AB99)</f>
        <v>155.67058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44.171846381192132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44.171846381192132</v>
      </c>
      <c r="AD103" s="85"/>
      <c r="AE103" s="91"/>
      <c r="AF103" s="71"/>
    </row>
    <row r="104" spans="1:32" x14ac:dyDescent="0.3">
      <c r="A104" s="104" t="s">
        <v>132</v>
      </c>
      <c r="B104" s="95">
        <v>44.171846381192132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44.171846381192132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-185496.64868535771</v>
      </c>
      <c r="C107" s="69">
        <f>C108+C130+C149+C161</f>
        <v>94315.173707373193</v>
      </c>
      <c r="D107" s="69">
        <f>D108+D130+D149+D161</f>
        <v>32806.060040109973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-58375.414937874542</v>
      </c>
      <c r="AD107" s="192"/>
      <c r="AE107" s="91"/>
      <c r="AF107" s="69">
        <f>AF108+AF130+AF161+AF149</f>
        <v>4.257735921809866</v>
      </c>
    </row>
    <row r="108" spans="1:32" x14ac:dyDescent="0.3">
      <c r="A108" s="126" t="s">
        <v>136</v>
      </c>
      <c r="B108" s="135"/>
      <c r="C108" s="167">
        <f>C109+C119</f>
        <v>93330.165245387718</v>
      </c>
      <c r="D108" s="167">
        <f>D109+D119</f>
        <v>7339.4963448148428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100669.66159020257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76355.311984668442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76355.311984668442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72675.889191473369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72675.889191473369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1417.67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1417.67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1251.27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1251.27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520.59722399999998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520.59722399999998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149.66867999999999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149.66867999999999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340.21688919506585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340.21688919506585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16974.853260719272</v>
      </c>
      <c r="D119" s="211">
        <f>SUM(D120:D129)</f>
        <v>7339.4963448148428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24314.349605534117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10658.515426157212</v>
      </c>
      <c r="D120" s="206">
        <v>6525.059999778885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17183.575425936098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16.54</v>
      </c>
      <c r="D122" s="206">
        <v>35.659999999999997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52.199999999999996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14.03</v>
      </c>
      <c r="D123" s="206">
        <v>21.73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35.76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47.158441119999985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47.158441119999985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13.248438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13.248438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4557.4257871193204</v>
      </c>
      <c r="D127" s="206">
        <v>457.01700859061458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5014.4427957099351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1667.9351683227392</v>
      </c>
      <c r="D128" s="115">
        <v>300.02933644534335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1967.9645047680824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-188596.77113807425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-188596.77113807425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-192086.89992569663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-192086.89992569663</v>
      </c>
      <c r="AD131" s="85"/>
      <c r="AE131" s="91"/>
      <c r="AF131" s="54"/>
    </row>
    <row r="132" spans="1:32" x14ac:dyDescent="0.3">
      <c r="A132" s="128" t="s">
        <v>160</v>
      </c>
      <c r="B132" s="219">
        <v>-190309.48877778038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-190309.48877778038</v>
      </c>
      <c r="AD132" s="85"/>
      <c r="AE132" s="91"/>
      <c r="AF132" s="56"/>
    </row>
    <row r="133" spans="1:32" x14ac:dyDescent="0.3">
      <c r="A133" s="128" t="s">
        <v>161</v>
      </c>
      <c r="B133" s="219">
        <v>-1777.4111479162516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-1777.4111479162516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-9900.0446393323145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-9900.0446393323145</v>
      </c>
      <c r="AD134" s="85"/>
      <c r="AE134" s="91"/>
      <c r="AF134" s="54"/>
    </row>
    <row r="135" spans="1:32" x14ac:dyDescent="0.3">
      <c r="A135" s="128" t="s">
        <v>163</v>
      </c>
      <c r="B135" s="207">
        <v>-16379.290746332315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-16379.290746332315</v>
      </c>
      <c r="AD135" s="85"/>
      <c r="AE135" s="91"/>
      <c r="AF135" s="56"/>
    </row>
    <row r="136" spans="1:32" x14ac:dyDescent="0.3">
      <c r="A136" s="128" t="s">
        <v>164</v>
      </c>
      <c r="B136" s="207">
        <v>6479.2461069999999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6479.2461069999999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12461.257886743833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12461.257886743833</v>
      </c>
      <c r="AD137" s="85"/>
      <c r="AE137" s="91"/>
      <c r="AF137" s="54"/>
    </row>
    <row r="138" spans="1:32" x14ac:dyDescent="0.3">
      <c r="A138" s="128" t="s">
        <v>166</v>
      </c>
      <c r="B138" s="208">
        <v>-549.27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-549.27</v>
      </c>
      <c r="AD138" s="85"/>
      <c r="AE138" s="91"/>
      <c r="AF138" s="56"/>
    </row>
    <row r="139" spans="1:32" x14ac:dyDescent="0.3">
      <c r="A139" s="128" t="s">
        <v>167</v>
      </c>
      <c r="B139" s="208">
        <v>13010.527886743834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13010.527886743834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422.05179493233356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422.05179493233356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422.05179493233356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422.05179493233356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432.3442062673538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432.3442062673538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432.3442062673538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432.3442062673538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74.519539011151409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74.519539011151409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74.519539011151409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74.519539011151409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1550.01</v>
      </c>
      <c r="C149" s="199">
        <f>C150+C160</f>
        <v>985.00846198547595</v>
      </c>
      <c r="D149" s="200">
        <f>D150+D157+D158+D159+D160</f>
        <v>25466.563695295128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28001.582157280605</v>
      </c>
      <c r="AD149" s="85"/>
      <c r="AE149" s="91"/>
      <c r="AF149" s="54">
        <f>AF150+AF155+AF156+AF157+AF158+AF159+AF160</f>
        <v>4.257735921809866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862.29846198547591</v>
      </c>
      <c r="D150" s="116">
        <f>SUM(D151:D154)</f>
        <v>289.36169529512944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1151.6601572806053</v>
      </c>
      <c r="AD150" s="85"/>
      <c r="AE150" s="91"/>
      <c r="AF150" s="119">
        <f>SUM(AF151:AF153)</f>
        <v>4.257735921809866</v>
      </c>
    </row>
    <row r="151" spans="1:32" ht="21.6" x14ac:dyDescent="0.3">
      <c r="A151" s="128" t="s">
        <v>179</v>
      </c>
      <c r="B151" s="116"/>
      <c r="C151" s="116">
        <v>213.81</v>
      </c>
      <c r="D151" s="116">
        <v>76.31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290.12</v>
      </c>
      <c r="AD151" s="85"/>
      <c r="AE151" s="91"/>
      <c r="AF151" s="124">
        <v>0.70197205254326434</v>
      </c>
    </row>
    <row r="152" spans="1:32" ht="21.6" x14ac:dyDescent="0.3">
      <c r="A152" s="128" t="s">
        <v>180</v>
      </c>
      <c r="B152" s="116"/>
      <c r="C152" s="116">
        <v>620.60846198547597</v>
      </c>
      <c r="D152" s="116">
        <v>188.96169529512946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809.57015728060537</v>
      </c>
      <c r="AD152" s="85"/>
      <c r="AE152" s="91"/>
      <c r="AF152" s="124">
        <v>3.4057297742218662</v>
      </c>
    </row>
    <row r="153" spans="1:32" ht="21.6" x14ac:dyDescent="0.3">
      <c r="A153" s="128" t="s">
        <v>181</v>
      </c>
      <c r="B153" s="116"/>
      <c r="C153" s="116">
        <v>27.88</v>
      </c>
      <c r="D153" s="116">
        <v>24.09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51.97</v>
      </c>
      <c r="AD153" s="85"/>
      <c r="AE153" s="91"/>
      <c r="AF153" s="56">
        <v>0.15003409504473578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35.799999999999997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35.799999999999997</v>
      </c>
      <c r="AD155" s="85"/>
      <c r="AE155" s="91"/>
      <c r="AF155" s="56"/>
    </row>
    <row r="156" spans="1:32" x14ac:dyDescent="0.3">
      <c r="A156" s="127" t="s">
        <v>184</v>
      </c>
      <c r="B156" s="116">
        <v>1514.21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1514.21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16698.707999999999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16698.707999999999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5736.1440000000002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5736.1440000000002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2742.35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2742.35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122.71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122.71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1550.112452716533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1550.112452716533</v>
      </c>
      <c r="AD161" s="85"/>
      <c r="AE161" s="91"/>
      <c r="AF161" s="56"/>
    </row>
    <row r="162" spans="1:32" x14ac:dyDescent="0.3">
      <c r="A162" s="127" t="s">
        <v>190</v>
      </c>
      <c r="B162">
        <v>1550.112452716533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1550.112452716533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952.73820662076389</v>
      </c>
      <c r="C164" s="69">
        <f>C165+C169+C170+C173+C176</f>
        <v>40335.139678419524</v>
      </c>
      <c r="D164" s="69">
        <f>D165+D169+D170+D173+D176</f>
        <v>3122.9535175557612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44410.831402596043</v>
      </c>
      <c r="AD164" s="85"/>
      <c r="AE164" s="91"/>
      <c r="AF164" s="69">
        <f>AF165+AF169+AF170+AF173+AF176</f>
        <v>1.524151965533145</v>
      </c>
    </row>
    <row r="165" spans="1:32" ht="26.25" customHeight="1" x14ac:dyDescent="0.3">
      <c r="A165" s="112" t="s">
        <v>193</v>
      </c>
      <c r="B165" s="121"/>
      <c r="C165" s="70">
        <f>C166+C167+C168</f>
        <v>18142.281252526824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18142.281252526824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9369.0659044128788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9369.0659044128788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3772.6436654089416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3772.6436654089416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5000.5716827050046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5000.5716827050046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130.75615310000001</v>
      </c>
      <c r="D169" s="70">
        <v>92.813519400000004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223.56967250000002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952.73820662076389</v>
      </c>
      <c r="C170" s="70">
        <f>C171+C172</f>
        <v>818.43283062692115</v>
      </c>
      <c r="D170" s="70">
        <f>D171+D172</f>
        <v>180.39416417809215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1951.5652014257773</v>
      </c>
      <c r="AD170" s="85"/>
      <c r="AE170" s="91"/>
      <c r="AF170" s="129">
        <f>AF171+AF172</f>
        <v>1.524151965533145</v>
      </c>
    </row>
    <row r="171" spans="1:32" ht="21.6" x14ac:dyDescent="0.3">
      <c r="A171" s="128" t="s">
        <v>199</v>
      </c>
      <c r="B171" s="116">
        <v>20.648565453398071</v>
      </c>
      <c r="C171" s="116">
        <v>5.3505016940704385E-2</v>
      </c>
      <c r="D171" s="116">
        <v>1.6547235572310754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22.356794027569851</v>
      </c>
      <c r="AD171" s="85"/>
      <c r="AE171" s="91"/>
      <c r="AF171" s="56"/>
    </row>
    <row r="172" spans="1:32" x14ac:dyDescent="0.3">
      <c r="A172" s="128" t="s">
        <v>200</v>
      </c>
      <c r="B172" s="116">
        <v>932.08964116736581</v>
      </c>
      <c r="C172" s="95">
        <v>818.37932560998047</v>
      </c>
      <c r="D172" s="95">
        <v>178.73944062086107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1929.2084073982076</v>
      </c>
      <c r="AD172" s="85"/>
      <c r="AE172" s="91"/>
      <c r="AF172" s="56">
        <v>1.524151965533145</v>
      </c>
    </row>
    <row r="173" spans="1:32" x14ac:dyDescent="0.3">
      <c r="A173" s="126" t="s">
        <v>201</v>
      </c>
      <c r="B173" s="121"/>
      <c r="C173" s="129">
        <f>SUM(C174:C175)</f>
        <v>21243.669442165778</v>
      </c>
      <c r="D173" s="129">
        <f>SUM(D174:D175)</f>
        <v>2849.745833977669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24093.415276143445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4575.1562075198781</v>
      </c>
      <c r="D174" s="95">
        <v>2849.745833977669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7424.9020414975475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16668.5132346459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16668.5132346459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310682.77387392719</v>
      </c>
      <c r="C177" s="11">
        <f t="shared" si="20"/>
        <v>168300.24941899942</v>
      </c>
      <c r="D177" s="11">
        <f t="shared" si="20"/>
        <v>40108.018199022968</v>
      </c>
      <c r="E177" s="11">
        <f t="shared" si="20"/>
        <v>1699.6373411256759</v>
      </c>
      <c r="F177" s="11">
        <f t="shared" si="20"/>
        <v>126.53703680293577</v>
      </c>
      <c r="G177" s="11">
        <f t="shared" si="20"/>
        <v>0</v>
      </c>
      <c r="H177" s="11">
        <f t="shared" si="20"/>
        <v>1.5101841047039999</v>
      </c>
      <c r="I177" s="11">
        <f t="shared" si="20"/>
        <v>0</v>
      </c>
      <c r="J177" s="11">
        <f t="shared" si="20"/>
        <v>4453.8638571347174</v>
      </c>
      <c r="K177" s="11">
        <f t="shared" si="20"/>
        <v>5269.6620721022864</v>
      </c>
      <c r="L177" s="11">
        <f t="shared" si="20"/>
        <v>42.842542935215633</v>
      </c>
      <c r="M177" s="11">
        <f>M164+M107+M54+M9</f>
        <v>22.109656235865618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233.88867355639505</v>
      </c>
      <c r="S177" s="11">
        <f t="shared" si="21"/>
        <v>0</v>
      </c>
      <c r="T177" s="11">
        <f t="shared" si="21"/>
        <v>9.9611296256250014E-4</v>
      </c>
      <c r="U177" s="11">
        <f t="shared" si="21"/>
        <v>1.170616651425</v>
      </c>
      <c r="V177" s="11">
        <f t="shared" si="21"/>
        <v>0.65328531075000007</v>
      </c>
      <c r="W177" s="11">
        <f t="shared" si="21"/>
        <v>0.13095133481250001</v>
      </c>
      <c r="X177" s="11">
        <f t="shared" si="21"/>
        <v>1.4713633125000003E-6</v>
      </c>
      <c r="Y177" s="11">
        <f t="shared" si="21"/>
        <v>4.6789353337500006E-2</v>
      </c>
      <c r="Z177" s="11">
        <f t="shared" si="21"/>
        <v>9.8090887500000011E-7</v>
      </c>
      <c r="AA177" s="11">
        <f t="shared" si="21"/>
        <v>1.1844474665625</v>
      </c>
      <c r="AB177" s="11">
        <f t="shared" si="21"/>
        <v>156.2468639640625</v>
      </c>
      <c r="AC177" s="11">
        <f t="shared" si="21"/>
        <v>531100.52680859366</v>
      </c>
      <c r="AD177" s="85"/>
      <c r="AE177" s="91"/>
      <c r="AF177" s="63">
        <f>AF164+AF107+AF54+AF9</f>
        <v>76.173467076812955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3330.5304257512726</v>
      </c>
      <c r="C179" s="142">
        <v>0.64213689980858091</v>
      </c>
      <c r="D179" s="142">
        <v>24.309468349896278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3355.4820310009773</v>
      </c>
      <c r="AD179" s="85"/>
      <c r="AE179" s="91"/>
      <c r="AF179" s="67"/>
    </row>
    <row r="180" spans="1:32" x14ac:dyDescent="0.3">
      <c r="A180" s="38" t="s">
        <v>26</v>
      </c>
      <c r="B180" s="19">
        <v>3330.5304257512726</v>
      </c>
      <c r="C180" s="20">
        <v>0.64213689980858091</v>
      </c>
      <c r="D180" s="20">
        <v>24.309468349896278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3355.4820310009773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27404.194105958995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27404.194105958995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Y185" s="73"/>
    </row>
    <row r="186" spans="1:32" x14ac:dyDescent="0.3">
      <c r="A186" s="47"/>
      <c r="X186"/>
      <c r="Y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188"/>
  <sheetViews>
    <sheetView zoomScaleNormal="100" workbookViewId="0">
      <pane xSplit="1" ySplit="9" topLeftCell="B10" activePane="bottomRight" state="frozen"/>
      <selection activeCell="E11" sqref="E11"/>
      <selection pane="topRight" activeCell="E11" sqref="E11"/>
      <selection pane="bottomLeft" activeCell="E11" sqref="E11"/>
      <selection pane="bottomRight" activeCell="J19" sqref="J19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5.6640625" bestFit="1" customWidth="1"/>
    <col min="24" max="24" width="4.44140625" style="73" bestFit="1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2011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331790.51368163736</v>
      </c>
      <c r="C8" s="11">
        <f t="shared" si="0"/>
        <v>168480.16224167901</v>
      </c>
      <c r="D8" s="11">
        <f t="shared" si="0"/>
        <v>40920.947780856062</v>
      </c>
      <c r="E8" s="11">
        <f t="shared" si="0"/>
        <v>1439.3534412082363</v>
      </c>
      <c r="F8" s="11">
        <f t="shared" si="0"/>
        <v>181.99126577140493</v>
      </c>
      <c r="G8" s="11">
        <f t="shared" si="0"/>
        <v>0</v>
      </c>
      <c r="H8" s="11">
        <f t="shared" si="0"/>
        <v>2.6924167405158403</v>
      </c>
      <c r="I8" s="11">
        <f t="shared" si="0"/>
        <v>0</v>
      </c>
      <c r="J8" s="11">
        <f t="shared" si="0"/>
        <v>4824.9927070131089</v>
      </c>
      <c r="K8" s="11">
        <f t="shared" si="0"/>
        <v>5649.109178584702</v>
      </c>
      <c r="L8" s="11">
        <f t="shared" si="0"/>
        <v>53.386403158964157</v>
      </c>
      <c r="M8" s="11">
        <f t="shared" si="0"/>
        <v>29.163521844555639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231.82244858861301</v>
      </c>
      <c r="S8" s="11">
        <f t="shared" si="0"/>
        <v>232.09596425029056</v>
      </c>
      <c r="T8" s="11">
        <f t="shared" si="0"/>
        <v>1.029655308375E-3</v>
      </c>
      <c r="U8" s="11">
        <f t="shared" si="0"/>
        <v>16.547459033187781</v>
      </c>
      <c r="V8" s="11">
        <f t="shared" si="0"/>
        <v>1.7024051432018967</v>
      </c>
      <c r="W8" s="11">
        <f t="shared" si="0"/>
        <v>0.135360889875</v>
      </c>
      <c r="X8" s="11">
        <f t="shared" si="0"/>
        <v>1.520908875E-6</v>
      </c>
      <c r="Y8" s="11">
        <f t="shared" si="0"/>
        <v>4.8364902224999999E-2</v>
      </c>
      <c r="Z8" s="237">
        <f t="shared" si="0"/>
        <v>1.01393925E-6</v>
      </c>
      <c r="AA8" s="11">
        <f t="shared" si="0"/>
        <v>1.2243316443749999</v>
      </c>
      <c r="AB8" s="11">
        <f t="shared" si="0"/>
        <v>161.51529197604165</v>
      </c>
      <c r="AC8" s="11">
        <f>SUM(B8:AB8)</f>
        <v>554017.40529711195</v>
      </c>
      <c r="AD8" s="12">
        <f>AC9+AC54+AC108+AC149+AC164</f>
        <v>735752.7654599637</v>
      </c>
      <c r="AE8" s="77"/>
      <c r="AF8" s="12">
        <f>AF9+AF54+AF107+AF164</f>
        <v>78.607077595673132</v>
      </c>
    </row>
    <row r="9" spans="1:32" x14ac:dyDescent="0.3">
      <c r="A9" s="103" t="s">
        <v>82</v>
      </c>
      <c r="B9" s="69">
        <f>B10+B39</f>
        <v>462535.47492283006</v>
      </c>
      <c r="C9" s="69">
        <f>C10+C39</f>
        <v>29086.934582367379</v>
      </c>
      <c r="D9" s="69">
        <f>D10+D39</f>
        <v>3442.7352699261392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495065.14477512363</v>
      </c>
      <c r="AD9" s="85"/>
      <c r="AE9" s="91"/>
      <c r="AF9" s="151">
        <f>AF10+AF39</f>
        <v>67.193032628942802</v>
      </c>
    </row>
    <row r="10" spans="1:32" x14ac:dyDescent="0.3">
      <c r="A10" s="96" t="s">
        <v>43</v>
      </c>
      <c r="B10" s="129">
        <f>B11+B15+B29+B35</f>
        <v>445559.92636111728</v>
      </c>
      <c r="C10" s="129">
        <f>C11+C15+C29+C35</f>
        <v>2968.0324676677274</v>
      </c>
      <c r="D10" s="129">
        <f>D11+D15+D29+D35</f>
        <v>3417.0736132054708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451945.03244199051</v>
      </c>
      <c r="AD10" s="85"/>
      <c r="AE10" s="91"/>
      <c r="AF10" s="129">
        <f>AF11+AF15+AF29+AF35</f>
        <v>61.39871734135</v>
      </c>
    </row>
    <row r="11" spans="1:32" x14ac:dyDescent="0.3">
      <c r="A11" s="97" t="s">
        <v>44</v>
      </c>
      <c r="B11" s="129">
        <f>B12+B13+B14</f>
        <v>186384.03689668735</v>
      </c>
      <c r="C11" s="129">
        <f>C12+C13+C14</f>
        <v>146.32047128660307</v>
      </c>
      <c r="D11" s="129">
        <f>D12+D13+D14</f>
        <v>315.0631116891397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186845.42047966309</v>
      </c>
      <c r="AD11" s="85"/>
      <c r="AE11" s="91"/>
      <c r="AF11" s="129">
        <f>SUM(AF12:AF14)</f>
        <v>10.60270253357624</v>
      </c>
    </row>
    <row r="12" spans="1:32" x14ac:dyDescent="0.3">
      <c r="A12" s="98" t="s">
        <v>45</v>
      </c>
      <c r="B12" s="116">
        <v>146397.69143912001</v>
      </c>
      <c r="C12" s="116">
        <v>122.23556757439175</v>
      </c>
      <c r="D12" s="116">
        <v>283.15644963963973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146803.08345633405</v>
      </c>
      <c r="AD12" s="85"/>
      <c r="AE12" s="91"/>
      <c r="AF12" s="116">
        <v>8.9367134722688313</v>
      </c>
    </row>
    <row r="13" spans="1:32" x14ac:dyDescent="0.3">
      <c r="A13" s="98" t="s">
        <v>46</v>
      </c>
      <c r="B13" s="116">
        <v>13473.461159890569</v>
      </c>
      <c r="C13" s="116">
        <v>9.8343989375755925</v>
      </c>
      <c r="D13" s="116">
        <v>15.080024902348329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13498.375583730493</v>
      </c>
      <c r="AD13" s="85"/>
      <c r="AE13" s="91"/>
      <c r="AF13" s="56">
        <v>1.3784611438285324</v>
      </c>
    </row>
    <row r="14" spans="1:32" ht="21.6" x14ac:dyDescent="0.3">
      <c r="A14" s="98" t="s">
        <v>47</v>
      </c>
      <c r="B14" s="116">
        <v>26512.884297676759</v>
      </c>
      <c r="C14" s="116">
        <v>14.250504774635711</v>
      </c>
      <c r="D14" s="116">
        <v>16.826637147151668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26543.961439598545</v>
      </c>
      <c r="AD14" s="85"/>
      <c r="AE14" s="91"/>
      <c r="AF14" s="56">
        <v>0.28752791747887529</v>
      </c>
    </row>
    <row r="15" spans="1:32" x14ac:dyDescent="0.3">
      <c r="A15" s="97" t="s">
        <v>48</v>
      </c>
      <c r="B15" s="129">
        <f>SUM(B16:B28)</f>
        <v>61562.24253429602</v>
      </c>
      <c r="C15" s="129">
        <f>SUM(C16:C28)</f>
        <v>113.19455206009268</v>
      </c>
      <c r="D15" s="129">
        <f>SUM(D16:D28)</f>
        <v>156.0455889461918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61831.482675302301</v>
      </c>
      <c r="AD15" s="85"/>
      <c r="AE15" s="91"/>
      <c r="AF15" s="129">
        <f>SUM(AF16:AF28)</f>
        <v>0.90289763587064187</v>
      </c>
    </row>
    <row r="16" spans="1:32" x14ac:dyDescent="0.3">
      <c r="A16" s="98" t="s">
        <v>49</v>
      </c>
      <c r="B16" s="115">
        <v>2766.6595086824245</v>
      </c>
      <c r="C16" s="115">
        <v>1.5853394899999997</v>
      </c>
      <c r="D16" s="115">
        <v>1.9223510352499997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2770.1671992076745</v>
      </c>
      <c r="AD16" s="85"/>
      <c r="AE16" s="91"/>
      <c r="AF16" s="56">
        <v>2.6191283106000125E-2</v>
      </c>
    </row>
    <row r="17" spans="1:32" x14ac:dyDescent="0.3">
      <c r="A17" s="98" t="s">
        <v>50</v>
      </c>
      <c r="B17" s="116">
        <v>1949.8699737384402</v>
      </c>
      <c r="C17" s="116">
        <v>1.590492456</v>
      </c>
      <c r="D17" s="116">
        <v>2.6060466494999996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1954.0665128439402</v>
      </c>
      <c r="AD17" s="85"/>
      <c r="AE17" s="91"/>
      <c r="AF17" s="56">
        <v>1.5016406828839873E-2</v>
      </c>
    </row>
    <row r="18" spans="1:32" x14ac:dyDescent="0.3">
      <c r="A18" s="98" t="s">
        <v>51</v>
      </c>
      <c r="B18" s="116">
        <v>10021.362589123579</v>
      </c>
      <c r="C18" s="116">
        <v>5.3839192119999995</v>
      </c>
      <c r="D18" s="116">
        <v>6.0122752945000002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10032.758783630079</v>
      </c>
      <c r="AD18" s="85"/>
      <c r="AE18" s="91"/>
      <c r="AF18" s="56">
        <v>5.4848995621546506E-2</v>
      </c>
    </row>
    <row r="19" spans="1:32" x14ac:dyDescent="0.3">
      <c r="A19" s="98" t="s">
        <v>52</v>
      </c>
      <c r="B19" s="116">
        <v>2059.2808964894998</v>
      </c>
      <c r="C19" s="116">
        <v>1.3165466720000001</v>
      </c>
      <c r="D19" s="116">
        <v>1.798565918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2062.3960090794999</v>
      </c>
      <c r="AD19" s="85"/>
      <c r="AE19" s="91"/>
      <c r="AF19" s="56">
        <v>2.9703615714683596E-2</v>
      </c>
    </row>
    <row r="20" spans="1:32" x14ac:dyDescent="0.3">
      <c r="A20" s="98" t="s">
        <v>53</v>
      </c>
      <c r="B20" s="116">
        <v>1637.1927616033699</v>
      </c>
      <c r="C20" s="116">
        <v>35.270056388</v>
      </c>
      <c r="D20" s="116">
        <v>45.105259098499992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1717.56807708987</v>
      </c>
      <c r="AD20" s="85"/>
      <c r="AE20" s="91"/>
      <c r="AF20" s="56">
        <v>0.48389454032973578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288.70619692551003</v>
      </c>
      <c r="C22" s="116">
        <v>0.17372846400000003</v>
      </c>
      <c r="D22" s="116">
        <v>0.22221267600000003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289.10213806551008</v>
      </c>
      <c r="AD22" s="85"/>
      <c r="AE22" s="91"/>
      <c r="AF22" s="56">
        <v>8.7286869741464508E-4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9464.9037758556569</v>
      </c>
      <c r="C24" s="116">
        <v>10.174287034092675</v>
      </c>
      <c r="D24" s="116">
        <v>17.412227320941817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9492.4902902106915</v>
      </c>
      <c r="AD24" s="85"/>
      <c r="AE24" s="91"/>
      <c r="AF24" s="56">
        <v>5.866805003523845E-2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720.91002034592998</v>
      </c>
      <c r="C26" s="116">
        <v>0.83123955599999999</v>
      </c>
      <c r="D26" s="116">
        <v>1.5734177309999999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723.31467763292994</v>
      </c>
      <c r="AD26" s="85"/>
      <c r="AE26" s="91"/>
      <c r="AF26" s="56">
        <v>3.1944902346998675E-3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32653.356811531605</v>
      </c>
      <c r="C28" s="116">
        <v>56.868942787999998</v>
      </c>
      <c r="D28" s="116">
        <v>79.393233222499987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32789.618987542104</v>
      </c>
      <c r="AD28" s="85"/>
      <c r="AE28" s="91"/>
      <c r="AF28" s="56">
        <v>0.23050738530248302</v>
      </c>
    </row>
    <row r="29" spans="1:32" x14ac:dyDescent="0.3">
      <c r="A29" s="97" t="s">
        <v>62</v>
      </c>
      <c r="B29" s="129">
        <f>SUM(B30:B34)</f>
        <v>164045.97990434387</v>
      </c>
      <c r="C29" s="129">
        <f>SUM(C30:C34)</f>
        <v>453.71037274103151</v>
      </c>
      <c r="D29" s="129">
        <f>SUM(D30:D34)</f>
        <v>2643.8824314816393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167143.57270856653</v>
      </c>
      <c r="AD29" s="85"/>
      <c r="AE29" s="91"/>
      <c r="AF29" s="129">
        <f>SUM(AF30:AF34)</f>
        <v>16.223188347097082</v>
      </c>
    </row>
    <row r="30" spans="1:32" x14ac:dyDescent="0.3">
      <c r="A30" s="98" t="s">
        <v>63</v>
      </c>
      <c r="B30" s="116">
        <v>4788.5468406061345</v>
      </c>
      <c r="C30" s="95">
        <v>0.92324807411926413</v>
      </c>
      <c r="D30" s="116">
        <v>34.951534234515002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4824.4216229147687</v>
      </c>
      <c r="AD30" s="85"/>
      <c r="AE30" s="91"/>
      <c r="AF30" s="56">
        <v>6.7789226790827772E-2</v>
      </c>
    </row>
    <row r="31" spans="1:32" x14ac:dyDescent="0.3">
      <c r="A31" s="98" t="s">
        <v>64</v>
      </c>
      <c r="B31" s="116">
        <v>154561.60896949182</v>
      </c>
      <c r="C31" s="116">
        <v>442.46237919391228</v>
      </c>
      <c r="D31" s="116">
        <v>2373.3016573521245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157377.37300603787</v>
      </c>
      <c r="AD31" s="85"/>
      <c r="AE31" s="91"/>
      <c r="AF31" s="56">
        <v>16.011139913894706</v>
      </c>
    </row>
    <row r="32" spans="1:32" x14ac:dyDescent="0.3">
      <c r="A32" s="98" t="s">
        <v>65</v>
      </c>
      <c r="B32" s="116">
        <v>2082.9044126164499</v>
      </c>
      <c r="C32" s="116">
        <v>3.3223189370000004</v>
      </c>
      <c r="D32" s="116">
        <v>216.69410691500002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2302.9208384684498</v>
      </c>
      <c r="AD32" s="85"/>
      <c r="AE32" s="91"/>
      <c r="AF32" s="56">
        <v>4.9115000289659698E-2</v>
      </c>
    </row>
    <row r="33" spans="1:32" x14ac:dyDescent="0.3">
      <c r="A33" s="98" t="s">
        <v>66</v>
      </c>
      <c r="B33" s="116">
        <v>2612.9196816294598</v>
      </c>
      <c r="C33" s="116">
        <v>7.0024265359999998</v>
      </c>
      <c r="D33" s="116">
        <v>18.935132980000002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2638.8572411454597</v>
      </c>
      <c r="AD33" s="85"/>
      <c r="AE33" s="91"/>
      <c r="AF33" s="56">
        <v>9.514420612188873E-2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33567.667025790055</v>
      </c>
      <c r="C35" s="129">
        <f>SUM(C36:C38)</f>
        <v>2254.80707158</v>
      </c>
      <c r="D35" s="129">
        <f>SUM(D36:D38)</f>
        <v>302.08248108850006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36124.556578458556</v>
      </c>
      <c r="AD35" s="85"/>
      <c r="AE35" s="91"/>
      <c r="AF35" s="129">
        <f>SUM(AF36:AF38)</f>
        <v>33.669928824806036</v>
      </c>
    </row>
    <row r="36" spans="1:32" x14ac:dyDescent="0.3">
      <c r="A36" s="98" t="s">
        <v>69</v>
      </c>
      <c r="B36" s="116">
        <v>5047.4679588265199</v>
      </c>
      <c r="C36" s="116">
        <v>11.52469024</v>
      </c>
      <c r="D36" s="116">
        <v>2.6243997280000002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5061.6170487945201</v>
      </c>
      <c r="AD36" s="85"/>
      <c r="AE36" s="91"/>
      <c r="AF36" s="56">
        <v>2.4187930758944161</v>
      </c>
    </row>
    <row r="37" spans="1:32" x14ac:dyDescent="0.3">
      <c r="A37" s="98" t="s">
        <v>70</v>
      </c>
      <c r="B37" s="116">
        <v>20155.115059634547</v>
      </c>
      <c r="C37" s="116">
        <v>2211.92882134</v>
      </c>
      <c r="D37" s="116">
        <v>282.03747585050007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22649.081356825045</v>
      </c>
      <c r="AD37" s="85"/>
      <c r="AE37" s="91"/>
      <c r="AF37" s="56">
        <v>30.924022593761702</v>
      </c>
    </row>
    <row r="38" spans="1:32" x14ac:dyDescent="0.3">
      <c r="A38" s="98" t="s">
        <v>71</v>
      </c>
      <c r="B38" s="116">
        <v>8365.0840073289892</v>
      </c>
      <c r="C38" s="116">
        <v>31.353560000000002</v>
      </c>
      <c r="D38" s="116">
        <v>17.420605509999998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8413.858172838989</v>
      </c>
      <c r="AD38" s="85"/>
      <c r="AE38" s="91"/>
      <c r="AF38" s="56">
        <v>0.32711315514991413</v>
      </c>
    </row>
    <row r="39" spans="1:32" ht="21.6" x14ac:dyDescent="0.3">
      <c r="A39" s="99" t="s">
        <v>72</v>
      </c>
      <c r="B39" s="129">
        <f>B40+B45</f>
        <v>16975.548561712789</v>
      </c>
      <c r="C39" s="129">
        <f>C40+C45</f>
        <v>26118.902114699653</v>
      </c>
      <c r="D39" s="129">
        <f>D40+D45</f>
        <v>25.661656720668152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43120.112333133104</v>
      </c>
      <c r="AD39" s="85"/>
      <c r="AE39" s="91"/>
      <c r="AF39" s="129">
        <f>AF40+AF45</f>
        <v>5.7943152875928057</v>
      </c>
    </row>
    <row r="40" spans="1:32" x14ac:dyDescent="0.3">
      <c r="A40" s="97" t="s">
        <v>73</v>
      </c>
      <c r="B40" s="129">
        <f>B41+B44</f>
        <v>143.0514625472</v>
      </c>
      <c r="C40" s="129">
        <f>C41+C44</f>
        <v>5031.5423388159998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5174.5938013631994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143.0514625472</v>
      </c>
      <c r="C41" s="114">
        <v>5031.5423388159998</v>
      </c>
      <c r="D41" s="114"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5174.5938013631994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136.235721888</v>
      </c>
      <c r="C42" s="116">
        <v>4826.2282538399995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4962.4639757279992</v>
      </c>
      <c r="AD42" s="85"/>
      <c r="AE42" s="91"/>
      <c r="AF42" s="56"/>
    </row>
    <row r="43" spans="1:32" x14ac:dyDescent="0.3">
      <c r="A43" s="101" t="s">
        <v>76</v>
      </c>
      <c r="B43" s="116">
        <v>6.8157406592000003</v>
      </c>
      <c r="C43" s="116">
        <v>205.31408497600003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212.12982563520004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16832.49709916559</v>
      </c>
      <c r="C45" s="129">
        <f t="shared" ref="C45:D45" si="2">C46+C50</f>
        <v>21087.359775883651</v>
      </c>
      <c r="D45" s="129">
        <f t="shared" si="2"/>
        <v>25.661656720668152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37945.518531769907</v>
      </c>
      <c r="AD45" s="85"/>
      <c r="AE45" s="91"/>
      <c r="AF45" s="53">
        <f>SUM(AF46:AF53)</f>
        <v>5.7943152875928057</v>
      </c>
    </row>
    <row r="46" spans="1:32" x14ac:dyDescent="0.3">
      <c r="A46" s="98" t="s">
        <v>79</v>
      </c>
      <c r="B46" s="116">
        <v>14417.147804785211</v>
      </c>
      <c r="C46" s="116">
        <v>14124.056160371147</v>
      </c>
      <c r="D46" s="116">
        <v>25.548947761421143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28566.752912917778</v>
      </c>
      <c r="AD46" s="85"/>
      <c r="AE46" s="91"/>
      <c r="AF46" s="56"/>
    </row>
    <row r="47" spans="1:32" x14ac:dyDescent="0.3">
      <c r="A47" s="239" t="s">
        <v>206</v>
      </c>
      <c r="B47" s="119">
        <v>5667.3246676450844</v>
      </c>
      <c r="C47" s="119">
        <v>6061.0472206294262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11728.371888274511</v>
      </c>
      <c r="AD47" s="85"/>
      <c r="AE47" s="91"/>
      <c r="AF47" s="64"/>
    </row>
    <row r="48" spans="1:32" x14ac:dyDescent="0.3">
      <c r="A48" s="239" t="s">
        <v>207</v>
      </c>
      <c r="B48" s="119">
        <v>8705.2484893418023</v>
      </c>
      <c r="C48" s="119">
        <v>7929.6474287040201</v>
      </c>
      <c r="D48" s="119">
        <v>25.548947761421143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16660.444865807243</v>
      </c>
      <c r="AD48" s="85"/>
      <c r="AE48" s="91"/>
      <c r="AF48" s="64">
        <v>5.7943152875928057</v>
      </c>
    </row>
    <row r="49" spans="1:32" x14ac:dyDescent="0.3">
      <c r="A49" s="239" t="s">
        <v>208</v>
      </c>
      <c r="B49" s="119">
        <v>44.574647798322239</v>
      </c>
      <c r="C49" s="119">
        <v>133.36151103770018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177.93615883602243</v>
      </c>
      <c r="AD49" s="85"/>
      <c r="AE49" s="91"/>
      <c r="AF49" s="64"/>
    </row>
    <row r="50" spans="1:32" x14ac:dyDescent="0.3">
      <c r="A50" s="102" t="s">
        <v>80</v>
      </c>
      <c r="B50" s="117">
        <v>2415.3492943803781</v>
      </c>
      <c r="C50" s="117">
        <v>6963.3036155125046</v>
      </c>
      <c r="D50" s="117">
        <v>0.11270895924700801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9378.7656188521287</v>
      </c>
      <c r="AD50" s="85"/>
      <c r="AE50" s="91"/>
      <c r="AF50" s="64"/>
    </row>
    <row r="51" spans="1:32" x14ac:dyDescent="0.3">
      <c r="A51" s="239" t="s">
        <v>209</v>
      </c>
      <c r="B51" s="119">
        <v>2244.5010114011552</v>
      </c>
      <c r="C51" s="119">
        <v>2814.5145205703679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5059.0155319715232</v>
      </c>
      <c r="AD51" s="85"/>
      <c r="AE51" s="91"/>
      <c r="AF51" s="65"/>
    </row>
    <row r="52" spans="1:32" x14ac:dyDescent="0.3">
      <c r="A52" s="239" t="s">
        <v>210</v>
      </c>
      <c r="B52" s="119">
        <v>164.95064183814989</v>
      </c>
      <c r="C52" s="119">
        <v>3.0786098592826714</v>
      </c>
      <c r="D52" s="119">
        <v>0.11270895924700801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168.14196065667957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5.8976411410733096</v>
      </c>
      <c r="C53" s="119">
        <v>4145.7104850828546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4151.6081262239277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48310.847526665166</v>
      </c>
      <c r="C54" s="69">
        <f>C55+C61+C72+C80+C85+C91+C98+C103</f>
        <v>220.85930156153793</v>
      </c>
      <c r="D54" s="69">
        <f>D55+D61+D72+D80+D85+D91+D98+D103</f>
        <v>702.35601042013127</v>
      </c>
      <c r="E54" s="144">
        <f t="shared" ref="E54:M54" si="4">E55+E61+E72+E80+E85+E91+E98+E103</f>
        <v>1439.3534412082363</v>
      </c>
      <c r="F54" s="144">
        <f t="shared" si="4"/>
        <v>181.99126577140493</v>
      </c>
      <c r="G54" s="144">
        <f t="shared" si="4"/>
        <v>0</v>
      </c>
      <c r="H54" s="144">
        <f t="shared" si="4"/>
        <v>2.6924167405158403</v>
      </c>
      <c r="I54" s="144">
        <f t="shared" si="4"/>
        <v>0</v>
      </c>
      <c r="J54" s="144">
        <f t="shared" si="4"/>
        <v>4824.9927070131089</v>
      </c>
      <c r="K54" s="144">
        <f t="shared" si="4"/>
        <v>5649.109178584702</v>
      </c>
      <c r="L54" s="144">
        <f t="shared" si="4"/>
        <v>53.386403158964157</v>
      </c>
      <c r="M54" s="144">
        <f t="shared" si="4"/>
        <v>29.163521844555639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231.82244858861301</v>
      </c>
      <c r="S54" s="144">
        <f t="shared" si="5"/>
        <v>232.09596425029056</v>
      </c>
      <c r="T54" s="144">
        <f t="shared" si="5"/>
        <v>1.029655308375E-3</v>
      </c>
      <c r="U54" s="144">
        <f t="shared" si="5"/>
        <v>16.547459033187781</v>
      </c>
      <c r="V54" s="144">
        <f t="shared" si="5"/>
        <v>1.7024051432018967</v>
      </c>
      <c r="W54" s="144">
        <f t="shared" si="5"/>
        <v>0.135360889875</v>
      </c>
      <c r="X54" s="144">
        <f t="shared" ref="X54:AC54" si="6">X55+X61+X72+X80+X85+X91+X98+X103</f>
        <v>1.520908875E-6</v>
      </c>
      <c r="Y54" s="144">
        <f t="shared" si="6"/>
        <v>4.8364902224999999E-2</v>
      </c>
      <c r="Z54" s="144">
        <f t="shared" si="6"/>
        <v>1.01393925E-6</v>
      </c>
      <c r="AA54" s="144">
        <f t="shared" si="6"/>
        <v>1.2243316443749999</v>
      </c>
      <c r="AB54" s="144">
        <f t="shared" si="6"/>
        <v>161.51529197604165</v>
      </c>
      <c r="AC54" s="171">
        <f t="shared" si="6"/>
        <v>62059.844431586287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26173.186152819217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26173.186152819217</v>
      </c>
      <c r="AD55" s="85"/>
      <c r="AE55" s="91"/>
      <c r="AF55" s="129"/>
    </row>
    <row r="56" spans="1:32" x14ac:dyDescent="0.3">
      <c r="A56" s="104" t="s">
        <v>84</v>
      </c>
      <c r="B56" s="116">
        <v>17667.595076567999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17667.595076567999</v>
      </c>
      <c r="AD56" s="85"/>
      <c r="AE56" s="91"/>
      <c r="AF56" s="56"/>
    </row>
    <row r="57" spans="1:32" x14ac:dyDescent="0.3">
      <c r="A57" s="105" t="s">
        <v>85</v>
      </c>
      <c r="B57" s="116">
        <v>3185.8808064420641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3185.8808064420641</v>
      </c>
      <c r="AD57" s="85"/>
      <c r="AE57" s="91"/>
      <c r="AF57" s="56"/>
    </row>
    <row r="58" spans="1:32" x14ac:dyDescent="0.3">
      <c r="A58" s="105" t="s">
        <v>86</v>
      </c>
      <c r="B58" s="116">
        <v>630.1037079629416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630.1037079629416</v>
      </c>
      <c r="AD58" s="85"/>
      <c r="AE58" s="91"/>
      <c r="AF58" s="56"/>
    </row>
    <row r="59" spans="1:32" x14ac:dyDescent="0.3">
      <c r="A59" s="105" t="s">
        <v>87</v>
      </c>
      <c r="B59" s="116">
        <v>4689.6065618462144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4689.6065618462144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3131.7225561694513</v>
      </c>
      <c r="C61" s="129">
        <f>SUM(C62:C71)</f>
        <v>216.87174820153794</v>
      </c>
      <c r="D61" s="129">
        <f>SUM(D62:D71)</f>
        <v>702.22032000000002</v>
      </c>
      <c r="E61" s="14">
        <f>SUM(E62:E71)</f>
        <v>1439.0391200407362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5489.8537444117255</v>
      </c>
      <c r="AD61" s="85"/>
      <c r="AE61" s="91"/>
      <c r="AF61" s="129"/>
    </row>
    <row r="62" spans="1:32" x14ac:dyDescent="0.3">
      <c r="A62" s="104" t="s">
        <v>90</v>
      </c>
      <c r="B62" s="116">
        <v>1039.5528458471799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1039.5528458471799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508.005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508.005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194.21531999999999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194.21531999999999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190.01066000000003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190.01066000000003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1862.1390503222713</v>
      </c>
      <c r="C69" s="95">
        <v>216.87174820153794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2079.0107985238092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1439.0391200407362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1439.0391200407362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18817.123819999997</v>
      </c>
      <c r="C72" s="129">
        <f>SUM(C73:C79)</f>
        <v>3.9875533600000006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18821.111373359996</v>
      </c>
      <c r="AD72" s="85"/>
      <c r="AE72" s="91"/>
      <c r="AF72" s="129"/>
    </row>
    <row r="73" spans="1:32" x14ac:dyDescent="0.3">
      <c r="A73" s="104" t="s">
        <v>101</v>
      </c>
      <c r="B73" s="221">
        <v>18419.169539999999</v>
      </c>
      <c r="C73" s="95">
        <v>3.9875533600000006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18423.157093359998</v>
      </c>
      <c r="AD73" s="85"/>
      <c r="AE73" s="91"/>
      <c r="AF73" s="56"/>
    </row>
    <row r="74" spans="1:32" x14ac:dyDescent="0.3">
      <c r="A74" s="104" t="s">
        <v>102</v>
      </c>
      <c r="B74" s="116">
        <v>290.45509999999996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290.45509999999996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107.49918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107.49918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143.60344235551599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143.60344235551599</v>
      </c>
      <c r="AD80" s="85"/>
      <c r="AE80" s="91"/>
      <c r="AF80" s="70"/>
    </row>
    <row r="81" spans="1:32" x14ac:dyDescent="0.3">
      <c r="A81" s="104" t="s">
        <v>109</v>
      </c>
      <c r="B81" s="95">
        <v>120.436046250388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120.436046250388</v>
      </c>
      <c r="AD81" s="85"/>
      <c r="AE81" s="91"/>
      <c r="AF81" s="56"/>
    </row>
    <row r="82" spans="1:32" x14ac:dyDescent="0.3">
      <c r="A82" s="104" t="s">
        <v>110</v>
      </c>
      <c r="B82" s="119">
        <v>23.167396105128006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23.167396105128006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0.13569042013125002</v>
      </c>
      <c r="E85" s="166">
        <f t="shared" si="9"/>
        <v>0.31432116750000005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1.029655308375E-3</v>
      </c>
      <c r="U85" s="166">
        <f t="shared" si="10"/>
        <v>16.547459033187781</v>
      </c>
      <c r="V85" s="166">
        <f t="shared" si="10"/>
        <v>1.7024051432018967</v>
      </c>
      <c r="W85" s="166">
        <f t="shared" si="10"/>
        <v>0.135360889875</v>
      </c>
      <c r="X85" s="166">
        <f t="shared" si="10"/>
        <v>1.520908875E-6</v>
      </c>
      <c r="Y85" s="166">
        <f t="shared" si="10"/>
        <v>4.8364902224999999E-2</v>
      </c>
      <c r="Z85" s="236">
        <f t="shared" si="10"/>
        <v>1.01393925E-6</v>
      </c>
      <c r="AA85" s="166">
        <f t="shared" si="10"/>
        <v>1.2243316443749999</v>
      </c>
      <c r="AB85" s="164">
        <f t="shared" si="10"/>
        <v>0.59568930937500009</v>
      </c>
      <c r="AC85" s="14">
        <f t="shared" si="10"/>
        <v>20.704654700027429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0.13569042013125002</v>
      </c>
      <c r="E86" s="147">
        <v>0.31432116750000005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1.029655308375E-3</v>
      </c>
      <c r="U86" s="60">
        <v>1.2100351009499999</v>
      </c>
      <c r="V86" s="60">
        <v>0.67528354050000006</v>
      </c>
      <c r="W86" s="60">
        <v>0.135360889875</v>
      </c>
      <c r="X86" s="60">
        <v>1.520908875E-6</v>
      </c>
      <c r="Y86" s="60">
        <v>4.8364902224999999E-2</v>
      </c>
      <c r="Z86" s="233">
        <v>1.01393925E-6</v>
      </c>
      <c r="AA86" s="60">
        <v>1.2243316443749999</v>
      </c>
      <c r="AB86" s="60">
        <v>0.59568930937500009</v>
      </c>
      <c r="AC86" s="147">
        <f>SUM(B86:AB86)</f>
        <v>4.3401091650877497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15.337423932237781</v>
      </c>
      <c r="V88" s="23">
        <v>1.0271216027018968</v>
      </c>
      <c r="X88"/>
      <c r="Z88" s="73"/>
      <c r="AB88" s="23"/>
      <c r="AC88" s="147">
        <f>SUM(B88:AB88)</f>
        <v>16.36454553493968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181.99126577140493</v>
      </c>
      <c r="G91" s="167">
        <f t="shared" si="11"/>
        <v>0</v>
      </c>
      <c r="H91" s="166">
        <f t="shared" si="11"/>
        <v>2.6924167405158403</v>
      </c>
      <c r="I91" s="166">
        <f t="shared" si="11"/>
        <v>0</v>
      </c>
      <c r="J91" s="166">
        <f t="shared" si="11"/>
        <v>4824.9927070131089</v>
      </c>
      <c r="K91" s="166">
        <f t="shared" si="11"/>
        <v>5649.109178584702</v>
      </c>
      <c r="L91" s="166">
        <f t="shared" si="11"/>
        <v>53.386403158964157</v>
      </c>
      <c r="M91" s="166">
        <f t="shared" si="11"/>
        <v>29.163521844555639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231.82244858861301</v>
      </c>
      <c r="S91" s="166">
        <f t="shared" si="12"/>
        <v>232.09596425029056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11205.253905952155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181.99126577140493</v>
      </c>
      <c r="G92" s="20"/>
      <c r="H92" s="20"/>
      <c r="I92" s="20"/>
      <c r="J92" s="20">
        <v>4495.7131402713931</v>
      </c>
      <c r="K92" s="20">
        <v>5649.109178584702</v>
      </c>
      <c r="L92" s="20">
        <v>53.386403158964157</v>
      </c>
      <c r="M92" s="20"/>
      <c r="N92" s="20"/>
      <c r="O92" s="20"/>
      <c r="P92" s="20"/>
      <c r="Q92" s="20"/>
      <c r="R92" s="20"/>
      <c r="S92" s="20">
        <v>232.09596425029056</v>
      </c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10612.295952036755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>
        <v>2.8690775858055968</v>
      </c>
      <c r="K93" s="20"/>
      <c r="L93" s="20"/>
      <c r="N93" s="20"/>
      <c r="O93" s="20"/>
      <c r="P93" s="20"/>
      <c r="Q93" s="20"/>
      <c r="R93" s="20">
        <v>231.82244858861301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234.69152617441861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2.6924167405158403</v>
      </c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2.6924167405158403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326.41048915591</v>
      </c>
      <c r="K95" s="20"/>
      <c r="L95" s="20"/>
      <c r="M95">
        <v>29.163521844555639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355.57401100046565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160.91960266666666</v>
      </c>
      <c r="AC98" s="14">
        <f t="shared" si="15"/>
        <v>160.91960266666666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160.91960266666666</v>
      </c>
      <c r="AC99" s="147">
        <f>SUM(B99:AB99)</f>
        <v>160.91960266666666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45.211555320981418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45.211555320981418</v>
      </c>
      <c r="AD103" s="85"/>
      <c r="AE103" s="91"/>
      <c r="AF103" s="71"/>
    </row>
    <row r="104" spans="1:32" x14ac:dyDescent="0.3">
      <c r="A104" s="104" t="s">
        <v>132</v>
      </c>
      <c r="B104" s="95">
        <v>45.211555320981418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45.211555320981418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-180018.90016285182</v>
      </c>
      <c r="C107" s="69">
        <f>C108+C130+C149+C161</f>
        <v>97508.748704666184</v>
      </c>
      <c r="D107" s="69">
        <f>D108+D130+D149+D161</f>
        <v>33642.543278180972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>SUM(B107:AB107)</f>
        <v>-48867.60818000466</v>
      </c>
      <c r="AD107" s="192"/>
      <c r="AE107" s="91"/>
      <c r="AF107" s="69">
        <f>AF108+AF130+AF161+AF149</f>
        <v>9.9121545105733677</v>
      </c>
    </row>
    <row r="108" spans="1:32" x14ac:dyDescent="0.3">
      <c r="A108" s="126" t="s">
        <v>136</v>
      </c>
      <c r="B108" s="135"/>
      <c r="C108" s="167">
        <f>C109+C119</f>
        <v>94268.236218383725</v>
      </c>
      <c r="D108" s="167">
        <f>D109+D119</f>
        <v>7418.7313688793893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101686.96758726312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76838.423343369519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76838.423343369519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73236.687689485523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73236.687689485523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1401.52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1401.52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1253.69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1253.69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470.94919199999998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470.94919199999998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124.61959999999999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124.61959999999999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350.95686188398247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350.95686188398247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17429.812875014206</v>
      </c>
      <c r="D119" s="211">
        <f>SUM(D120:D129)</f>
        <v>7418.7313688793893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24848.544243893593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10910.951409573296</v>
      </c>
      <c r="D120" s="206">
        <v>6562.7776548076981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17473.729064380994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16.45</v>
      </c>
      <c r="D122" s="206">
        <v>36.4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52.849999999999994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14.09</v>
      </c>
      <c r="D123" s="206">
        <v>21.75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35.840000000000003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43.461055959999982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43.461055959999982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11.775027600000001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11.775027600000001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4745.0168509055666</v>
      </c>
      <c r="D127" s="206">
        <v>471.59277327398308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5216.6096241795494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1688.0685309753428</v>
      </c>
      <c r="D128" s="115">
        <v>326.21094079770847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2014.2794717730512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-183859.54559771967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-183859.54559771967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-191301.62276135499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-191301.62276135499</v>
      </c>
      <c r="AD131" s="85"/>
      <c r="AE131" s="91"/>
      <c r="AF131" s="54"/>
    </row>
    <row r="132" spans="1:32" x14ac:dyDescent="0.3">
      <c r="A132" s="128" t="s">
        <v>160</v>
      </c>
      <c r="B132" s="219">
        <v>-189362.62878181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-189362.62878181</v>
      </c>
      <c r="AD132" s="85"/>
      <c r="AE132" s="91"/>
      <c r="AF132" s="56"/>
    </row>
    <row r="133" spans="1:32" x14ac:dyDescent="0.3">
      <c r="A133" s="128" t="s">
        <v>161</v>
      </c>
      <c r="B133" s="219">
        <v>-1938.9939795450011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-1938.9939795450011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-10048.871481698043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-10048.871481698043</v>
      </c>
      <c r="AD134" s="85"/>
      <c r="AE134" s="91"/>
      <c r="AF134" s="54"/>
    </row>
    <row r="135" spans="1:32" x14ac:dyDescent="0.3">
      <c r="A135" s="128" t="s">
        <v>163</v>
      </c>
      <c r="B135" s="207">
        <v>-16164.548431698042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-16164.548431698042</v>
      </c>
      <c r="AD135" s="85"/>
      <c r="AE135" s="91"/>
      <c r="AF135" s="56"/>
    </row>
    <row r="136" spans="1:32" x14ac:dyDescent="0.3">
      <c r="A136" s="128" t="s">
        <v>164</v>
      </c>
      <c r="B136" s="207">
        <v>6115.67695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6115.67695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16682.326108447844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16682.326108447844</v>
      </c>
      <c r="AD137" s="85"/>
      <c r="AE137" s="91"/>
      <c r="AF137" s="54"/>
    </row>
    <row r="138" spans="1:32" x14ac:dyDescent="0.3">
      <c r="A138" s="128" t="s">
        <v>166</v>
      </c>
      <c r="B138" s="208">
        <v>-544.42999999999995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-544.42999999999995</v>
      </c>
      <c r="AD138" s="85"/>
      <c r="AE138" s="91"/>
      <c r="AF138" s="56"/>
    </row>
    <row r="139" spans="1:32" x14ac:dyDescent="0.3">
      <c r="A139" s="128" t="s">
        <v>167</v>
      </c>
      <c r="B139" s="208">
        <v>17226.756108447844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17226.756108447844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88.874098360250301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88.874098360250301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88.874098360250301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88.874098360250301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713.40515914368677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713.40515914368677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713.40515914368677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713.40515914368677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6.3432793815789879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6.3432793815789879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6.3432793815789879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6.3432793815789879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1716.46</v>
      </c>
      <c r="C149" s="199">
        <f>C150+C160</f>
        <v>3240.5124862824582</v>
      </c>
      <c r="D149" s="200">
        <f>D150+D157+D158+D159+D160</f>
        <v>26223.811909301581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>SUM(B149:AB149)</f>
        <v>31180.78439558404</v>
      </c>
      <c r="AD149" s="85"/>
      <c r="AE149" s="91"/>
      <c r="AF149" s="54">
        <f>AF150+AF155+AF156+AF157+AF158+AF159+AF160</f>
        <v>9.9121545105733677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3142.5424862824584</v>
      </c>
      <c r="D150" s="116">
        <f>SUM(D151:D154)</f>
        <v>1134.2269898596444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ref="AC150:AC160" si="18">SUM(B150:AB150)</f>
        <v>4276.7694761421026</v>
      </c>
      <c r="AD150" s="85"/>
      <c r="AE150" s="91"/>
      <c r="AF150" s="119">
        <f>SUM(AF151:AF153)</f>
        <v>9.9121545105733677</v>
      </c>
    </row>
    <row r="151" spans="1:32" ht="21.6" x14ac:dyDescent="0.3">
      <c r="A151" s="128" t="s">
        <v>179</v>
      </c>
      <c r="B151" s="116"/>
      <c r="C151" s="116">
        <v>2379.9899999999998</v>
      </c>
      <c r="D151" s="116">
        <v>789.59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3169.58</v>
      </c>
      <c r="AD151" s="85"/>
      <c r="AE151" s="91"/>
      <c r="AF151" s="124">
        <v>6.0700421184756692</v>
      </c>
    </row>
    <row r="152" spans="1:32" ht="21.6" x14ac:dyDescent="0.3">
      <c r="A152" s="128" t="s">
        <v>180</v>
      </c>
      <c r="B152" s="116"/>
      <c r="C152" s="116">
        <v>560.9924862824588</v>
      </c>
      <c r="D152" s="116">
        <v>170.45698985964444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731.44947614210321</v>
      </c>
      <c r="AD152" s="85"/>
      <c r="AE152" s="91"/>
      <c r="AF152" s="124">
        <v>3.0219655473757676</v>
      </c>
    </row>
    <row r="153" spans="1:32" ht="21.6" x14ac:dyDescent="0.3">
      <c r="A153" s="128" t="s">
        <v>181</v>
      </c>
      <c r="B153" s="116"/>
      <c r="C153" s="116">
        <v>201.56</v>
      </c>
      <c r="D153" s="116">
        <v>174.18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375.74</v>
      </c>
      <c r="AD153" s="85"/>
      <c r="AE153" s="91"/>
      <c r="AF153" s="56">
        <v>0.82014684472193056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41.8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41.8</v>
      </c>
      <c r="AD155" s="85"/>
      <c r="AE155" s="91"/>
      <c r="AF155" s="56"/>
    </row>
    <row r="156" spans="1:32" x14ac:dyDescent="0.3">
      <c r="A156" s="127" t="s">
        <v>184</v>
      </c>
      <c r="B156" s="116">
        <v>1674.66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1674.66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15737.112999999999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15737.112999999999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6560.1059999999998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6560.1059999999998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2792.3659194419374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2792.3659194419374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97.97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97.97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2124.1854348678494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2124.1854348678494</v>
      </c>
      <c r="AD161" s="85"/>
      <c r="AE161" s="91"/>
      <c r="AF161" s="56"/>
    </row>
    <row r="162" spans="1:32" x14ac:dyDescent="0.3">
      <c r="A162" s="127" t="s">
        <v>190</v>
      </c>
      <c r="B162">
        <v>2124.1854348678494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2124.1854348678494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963.09139499395383</v>
      </c>
      <c r="C164" s="69">
        <f>C165+C169+C170+C173+C176</f>
        <v>41663.619653083908</v>
      </c>
      <c r="D164" s="69">
        <f>D165+D169+D170+D173+D176</f>
        <v>3133.3132223288203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45760.024270406677</v>
      </c>
      <c r="AD164" s="85"/>
      <c r="AE164" s="91"/>
      <c r="AF164" s="69">
        <f>AF165+AF169+AF170+AF173+AF176</f>
        <v>1.5018904561569568</v>
      </c>
    </row>
    <row r="165" spans="1:32" ht="26.25" customHeight="1" x14ac:dyDescent="0.3">
      <c r="A165" s="112" t="s">
        <v>193</v>
      </c>
      <c r="B165" s="121"/>
      <c r="C165" s="70">
        <f>C166+C167+C168</f>
        <v>19354.774717617311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19354.774717617311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10007.737082948584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10007.737082948584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4006.5457463739685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4006.5457463739685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5340.4918882947568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5340.4918882947568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134.2474283</v>
      </c>
      <c r="D169" s="70">
        <v>95.291701399999994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229.53912969999999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963.09139499395383</v>
      </c>
      <c r="C170" s="70">
        <f>C171+C172</f>
        <v>806.5386761105816</v>
      </c>
      <c r="D170" s="70">
        <f>D171+D172</f>
        <v>180.51484556618493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1950.1449166707205</v>
      </c>
      <c r="AD170" s="85"/>
      <c r="AE170" s="91"/>
      <c r="AF170" s="129">
        <f>AF171+AF172</f>
        <v>1.5018904561569568</v>
      </c>
    </row>
    <row r="171" spans="1:32" ht="21.6" x14ac:dyDescent="0.3">
      <c r="A171" s="128" t="s">
        <v>199</v>
      </c>
      <c r="B171" s="116">
        <v>44.6181175660112</v>
      </c>
      <c r="C171" s="116">
        <v>0.11530883420683261</v>
      </c>
      <c r="D171" s="116">
        <v>4.3866650758778123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49.120091476095851</v>
      </c>
      <c r="AD171" s="85"/>
      <c r="AE171" s="91"/>
      <c r="AF171" s="56"/>
    </row>
    <row r="172" spans="1:32" x14ac:dyDescent="0.3">
      <c r="A172" s="128" t="s">
        <v>200</v>
      </c>
      <c r="B172" s="116">
        <v>918.47327742794266</v>
      </c>
      <c r="C172" s="95">
        <v>806.42336727637473</v>
      </c>
      <c r="D172" s="95">
        <v>176.12818049030713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1901.0248251946246</v>
      </c>
      <c r="AD172" s="85"/>
      <c r="AE172" s="91"/>
      <c r="AF172" s="56">
        <v>1.5018904561569568</v>
      </c>
    </row>
    <row r="173" spans="1:32" x14ac:dyDescent="0.3">
      <c r="A173" s="126" t="s">
        <v>201</v>
      </c>
      <c r="B173" s="121"/>
      <c r="C173" s="129">
        <f>SUM(C174:C175)</f>
        <v>21368.058831056016</v>
      </c>
      <c r="D173" s="129">
        <f>SUM(D174:D175)</f>
        <v>2857.5066753626352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24225.56550641865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4496.8578038016894</v>
      </c>
      <c r="D174" s="95">
        <v>2857.5066753626352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7354.3644791643246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16871.201027254327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16871.201027254327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331790.51368163736</v>
      </c>
      <c r="C177" s="11">
        <f t="shared" si="20"/>
        <v>168480.16224167901</v>
      </c>
      <c r="D177" s="11">
        <f t="shared" si="20"/>
        <v>40920.947780856062</v>
      </c>
      <c r="E177" s="11">
        <f t="shared" si="20"/>
        <v>1439.3534412082363</v>
      </c>
      <c r="F177" s="11">
        <f t="shared" si="20"/>
        <v>181.99126577140493</v>
      </c>
      <c r="G177" s="11">
        <f t="shared" si="20"/>
        <v>0</v>
      </c>
      <c r="H177" s="11">
        <f t="shared" si="20"/>
        <v>2.6924167405158403</v>
      </c>
      <c r="I177" s="11">
        <f t="shared" si="20"/>
        <v>0</v>
      </c>
      <c r="J177" s="11">
        <f t="shared" si="20"/>
        <v>4824.9927070131089</v>
      </c>
      <c r="K177" s="11">
        <f t="shared" si="20"/>
        <v>5649.109178584702</v>
      </c>
      <c r="L177" s="11">
        <f t="shared" si="20"/>
        <v>53.386403158964157</v>
      </c>
      <c r="M177" s="11">
        <f>M164+M107+M54+M9</f>
        <v>29.163521844555639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231.82244858861301</v>
      </c>
      <c r="S177" s="11">
        <f t="shared" si="21"/>
        <v>232.09596425029056</v>
      </c>
      <c r="T177" s="11">
        <f t="shared" si="21"/>
        <v>1.029655308375E-3</v>
      </c>
      <c r="U177" s="11">
        <f t="shared" si="21"/>
        <v>16.547459033187781</v>
      </c>
      <c r="V177" s="11">
        <f t="shared" si="21"/>
        <v>1.7024051432018967</v>
      </c>
      <c r="W177" s="11">
        <f t="shared" si="21"/>
        <v>0.135360889875</v>
      </c>
      <c r="X177" s="11">
        <f t="shared" si="21"/>
        <v>1.520908875E-6</v>
      </c>
      <c r="Y177" s="11">
        <f t="shared" si="21"/>
        <v>4.8364902224999999E-2</v>
      </c>
      <c r="Z177" s="11">
        <f t="shared" si="21"/>
        <v>1.01393925E-6</v>
      </c>
      <c r="AA177" s="11">
        <f t="shared" si="21"/>
        <v>1.2243316443749999</v>
      </c>
      <c r="AB177" s="11">
        <f t="shared" si="21"/>
        <v>161.51529197604165</v>
      </c>
      <c r="AC177" s="11">
        <f t="shared" si="21"/>
        <v>554017.40529711195</v>
      </c>
      <c r="AD177" s="85"/>
      <c r="AE177" s="91"/>
      <c r="AF177" s="63">
        <f>AF164+AF107+AF54+AF9</f>
        <v>78.607077595673132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3578.5501611270356</v>
      </c>
      <c r="C179" s="142">
        <v>0.68995660988073582</v>
      </c>
      <c r="D179" s="142">
        <v>26.119785945485003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3605.3599036824016</v>
      </c>
      <c r="AD179" s="85"/>
      <c r="AE179" s="91"/>
      <c r="AF179" s="67"/>
    </row>
    <row r="180" spans="1:32" x14ac:dyDescent="0.3">
      <c r="A180" s="38" t="s">
        <v>26</v>
      </c>
      <c r="B180" s="19">
        <v>3578.5501611270356</v>
      </c>
      <c r="C180" s="20">
        <v>0.68995660988073582</v>
      </c>
      <c r="D180" s="20">
        <v>26.119785945485003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3605.3599036824016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26804.071675987001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26804.071675987001</v>
      </c>
      <c r="AD182" s="81"/>
      <c r="AE182" s="73"/>
      <c r="AF182" s="68"/>
    </row>
    <row r="183" spans="1:32" x14ac:dyDescent="0.3">
      <c r="A183" s="47"/>
      <c r="W183" s="48"/>
      <c r="X183" s="49"/>
      <c r="Z183" s="73"/>
    </row>
    <row r="184" spans="1:32" ht="15.6" x14ac:dyDescent="0.35">
      <c r="A184" s="50" t="s">
        <v>28</v>
      </c>
      <c r="B184" s="51" t="s">
        <v>29</v>
      </c>
      <c r="X184" s="52"/>
      <c r="Z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  <c r="X187"/>
      <c r="Z187" s="73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188"/>
  <sheetViews>
    <sheetView zoomScaleNormal="100" workbookViewId="0">
      <pane xSplit="1" ySplit="9" topLeftCell="B10" activePane="bottomRight" state="frozen"/>
      <selection activeCell="E11" sqref="E11"/>
      <selection pane="topRight" activeCell="E11" sqref="E11"/>
      <selection pane="bottomLeft" activeCell="E11" sqref="E11"/>
      <selection pane="bottomRight" activeCell="I22" sqref="I22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4.33203125" style="73" bestFit="1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2012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325051.50993885007</v>
      </c>
      <c r="C8" s="11">
        <f t="shared" si="0"/>
        <v>160183.73440621895</v>
      </c>
      <c r="D8" s="11">
        <f t="shared" si="0"/>
        <v>38281.439498468499</v>
      </c>
      <c r="E8" s="11">
        <f t="shared" si="0"/>
        <v>593.24637334803742</v>
      </c>
      <c r="F8" s="11">
        <f t="shared" si="0"/>
        <v>307.61017010700454</v>
      </c>
      <c r="G8" s="11">
        <f t="shared" si="0"/>
        <v>12.976353225</v>
      </c>
      <c r="H8" s="11">
        <f t="shared" si="0"/>
        <v>3.3018738624952069</v>
      </c>
      <c r="I8" s="11">
        <f t="shared" si="0"/>
        <v>0</v>
      </c>
      <c r="J8" s="11">
        <f t="shared" si="0"/>
        <v>5089.4223938506148</v>
      </c>
      <c r="K8" s="11">
        <f t="shared" si="0"/>
        <v>5944.6755923766887</v>
      </c>
      <c r="L8" s="11">
        <f t="shared" si="0"/>
        <v>64.595111260649432</v>
      </c>
      <c r="M8" s="11">
        <f t="shared" si="0"/>
        <v>102.46032321940133</v>
      </c>
      <c r="N8" s="11">
        <f t="shared" si="0"/>
        <v>4.8947305600000011</v>
      </c>
      <c r="O8" s="11">
        <f t="shared" si="0"/>
        <v>6.139505112000001</v>
      </c>
      <c r="P8" s="11">
        <f t="shared" si="0"/>
        <v>0</v>
      </c>
      <c r="Q8" s="11">
        <f t="shared" si="0"/>
        <v>0</v>
      </c>
      <c r="R8" s="11">
        <f t="shared" si="0"/>
        <v>293.08350333342003</v>
      </c>
      <c r="S8" s="11">
        <f t="shared" si="0"/>
        <v>508.30978709007127</v>
      </c>
      <c r="T8" s="11">
        <f t="shared" si="0"/>
        <v>1.0631976541875001E-3</v>
      </c>
      <c r="U8" s="11">
        <f t="shared" si="0"/>
        <v>16.905748785361862</v>
      </c>
      <c r="V8" s="11">
        <f t="shared" si="0"/>
        <v>1.7457576502333736</v>
      </c>
      <c r="W8" s="11">
        <f t="shared" si="0"/>
        <v>0.13977044493749999</v>
      </c>
      <c r="X8" s="11">
        <f t="shared" si="0"/>
        <v>1.5704544375000002E-6</v>
      </c>
      <c r="Y8" s="11">
        <f t="shared" si="0"/>
        <v>4.9940451112500006E-2</v>
      </c>
      <c r="Z8" s="237">
        <f t="shared" si="0"/>
        <v>1.0469696250000001E-6</v>
      </c>
      <c r="AA8" s="11">
        <f t="shared" si="0"/>
        <v>1.2642158221875002</v>
      </c>
      <c r="AB8" s="11">
        <f t="shared" si="0"/>
        <v>164.33971998802085</v>
      </c>
      <c r="AC8" s="11">
        <f>SUM(B8:AB8)</f>
        <v>536631.8457798399</v>
      </c>
      <c r="AD8" s="12">
        <f>AC9+AC54+AC108+AC149+AC164</f>
        <v>722401.90148935455</v>
      </c>
      <c r="AE8" s="77"/>
      <c r="AF8" s="12">
        <f>AF9+AF54+AF107+AF164</f>
        <v>71.995570893191868</v>
      </c>
    </row>
    <row r="9" spans="1:32" x14ac:dyDescent="0.3">
      <c r="A9" s="103" t="s">
        <v>82</v>
      </c>
      <c r="B9" s="69">
        <f>B10+B39</f>
        <v>459851.40307605267</v>
      </c>
      <c r="C9" s="69">
        <f>C10+C39</f>
        <v>23944.246594024524</v>
      </c>
      <c r="D9" s="69">
        <f>D10+D39</f>
        <v>3272.7100858988738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487068.35975597601</v>
      </c>
      <c r="AD9" s="85"/>
      <c r="AE9" s="91"/>
      <c r="AF9" s="151">
        <f>AF10+AF39</f>
        <v>64.101369137741258</v>
      </c>
    </row>
    <row r="10" spans="1:32" x14ac:dyDescent="0.3">
      <c r="A10" s="96" t="s">
        <v>43</v>
      </c>
      <c r="B10" s="129">
        <f>B11+B15+B29+B35</f>
        <v>447535.95666659554</v>
      </c>
      <c r="C10" s="129">
        <f>C11+C15+C29+C35</f>
        <v>2957.7643242557469</v>
      </c>
      <c r="D10" s="129">
        <f>D11+D15+D29+D35</f>
        <v>3260.4783410808109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453754.199331932</v>
      </c>
      <c r="AD10" s="85"/>
      <c r="AE10" s="91"/>
      <c r="AF10" s="129">
        <f>AF11+AF15+AF29+AF35</f>
        <v>61.487299957602467</v>
      </c>
    </row>
    <row r="11" spans="1:32" x14ac:dyDescent="0.3">
      <c r="A11" s="97" t="s">
        <v>44</v>
      </c>
      <c r="B11" s="129">
        <f>B12+B13+B14</f>
        <v>195289.08307962766</v>
      </c>
      <c r="C11" s="129">
        <f>C12+C13+C14</f>
        <v>166.08479847165768</v>
      </c>
      <c r="D11" s="129">
        <f>D12+D13+D14</f>
        <v>344.10035911315981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195799.26823721247</v>
      </c>
      <c r="AD11" s="85"/>
      <c r="AE11" s="91"/>
      <c r="AF11" s="129">
        <f>SUM(AF12:AF14)</f>
        <v>11.603514185141659</v>
      </c>
    </row>
    <row r="12" spans="1:32" x14ac:dyDescent="0.3">
      <c r="A12" s="98" t="s">
        <v>45</v>
      </c>
      <c r="B12" s="116">
        <v>153415.31865328868</v>
      </c>
      <c r="C12" s="116">
        <v>140.76441600305935</v>
      </c>
      <c r="D12" s="116">
        <v>310.57059986215978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153866.65366915389</v>
      </c>
      <c r="AD12" s="85"/>
      <c r="AE12" s="91"/>
      <c r="AF12" s="116">
        <v>10.160823457614772</v>
      </c>
    </row>
    <row r="13" spans="1:32" x14ac:dyDescent="0.3">
      <c r="A13" s="98" t="s">
        <v>46</v>
      </c>
      <c r="B13" s="116">
        <v>12835.099404888735</v>
      </c>
      <c r="C13" s="116">
        <v>8.8371861952933823</v>
      </c>
      <c r="D13" s="116">
        <v>12.934130671259808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12856.870721755287</v>
      </c>
      <c r="AD13" s="85"/>
      <c r="AE13" s="91"/>
      <c r="AF13" s="56">
        <v>1.1146210720521124</v>
      </c>
    </row>
    <row r="14" spans="1:32" ht="21.6" x14ac:dyDescent="0.3">
      <c r="A14" s="98" t="s">
        <v>47</v>
      </c>
      <c r="B14" s="116">
        <v>29038.665021450244</v>
      </c>
      <c r="C14" s="116">
        <v>16.483196273304937</v>
      </c>
      <c r="D14" s="116">
        <v>20.595628579740193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29075.743846303289</v>
      </c>
      <c r="AD14" s="85"/>
      <c r="AE14" s="91"/>
      <c r="AF14" s="56">
        <v>0.32806965547477474</v>
      </c>
    </row>
    <row r="15" spans="1:32" x14ac:dyDescent="0.3">
      <c r="A15" s="97" t="s">
        <v>48</v>
      </c>
      <c r="B15" s="129">
        <f>SUM(B16:B28)</f>
        <v>54241.543525786161</v>
      </c>
      <c r="C15" s="129">
        <f>SUM(C16:C28)</f>
        <v>90.637362734446285</v>
      </c>
      <c r="D15" s="129">
        <f>SUM(D16:D28)</f>
        <v>124.56413562618549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54456.745024146789</v>
      </c>
      <c r="AD15" s="85"/>
      <c r="AE15" s="91"/>
      <c r="AF15" s="129">
        <f>SUM(AF16:AF28)</f>
        <v>0.79784319736684195</v>
      </c>
    </row>
    <row r="16" spans="1:32" x14ac:dyDescent="0.3">
      <c r="A16" s="98" t="s">
        <v>49</v>
      </c>
      <c r="B16" s="115">
        <v>2892.10359881562</v>
      </c>
      <c r="C16" s="115">
        <v>1.6501903040000001</v>
      </c>
      <c r="D16" s="115">
        <v>1.990551263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2895.7443403826196</v>
      </c>
      <c r="AD16" s="85"/>
      <c r="AE16" s="91"/>
      <c r="AF16" s="56">
        <v>2.673897829709513E-2</v>
      </c>
    </row>
    <row r="17" spans="1:32" x14ac:dyDescent="0.3">
      <c r="A17" s="98" t="s">
        <v>50</v>
      </c>
      <c r="B17" s="116">
        <v>2005.8709569264001</v>
      </c>
      <c r="C17" s="116">
        <v>1.6438054360000001</v>
      </c>
      <c r="D17" s="116">
        <v>2.699658721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2010.2144210834003</v>
      </c>
      <c r="AD17" s="85"/>
      <c r="AE17" s="91"/>
      <c r="AF17" s="56">
        <v>1.6258810958889643E-2</v>
      </c>
    </row>
    <row r="18" spans="1:32" x14ac:dyDescent="0.3">
      <c r="A18" s="98" t="s">
        <v>51</v>
      </c>
      <c r="B18" s="116">
        <v>10506.718510213061</v>
      </c>
      <c r="C18" s="116">
        <v>5.6840449120000001</v>
      </c>
      <c r="D18" s="116">
        <v>6.4111029444999996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10518.813658069561</v>
      </c>
      <c r="AD18" s="85"/>
      <c r="AE18" s="91"/>
      <c r="AF18" s="56">
        <v>5.6698964399968049E-2</v>
      </c>
    </row>
    <row r="19" spans="1:32" x14ac:dyDescent="0.3">
      <c r="A19" s="98" t="s">
        <v>52</v>
      </c>
      <c r="B19" s="116">
        <v>2122.2949214681598</v>
      </c>
      <c r="C19" s="116">
        <v>1.274857248</v>
      </c>
      <c r="D19" s="116">
        <v>1.63676508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2125.2065437961596</v>
      </c>
      <c r="AD19" s="85"/>
      <c r="AE19" s="91"/>
      <c r="AF19" s="56">
        <v>2.655402850635329E-2</v>
      </c>
    </row>
    <row r="20" spans="1:32" x14ac:dyDescent="0.3">
      <c r="A20" s="98" t="s">
        <v>53</v>
      </c>
      <c r="B20" s="116">
        <v>2450.1850341789</v>
      </c>
      <c r="C20" s="116">
        <v>29.600647692000006</v>
      </c>
      <c r="D20" s="116">
        <v>38.481745616000005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2518.2674274869</v>
      </c>
      <c r="AD20" s="85"/>
      <c r="AE20" s="91"/>
      <c r="AF20" s="56">
        <v>0.39482523441372819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329.12070960494998</v>
      </c>
      <c r="C22" s="116">
        <v>0.195736772</v>
      </c>
      <c r="D22" s="116">
        <v>0.24736064600000002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329.56380702294996</v>
      </c>
      <c r="AD22" s="85"/>
      <c r="AE22" s="91"/>
      <c r="AF22" s="56">
        <v>9.8936648277459915E-4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11007.425511490294</v>
      </c>
      <c r="C24" s="116">
        <v>11.498216550446292</v>
      </c>
      <c r="D24" s="116">
        <v>19.747440629685499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11038.671168670426</v>
      </c>
      <c r="AD24" s="85"/>
      <c r="AE24" s="91"/>
      <c r="AF24" s="56">
        <v>6.7443457581102817E-2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11.270815477469998</v>
      </c>
      <c r="C26" s="116">
        <v>1.2995724E-2</v>
      </c>
      <c r="D26" s="116">
        <v>2.4599048999999998E-2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11.308410250469999</v>
      </c>
      <c r="AD26" s="85"/>
      <c r="AE26" s="91"/>
      <c r="AF26" s="56">
        <v>4.994313987008421E-5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22916.553467611306</v>
      </c>
      <c r="C28" s="116">
        <v>39.076868095999991</v>
      </c>
      <c r="D28" s="116">
        <v>53.324911676999989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23008.955247384303</v>
      </c>
      <c r="AD28" s="85"/>
      <c r="AE28" s="91"/>
      <c r="AF28" s="56">
        <v>0.20828441358706015</v>
      </c>
    </row>
    <row r="29" spans="1:32" x14ac:dyDescent="0.3">
      <c r="A29" s="97" t="s">
        <v>62</v>
      </c>
      <c r="B29" s="129">
        <f>SUM(B30:B34)</f>
        <v>164397.86996165547</v>
      </c>
      <c r="C29" s="129">
        <f>SUM(C30:C34)</f>
        <v>456.78155844964328</v>
      </c>
      <c r="D29" s="129">
        <f>SUM(D30:D34)</f>
        <v>2490.4789407204657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167345.13046082557</v>
      </c>
      <c r="AD29" s="85"/>
      <c r="AE29" s="91"/>
      <c r="AF29" s="129">
        <f>SUM(AF30:AF34)</f>
        <v>15.759836290785808</v>
      </c>
    </row>
    <row r="30" spans="1:32" x14ac:dyDescent="0.3">
      <c r="A30" s="98" t="s">
        <v>63</v>
      </c>
      <c r="B30" s="116">
        <v>5046.3172945998831</v>
      </c>
      <c r="C30" s="95">
        <v>0.972944451238416</v>
      </c>
      <c r="D30" s="116">
        <v>36.832897082597178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5084.1231361337186</v>
      </c>
      <c r="AD30" s="85"/>
      <c r="AE30" s="91"/>
      <c r="AF30" s="56">
        <v>7.1430259557267145E-2</v>
      </c>
    </row>
    <row r="31" spans="1:32" x14ac:dyDescent="0.3">
      <c r="A31" s="98" t="s">
        <v>64</v>
      </c>
      <c r="B31" s="116">
        <v>155059.21439090962</v>
      </c>
      <c r="C31" s="116">
        <v>446.35913787980485</v>
      </c>
      <c r="D31" s="116">
        <v>2237.6180871508682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157743.19161594028</v>
      </c>
      <c r="AD31" s="85"/>
      <c r="AE31" s="91"/>
      <c r="AF31" s="56">
        <v>15.579271859451183</v>
      </c>
    </row>
    <row r="32" spans="1:32" x14ac:dyDescent="0.3">
      <c r="A32" s="98" t="s">
        <v>65</v>
      </c>
      <c r="B32" s="116">
        <v>1910.0781997208098</v>
      </c>
      <c r="C32" s="116">
        <v>3.0466539586000003</v>
      </c>
      <c r="D32" s="116">
        <v>198.71420268699998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2111.8390563664097</v>
      </c>
      <c r="AD32" s="85"/>
      <c r="AE32" s="91"/>
      <c r="AF32" s="56">
        <v>4.5039748710655435E-2</v>
      </c>
    </row>
    <row r="33" spans="1:32" x14ac:dyDescent="0.3">
      <c r="A33" s="98" t="s">
        <v>66</v>
      </c>
      <c r="B33" s="116">
        <v>2382.2600764251597</v>
      </c>
      <c r="C33" s="116">
        <v>6.4028221599999995</v>
      </c>
      <c r="D33" s="116">
        <v>17.313753799999997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2405.9766523851599</v>
      </c>
      <c r="AD33" s="85"/>
      <c r="AE33" s="91"/>
      <c r="AF33" s="56">
        <v>6.4094423066703266E-2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33607.460099526201</v>
      </c>
      <c r="C35" s="129">
        <f>SUM(C36:C38)</f>
        <v>2244.2606045999996</v>
      </c>
      <c r="D35" s="129">
        <f>SUM(D36:D38)</f>
        <v>301.33490562100002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36153.0556097472</v>
      </c>
      <c r="AD35" s="85"/>
      <c r="AE35" s="91"/>
      <c r="AF35" s="129">
        <f>SUM(AF36:AF38)</f>
        <v>33.32610628430816</v>
      </c>
    </row>
    <row r="36" spans="1:32" x14ac:dyDescent="0.3">
      <c r="A36" s="98" t="s">
        <v>69</v>
      </c>
      <c r="B36" s="116">
        <v>5141.10126490117</v>
      </c>
      <c r="C36" s="116">
        <v>11.74393094</v>
      </c>
      <c r="D36" s="116">
        <v>2.6724421344999998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5155.5176379756695</v>
      </c>
      <c r="AD36" s="85"/>
      <c r="AE36" s="91"/>
      <c r="AF36" s="56">
        <v>2.4487548878722496</v>
      </c>
    </row>
    <row r="37" spans="1:32" x14ac:dyDescent="0.3">
      <c r="A37" s="98" t="s">
        <v>70</v>
      </c>
      <c r="B37" s="116">
        <v>19795.603386047333</v>
      </c>
      <c r="C37" s="116">
        <v>2199.8786821199997</v>
      </c>
      <c r="D37" s="116">
        <v>280.45975184300005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22275.941820010332</v>
      </c>
      <c r="AD37" s="85"/>
      <c r="AE37" s="91"/>
      <c r="AF37" s="56">
        <v>30.58500078223544</v>
      </c>
    </row>
    <row r="38" spans="1:32" x14ac:dyDescent="0.3">
      <c r="A38" s="98" t="s">
        <v>71</v>
      </c>
      <c r="B38" s="116">
        <v>8670.7554485776982</v>
      </c>
      <c r="C38" s="116">
        <v>32.637991540000002</v>
      </c>
      <c r="D38" s="116">
        <v>18.202711643499995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8721.5961517611977</v>
      </c>
      <c r="AD38" s="85"/>
      <c r="AE38" s="91"/>
      <c r="AF38" s="56">
        <v>0.29235061420047304</v>
      </c>
    </row>
    <row r="39" spans="1:32" ht="21.6" x14ac:dyDescent="0.3">
      <c r="A39" s="99" t="s">
        <v>72</v>
      </c>
      <c r="B39" s="129">
        <f>B40+B45</f>
        <v>12315.446409457139</v>
      </c>
      <c r="C39" s="129">
        <f>C40+C45</f>
        <v>20986.482269768778</v>
      </c>
      <c r="D39" s="129">
        <f>D40+D45</f>
        <v>12.231744818062772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33314.160424043985</v>
      </c>
      <c r="AD39" s="85"/>
      <c r="AE39" s="91"/>
      <c r="AF39" s="129">
        <f>AF40+AF45</f>
        <v>2.614069180138789</v>
      </c>
    </row>
    <row r="40" spans="1:32" x14ac:dyDescent="0.3">
      <c r="A40" s="97" t="s">
        <v>73</v>
      </c>
      <c r="B40" s="129">
        <f>B41+B44</f>
        <v>126.61637225359999</v>
      </c>
      <c r="C40" s="129">
        <f>C41+C44</f>
        <v>4453.4716838080003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4580.0880560616006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126.61637225359999</v>
      </c>
      <c r="C41" s="114">
        <v>4453.4716838080003</v>
      </c>
      <c r="D41" s="114"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4580.0880560616006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120.58368764399999</v>
      </c>
      <c r="C42" s="116">
        <v>4271.7460016700006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4392.3296893140005</v>
      </c>
      <c r="AD42" s="85"/>
      <c r="AE42" s="91"/>
      <c r="AF42" s="56"/>
    </row>
    <row r="43" spans="1:32" x14ac:dyDescent="0.3">
      <c r="A43" s="101" t="s">
        <v>76</v>
      </c>
      <c r="B43" s="116">
        <v>6.0326846095999995</v>
      </c>
      <c r="C43" s="116">
        <v>181.725682138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187.75836674760001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12188.830037203539</v>
      </c>
      <c r="C45" s="129">
        <f t="shared" ref="C45:D45" si="2">C46+C50</f>
        <v>16533.010585960779</v>
      </c>
      <c r="D45" s="129">
        <f t="shared" si="2"/>
        <v>12.231744818062772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28734.072367982382</v>
      </c>
      <c r="AD45" s="85"/>
      <c r="AE45" s="91"/>
      <c r="AF45" s="53">
        <f>SUM(AF46:AF53)</f>
        <v>2.614069180138789</v>
      </c>
    </row>
    <row r="46" spans="1:32" x14ac:dyDescent="0.3">
      <c r="A46" s="98" t="s">
        <v>79</v>
      </c>
      <c r="B46" s="116">
        <v>9890.9564163497453</v>
      </c>
      <c r="C46" s="116">
        <v>9582.9270243541669</v>
      </c>
      <c r="D46" s="116">
        <v>12.133980624442712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19486.017421328354</v>
      </c>
      <c r="AD46" s="85"/>
      <c r="AE46" s="91"/>
      <c r="AF46" s="56"/>
    </row>
    <row r="47" spans="1:32" x14ac:dyDescent="0.3">
      <c r="A47" s="239" t="s">
        <v>206</v>
      </c>
      <c r="B47" s="119">
        <v>5819.5731048377311</v>
      </c>
      <c r="C47" s="119">
        <v>5971.9177065003369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11791.490811338068</v>
      </c>
      <c r="AD47" s="85"/>
      <c r="AE47" s="91"/>
      <c r="AF47" s="64"/>
    </row>
    <row r="48" spans="1:32" x14ac:dyDescent="0.3">
      <c r="A48" s="239" t="s">
        <v>207</v>
      </c>
      <c r="B48" s="119">
        <v>4027.6960113314194</v>
      </c>
      <c r="C48" s="119">
        <v>3477.0334650387681</v>
      </c>
      <c r="D48" s="119">
        <v>12.133980624442712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7516.8634569946298</v>
      </c>
      <c r="AD48" s="85"/>
      <c r="AE48" s="91"/>
      <c r="AF48" s="64">
        <v>2.614069180138789</v>
      </c>
    </row>
    <row r="49" spans="1:32" x14ac:dyDescent="0.3">
      <c r="A49" s="239" t="s">
        <v>208</v>
      </c>
      <c r="B49" s="119">
        <v>43.687300180593901</v>
      </c>
      <c r="C49" s="119">
        <v>133.97585281506122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177.66315299565511</v>
      </c>
      <c r="AD49" s="85"/>
      <c r="AE49" s="91"/>
      <c r="AF49" s="64"/>
    </row>
    <row r="50" spans="1:32" x14ac:dyDescent="0.3">
      <c r="A50" s="102" t="s">
        <v>80</v>
      </c>
      <c r="B50" s="117">
        <v>2297.8736208537939</v>
      </c>
      <c r="C50" s="117">
        <v>6950.0835616066142</v>
      </c>
      <c r="D50" s="117">
        <v>9.7764193620060807E-2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9248.0549466540288</v>
      </c>
      <c r="AD50" s="85"/>
      <c r="AE50" s="91"/>
      <c r="AF50" s="64"/>
    </row>
    <row r="51" spans="1:32" x14ac:dyDescent="0.3">
      <c r="A51" s="239" t="s">
        <v>209</v>
      </c>
      <c r="B51" s="119">
        <v>2218.0295455347409</v>
      </c>
      <c r="C51" s="119">
        <v>2997.2338724461056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5215.2634179808465</v>
      </c>
      <c r="AD51" s="85"/>
      <c r="AE51" s="91"/>
      <c r="AF51" s="65"/>
    </row>
    <row r="52" spans="1:32" x14ac:dyDescent="0.3">
      <c r="A52" s="239" t="s">
        <v>210</v>
      </c>
      <c r="B52" s="119">
        <v>74.416497852490195</v>
      </c>
      <c r="C52" s="119">
        <v>1.388850393673313</v>
      </c>
      <c r="D52" s="119">
        <v>9.7764193620060807E-2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75.90311243978357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5.4275774665629788</v>
      </c>
      <c r="C53" s="119">
        <v>3951.4608387668359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3956.8884162333989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48436.263054421404</v>
      </c>
      <c r="C54" s="69">
        <f>C55+C61+C72+C80+C85+C91+C98+C103</f>
        <v>221.0023854360775</v>
      </c>
      <c r="D54" s="69">
        <f>D55+D61+D72+D80+D85+D91+D98+D103</f>
        <v>687.36593571006563</v>
      </c>
      <c r="E54" s="144">
        <f t="shared" ref="E54:M54" si="4">E55+E61+E72+E80+E85+E91+E98+E103</f>
        <v>593.24637334803742</v>
      </c>
      <c r="F54" s="144">
        <f t="shared" si="4"/>
        <v>307.61017010700454</v>
      </c>
      <c r="G54" s="144">
        <f t="shared" si="4"/>
        <v>12.976353225</v>
      </c>
      <c r="H54" s="144">
        <f t="shared" si="4"/>
        <v>3.3018738624952069</v>
      </c>
      <c r="I54" s="144">
        <f t="shared" si="4"/>
        <v>0</v>
      </c>
      <c r="J54" s="144">
        <f t="shared" si="4"/>
        <v>5089.4223938506148</v>
      </c>
      <c r="K54" s="144">
        <f t="shared" si="4"/>
        <v>5944.6755923766887</v>
      </c>
      <c r="L54" s="144">
        <f t="shared" si="4"/>
        <v>64.595111260649432</v>
      </c>
      <c r="M54" s="144">
        <f t="shared" si="4"/>
        <v>102.46032321940133</v>
      </c>
      <c r="N54" s="144">
        <f t="shared" ref="N54:W54" si="5">N55+N61+N72+N80+N85+N91+N98+N103</f>
        <v>4.8947305600000011</v>
      </c>
      <c r="O54" s="144">
        <f t="shared" si="5"/>
        <v>6.139505112000001</v>
      </c>
      <c r="P54" s="144">
        <f t="shared" si="5"/>
        <v>0</v>
      </c>
      <c r="Q54" s="144">
        <f t="shared" si="5"/>
        <v>0</v>
      </c>
      <c r="R54" s="144">
        <f t="shared" si="5"/>
        <v>293.08350333342003</v>
      </c>
      <c r="S54" s="144">
        <f t="shared" si="5"/>
        <v>508.30978709007127</v>
      </c>
      <c r="T54" s="144">
        <f t="shared" si="5"/>
        <v>1.0631976541875001E-3</v>
      </c>
      <c r="U54" s="144">
        <f t="shared" si="5"/>
        <v>16.905748785361862</v>
      </c>
      <c r="V54" s="144">
        <f t="shared" si="5"/>
        <v>1.7457576502333736</v>
      </c>
      <c r="W54" s="144">
        <f t="shared" si="5"/>
        <v>0.13977044493749999</v>
      </c>
      <c r="X54" s="144">
        <f t="shared" ref="X54:AC54" si="6">X55+X61+X72+X80+X85+X91+X98+X103</f>
        <v>1.5704544375000002E-6</v>
      </c>
      <c r="Y54" s="144">
        <f t="shared" si="6"/>
        <v>4.9940451112500006E-2</v>
      </c>
      <c r="Z54" s="144">
        <f t="shared" si="6"/>
        <v>1.0469696250000001E-6</v>
      </c>
      <c r="AA54" s="144">
        <f t="shared" si="6"/>
        <v>1.2642158221875002</v>
      </c>
      <c r="AB54" s="144">
        <f t="shared" si="6"/>
        <v>164.33971998802085</v>
      </c>
      <c r="AC54" s="171">
        <f t="shared" si="6"/>
        <v>62459.793311869864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26528.056837958575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26528.056837958575</v>
      </c>
      <c r="AD55" s="85"/>
      <c r="AE55" s="91"/>
      <c r="AF55" s="129"/>
    </row>
    <row r="56" spans="1:32" x14ac:dyDescent="0.3">
      <c r="A56" s="104" t="s">
        <v>84</v>
      </c>
      <c r="B56" s="116">
        <v>18331.257102224001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18331.257102224001</v>
      </c>
      <c r="AD56" s="85"/>
      <c r="AE56" s="91"/>
      <c r="AF56" s="56"/>
    </row>
    <row r="57" spans="1:32" x14ac:dyDescent="0.3">
      <c r="A57" s="105" t="s">
        <v>85</v>
      </c>
      <c r="B57" s="116">
        <v>3382.1060113230119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3382.1060113230119</v>
      </c>
      <c r="AD57" s="85"/>
      <c r="AE57" s="91"/>
      <c r="AF57" s="56"/>
    </row>
    <row r="58" spans="1:32" x14ac:dyDescent="0.3">
      <c r="A58" s="105" t="s">
        <v>86</v>
      </c>
      <c r="B58" s="116">
        <v>667.58240096021143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667.58240096021143</v>
      </c>
      <c r="AD58" s="85"/>
      <c r="AE58" s="91"/>
      <c r="AF58" s="56"/>
    </row>
    <row r="59" spans="1:32" x14ac:dyDescent="0.3">
      <c r="A59" s="105" t="s">
        <v>87</v>
      </c>
      <c r="B59" s="116">
        <v>4147.1113234513505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4147.1113234513505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3163.0872392687365</v>
      </c>
      <c r="C61" s="129">
        <f>SUM(C62:C71)</f>
        <v>216.97978923607749</v>
      </c>
      <c r="D61" s="129">
        <f>SUM(D62:D71)</f>
        <v>687.22582499999999</v>
      </c>
      <c r="E61" s="14">
        <f>SUM(E62:E71)</f>
        <v>592.92181276428744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4660.2146662691011</v>
      </c>
      <c r="AD61" s="85"/>
      <c r="AE61" s="91"/>
      <c r="AF61" s="129"/>
    </row>
    <row r="62" spans="1:32" x14ac:dyDescent="0.3">
      <c r="A62" s="104" t="s">
        <v>90</v>
      </c>
      <c r="B62" s="116">
        <v>1125.5814075851297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1125.5814075851297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508.005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508.005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179.22082499999999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179.22082499999999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183.77028000000001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183.77028000000001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1813.7155516836069</v>
      </c>
      <c r="C69" s="95">
        <v>216.97978923607749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2030.6953409196844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592.92181276428744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592.92181276428744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18547.253690000001</v>
      </c>
      <c r="C72" s="129">
        <f>SUM(C73:C79)</f>
        <v>4.0225962000000006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18551.276286200002</v>
      </c>
      <c r="AD72" s="85"/>
      <c r="AE72" s="91"/>
      <c r="AF72" s="129"/>
    </row>
    <row r="73" spans="1:32" x14ac:dyDescent="0.3">
      <c r="A73" s="104" t="s">
        <v>101</v>
      </c>
      <c r="B73" s="221">
        <v>18117.020410000001</v>
      </c>
      <c r="C73" s="95">
        <v>4.0225962000000006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18121.043006200001</v>
      </c>
      <c r="AD73" s="85"/>
      <c r="AE73" s="91"/>
      <c r="AF73" s="56"/>
    </row>
    <row r="74" spans="1:32" x14ac:dyDescent="0.3">
      <c r="A74" s="104" t="s">
        <v>102</v>
      </c>
      <c r="B74" s="116">
        <v>306.10790000000003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306.10790000000003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124.12537999999999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124.12537999999999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148.99472064477141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148.99472064477141</v>
      </c>
      <c r="AD80" s="85"/>
      <c r="AE80" s="91"/>
      <c r="AF80" s="70"/>
    </row>
    <row r="81" spans="1:32" x14ac:dyDescent="0.3">
      <c r="A81" s="104" t="s">
        <v>109</v>
      </c>
      <c r="B81" s="95">
        <v>125.29127235325076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125.29127235325076</v>
      </c>
      <c r="AD81" s="85"/>
      <c r="AE81" s="91"/>
      <c r="AF81" s="56"/>
    </row>
    <row r="82" spans="1:32" x14ac:dyDescent="0.3">
      <c r="A82" s="104" t="s">
        <v>110</v>
      </c>
      <c r="B82" s="119">
        <v>23.703448291520658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23.703448291520658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0.14011071006562503</v>
      </c>
      <c r="E85" s="166">
        <f t="shared" si="9"/>
        <v>0.32456058375000013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1.0631976541875001E-3</v>
      </c>
      <c r="U85" s="166">
        <f t="shared" si="10"/>
        <v>16.905748785361862</v>
      </c>
      <c r="V85" s="166">
        <f t="shared" si="10"/>
        <v>1.7457576502333736</v>
      </c>
      <c r="W85" s="166">
        <f t="shared" si="10"/>
        <v>0.13977044493749999</v>
      </c>
      <c r="X85" s="166">
        <f t="shared" si="10"/>
        <v>1.5704544375000002E-6</v>
      </c>
      <c r="Y85" s="166">
        <f t="shared" si="10"/>
        <v>4.9940451112500006E-2</v>
      </c>
      <c r="Z85" s="236">
        <f t="shared" si="10"/>
        <v>1.0469696250000001E-6</v>
      </c>
      <c r="AA85" s="166">
        <f t="shared" si="10"/>
        <v>1.2642158221875002</v>
      </c>
      <c r="AB85" s="164">
        <f t="shared" si="10"/>
        <v>0.61509465468750024</v>
      </c>
      <c r="AC85" s="14">
        <f t="shared" si="10"/>
        <v>21.186264917414114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0.14011071006562503</v>
      </c>
      <c r="E86" s="147">
        <v>0.32456058375000013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1.0631976541875001E-3</v>
      </c>
      <c r="U86" s="60">
        <v>1.2494535504750002</v>
      </c>
      <c r="V86" s="60">
        <v>0.69728177025000004</v>
      </c>
      <c r="W86" s="60">
        <v>0.13977044493749999</v>
      </c>
      <c r="X86" s="60">
        <v>1.5704544375000002E-6</v>
      </c>
      <c r="Y86" s="60">
        <v>4.9940451112500006E-2</v>
      </c>
      <c r="Z86" s="233">
        <v>1.0469696250000001E-6</v>
      </c>
      <c r="AA86" s="60">
        <v>1.2642158221875002</v>
      </c>
      <c r="AB86" s="60">
        <v>0.61509465468750024</v>
      </c>
      <c r="AC86" s="147">
        <f>SUM(B86:AB86)</f>
        <v>4.4814938025438771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15.656295234886862</v>
      </c>
      <c r="V88" s="23">
        <v>1.0484758799833735</v>
      </c>
      <c r="X88"/>
      <c r="Z88" s="73"/>
      <c r="AB88" s="23"/>
      <c r="AC88" s="147">
        <f>SUM(B88:AB88)</f>
        <v>16.704771114870237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307.61017010700454</v>
      </c>
      <c r="G91" s="167">
        <f t="shared" si="11"/>
        <v>12.976353225</v>
      </c>
      <c r="H91" s="166">
        <f t="shared" si="11"/>
        <v>3.3018738624952069</v>
      </c>
      <c r="I91" s="166">
        <f t="shared" si="11"/>
        <v>0</v>
      </c>
      <c r="J91" s="166">
        <f t="shared" si="11"/>
        <v>5089.4223938506148</v>
      </c>
      <c r="K91" s="166">
        <f t="shared" si="11"/>
        <v>5944.6755923766887</v>
      </c>
      <c r="L91" s="166">
        <f t="shared" si="11"/>
        <v>64.595111260649432</v>
      </c>
      <c r="M91" s="166">
        <f t="shared" si="11"/>
        <v>102.46032321940133</v>
      </c>
      <c r="N91" s="166">
        <f t="shared" ref="N91:AC91" si="12">SUM(N92:N97)</f>
        <v>4.8947305600000011</v>
      </c>
      <c r="O91" s="166">
        <f t="shared" si="12"/>
        <v>6.139505112000001</v>
      </c>
      <c r="P91" s="166">
        <f t="shared" si="12"/>
        <v>0</v>
      </c>
      <c r="Q91" s="166">
        <f t="shared" si="12"/>
        <v>0</v>
      </c>
      <c r="R91" s="167">
        <f t="shared" si="12"/>
        <v>293.08350333342003</v>
      </c>
      <c r="S91" s="166">
        <f t="shared" si="12"/>
        <v>508.30978709007127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12337.469343997347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307.61017010700454</v>
      </c>
      <c r="G92" s="20"/>
      <c r="H92" s="20"/>
      <c r="I92" s="20"/>
      <c r="J92" s="20">
        <v>4771.8710325248212</v>
      </c>
      <c r="K92" s="20">
        <v>5944.6755923766887</v>
      </c>
      <c r="L92" s="20">
        <v>64.595111260649432</v>
      </c>
      <c r="M92" s="20"/>
      <c r="N92" s="20"/>
      <c r="O92" s="20"/>
      <c r="P92" s="20"/>
      <c r="Q92" s="20"/>
      <c r="R92" s="20"/>
      <c r="S92" s="20">
        <v>508.30978709007127</v>
      </c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11597.061693359236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>
        <v>2.6536180103027229</v>
      </c>
      <c r="K93" s="20"/>
      <c r="L93" s="20"/>
      <c r="N93" s="20"/>
      <c r="O93" s="20"/>
      <c r="P93" s="20"/>
      <c r="Q93" s="20"/>
      <c r="R93" s="20">
        <v>293.08350333342003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295.73712134372278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3.3018738624952069</v>
      </c>
      <c r="I94" s="20"/>
      <c r="J94" s="20"/>
      <c r="K94" s="20"/>
      <c r="L94" s="20"/>
      <c r="N94" s="20">
        <v>4.8947305600000011</v>
      </c>
      <c r="O94" s="20">
        <v>6.139505112000001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14.336109534495208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314.89774331549069</v>
      </c>
      <c r="K95" s="20"/>
      <c r="L95" s="20"/>
      <c r="M95">
        <v>102.46032321940133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417.35806653489203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>
        <v>12.976353225</v>
      </c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12.976353225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163.72462533333334</v>
      </c>
      <c r="AC98" s="14">
        <f t="shared" si="15"/>
        <v>163.72462533333334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163.72462533333334</v>
      </c>
      <c r="AC99" s="147">
        <f>SUM(B99:AB99)</f>
        <v>163.72462533333334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48.870566549319307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48.870566549319307</v>
      </c>
      <c r="AD103" s="85"/>
      <c r="AE103" s="91"/>
      <c r="AF103" s="71"/>
    </row>
    <row r="104" spans="1:32" x14ac:dyDescent="0.3">
      <c r="A104" s="104" t="s">
        <v>132</v>
      </c>
      <c r="B104" s="95">
        <v>48.870566549319307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48.870566549319307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-184154.1857095148</v>
      </c>
      <c r="C107" s="69">
        <f>C108+C130+C149+C161</f>
        <v>93546.748369794092</v>
      </c>
      <c r="D107" s="69">
        <f>D108+D130+D149+D161</f>
        <v>31143.921862653242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-59463.515477067471</v>
      </c>
      <c r="AD107" s="192"/>
      <c r="AE107" s="91"/>
      <c r="AF107" s="69">
        <f>AF108+AF130+AF161+AF149</f>
        <v>6.4136703256749747</v>
      </c>
    </row>
    <row r="108" spans="1:32" x14ac:dyDescent="0.3">
      <c r="A108" s="126" t="s">
        <v>136</v>
      </c>
      <c r="B108" s="135"/>
      <c r="C108" s="167">
        <f>C109+C119</f>
        <v>92210.441409979365</v>
      </c>
      <c r="D108" s="167">
        <f>D109+D119</f>
        <v>7323.4068544780566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99533.848264457425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74622.574517119676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74622.574517119676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71033.687255438432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71033.687255438432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1409.74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1409.74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1285.01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1285.01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421.30418399999996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421.30418399999996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101.83376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101.83376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370.99931768126038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370.99931768126038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17587.866892859682</v>
      </c>
      <c r="D119" s="211">
        <f>SUM(D120:D129)</f>
        <v>7323.4068544780566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24911.273747337738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10798.776748860872</v>
      </c>
      <c r="D120" s="206">
        <v>6448.2752566550898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17247.052005515961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16.61</v>
      </c>
      <c r="D122" s="206">
        <v>37.130000000000003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53.74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14.08</v>
      </c>
      <c r="D123" s="206">
        <v>21.11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35.19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38.990465919999998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38.990465919999998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9.7828331999999989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9.7828331999999989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4995.5672701237418</v>
      </c>
      <c r="D127" s="206">
        <v>486.4507884125893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5482.0180585363314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1714.0595747550683</v>
      </c>
      <c r="D128" s="115">
        <v>330.44080941037771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2044.5003841654461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-184966.32938224735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-184966.32938224735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-190957.21640982068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-190957.21640982068</v>
      </c>
      <c r="AD131" s="85"/>
      <c r="AE131" s="91"/>
      <c r="AF131" s="54"/>
    </row>
    <row r="132" spans="1:32" x14ac:dyDescent="0.3">
      <c r="A132" s="128" t="s">
        <v>160</v>
      </c>
      <c r="B132" s="219">
        <v>-188856.63959864693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-188856.63959864693</v>
      </c>
      <c r="AD132" s="85"/>
      <c r="AE132" s="91"/>
      <c r="AF132" s="56"/>
    </row>
    <row r="133" spans="1:32" x14ac:dyDescent="0.3">
      <c r="A133" s="128" t="s">
        <v>161</v>
      </c>
      <c r="B133" s="219">
        <v>-2100.5768111737516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-2100.5768111737516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-8567.0594231882696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-8567.0594231882696</v>
      </c>
      <c r="AD134" s="85"/>
      <c r="AE134" s="91"/>
      <c r="AF134" s="54"/>
    </row>
    <row r="135" spans="1:32" x14ac:dyDescent="0.3">
      <c r="A135" s="128" t="s">
        <v>163</v>
      </c>
      <c r="B135" s="207">
        <v>-16669.922458101533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-16669.922458101533</v>
      </c>
      <c r="AD135" s="85"/>
      <c r="AE135" s="91"/>
      <c r="AF135" s="56"/>
    </row>
    <row r="136" spans="1:32" x14ac:dyDescent="0.3">
      <c r="A136" s="128" t="s">
        <v>164</v>
      </c>
      <c r="B136" s="207">
        <v>8102.8630349132636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8102.8630349132636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13069.487566426997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13069.487566426997</v>
      </c>
      <c r="AD137" s="85"/>
      <c r="AE137" s="91"/>
      <c r="AF137" s="54"/>
    </row>
    <row r="138" spans="1:32" x14ac:dyDescent="0.3">
      <c r="A138" s="128" t="s">
        <v>166</v>
      </c>
      <c r="B138" s="208">
        <v>-551.25405357300497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-551.25405357300497</v>
      </c>
      <c r="AD138" s="85"/>
      <c r="AE138" s="91"/>
      <c r="AF138" s="56"/>
    </row>
    <row r="139" spans="1:32" x14ac:dyDescent="0.3">
      <c r="A139" s="128" t="s">
        <v>167</v>
      </c>
      <c r="B139" s="208">
        <v>13620.741620000001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13620.741620000001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226.22999981406099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226.22999981406099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226.22999981406099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226.22999981406099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1186.7288469605235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1186.7288469605235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1186.7288469605235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1186.7288469605235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75.500037559999996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75.500037559999996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75.500037559999996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75.500037559999996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1615.8700000000001</v>
      </c>
      <c r="C149" s="199">
        <f>C150+C160</f>
        <v>1336.3069598147315</v>
      </c>
      <c r="D149" s="200">
        <f>D150+D157+D158+D159+D160</f>
        <v>23820.515008175185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26772.691967989918</v>
      </c>
      <c r="AD149" s="85"/>
      <c r="AE149" s="91"/>
      <c r="AF149" s="54">
        <f>AF150+AF155+AF156+AF157+AF158+AF159+AF160</f>
        <v>6.4136703256749747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1246.0369598147315</v>
      </c>
      <c r="D150" s="116">
        <f>SUM(D151:D154)</f>
        <v>474.32500817518519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1720.3619679899166</v>
      </c>
      <c r="AD150" s="85"/>
      <c r="AE150" s="91"/>
      <c r="AF150" s="119">
        <f>SUM(AF151:AF153)</f>
        <v>6.4136703256749747</v>
      </c>
    </row>
    <row r="151" spans="1:32" ht="21.6" x14ac:dyDescent="0.3">
      <c r="A151" s="128" t="s">
        <v>179</v>
      </c>
      <c r="B151" s="116"/>
      <c r="C151" s="116">
        <v>486.97</v>
      </c>
      <c r="D151" s="116">
        <v>176.4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663.37</v>
      </c>
      <c r="AD151" s="85"/>
      <c r="AE151" s="91"/>
      <c r="AF151" s="124">
        <v>2.0515609848853966</v>
      </c>
    </row>
    <row r="152" spans="1:32" ht="21.6" x14ac:dyDescent="0.3">
      <c r="A152" s="128" t="s">
        <v>180</v>
      </c>
      <c r="B152" s="116"/>
      <c r="C152" s="116">
        <v>638.36695981473156</v>
      </c>
      <c r="D152" s="116">
        <v>193.62500817518517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831.9919679899167</v>
      </c>
      <c r="AD152" s="85"/>
      <c r="AE152" s="91"/>
      <c r="AF152" s="124">
        <v>3.5962598159469743</v>
      </c>
    </row>
    <row r="153" spans="1:32" ht="21.6" x14ac:dyDescent="0.3">
      <c r="A153" s="128" t="s">
        <v>181</v>
      </c>
      <c r="B153" s="116"/>
      <c r="C153" s="116">
        <v>120.7</v>
      </c>
      <c r="D153" s="116">
        <v>104.3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225</v>
      </c>
      <c r="AD153" s="85"/>
      <c r="AE153" s="91"/>
      <c r="AF153" s="56">
        <v>0.76584952484260382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43.9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43.9</v>
      </c>
      <c r="AD155" s="85"/>
      <c r="AE155" s="91"/>
      <c r="AF155" s="56"/>
    </row>
    <row r="156" spans="1:32" x14ac:dyDescent="0.3">
      <c r="A156" s="127" t="s">
        <v>184</v>
      </c>
      <c r="B156" s="116">
        <v>1571.97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1571.97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14433.053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14433.053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6100.7569999999996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6100.7569999999996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2812.38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2812.38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90.27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90.27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-803.72632726743313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-803.72632726743313</v>
      </c>
      <c r="AD161" s="85"/>
      <c r="AE161" s="91"/>
      <c r="AF161" s="56"/>
    </row>
    <row r="162" spans="1:32" x14ac:dyDescent="0.3">
      <c r="A162" s="127" t="s">
        <v>190</v>
      </c>
      <c r="B162">
        <v>-803.72632726743313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-803.72632726743313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918.02951789078861</v>
      </c>
      <c r="C164" s="69">
        <f>C165+C169+C170+C173+C176</f>
        <v>42471.737056964259</v>
      </c>
      <c r="D164" s="69">
        <f>D165+D169+D170+D173+D176</f>
        <v>3177.4416142063201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46567.208189061363</v>
      </c>
      <c r="AD164" s="85"/>
      <c r="AE164" s="91"/>
      <c r="AF164" s="69">
        <f>AF165+AF169+AF170+AF173+AF176</f>
        <v>1.4805314297756349</v>
      </c>
    </row>
    <row r="165" spans="1:32" ht="26.25" customHeight="1" x14ac:dyDescent="0.3">
      <c r="A165" s="112" t="s">
        <v>193</v>
      </c>
      <c r="B165" s="121"/>
      <c r="C165" s="70">
        <f>C166+C167+C168</f>
        <v>20609.576043343623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20609.576043343623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10693.574665234906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10693.574665234906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4237.3435924200548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4237.3435924200548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5678.6577856886615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5678.6577856886615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126.19121920000001</v>
      </c>
      <c r="D169" s="70">
        <v>89.573231500000006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215.7644507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918.02951789078861</v>
      </c>
      <c r="C170" s="70">
        <f>C171+C172</f>
        <v>795.06550258139521</v>
      </c>
      <c r="D170" s="70">
        <f>D171+D172</f>
        <v>179.57495630144444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1892.6699767736282</v>
      </c>
      <c r="AD170" s="85"/>
      <c r="AE170" s="91"/>
      <c r="AF170" s="129">
        <f>AF171+AF172</f>
        <v>1.4805314297756349</v>
      </c>
    </row>
    <row r="171" spans="1:32" ht="21.6" x14ac:dyDescent="0.3">
      <c r="A171" s="128" t="s">
        <v>199</v>
      </c>
      <c r="B171" s="116">
        <v>12.61335997493754</v>
      </c>
      <c r="C171" s="116">
        <v>0.10852826037296978</v>
      </c>
      <c r="D171" s="116">
        <v>5.9511116351772255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18.672999870487736</v>
      </c>
      <c r="AD171" s="85"/>
      <c r="AE171" s="91"/>
      <c r="AF171" s="56"/>
    </row>
    <row r="172" spans="1:32" x14ac:dyDescent="0.3">
      <c r="A172" s="128" t="s">
        <v>200</v>
      </c>
      <c r="B172" s="116">
        <v>905.41615791585104</v>
      </c>
      <c r="C172" s="95">
        <v>794.95697432102224</v>
      </c>
      <c r="D172" s="95">
        <v>173.62384466626722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1873.9969769031404</v>
      </c>
      <c r="AD172" s="85"/>
      <c r="AE172" s="91"/>
      <c r="AF172" s="56">
        <v>1.4805314297756349</v>
      </c>
    </row>
    <row r="173" spans="1:32" x14ac:dyDescent="0.3">
      <c r="A173" s="126" t="s">
        <v>201</v>
      </c>
      <c r="B173" s="121"/>
      <c r="C173" s="129">
        <f>SUM(C174:C175)</f>
        <v>20940.904291839241</v>
      </c>
      <c r="D173" s="129">
        <f>SUM(D174:D175)</f>
        <v>2908.2934264048754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23849.197718244115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4435.4052291157868</v>
      </c>
      <c r="D174" s="95">
        <v>2908.2934264048754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7343.6986555206622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16505.499062723455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16505.499062723455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325051.50993885007</v>
      </c>
      <c r="C177" s="11">
        <f t="shared" si="20"/>
        <v>160183.73440621895</v>
      </c>
      <c r="D177" s="11">
        <f t="shared" si="20"/>
        <v>38281.439498468499</v>
      </c>
      <c r="E177" s="11">
        <f t="shared" si="20"/>
        <v>593.24637334803742</v>
      </c>
      <c r="F177" s="11">
        <f t="shared" si="20"/>
        <v>307.61017010700454</v>
      </c>
      <c r="G177" s="11">
        <f t="shared" si="20"/>
        <v>12.976353225</v>
      </c>
      <c r="H177" s="11">
        <f t="shared" si="20"/>
        <v>3.3018738624952069</v>
      </c>
      <c r="I177" s="11">
        <f t="shared" si="20"/>
        <v>0</v>
      </c>
      <c r="J177" s="11">
        <f t="shared" si="20"/>
        <v>5089.4223938506148</v>
      </c>
      <c r="K177" s="11">
        <f t="shared" si="20"/>
        <v>5944.6755923766887</v>
      </c>
      <c r="L177" s="11">
        <f t="shared" si="20"/>
        <v>64.595111260649432</v>
      </c>
      <c r="M177" s="11">
        <f>M164+M107+M54+M9</f>
        <v>102.46032321940133</v>
      </c>
      <c r="N177" s="11">
        <f t="shared" ref="N177:AC177" si="21">N9+N54+N107+N164</f>
        <v>4.8947305600000011</v>
      </c>
      <c r="O177" s="11">
        <f t="shared" si="21"/>
        <v>6.139505112000001</v>
      </c>
      <c r="P177" s="11">
        <f t="shared" si="21"/>
        <v>0</v>
      </c>
      <c r="Q177" s="11">
        <f t="shared" si="21"/>
        <v>0</v>
      </c>
      <c r="R177" s="11">
        <f t="shared" si="21"/>
        <v>293.08350333342003</v>
      </c>
      <c r="S177" s="11">
        <f t="shared" si="21"/>
        <v>508.30978709007127</v>
      </c>
      <c r="T177" s="11">
        <f t="shared" si="21"/>
        <v>1.0631976541875001E-3</v>
      </c>
      <c r="U177" s="11">
        <f t="shared" si="21"/>
        <v>16.905748785361862</v>
      </c>
      <c r="V177" s="11">
        <f t="shared" si="21"/>
        <v>1.7457576502333736</v>
      </c>
      <c r="W177" s="11">
        <f t="shared" si="21"/>
        <v>0.13977044493749999</v>
      </c>
      <c r="X177" s="11">
        <f t="shared" si="21"/>
        <v>1.5704544375000002E-6</v>
      </c>
      <c r="Y177" s="11">
        <f t="shared" si="21"/>
        <v>4.9940451112500006E-2</v>
      </c>
      <c r="Z177" s="11">
        <f t="shared" si="21"/>
        <v>1.0469696250000001E-6</v>
      </c>
      <c r="AA177" s="11">
        <f t="shared" si="21"/>
        <v>1.2642158221875002</v>
      </c>
      <c r="AB177" s="11">
        <f t="shared" si="21"/>
        <v>164.33971998802085</v>
      </c>
      <c r="AC177" s="11">
        <f t="shared" si="21"/>
        <v>536631.84577983979</v>
      </c>
      <c r="AD177" s="85"/>
      <c r="AE177" s="91"/>
      <c r="AF177" s="63">
        <f>AF164+AF107+AF54+AF9</f>
        <v>71.995570893191868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3753.4275671938872</v>
      </c>
      <c r="C179" s="142">
        <v>0.72367160276158415</v>
      </c>
      <c r="D179" s="142">
        <v>27.396139247402829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3781.5473780440516</v>
      </c>
      <c r="AD179" s="85"/>
      <c r="AE179" s="91"/>
      <c r="AF179" s="67"/>
    </row>
    <row r="180" spans="1:32" x14ac:dyDescent="0.3">
      <c r="A180" s="38" t="s">
        <v>26</v>
      </c>
      <c r="B180" s="19">
        <v>3753.4275671938872</v>
      </c>
      <c r="C180" s="20">
        <v>0.72367160276158415</v>
      </c>
      <c r="D180" s="20">
        <v>27.396139247402829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3781.5473780440516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27344.977789264994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27344.977789264994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8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F188"/>
  <sheetViews>
    <sheetView zoomScaleNormal="100" workbookViewId="0">
      <pane xSplit="1" ySplit="9" topLeftCell="J10" activePane="bottomRight" state="frozen"/>
      <selection activeCell="E11" sqref="E11"/>
      <selection pane="topRight" activeCell="E11" sqref="E11"/>
      <selection pane="bottomLeft" activeCell="E11" sqref="E11"/>
      <selection pane="bottomRight" activeCell="W25" sqref="W25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2.66406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2013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324012.19254366978</v>
      </c>
      <c r="C8" s="11">
        <f t="shared" si="0"/>
        <v>163464.87222526388</v>
      </c>
      <c r="D8" s="11">
        <f t="shared" si="0"/>
        <v>45831.028243699802</v>
      </c>
      <c r="E8" s="11">
        <f t="shared" si="0"/>
        <v>1561.9743080000001</v>
      </c>
      <c r="F8" s="11">
        <f t="shared" si="0"/>
        <v>408.77088402416126</v>
      </c>
      <c r="G8" s="11">
        <f t="shared" si="0"/>
        <v>31.641724124999996</v>
      </c>
      <c r="H8" s="11">
        <f t="shared" si="0"/>
        <v>4.7711111362620651</v>
      </c>
      <c r="I8" s="11">
        <f t="shared" si="0"/>
        <v>0</v>
      </c>
      <c r="J8" s="11">
        <f t="shared" si="0"/>
        <v>5374.7679668214241</v>
      </c>
      <c r="K8" s="11">
        <f t="shared" si="0"/>
        <v>6271.2961275880225</v>
      </c>
      <c r="L8" s="11">
        <f t="shared" si="0"/>
        <v>76.154152462754283</v>
      </c>
      <c r="M8" s="11">
        <f t="shared" si="0"/>
        <v>218.88278321582092</v>
      </c>
      <c r="N8" s="11">
        <f t="shared" si="0"/>
        <v>8.8379803715999987</v>
      </c>
      <c r="O8" s="11">
        <f t="shared" si="0"/>
        <v>23.025358187519998</v>
      </c>
      <c r="P8" s="11">
        <f t="shared" si="0"/>
        <v>0.98477377200000005</v>
      </c>
      <c r="Q8" s="11">
        <f t="shared" si="0"/>
        <v>0</v>
      </c>
      <c r="R8" s="11">
        <f t="shared" si="0"/>
        <v>356.7194369530028</v>
      </c>
      <c r="S8" s="11">
        <f t="shared" si="0"/>
        <v>810.82781921155129</v>
      </c>
      <c r="T8" s="11">
        <f t="shared" si="0"/>
        <v>1.0967399999999999E-3</v>
      </c>
      <c r="U8" s="11">
        <f t="shared" si="0"/>
        <v>17.408976759975012</v>
      </c>
      <c r="V8" s="11">
        <f t="shared" si="0"/>
        <v>1.7959191159781156</v>
      </c>
      <c r="W8" s="11">
        <f t="shared" si="0"/>
        <v>0.14418</v>
      </c>
      <c r="X8" s="11">
        <f t="shared" si="0"/>
        <v>1.6200000000000002E-6</v>
      </c>
      <c r="Y8" s="11">
        <f t="shared" si="0"/>
        <v>5.1611773910704685E-2</v>
      </c>
      <c r="Z8" s="237">
        <f t="shared" si="0"/>
        <v>1.08E-6</v>
      </c>
      <c r="AA8" s="11">
        <f t="shared" si="0"/>
        <v>1.5126040200655839</v>
      </c>
      <c r="AB8" s="11">
        <f t="shared" si="0"/>
        <v>177.91686118369591</v>
      </c>
      <c r="AC8" s="11">
        <f>SUM(B8:AB8)</f>
        <v>548655.57869079616</v>
      </c>
      <c r="AD8" s="12">
        <f>AC9+AC54+AC108+AC149+AC164</f>
        <v>735453.18917336676</v>
      </c>
      <c r="AE8" s="77"/>
      <c r="AF8" s="12">
        <f>AF9+AF54+AF107+AF164</f>
        <v>70.937423625317493</v>
      </c>
    </row>
    <row r="9" spans="1:32" x14ac:dyDescent="0.3">
      <c r="A9" s="103" t="s">
        <v>82</v>
      </c>
      <c r="B9" s="69">
        <f>B10+B39</f>
        <v>459744.01273369504</v>
      </c>
      <c r="C9" s="69">
        <f>C10+C39</f>
        <v>24766.872901233666</v>
      </c>
      <c r="D9" s="69">
        <f>D10+D39</f>
        <v>3108.5702269256853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487619.45586185443</v>
      </c>
      <c r="AD9" s="85"/>
      <c r="AE9" s="91"/>
      <c r="AF9" s="151">
        <f>AF10+AF39</f>
        <v>62.188359170194197</v>
      </c>
    </row>
    <row r="10" spans="1:32" x14ac:dyDescent="0.3">
      <c r="A10" s="96" t="s">
        <v>43</v>
      </c>
      <c r="B10" s="129">
        <f>B11+B15+B29+B35</f>
        <v>447044.6830805561</v>
      </c>
      <c r="C10" s="129">
        <f>C11+C15+C29+C35</f>
        <v>2961.5400490804777</v>
      </c>
      <c r="D10" s="129">
        <f>D11+D15+D29+D35</f>
        <v>3096.5712787636426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453102.79440840025</v>
      </c>
      <c r="AD10" s="85"/>
      <c r="AE10" s="91"/>
      <c r="AF10" s="129">
        <f>AF11+AF15+AF29+AF35</f>
        <v>59.008267381484757</v>
      </c>
    </row>
    <row r="11" spans="1:32" x14ac:dyDescent="0.3">
      <c r="A11" s="97" t="s">
        <v>44</v>
      </c>
      <c r="B11" s="129">
        <f>B12+B13+B14</f>
        <v>192106.174109974</v>
      </c>
      <c r="C11" s="129">
        <f>C12+C13+C14</f>
        <v>160.46248905863277</v>
      </c>
      <c r="D11" s="129">
        <f>D12+D13+D14</f>
        <v>324.89027828739682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192591.52687732005</v>
      </c>
      <c r="AD11" s="85"/>
      <c r="AE11" s="91"/>
      <c r="AF11" s="129">
        <f>SUM(AF12:AF14)</f>
        <v>10.547772137094686</v>
      </c>
    </row>
    <row r="12" spans="1:32" x14ac:dyDescent="0.3">
      <c r="A12" s="98" t="s">
        <v>45</v>
      </c>
      <c r="B12" s="116">
        <v>149532.61671895167</v>
      </c>
      <c r="C12" s="116">
        <v>134.84229196900191</v>
      </c>
      <c r="D12" s="116">
        <v>291.11904186739685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149958.57805278807</v>
      </c>
      <c r="AD12" s="85"/>
      <c r="AE12" s="91"/>
      <c r="AF12" s="116">
        <v>9.0295754328517379</v>
      </c>
    </row>
    <row r="13" spans="1:32" x14ac:dyDescent="0.3">
      <c r="A13" s="98" t="s">
        <v>46</v>
      </c>
      <c r="B13" s="116">
        <v>13570.173493116519</v>
      </c>
      <c r="C13" s="116">
        <v>9.3813330674129531</v>
      </c>
      <c r="D13" s="116">
        <v>13.777357673087259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13593.332183857019</v>
      </c>
      <c r="AD13" s="85"/>
      <c r="AE13" s="91"/>
      <c r="AF13" s="56">
        <v>1.192669731826469</v>
      </c>
    </row>
    <row r="14" spans="1:32" ht="21.6" x14ac:dyDescent="0.3">
      <c r="A14" s="98" t="s">
        <v>47</v>
      </c>
      <c r="B14" s="116">
        <v>29003.383897905831</v>
      </c>
      <c r="C14" s="116">
        <v>16.2388640222179</v>
      </c>
      <c r="D14" s="116">
        <v>19.993878746912742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29039.616640674962</v>
      </c>
      <c r="AD14" s="85"/>
      <c r="AE14" s="91"/>
      <c r="AF14" s="56">
        <v>0.32552697241647971</v>
      </c>
    </row>
    <row r="15" spans="1:32" x14ac:dyDescent="0.3">
      <c r="A15" s="97" t="s">
        <v>48</v>
      </c>
      <c r="B15" s="129">
        <f>SUM(B16:B28)</f>
        <v>60770.208873675729</v>
      </c>
      <c r="C15" s="129">
        <f>SUM(C16:C28)</f>
        <v>116.05852891213985</v>
      </c>
      <c r="D15" s="129">
        <f>SUM(D16:D28)</f>
        <v>156.6758106650781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61042.94321325294</v>
      </c>
      <c r="AD15" s="85"/>
      <c r="AE15" s="91"/>
      <c r="AF15" s="129">
        <f>SUM(AF16:AF28)</f>
        <v>1.0394272348075086</v>
      </c>
    </row>
    <row r="16" spans="1:32" x14ac:dyDescent="0.3">
      <c r="A16" s="98" t="s">
        <v>49</v>
      </c>
      <c r="B16" s="115">
        <v>2552.0816827957401</v>
      </c>
      <c r="C16" s="115">
        <v>1.41355998</v>
      </c>
      <c r="D16" s="115">
        <v>1.641119295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2555.1363620707402</v>
      </c>
      <c r="AD16" s="85"/>
      <c r="AE16" s="91"/>
      <c r="AF16" s="56">
        <v>1.929419281701579E-2</v>
      </c>
    </row>
    <row r="17" spans="1:32" x14ac:dyDescent="0.3">
      <c r="A17" s="98" t="s">
        <v>50</v>
      </c>
      <c r="B17" s="116">
        <v>1637.2896236388899</v>
      </c>
      <c r="C17" s="116">
        <v>1.0745629159999999</v>
      </c>
      <c r="D17" s="116">
        <v>1.5412594774999999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1639.90544603239</v>
      </c>
      <c r="AD17" s="85"/>
      <c r="AE17" s="91"/>
      <c r="AF17" s="56">
        <v>1.3850092290451879E-2</v>
      </c>
    </row>
    <row r="18" spans="1:32" x14ac:dyDescent="0.3">
      <c r="A18" s="98" t="s">
        <v>51</v>
      </c>
      <c r="B18" s="116">
        <v>11121.664545006541</v>
      </c>
      <c r="C18" s="116">
        <v>5.8499127120000001</v>
      </c>
      <c r="D18" s="116">
        <v>6.3448169310000004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11133.85927464954</v>
      </c>
      <c r="AD18" s="85"/>
      <c r="AE18" s="91"/>
      <c r="AF18" s="56">
        <v>4.8710635655991763E-2</v>
      </c>
    </row>
    <row r="19" spans="1:32" x14ac:dyDescent="0.3">
      <c r="A19" s="98" t="s">
        <v>52</v>
      </c>
      <c r="B19" s="116">
        <v>2416.9754043957205</v>
      </c>
      <c r="C19" s="116">
        <v>1.4678558159999999</v>
      </c>
      <c r="D19" s="116">
        <v>1.9020817019999998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2420.3453419137204</v>
      </c>
      <c r="AD19" s="85"/>
      <c r="AE19" s="91"/>
      <c r="AF19" s="56">
        <v>2.8049404100658329E-2</v>
      </c>
    </row>
    <row r="20" spans="1:32" x14ac:dyDescent="0.3">
      <c r="A20" s="98" t="s">
        <v>53</v>
      </c>
      <c r="B20" s="116">
        <v>1853.87255709807</v>
      </c>
      <c r="C20" s="116">
        <v>51.357500487999999</v>
      </c>
      <c r="D20" s="116">
        <v>65.170615303000005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1970.4006728890699</v>
      </c>
      <c r="AD20" s="85"/>
      <c r="AE20" s="91"/>
      <c r="AF20" s="56">
        <v>0.68054039797343668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368.98968368469002</v>
      </c>
      <c r="C22" s="116">
        <v>0.21697782399999999</v>
      </c>
      <c r="D22" s="116">
        <v>0.27074721400000001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369.47740872269003</v>
      </c>
      <c r="AD22" s="85"/>
      <c r="AE22" s="91"/>
      <c r="AF22" s="56">
        <v>1.1043745893195823E-3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11844.781613712232</v>
      </c>
      <c r="C24" s="116">
        <v>12.384232088139852</v>
      </c>
      <c r="D24" s="116">
        <v>21.469117095078111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11878.634962895449</v>
      </c>
      <c r="AD24" s="85"/>
      <c r="AE24" s="91"/>
      <c r="AF24" s="56">
        <v>7.4246024384509987E-2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797.53715571042005</v>
      </c>
      <c r="C26" s="116">
        <v>0.91959386399999998</v>
      </c>
      <c r="D26" s="116">
        <v>1.740659814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800.19740938842006</v>
      </c>
      <c r="AD26" s="85"/>
      <c r="AE26" s="91"/>
      <c r="AF26" s="56">
        <v>3.5340397328708431E-3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28177.016607633421</v>
      </c>
      <c r="C28" s="116">
        <v>41.374333224000004</v>
      </c>
      <c r="D28" s="116">
        <v>56.59539383349999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28274.986334690922</v>
      </c>
      <c r="AD28" s="85"/>
      <c r="AE28" s="91"/>
      <c r="AF28" s="56">
        <v>0.17009807326325385</v>
      </c>
    </row>
    <row r="29" spans="1:32" x14ac:dyDescent="0.3">
      <c r="A29" s="97" t="s">
        <v>62</v>
      </c>
      <c r="B29" s="129">
        <f>SUM(B30:B34)</f>
        <v>161390.75405290877</v>
      </c>
      <c r="C29" s="129">
        <f>SUM(C30:C34)</f>
        <v>453.29682020970506</v>
      </c>
      <c r="D29" s="129">
        <f>SUM(D30:D34)</f>
        <v>2315.0875415816677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164159.13841470014</v>
      </c>
      <c r="AD29" s="85"/>
      <c r="AE29" s="91"/>
      <c r="AF29" s="129">
        <f>SUM(AF30:AF34)</f>
        <v>14.863051531830759</v>
      </c>
    </row>
    <row r="30" spans="1:32" x14ac:dyDescent="0.3">
      <c r="A30" s="98" t="s">
        <v>63</v>
      </c>
      <c r="B30" s="116">
        <v>5278.6966060594368</v>
      </c>
      <c r="C30" s="95">
        <v>1.0177469009147115</v>
      </c>
      <c r="D30" s="116">
        <v>38.528989820342652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5318.2433427806945</v>
      </c>
      <c r="AD30" s="85"/>
      <c r="AE30" s="91"/>
      <c r="AF30" s="56">
        <v>7.4716662369843645E-2</v>
      </c>
    </row>
    <row r="31" spans="1:32" x14ac:dyDescent="0.3">
      <c r="A31" s="98" t="s">
        <v>64</v>
      </c>
      <c r="B31" s="116">
        <v>152089.85561427465</v>
      </c>
      <c r="C31" s="116">
        <v>443.56965214499041</v>
      </c>
      <c r="D31" s="116">
        <v>2060.8645976703247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154594.28986408998</v>
      </c>
      <c r="AD31" s="85"/>
      <c r="AE31" s="91"/>
      <c r="AF31" s="56">
        <v>14.691728030254795</v>
      </c>
    </row>
    <row r="32" spans="1:32" x14ac:dyDescent="0.3">
      <c r="A32" s="98" t="s">
        <v>65</v>
      </c>
      <c r="B32" s="116">
        <v>1926.7964315250301</v>
      </c>
      <c r="C32" s="116">
        <v>3.0733202318000004</v>
      </c>
      <c r="D32" s="116">
        <v>200.45347708099999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2130.3232288378299</v>
      </c>
      <c r="AD32" s="85"/>
      <c r="AE32" s="91"/>
      <c r="AF32" s="56">
        <v>4.5433965533536617E-2</v>
      </c>
    </row>
    <row r="33" spans="1:32" x14ac:dyDescent="0.3">
      <c r="A33" s="98" t="s">
        <v>66</v>
      </c>
      <c r="B33" s="116">
        <v>2095.4054010496502</v>
      </c>
      <c r="C33" s="116">
        <v>5.6361009319999997</v>
      </c>
      <c r="D33" s="116">
        <v>15.240477009999999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2116.2819789916502</v>
      </c>
      <c r="AD33" s="85"/>
      <c r="AE33" s="91"/>
      <c r="AF33" s="56">
        <v>5.1172873672584995E-2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32777.54604399763</v>
      </c>
      <c r="C35" s="129">
        <f>SUM(C36:C38)</f>
        <v>2231.7222108999999</v>
      </c>
      <c r="D35" s="129">
        <f>SUM(D36:D38)</f>
        <v>299.9176482295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35309.185903127131</v>
      </c>
      <c r="AD35" s="85"/>
      <c r="AE35" s="91"/>
      <c r="AF35" s="129">
        <f>SUM(AF36:AF38)</f>
        <v>32.558016477751799</v>
      </c>
    </row>
    <row r="36" spans="1:32" x14ac:dyDescent="0.3">
      <c r="A36" s="98" t="s">
        <v>69</v>
      </c>
      <c r="B36" s="116">
        <v>5193.6166220054802</v>
      </c>
      <c r="C36" s="116">
        <v>11.888911300000002</v>
      </c>
      <c r="D36" s="116">
        <v>2.7164028255000003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5208.2219361309799</v>
      </c>
      <c r="AD36" s="85"/>
      <c r="AE36" s="91"/>
      <c r="AF36" s="56">
        <v>2.4456476627542045</v>
      </c>
    </row>
    <row r="37" spans="1:32" x14ac:dyDescent="0.3">
      <c r="A37" s="98" t="s">
        <v>70</v>
      </c>
      <c r="B37" s="116">
        <v>18773.051659444111</v>
      </c>
      <c r="C37" s="116">
        <v>2186.6329423399998</v>
      </c>
      <c r="D37" s="116">
        <v>278.66771480950001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21238.352316593609</v>
      </c>
      <c r="AD37" s="85"/>
      <c r="AE37" s="91"/>
      <c r="AF37" s="56">
        <v>29.827067696804988</v>
      </c>
    </row>
    <row r="38" spans="1:32" x14ac:dyDescent="0.3">
      <c r="A38" s="98" t="s">
        <v>71</v>
      </c>
      <c r="B38" s="116">
        <v>8810.8777625480398</v>
      </c>
      <c r="C38" s="116">
        <v>33.200357260000004</v>
      </c>
      <c r="D38" s="116">
        <v>18.533530594499997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8862.6116504025395</v>
      </c>
      <c r="AD38" s="85"/>
      <c r="AE38" s="91"/>
      <c r="AF38" s="56">
        <v>0.28530111819260906</v>
      </c>
    </row>
    <row r="39" spans="1:32" ht="21.6" x14ac:dyDescent="0.3">
      <c r="A39" s="99" t="s">
        <v>72</v>
      </c>
      <c r="B39" s="129">
        <f>B40+B45</f>
        <v>12699.329653138948</v>
      </c>
      <c r="C39" s="129">
        <f>C40+C45</f>
        <v>21805.332852153188</v>
      </c>
      <c r="D39" s="129">
        <f>D40+D45</f>
        <v>11.998948162042845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34516.661453454173</v>
      </c>
      <c r="AD39" s="85"/>
      <c r="AE39" s="91"/>
      <c r="AF39" s="129">
        <f>AF40+AF45</f>
        <v>3.1800917887094395</v>
      </c>
    </row>
    <row r="40" spans="1:32" x14ac:dyDescent="0.3">
      <c r="A40" s="97" t="s">
        <v>73</v>
      </c>
      <c r="B40" s="129">
        <f>B41+B44</f>
        <v>120.61268630159999</v>
      </c>
      <c r="C40" s="129">
        <f>C41+C44</f>
        <v>4242.3043212479997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4362.9170075495995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120.61268630159999</v>
      </c>
      <c r="C41" s="114">
        <v>4242.3043212479997</v>
      </c>
      <c r="D41" s="114"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4362.9170075495995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114.86604956399999</v>
      </c>
      <c r="C42" s="116">
        <v>4069.19540727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4184.0614568339997</v>
      </c>
      <c r="AD42" s="85"/>
      <c r="AE42" s="91"/>
      <c r="AF42" s="56"/>
    </row>
    <row r="43" spans="1:32" x14ac:dyDescent="0.3">
      <c r="A43" s="101" t="s">
        <v>76</v>
      </c>
      <c r="B43" s="116">
        <v>5.7466367376000003</v>
      </c>
      <c r="C43" s="116">
        <v>173.10891397800003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178.85555071560003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12578.716966837348</v>
      </c>
      <c r="C45" s="129">
        <f t="shared" ref="C45:D45" si="2">C46+C50</f>
        <v>17563.028530905187</v>
      </c>
      <c r="D45" s="129">
        <f t="shared" si="2"/>
        <v>11.998948162042845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30153.744445904576</v>
      </c>
      <c r="AD45" s="85"/>
      <c r="AE45" s="91"/>
      <c r="AF45" s="53">
        <f>SUM(AF46:AF53)</f>
        <v>3.1800917887094395</v>
      </c>
    </row>
    <row r="46" spans="1:32" x14ac:dyDescent="0.3">
      <c r="A46" s="98" t="s">
        <v>79</v>
      </c>
      <c r="B46" s="116">
        <v>10231.578283030585</v>
      </c>
      <c r="C46" s="116">
        <v>10656.375087042892</v>
      </c>
      <c r="D46" s="116">
        <v>11.915288543105516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20899.868658616582</v>
      </c>
      <c r="AD46" s="85"/>
      <c r="AE46" s="91"/>
      <c r="AF46" s="56"/>
    </row>
    <row r="47" spans="1:32" x14ac:dyDescent="0.3">
      <c r="A47" s="239" t="s">
        <v>206</v>
      </c>
      <c r="B47" s="119">
        <v>5909.809747541145</v>
      </c>
      <c r="C47" s="119">
        <v>5893.02388375593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11802.833631297075</v>
      </c>
      <c r="AD47" s="85"/>
      <c r="AE47" s="91"/>
      <c r="AF47" s="64"/>
    </row>
    <row r="48" spans="1:32" x14ac:dyDescent="0.3">
      <c r="A48" s="239" t="s">
        <v>207</v>
      </c>
      <c r="B48" s="119">
        <v>4278.8268965076586</v>
      </c>
      <c r="C48" s="119">
        <v>4629.468425619657</v>
      </c>
      <c r="D48" s="119">
        <v>11.915288543105516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8920.2106106704214</v>
      </c>
      <c r="AD48" s="85"/>
      <c r="AE48" s="91"/>
      <c r="AF48" s="64">
        <v>3.1800917887094395</v>
      </c>
    </row>
    <row r="49" spans="1:32" x14ac:dyDescent="0.3">
      <c r="A49" s="239" t="s">
        <v>208</v>
      </c>
      <c r="B49" s="119">
        <v>42.941638981781047</v>
      </c>
      <c r="C49" s="119">
        <v>133.88277766730579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176.82441664908683</v>
      </c>
      <c r="AD49" s="85"/>
      <c r="AE49" s="91"/>
      <c r="AF49" s="64"/>
    </row>
    <row r="50" spans="1:32" x14ac:dyDescent="0.3">
      <c r="A50" s="102" t="s">
        <v>80</v>
      </c>
      <c r="B50" s="117">
        <v>2347.1386838067633</v>
      </c>
      <c r="C50" s="117">
        <v>6906.6534438622948</v>
      </c>
      <c r="D50" s="117">
        <v>8.3659618937328012E-2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9253.8757872879942</v>
      </c>
      <c r="AD50" s="85"/>
      <c r="AE50" s="91"/>
      <c r="AF50" s="64"/>
    </row>
    <row r="51" spans="1:32" x14ac:dyDescent="0.3">
      <c r="A51" s="239" t="s">
        <v>209</v>
      </c>
      <c r="B51" s="119">
        <v>2169.3980261772954</v>
      </c>
      <c r="C51" s="119">
        <v>2976.8488801963522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5146.246906373648</v>
      </c>
      <c r="AD51" s="85"/>
      <c r="AE51" s="91"/>
      <c r="AF51" s="65"/>
    </row>
    <row r="52" spans="1:32" x14ac:dyDescent="0.3">
      <c r="A52" s="239" t="s">
        <v>210</v>
      </c>
      <c r="B52" s="119">
        <v>172.25500753800083</v>
      </c>
      <c r="C52" s="119">
        <v>92.443101764363988</v>
      </c>
      <c r="D52" s="119">
        <v>8.3659618937328012E-2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264.7817689213021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5.4856500914672157</v>
      </c>
      <c r="C53" s="119">
        <v>3837.3614619015784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3842.8471119930455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48873.047896006494</v>
      </c>
      <c r="C54" s="69">
        <f>C55+C61+C72+C80+C85+C91+C98+C103</f>
        <v>205.72637171954787</v>
      </c>
      <c r="D54" s="69">
        <f>D55+D61+D72+D80+D85+D91+D98+D103</f>
        <v>675.40488219212841</v>
      </c>
      <c r="E54" s="144">
        <f t="shared" ref="E54:M54" si="4">E55+E61+E72+E80+E85+E91+E98+E103</f>
        <v>1561.9743080000001</v>
      </c>
      <c r="F54" s="144">
        <f t="shared" si="4"/>
        <v>408.77088402416126</v>
      </c>
      <c r="G54" s="144">
        <f t="shared" si="4"/>
        <v>31.641724124999996</v>
      </c>
      <c r="H54" s="144">
        <f t="shared" si="4"/>
        <v>4.7711111362620651</v>
      </c>
      <c r="I54" s="144">
        <f t="shared" si="4"/>
        <v>0</v>
      </c>
      <c r="J54" s="144">
        <f t="shared" si="4"/>
        <v>5374.7679668214241</v>
      </c>
      <c r="K54" s="144">
        <f t="shared" si="4"/>
        <v>6271.2961275880225</v>
      </c>
      <c r="L54" s="144">
        <f t="shared" si="4"/>
        <v>76.154152462754283</v>
      </c>
      <c r="M54" s="144">
        <f t="shared" si="4"/>
        <v>218.88278321582092</v>
      </c>
      <c r="N54" s="144">
        <f t="shared" ref="N54:W54" si="5">N55+N61+N72+N80+N85+N91+N98+N103</f>
        <v>8.8379803715999987</v>
      </c>
      <c r="O54" s="144">
        <f t="shared" si="5"/>
        <v>23.025358187519998</v>
      </c>
      <c r="P54" s="144">
        <f t="shared" si="5"/>
        <v>0.98477377200000005</v>
      </c>
      <c r="Q54" s="144">
        <f t="shared" si="5"/>
        <v>0</v>
      </c>
      <c r="R54" s="144">
        <f t="shared" si="5"/>
        <v>356.7194369530028</v>
      </c>
      <c r="S54" s="144">
        <f t="shared" si="5"/>
        <v>810.82781921155129</v>
      </c>
      <c r="T54" s="144">
        <f t="shared" si="5"/>
        <v>1.0967399999999999E-3</v>
      </c>
      <c r="U54" s="144">
        <f t="shared" si="5"/>
        <v>17.408976759975012</v>
      </c>
      <c r="V54" s="144">
        <f t="shared" si="5"/>
        <v>1.7959191159781156</v>
      </c>
      <c r="W54" s="144">
        <f t="shared" si="5"/>
        <v>0.14418</v>
      </c>
      <c r="X54" s="144">
        <f t="shared" ref="X54:AC54" si="6">X55+X61+X72+X80+X85+X91+X98+X103</f>
        <v>1.6200000000000002E-6</v>
      </c>
      <c r="Y54" s="144">
        <f t="shared" si="6"/>
        <v>5.1611773910704685E-2</v>
      </c>
      <c r="Z54" s="144">
        <f t="shared" si="6"/>
        <v>1.08E-6</v>
      </c>
      <c r="AA54" s="144">
        <f t="shared" si="6"/>
        <v>1.5126040200655839</v>
      </c>
      <c r="AB54" s="144">
        <f t="shared" si="6"/>
        <v>177.91686118369591</v>
      </c>
      <c r="AC54" s="171">
        <f t="shared" si="6"/>
        <v>65101.66482808091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26381.439431180297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26381.439431180297</v>
      </c>
      <c r="AD55" s="85"/>
      <c r="AE55" s="91"/>
      <c r="AF55" s="129"/>
    </row>
    <row r="56" spans="1:32" x14ac:dyDescent="0.3">
      <c r="A56" s="104" t="s">
        <v>84</v>
      </c>
      <c r="B56" s="116">
        <v>17366.973774064001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17366.973774064001</v>
      </c>
      <c r="AD56" s="85"/>
      <c r="AE56" s="91"/>
      <c r="AF56" s="56"/>
    </row>
    <row r="57" spans="1:32" x14ac:dyDescent="0.3">
      <c r="A57" s="105" t="s">
        <v>85</v>
      </c>
      <c r="B57" s="116">
        <v>3197.2891818933272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3197.2891818933272</v>
      </c>
      <c r="AD57" s="85"/>
      <c r="AE57" s="91"/>
      <c r="AF57" s="56"/>
    </row>
    <row r="58" spans="1:32" x14ac:dyDescent="0.3">
      <c r="A58" s="105" t="s">
        <v>86</v>
      </c>
      <c r="B58" s="116">
        <v>609.19291654499989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609.19291654499989</v>
      </c>
      <c r="AD58" s="85"/>
      <c r="AE58" s="91"/>
      <c r="AF58" s="56"/>
    </row>
    <row r="59" spans="1:32" x14ac:dyDescent="0.3">
      <c r="A59" s="105" t="s">
        <v>87</v>
      </c>
      <c r="B59" s="116">
        <v>5207.9835586779718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5207.9835586779718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2884.6491889463136</v>
      </c>
      <c r="C61" s="129">
        <f>SUM(C62:C71)</f>
        <v>202.45561779954787</v>
      </c>
      <c r="D61" s="129">
        <f>SUM(D62:D71)</f>
        <v>675.21496500000001</v>
      </c>
      <c r="E61" s="14">
        <f>SUM(E62:E71)</f>
        <v>1561.639508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5323.9592797458617</v>
      </c>
      <c r="AD61" s="85"/>
      <c r="AE61" s="91"/>
      <c r="AF61" s="129"/>
    </row>
    <row r="62" spans="1:32" x14ac:dyDescent="0.3">
      <c r="A62" s="104" t="s">
        <v>90</v>
      </c>
      <c r="B62" s="116">
        <v>1104.5426163852273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1104.5426163852273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508.005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508.005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167.20996500000001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167.20996500000001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186.94072000000003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186.94072000000003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1553.1458525610863</v>
      </c>
      <c r="C69" s="95">
        <v>202.45561779954787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1755.601470360634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1561.639508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1561.639508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19394.296570000002</v>
      </c>
      <c r="C72" s="129">
        <f>SUM(C73:C79)</f>
        <v>3.2707539200000006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19397.56732392</v>
      </c>
      <c r="AD72" s="85"/>
      <c r="AE72" s="91"/>
      <c r="AF72" s="129"/>
    </row>
    <row r="73" spans="1:32" x14ac:dyDescent="0.3">
      <c r="A73" s="104" t="s">
        <v>101</v>
      </c>
      <c r="B73" s="221">
        <v>18976.208490000001</v>
      </c>
      <c r="C73" s="95">
        <v>3.2707539200000006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18979.479243919999</v>
      </c>
      <c r="AD73" s="85"/>
      <c r="AE73" s="91"/>
      <c r="AF73" s="56"/>
    </row>
    <row r="74" spans="1:32" x14ac:dyDescent="0.3">
      <c r="A74" s="104" t="s">
        <v>102</v>
      </c>
      <c r="B74" s="116">
        <v>299.87450000000001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299.87450000000001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118.21357999999999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118.21357999999999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163.16478266454669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163.16478266454669</v>
      </c>
      <c r="AD80" s="85"/>
      <c r="AE80" s="91"/>
      <c r="AF80" s="70"/>
    </row>
    <row r="81" spans="1:32" x14ac:dyDescent="0.3">
      <c r="A81" s="104" t="s">
        <v>109</v>
      </c>
      <c r="B81" s="95">
        <v>141.0457406205467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141.0457406205467</v>
      </c>
      <c r="AD81" s="85"/>
      <c r="AE81" s="91"/>
      <c r="AF81" s="56"/>
    </row>
    <row r="82" spans="1:32" x14ac:dyDescent="0.3">
      <c r="A82" s="104" t="s">
        <v>110</v>
      </c>
      <c r="B82" s="119">
        <v>22.119042043999993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22.119042043999993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0.18991719212838834</v>
      </c>
      <c r="E85" s="166">
        <f t="shared" si="9"/>
        <v>0.33479999999999999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1.0967399999999999E-3</v>
      </c>
      <c r="U85" s="166">
        <f t="shared" si="10"/>
        <v>17.408976759975012</v>
      </c>
      <c r="V85" s="166">
        <f t="shared" si="10"/>
        <v>1.7959191159781156</v>
      </c>
      <c r="W85" s="166">
        <f t="shared" si="10"/>
        <v>0.14418</v>
      </c>
      <c r="X85" s="166">
        <f t="shared" si="10"/>
        <v>1.6200000000000002E-6</v>
      </c>
      <c r="Y85" s="166">
        <f t="shared" si="10"/>
        <v>5.1611773910704685E-2</v>
      </c>
      <c r="Z85" s="236">
        <f t="shared" si="10"/>
        <v>1.08E-6</v>
      </c>
      <c r="AA85" s="166">
        <f t="shared" si="10"/>
        <v>1.5126040200655839</v>
      </c>
      <c r="AB85" s="164">
        <f t="shared" si="10"/>
        <v>1.6112131836959238</v>
      </c>
      <c r="AC85" s="14">
        <f t="shared" si="10"/>
        <v>23.050321485753727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0.14453099999999999</v>
      </c>
      <c r="E86" s="147">
        <v>0.33479999999999999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1.0967399999999999E-3</v>
      </c>
      <c r="U86" s="60">
        <v>1.288872</v>
      </c>
      <c r="V86" s="60">
        <v>0.71928000000000003</v>
      </c>
      <c r="W86" s="60">
        <v>0.14418</v>
      </c>
      <c r="X86" s="60">
        <v>1.6200000000000002E-6</v>
      </c>
      <c r="Y86" s="60">
        <v>5.1515999999999999E-2</v>
      </c>
      <c r="Z86" s="233">
        <v>1.08E-6</v>
      </c>
      <c r="AA86" s="60">
        <v>1.3041</v>
      </c>
      <c r="AB86" s="60">
        <v>0.63449999999999995</v>
      </c>
      <c r="AC86" s="147">
        <f>SUM(B86:AB86)</f>
        <v>4.62287844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4.5386192128388347E-2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4.3263906518014032E-2</v>
      </c>
      <c r="V87" s="60"/>
      <c r="W87" s="60"/>
      <c r="X87" s="60"/>
      <c r="Y87" s="234">
        <v>9.5773910704688195E-5</v>
      </c>
      <c r="Z87" s="60"/>
      <c r="AA87" s="60">
        <v>0.20850402006558377</v>
      </c>
      <c r="AB87" s="60">
        <v>0.97671318369592386</v>
      </c>
      <c r="AC87" s="147">
        <f>SUM(B87:AB87)</f>
        <v>1.2739630763186147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16.076840853456996</v>
      </c>
      <c r="V88" s="23">
        <v>1.0766391159781157</v>
      </c>
      <c r="X88"/>
      <c r="Z88" s="73"/>
      <c r="AB88" s="23"/>
      <c r="AC88" s="147">
        <f>SUM(B88:AB88)</f>
        <v>17.153479969435111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408.77088402416126</v>
      </c>
      <c r="G91" s="167">
        <f t="shared" si="11"/>
        <v>31.641724124999996</v>
      </c>
      <c r="H91" s="166">
        <f t="shared" si="11"/>
        <v>4.7711111362620651</v>
      </c>
      <c r="I91" s="166">
        <f t="shared" si="11"/>
        <v>0</v>
      </c>
      <c r="J91" s="166">
        <f t="shared" si="11"/>
        <v>5374.7679668214241</v>
      </c>
      <c r="K91" s="166">
        <f t="shared" si="11"/>
        <v>6271.2961275880225</v>
      </c>
      <c r="L91" s="166">
        <f t="shared" si="11"/>
        <v>76.154152462754283</v>
      </c>
      <c r="M91" s="166">
        <f t="shared" si="11"/>
        <v>218.88278321582092</v>
      </c>
      <c r="N91" s="166">
        <f t="shared" ref="N91:AC91" si="12">SUM(N92:N97)</f>
        <v>8.8379803715999987</v>
      </c>
      <c r="O91" s="166">
        <f t="shared" si="12"/>
        <v>23.025358187519998</v>
      </c>
      <c r="P91" s="166">
        <f t="shared" si="12"/>
        <v>0.98477377200000005</v>
      </c>
      <c r="Q91" s="166">
        <f t="shared" si="12"/>
        <v>0</v>
      </c>
      <c r="R91" s="167">
        <f t="shared" si="12"/>
        <v>356.7194369530028</v>
      </c>
      <c r="S91" s="166">
        <f t="shared" si="12"/>
        <v>810.82781921155129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13586.68011786912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408.77088402416126</v>
      </c>
      <c r="G92" s="20"/>
      <c r="H92" s="20"/>
      <c r="I92" s="20"/>
      <c r="J92" s="20">
        <v>5052.5683611483892</v>
      </c>
      <c r="K92" s="20">
        <v>6271.2961275880225</v>
      </c>
      <c r="L92" s="20">
        <v>76.154152462754283</v>
      </c>
      <c r="M92" s="20"/>
      <c r="N92" s="20"/>
      <c r="O92" s="20"/>
      <c r="P92" s="20"/>
      <c r="Q92" s="20"/>
      <c r="R92" s="20"/>
      <c r="S92" s="20">
        <v>810.82781921155129</v>
      </c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12619.617344434879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>
        <v>3.0938234487241858</v>
      </c>
      <c r="K93" s="20"/>
      <c r="L93" s="20"/>
      <c r="N93" s="20"/>
      <c r="O93" s="20"/>
      <c r="P93" s="20">
        <v>0.98477377200000005</v>
      </c>
      <c r="Q93" s="20"/>
      <c r="R93" s="20">
        <v>356.7194369530028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360.79803417372699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4.7711111362620651</v>
      </c>
      <c r="I94" s="20"/>
      <c r="J94" s="20"/>
      <c r="K94" s="20"/>
      <c r="L94" s="20"/>
      <c r="N94" s="20">
        <v>8.8379803715999987</v>
      </c>
      <c r="O94" s="20">
        <v>23.025358187519998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36.63444969538206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319.1057822243107</v>
      </c>
      <c r="K95" s="20"/>
      <c r="L95" s="20"/>
      <c r="M95">
        <v>218.88278321582092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537.98856544013165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>
        <v>31.641724124999996</v>
      </c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31.641724124999996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176.30564799999999</v>
      </c>
      <c r="AC98" s="14">
        <f t="shared" si="15"/>
        <v>176.30564799999999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176.30564799999999</v>
      </c>
      <c r="AC99" s="147">
        <f>SUM(B99:AB99)</f>
        <v>176.30564799999999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49.49792321532825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49.49792321532825</v>
      </c>
      <c r="AD103" s="85"/>
      <c r="AE103" s="91"/>
      <c r="AF103" s="71"/>
    </row>
    <row r="104" spans="1:32" x14ac:dyDescent="0.3">
      <c r="A104" s="104" t="s">
        <v>132</v>
      </c>
      <c r="B104" s="95">
        <v>49.49792321532825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49.49792321532825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-185545.32048257065</v>
      </c>
      <c r="C107" s="69">
        <f>C108+C130+C149+C161</f>
        <v>94866.903206977178</v>
      </c>
      <c r="D107" s="69">
        <f>D108+D130+D149+D161</f>
        <v>38867.79140619417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-51810.6258693993</v>
      </c>
      <c r="AD107" s="192"/>
      <c r="AE107" s="91"/>
      <c r="AF107" s="69">
        <f>AF108+AF130+AF161+AF149</f>
        <v>7.2417504152507775</v>
      </c>
    </row>
    <row r="108" spans="1:32" x14ac:dyDescent="0.3">
      <c r="A108" s="126" t="s">
        <v>136</v>
      </c>
      <c r="B108" s="135"/>
      <c r="C108" s="167">
        <f>C109+C119</f>
        <v>93429.48597739359</v>
      </c>
      <c r="D108" s="167">
        <f>D109+D119</f>
        <v>7394.5427039845581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100824.02868137814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75512.604240657776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75512.604240657776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71981.674557622478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71981.674557622478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1462.46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1462.46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1127.3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1127.3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446.126688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446.126688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113.22668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113.22668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381.81631503528462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381.81631503528462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17916.88173673581</v>
      </c>
      <c r="D119" s="211">
        <f>SUM(D120:D129)</f>
        <v>7394.5427039845581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25311.424440720366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10909.134014120169</v>
      </c>
      <c r="D120" s="206">
        <v>6502.6579323731103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17411.791946493278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17.350000000000001</v>
      </c>
      <c r="D122" s="206">
        <v>35.53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52.88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13.15</v>
      </c>
      <c r="D123" s="206">
        <v>20.93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34.08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42.89053174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42.89053174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11.363540999999998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11.363540999999998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5191.4554281276942</v>
      </c>
      <c r="D127" s="206">
        <v>498.70632934865711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5690.1617574763513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1731.5382217479453</v>
      </c>
      <c r="D128" s="115">
        <v>336.71844226279046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2068.2566640107357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-185400.83154382519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-185400.83154382519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-190250.75235000599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-190250.75235000599</v>
      </c>
      <c r="AD131" s="85"/>
      <c r="AE131" s="91"/>
      <c r="AF131" s="54"/>
    </row>
    <row r="132" spans="1:32" x14ac:dyDescent="0.3">
      <c r="A132" s="128" t="s">
        <v>160</v>
      </c>
      <c r="B132" s="219">
        <v>-187988.5927072035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-187988.5927072035</v>
      </c>
      <c r="AD132" s="85"/>
      <c r="AE132" s="91"/>
      <c r="AF132" s="56"/>
    </row>
    <row r="133" spans="1:32" x14ac:dyDescent="0.3">
      <c r="A133" s="128" t="s">
        <v>161</v>
      </c>
      <c r="B133" s="219">
        <v>-2262.1596428025014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-2262.1596428025014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-9169.149473000929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-9169.149473000929</v>
      </c>
      <c r="AD134" s="85"/>
      <c r="AE134" s="91"/>
      <c r="AF134" s="54"/>
    </row>
    <row r="135" spans="1:32" x14ac:dyDescent="0.3">
      <c r="A135" s="128" t="s">
        <v>163</v>
      </c>
      <c r="B135" s="207">
        <v>-17134.293784261175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-17134.293784261175</v>
      </c>
      <c r="AD135" s="85"/>
      <c r="AE135" s="91"/>
      <c r="AF135" s="56"/>
    </row>
    <row r="136" spans="1:32" x14ac:dyDescent="0.3">
      <c r="A136" s="128" t="s">
        <v>164</v>
      </c>
      <c r="B136" s="207">
        <v>7965.1443112602465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7965.1443112602465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13313.159085423691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13313.159085423691</v>
      </c>
      <c r="AD137" s="85"/>
      <c r="AE137" s="91"/>
      <c r="AF137" s="54"/>
    </row>
    <row r="138" spans="1:32" x14ac:dyDescent="0.3">
      <c r="A138" s="128" t="s">
        <v>166</v>
      </c>
      <c r="B138" s="208">
        <v>-547.58000000000004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-547.58000000000004</v>
      </c>
      <c r="AD138" s="85"/>
      <c r="AE138" s="91"/>
      <c r="AF138" s="56"/>
    </row>
    <row r="139" spans="1:32" x14ac:dyDescent="0.3">
      <c r="A139" s="128" t="s">
        <v>167</v>
      </c>
      <c r="B139" s="208">
        <v>13860.739085423691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13860.739085423691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127.09540071371659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127.09540071371659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127.09540071371659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127.09540071371659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200.90670819806019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200.90670819806019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200.90670819806019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200.90670819806019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377.90908484630461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377.90908484630461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377.90908484630461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377.90908484630461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1252.29</v>
      </c>
      <c r="C149" s="199">
        <f>C150+C160</f>
        <v>1437.4172295835833</v>
      </c>
      <c r="D149" s="200">
        <f>D150+D157+D158+D159+D160</f>
        <v>31473.24870220961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34162.955931793193</v>
      </c>
      <c r="AD149" s="85"/>
      <c r="AE149" s="91"/>
      <c r="AF149" s="54">
        <f>AF150+AF155+AF156+AF157+AF158+AF159+AF160</f>
        <v>7.2417504152507775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1339.7072295835833</v>
      </c>
      <c r="D150" s="116">
        <f>SUM(D151:D154)</f>
        <v>515.95470220961295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1855.6619317931963</v>
      </c>
      <c r="AD150" s="85"/>
      <c r="AE150" s="91"/>
      <c r="AF150" s="119">
        <f>SUM(AF151:AF153)</f>
        <v>7.2417504152507775</v>
      </c>
    </row>
    <row r="151" spans="1:32" ht="21.6" x14ac:dyDescent="0.3">
      <c r="A151" s="128" t="s">
        <v>179</v>
      </c>
      <c r="B151" s="116"/>
      <c r="C151" s="116">
        <v>499.14</v>
      </c>
      <c r="D151" s="116">
        <v>184.65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683.79</v>
      </c>
      <c r="AD151" s="85"/>
      <c r="AE151" s="91"/>
      <c r="AF151" s="124">
        <v>2.3648481270833543</v>
      </c>
    </row>
    <row r="152" spans="1:32" ht="21.6" x14ac:dyDescent="0.3">
      <c r="A152" s="128" t="s">
        <v>180</v>
      </c>
      <c r="B152" s="116"/>
      <c r="C152" s="116">
        <v>702.37722958358324</v>
      </c>
      <c r="D152" s="116">
        <v>211.89470220961292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914.27193179319613</v>
      </c>
      <c r="AD152" s="85"/>
      <c r="AE152" s="91"/>
      <c r="AF152" s="124">
        <v>3.9213059618507762</v>
      </c>
    </row>
    <row r="153" spans="1:32" ht="21.6" x14ac:dyDescent="0.3">
      <c r="A153" s="128" t="s">
        <v>181</v>
      </c>
      <c r="B153" s="116"/>
      <c r="C153" s="116">
        <v>138.19</v>
      </c>
      <c r="D153" s="116">
        <v>119.41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257.60000000000002</v>
      </c>
      <c r="AD153" s="85"/>
      <c r="AE153" s="91"/>
      <c r="AF153" s="56">
        <v>0.95559632631664604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38.6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38.6</v>
      </c>
      <c r="AD155" s="85"/>
      <c r="AE155" s="91"/>
      <c r="AF155" s="56"/>
    </row>
    <row r="156" spans="1:32" x14ac:dyDescent="0.3">
      <c r="A156" s="127" t="s">
        <v>184</v>
      </c>
      <c r="B156" s="116">
        <v>1213.69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1213.69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21740.276999999998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21740.276999999998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6406.6570000000002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6406.6570000000002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2810.36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2810.36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97.71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97.71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-1396.7789387454684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-1396.7789387454684</v>
      </c>
      <c r="AD161" s="85"/>
      <c r="AE161" s="91"/>
      <c r="AF161" s="56"/>
    </row>
    <row r="162" spans="1:32" x14ac:dyDescent="0.3">
      <c r="A162" s="127" t="s">
        <v>190</v>
      </c>
      <c r="B162">
        <v>-1396.7789387454684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-1396.7789387454684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940.45239653885528</v>
      </c>
      <c r="C164" s="69">
        <f>C165+C169+C170+C173+C176</f>
        <v>43625.36974533349</v>
      </c>
      <c r="D164" s="69">
        <f>D165+D169+D170+D173+D176</f>
        <v>3179.2617283878185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47745.083870260161</v>
      </c>
      <c r="AD164" s="85"/>
      <c r="AE164" s="91"/>
      <c r="AF164" s="69">
        <f>AF165+AF169+AF170+AF173+AF176</f>
        <v>1.507314039872526</v>
      </c>
    </row>
    <row r="165" spans="1:32" ht="26.25" customHeight="1" x14ac:dyDescent="0.3">
      <c r="A165" s="112" t="s">
        <v>193</v>
      </c>
      <c r="B165" s="121"/>
      <c r="C165" s="70">
        <f>C166+C167+C168</f>
        <v>21794.994595290398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21794.994595290398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11345.318256443643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11345.318256443643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4451.0662175616662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4451.0662175616662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5998.6101212850881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5998.6101212850881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125.57953209999999</v>
      </c>
      <c r="D169" s="70">
        <v>89.139042799999999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214.71857489999999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940.45239653885528</v>
      </c>
      <c r="C170" s="70">
        <f>C171+C172</f>
        <v>809.46350103416671</v>
      </c>
      <c r="D170" s="70">
        <f>D171+D172</f>
        <v>183.97476868297903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1933.8906662560012</v>
      </c>
      <c r="AD170" s="85"/>
      <c r="AE170" s="91"/>
      <c r="AF170" s="129">
        <f>AF171+AF172</f>
        <v>1.507314039872526</v>
      </c>
    </row>
    <row r="171" spans="1:32" ht="21.6" x14ac:dyDescent="0.3">
      <c r="A171" s="128" t="s">
        <v>199</v>
      </c>
      <c r="B171" s="116">
        <v>18.653510132828302</v>
      </c>
      <c r="C171" s="116">
        <v>0.12860263796436069</v>
      </c>
      <c r="D171" s="116">
        <v>7.2106905991930086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25.992803369985669</v>
      </c>
      <c r="AD171" s="85"/>
      <c r="AE171" s="91"/>
      <c r="AF171" s="56"/>
    </row>
    <row r="172" spans="1:32" x14ac:dyDescent="0.3">
      <c r="A172" s="128" t="s">
        <v>200</v>
      </c>
      <c r="B172" s="116">
        <v>921.79888640602701</v>
      </c>
      <c r="C172" s="95">
        <v>809.33489839620233</v>
      </c>
      <c r="D172" s="95">
        <v>176.76407808378602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1907.8978628860154</v>
      </c>
      <c r="AD172" s="85"/>
      <c r="AE172" s="91"/>
      <c r="AF172" s="56">
        <v>1.507314039872526</v>
      </c>
    </row>
    <row r="173" spans="1:32" x14ac:dyDescent="0.3">
      <c r="A173" s="126" t="s">
        <v>201</v>
      </c>
      <c r="B173" s="121"/>
      <c r="C173" s="129">
        <f>SUM(C174:C175)</f>
        <v>20895.332116908925</v>
      </c>
      <c r="D173" s="129">
        <f>SUM(D174:D175)</f>
        <v>2906.1479169048393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23801.480033813765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4419.4221688586131</v>
      </c>
      <c r="D174" s="95">
        <v>2906.1479169048393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7325.5700857634529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16475.90994805031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16475.90994805031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324012.19254366978</v>
      </c>
      <c r="C177" s="11">
        <f t="shared" si="20"/>
        <v>163464.87222526388</v>
      </c>
      <c r="D177" s="11">
        <f t="shared" si="20"/>
        <v>45831.028243699802</v>
      </c>
      <c r="E177" s="11">
        <f t="shared" si="20"/>
        <v>1561.9743080000001</v>
      </c>
      <c r="F177" s="11">
        <f t="shared" si="20"/>
        <v>408.77088402416126</v>
      </c>
      <c r="G177" s="11">
        <f t="shared" si="20"/>
        <v>31.641724124999996</v>
      </c>
      <c r="H177" s="11">
        <f t="shared" si="20"/>
        <v>4.7711111362620651</v>
      </c>
      <c r="I177" s="11">
        <f t="shared" si="20"/>
        <v>0</v>
      </c>
      <c r="J177" s="11">
        <f t="shared" si="20"/>
        <v>5374.7679668214241</v>
      </c>
      <c r="K177" s="11">
        <f t="shared" si="20"/>
        <v>6271.2961275880225</v>
      </c>
      <c r="L177" s="11">
        <f t="shared" si="20"/>
        <v>76.154152462754283</v>
      </c>
      <c r="M177" s="11">
        <f>M164+M107+M54+M9</f>
        <v>218.88278321582092</v>
      </c>
      <c r="N177" s="11">
        <f t="shared" ref="N177:AC177" si="21">N9+N54+N107+N164</f>
        <v>8.8379803715999987</v>
      </c>
      <c r="O177" s="11">
        <f t="shared" si="21"/>
        <v>23.025358187519998</v>
      </c>
      <c r="P177" s="11">
        <f t="shared" si="21"/>
        <v>0.98477377200000005</v>
      </c>
      <c r="Q177" s="11">
        <f t="shared" si="21"/>
        <v>0</v>
      </c>
      <c r="R177" s="11">
        <f t="shared" si="21"/>
        <v>356.7194369530028</v>
      </c>
      <c r="S177" s="11">
        <f t="shared" si="21"/>
        <v>810.82781921155129</v>
      </c>
      <c r="T177" s="11">
        <f t="shared" si="21"/>
        <v>1.0967399999999999E-3</v>
      </c>
      <c r="U177" s="11">
        <f t="shared" si="21"/>
        <v>17.408976759975012</v>
      </c>
      <c r="V177" s="11">
        <f t="shared" si="21"/>
        <v>1.7959191159781156</v>
      </c>
      <c r="W177" s="11">
        <f t="shared" si="21"/>
        <v>0.14418</v>
      </c>
      <c r="X177" s="11">
        <f t="shared" si="21"/>
        <v>1.6200000000000002E-6</v>
      </c>
      <c r="Y177" s="11">
        <f t="shared" si="21"/>
        <v>5.1611773910704685E-2</v>
      </c>
      <c r="Z177" s="11">
        <f t="shared" si="21"/>
        <v>1.08E-6</v>
      </c>
      <c r="AA177" s="11">
        <f t="shared" si="21"/>
        <v>1.5126040200655839</v>
      </c>
      <c r="AB177" s="11">
        <f t="shared" si="21"/>
        <v>177.91686118369591</v>
      </c>
      <c r="AC177" s="11">
        <f t="shared" si="21"/>
        <v>548655.57869079616</v>
      </c>
      <c r="AD177" s="85"/>
      <c r="AE177" s="91"/>
      <c r="AF177" s="63">
        <f>AF164+AF107+AF54+AF9</f>
        <v>70.937423625317507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3956.6829612381935</v>
      </c>
      <c r="C179" s="142">
        <v>0.76285911508528803</v>
      </c>
      <c r="D179" s="142">
        <v>28.879666499657336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3986.3254868529361</v>
      </c>
      <c r="AD179" s="85"/>
      <c r="AE179" s="91"/>
      <c r="AF179" s="67"/>
    </row>
    <row r="180" spans="1:32" x14ac:dyDescent="0.3">
      <c r="A180" s="38" t="s">
        <v>26</v>
      </c>
      <c r="B180" s="19">
        <v>3956.6829612381935</v>
      </c>
      <c r="C180" s="20">
        <v>0.76285911508528803</v>
      </c>
      <c r="D180" s="20">
        <v>28.879666499657336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3986.3254868529361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26794.603499088997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26794.603499088997</v>
      </c>
      <c r="AD182" s="81"/>
      <c r="AE182" s="73"/>
      <c r="AF182" s="68"/>
    </row>
    <row r="183" spans="1:32" x14ac:dyDescent="0.3">
      <c r="A183" s="47"/>
      <c r="W183" s="48"/>
      <c r="X183" s="49"/>
      <c r="Z183" s="73"/>
    </row>
    <row r="184" spans="1:32" ht="15.6" x14ac:dyDescent="0.35">
      <c r="A184" s="50" t="s">
        <v>28</v>
      </c>
      <c r="B184" s="51" t="s">
        <v>29</v>
      </c>
      <c r="X184" s="52"/>
      <c r="Z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  <c r="X187"/>
      <c r="Z187" s="73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K188"/>
  <sheetViews>
    <sheetView zoomScale="110" zoomScaleNormal="110" workbookViewId="0">
      <pane xSplit="1" ySplit="9" topLeftCell="B10" activePane="bottomRight" state="frozen"/>
      <selection activeCell="E11" sqref="E11"/>
      <selection pane="topRight" activeCell="E11" sqref="E11"/>
      <selection pane="bottomLeft" activeCell="E11" sqref="E11"/>
      <selection pane="bottomRight" activeCell="P23" sqref="P23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10.33203125" customWidth="1"/>
    <col min="20" max="21" width="7.33203125" customWidth="1"/>
    <col min="22" max="22" width="13.6640625" bestFit="1" customWidth="1"/>
    <col min="23" max="23" width="10.33203125" bestFit="1" customWidth="1"/>
    <col min="24" max="24" width="4.33203125" style="73" bestFit="1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2014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2" t="s">
        <v>2</v>
      </c>
      <c r="C4" s="252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46.2" customHeight="1" thickBot="1" x14ac:dyDescent="0.35">
      <c r="A5" s="265"/>
      <c r="B5" s="253"/>
      <c r="C5" s="253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326893.53659577703</v>
      </c>
      <c r="C8" s="11">
        <f t="shared" si="0"/>
        <v>168613.85588992771</v>
      </c>
      <c r="D8" s="11">
        <f t="shared" si="0"/>
        <v>40075.084240669283</v>
      </c>
      <c r="E8" s="11">
        <f t="shared" si="0"/>
        <v>2787.252532</v>
      </c>
      <c r="F8" s="11">
        <f t="shared" si="0"/>
        <v>513.50262530343048</v>
      </c>
      <c r="G8" s="11">
        <f t="shared" si="0"/>
        <v>27.214062149999993</v>
      </c>
      <c r="H8" s="11">
        <f t="shared" si="0"/>
        <v>8.6699295924115827</v>
      </c>
      <c r="I8" s="11">
        <f t="shared" si="0"/>
        <v>4.3862756000000003</v>
      </c>
      <c r="J8" s="11">
        <f t="shared" si="0"/>
        <v>5702.0999619044305</v>
      </c>
      <c r="K8" s="11">
        <f t="shared" si="0"/>
        <v>6637.9397459677702</v>
      </c>
      <c r="L8" s="11">
        <f t="shared" si="0"/>
        <v>88.267324490124196</v>
      </c>
      <c r="M8" s="11">
        <f t="shared" si="0"/>
        <v>315.08994641206169</v>
      </c>
      <c r="N8" s="11">
        <f t="shared" si="0"/>
        <v>12.144903512735999</v>
      </c>
      <c r="O8" s="11">
        <f t="shared" si="0"/>
        <v>35.1159529536192</v>
      </c>
      <c r="P8" s="11">
        <f t="shared" si="0"/>
        <v>0.24877928448299999</v>
      </c>
      <c r="Q8" s="11">
        <f t="shared" si="0"/>
        <v>0.26242560000000004</v>
      </c>
      <c r="R8" s="11">
        <f t="shared" si="0"/>
        <v>464.02504128810801</v>
      </c>
      <c r="S8" s="11">
        <f t="shared" si="0"/>
        <v>1143.9394116348026</v>
      </c>
      <c r="T8" s="11">
        <f t="shared" si="0"/>
        <v>1.2198186000000001E-3</v>
      </c>
      <c r="U8" s="11">
        <f t="shared" si="0"/>
        <v>19.252432585913848</v>
      </c>
      <c r="V8" s="11">
        <f t="shared" si="0"/>
        <v>1.990187131034483</v>
      </c>
      <c r="W8" s="11">
        <f t="shared" si="0"/>
        <v>0.16036020000000001</v>
      </c>
      <c r="X8" s="11">
        <f t="shared" si="0"/>
        <v>1.8018000000000001E-6</v>
      </c>
      <c r="Y8" s="11">
        <f t="shared" si="0"/>
        <v>5.7400221181640607E-2</v>
      </c>
      <c r="Z8" s="237">
        <f t="shared" si="0"/>
        <v>1.2012E-6</v>
      </c>
      <c r="AA8" s="11">
        <f t="shared" si="0"/>
        <v>1.6746435661942989</v>
      </c>
      <c r="AB8" s="11">
        <f t="shared" si="0"/>
        <v>185.86246386750668</v>
      </c>
      <c r="AC8" s="11">
        <f>SUM(B8:AB8)</f>
        <v>553531.63435446133</v>
      </c>
      <c r="AD8" s="12">
        <f>AC9+AC54+AC108+AC149+AC164</f>
        <v>734998.19480519556</v>
      </c>
      <c r="AE8" s="77"/>
      <c r="AF8" s="12">
        <f>AF9+AF54+AF107+AF164</f>
        <v>67.056089706736216</v>
      </c>
    </row>
    <row r="9" spans="1:32" x14ac:dyDescent="0.3">
      <c r="A9" s="103" t="s">
        <v>82</v>
      </c>
      <c r="B9" s="69">
        <f>B10+B39</f>
        <v>456030.64529262303</v>
      </c>
      <c r="C9" s="69">
        <f>C10+C39</f>
        <v>27600.043603955619</v>
      </c>
      <c r="D9" s="69">
        <f>D10+D39</f>
        <v>2931.8620642219244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486562.55096080067</v>
      </c>
      <c r="AD9" s="85"/>
      <c r="AE9" s="91"/>
      <c r="AF9" s="151">
        <f>AF10+AF39</f>
        <v>60.218940860358408</v>
      </c>
    </row>
    <row r="10" spans="1:32" x14ac:dyDescent="0.3">
      <c r="A10" s="96" t="s">
        <v>43</v>
      </c>
      <c r="B10" s="129">
        <f>B11+B15+B29+B35</f>
        <v>438638.60751049971</v>
      </c>
      <c r="C10" s="129">
        <f>C11+C15+C29+C35</f>
        <v>2917.82305305608</v>
      </c>
      <c r="D10" s="129">
        <f>D11+D15+D29+D35</f>
        <v>2909.1848221621517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444465.61538571806</v>
      </c>
      <c r="AD10" s="85"/>
      <c r="AE10" s="91"/>
      <c r="AF10" s="129">
        <f>AF11+AF15+AF29+AF35</f>
        <v>55.622289128101229</v>
      </c>
    </row>
    <row r="11" spans="1:32" x14ac:dyDescent="0.3">
      <c r="A11" s="97" t="s">
        <v>44</v>
      </c>
      <c r="B11" s="129">
        <f>B12+B13+B14</f>
        <v>186737.69052284572</v>
      </c>
      <c r="C11" s="129">
        <f>C12+C13+C14</f>
        <v>159.41935621275564</v>
      </c>
      <c r="D11" s="129">
        <f>D12+D13+D14</f>
        <v>323.69875388671522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187220.80863294521</v>
      </c>
      <c r="AD11" s="85"/>
      <c r="AE11" s="91"/>
      <c r="AF11" s="129">
        <f>SUM(AF12:AF14)</f>
        <v>8.3258602101324364</v>
      </c>
    </row>
    <row r="12" spans="1:32" x14ac:dyDescent="0.3">
      <c r="A12" s="98" t="s">
        <v>45</v>
      </c>
      <c r="B12" s="116">
        <v>143414.32912458354</v>
      </c>
      <c r="C12" s="116">
        <v>132.55305447382952</v>
      </c>
      <c r="D12" s="116">
        <v>287.21641156721523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143834.09859062458</v>
      </c>
      <c r="AD12" s="85"/>
      <c r="AE12" s="91"/>
      <c r="AF12" s="116">
        <v>6.786771676042556</v>
      </c>
    </row>
    <row r="13" spans="1:32" x14ac:dyDescent="0.3">
      <c r="A13" s="98" t="s">
        <v>46</v>
      </c>
      <c r="B13" s="116">
        <v>13454.585737492664</v>
      </c>
      <c r="C13" s="116">
        <v>9.3450304140098801</v>
      </c>
      <c r="D13" s="116">
        <v>13.777493264687921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13477.708261171361</v>
      </c>
      <c r="AD13" s="85"/>
      <c r="AE13" s="91"/>
      <c r="AF13" s="56">
        <v>1.1988058134022146</v>
      </c>
    </row>
    <row r="14" spans="1:32" ht="21.6" x14ac:dyDescent="0.3">
      <c r="A14" s="98" t="s">
        <v>47</v>
      </c>
      <c r="B14" s="116">
        <v>29868.775660769534</v>
      </c>
      <c r="C14" s="116">
        <v>17.521271324916256</v>
      </c>
      <c r="D14" s="116">
        <v>22.70484905481208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29909.001781149262</v>
      </c>
      <c r="AD14" s="85"/>
      <c r="AE14" s="91"/>
      <c r="AF14" s="56">
        <v>0.34028272068766685</v>
      </c>
    </row>
    <row r="15" spans="1:32" x14ac:dyDescent="0.3">
      <c r="A15" s="97" t="s">
        <v>48</v>
      </c>
      <c r="B15" s="129">
        <f>SUM(B16:B28)</f>
        <v>58516.79990953501</v>
      </c>
      <c r="C15" s="129">
        <f>SUM(C16:C28)</f>
        <v>88.790479598682694</v>
      </c>
      <c r="D15" s="129">
        <f>SUM(D16:D28)</f>
        <v>120.64721649632219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58726.237605630027</v>
      </c>
      <c r="AD15" s="85"/>
      <c r="AE15" s="91"/>
      <c r="AF15" s="129">
        <f>SUM(AF16:AF28)</f>
        <v>0.72083378804675746</v>
      </c>
    </row>
    <row r="16" spans="1:32" x14ac:dyDescent="0.3">
      <c r="A16" s="98" t="s">
        <v>49</v>
      </c>
      <c r="B16" s="115">
        <v>2834.48082456875</v>
      </c>
      <c r="C16" s="115">
        <v>1.5108009559999998</v>
      </c>
      <c r="D16" s="115">
        <v>1.6626380899999997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2837.6542636147501</v>
      </c>
      <c r="AD16" s="85"/>
      <c r="AE16" s="91"/>
      <c r="AF16" s="56">
        <v>1.5571982271414611E-2</v>
      </c>
    </row>
    <row r="17" spans="1:37" x14ac:dyDescent="0.3">
      <c r="A17" s="98" t="s">
        <v>50</v>
      </c>
      <c r="B17" s="116">
        <v>1425.44772316277</v>
      </c>
      <c r="C17" s="116">
        <v>0.98677622399999998</v>
      </c>
      <c r="D17" s="116">
        <v>1.4753418405000001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1427.9098412272701</v>
      </c>
      <c r="AD17" s="85"/>
      <c r="AE17" s="91"/>
      <c r="AF17" s="56">
        <v>1.3310384030252597E-2</v>
      </c>
    </row>
    <row r="18" spans="1:37" x14ac:dyDescent="0.3">
      <c r="A18" s="98" t="s">
        <v>51</v>
      </c>
      <c r="B18" s="116">
        <v>10853.51059960083</v>
      </c>
      <c r="C18" s="116">
        <v>5.6011357080000002</v>
      </c>
      <c r="D18" s="116">
        <v>5.8818584594999992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10864.993593768329</v>
      </c>
      <c r="AD18" s="85"/>
      <c r="AE18" s="91"/>
      <c r="AF18" s="56">
        <v>4.1379528922998454E-2</v>
      </c>
    </row>
    <row r="19" spans="1:37" x14ac:dyDescent="0.3">
      <c r="A19" s="98" t="s">
        <v>52</v>
      </c>
      <c r="B19" s="116">
        <v>1997.2114547497702</v>
      </c>
      <c r="C19" s="116">
        <v>1.0799201279999999</v>
      </c>
      <c r="D19" s="116">
        <v>1.2124222230000001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1999.50379710077</v>
      </c>
      <c r="AD19" s="85"/>
      <c r="AE19" s="91"/>
      <c r="AF19" s="56">
        <v>1.0040613472558635E-2</v>
      </c>
    </row>
    <row r="20" spans="1:37" x14ac:dyDescent="0.3">
      <c r="A20" s="98" t="s">
        <v>53</v>
      </c>
      <c r="B20" s="116">
        <v>1540.03869001664</v>
      </c>
      <c r="C20" s="116">
        <v>29.464038211999998</v>
      </c>
      <c r="D20" s="116">
        <v>37.399614511999999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1606.9023427406401</v>
      </c>
      <c r="AD20" s="85"/>
      <c r="AE20" s="91"/>
      <c r="AF20" s="56">
        <v>0.38639522938981652</v>
      </c>
    </row>
    <row r="21" spans="1:37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7" x14ac:dyDescent="0.3">
      <c r="A22" s="98" t="s">
        <v>55</v>
      </c>
      <c r="B22" s="116">
        <v>255.90445691924003</v>
      </c>
      <c r="C22" s="116">
        <v>0.16658880000000001</v>
      </c>
      <c r="D22" s="116">
        <v>0.23067044250000002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256.30171616174005</v>
      </c>
      <c r="AD22" s="85"/>
      <c r="AE22" s="91"/>
      <c r="AF22" s="56">
        <v>7.9748883095058878E-4</v>
      </c>
    </row>
    <row r="23" spans="1:37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7" x14ac:dyDescent="0.3">
      <c r="A24" s="98" t="s">
        <v>57</v>
      </c>
      <c r="B24" s="116">
        <v>12752.851843176375</v>
      </c>
      <c r="C24" s="116">
        <v>13.234217922682696</v>
      </c>
      <c r="D24" s="116">
        <v>22.973556829322188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12789.05961792838</v>
      </c>
      <c r="AD24" s="85"/>
      <c r="AE24" s="91"/>
      <c r="AF24" s="56">
        <v>7.9038994077548511E-2</v>
      </c>
      <c r="AK24" s="163"/>
    </row>
    <row r="25" spans="1:37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7" x14ac:dyDescent="0.3">
      <c r="A26" s="98" t="s">
        <v>59</v>
      </c>
      <c r="B26" s="116">
        <v>731.87712096327004</v>
      </c>
      <c r="C26" s="116">
        <v>0.84388508400000006</v>
      </c>
      <c r="D26" s="116">
        <v>1.5973539090000002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734.31835995627011</v>
      </c>
      <c r="AD26" s="85"/>
      <c r="AE26" s="91"/>
      <c r="AF26" s="56">
        <v>3.2430875559137577E-3</v>
      </c>
    </row>
    <row r="27" spans="1:37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7" x14ac:dyDescent="0.3">
      <c r="A28" s="98" t="s">
        <v>61</v>
      </c>
      <c r="B28" s="116">
        <v>26125.477196377371</v>
      </c>
      <c r="C28" s="116">
        <v>35.903116564000001</v>
      </c>
      <c r="D28" s="116">
        <v>48.213760190500004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26209.594073131873</v>
      </c>
      <c r="AD28" s="85"/>
      <c r="AE28" s="91"/>
      <c r="AF28" s="56">
        <v>0.17105647949530373</v>
      </c>
    </row>
    <row r="29" spans="1:37" x14ac:dyDescent="0.3">
      <c r="A29" s="97" t="s">
        <v>62</v>
      </c>
      <c r="B29" s="129">
        <f>SUM(B30:B34)</f>
        <v>160066.69017966036</v>
      </c>
      <c r="C29" s="129">
        <f>SUM(C30:C34)</f>
        <v>447.27828382464151</v>
      </c>
      <c r="D29" s="129">
        <f>SUM(D30:D34)</f>
        <v>2165.7568181386141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162679.72528162363</v>
      </c>
      <c r="AD29" s="85"/>
      <c r="AE29" s="91"/>
      <c r="AF29" s="129">
        <f>SUM(AF30:AF34)</f>
        <v>14.174875159872835</v>
      </c>
    </row>
    <row r="30" spans="1:37" x14ac:dyDescent="0.3">
      <c r="A30" s="98" t="s">
        <v>63</v>
      </c>
      <c r="B30" s="116">
        <v>5616.3453586586184</v>
      </c>
      <c r="C30" s="95">
        <v>1.0828453491154837</v>
      </c>
      <c r="D30" s="116">
        <v>40.993431073657597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5658.4216350813922</v>
      </c>
      <c r="AD30" s="85"/>
      <c r="AE30" s="91"/>
      <c r="AF30" s="56">
        <v>7.9492374144441685E-2</v>
      </c>
    </row>
    <row r="31" spans="1:37" x14ac:dyDescent="0.3">
      <c r="A31" s="98" t="s">
        <v>64</v>
      </c>
      <c r="B31" s="116">
        <v>150401.71722471202</v>
      </c>
      <c r="C31" s="116">
        <v>437.40381531912601</v>
      </c>
      <c r="D31" s="116">
        <v>1910.6017213269565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152749.72276135811</v>
      </c>
      <c r="AD31" s="85"/>
      <c r="AE31" s="91"/>
      <c r="AF31" s="56">
        <v>13.988177217326086</v>
      </c>
    </row>
    <row r="32" spans="1:37" x14ac:dyDescent="0.3">
      <c r="A32" s="98" t="s">
        <v>65</v>
      </c>
      <c r="B32" s="116">
        <v>1909.2017321069397</v>
      </c>
      <c r="C32" s="116">
        <v>3.0452559564000001</v>
      </c>
      <c r="D32" s="116">
        <v>198.62301973800001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2110.8700078013399</v>
      </c>
      <c r="AD32" s="85"/>
      <c r="AE32" s="91"/>
      <c r="AF32" s="56">
        <v>4.5019081556249133E-2</v>
      </c>
    </row>
    <row r="33" spans="1:32" x14ac:dyDescent="0.3">
      <c r="A33" s="98" t="s">
        <v>66</v>
      </c>
      <c r="B33" s="116">
        <v>2139.4258641828001</v>
      </c>
      <c r="C33" s="116">
        <v>5.7463672000000008</v>
      </c>
      <c r="D33" s="116">
        <v>15.538645999999998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2160.7108773827999</v>
      </c>
      <c r="AD33" s="85"/>
      <c r="AE33" s="91"/>
      <c r="AF33" s="56">
        <v>6.2186486846057369E-2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33317.426898458645</v>
      </c>
      <c r="C35" s="129">
        <f>SUM(C36:C38)</f>
        <v>2222.3349334200002</v>
      </c>
      <c r="D35" s="129">
        <f>SUM(D36:D38)</f>
        <v>299.08203364049996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35838.843865519142</v>
      </c>
      <c r="AD35" s="85"/>
      <c r="AE35" s="91"/>
      <c r="AF35" s="129">
        <f>SUM(AF36:AF38)</f>
        <v>32.400719970049202</v>
      </c>
    </row>
    <row r="36" spans="1:32" x14ac:dyDescent="0.3">
      <c r="A36" s="98" t="s">
        <v>69</v>
      </c>
      <c r="B36" s="116">
        <v>5204.5504249988699</v>
      </c>
      <c r="C36" s="116">
        <v>11.952740520000001</v>
      </c>
      <c r="D36" s="116">
        <v>2.7355562569999998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5219.2387217758696</v>
      </c>
      <c r="AD36" s="85"/>
      <c r="AE36" s="91"/>
      <c r="AF36" s="56">
        <v>2.3816862640861705</v>
      </c>
    </row>
    <row r="37" spans="1:32" x14ac:dyDescent="0.3">
      <c r="A37" s="98" t="s">
        <v>70</v>
      </c>
      <c r="B37" s="116">
        <v>19172.968208304796</v>
      </c>
      <c r="C37" s="116">
        <v>2176.6920018199999</v>
      </c>
      <c r="D37" s="116">
        <v>277.5377102365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21627.197920361294</v>
      </c>
      <c r="AD37" s="85"/>
      <c r="AE37" s="91"/>
      <c r="AF37" s="56">
        <v>29.730786271383657</v>
      </c>
    </row>
    <row r="38" spans="1:32" x14ac:dyDescent="0.3">
      <c r="A38" s="98" t="s">
        <v>71</v>
      </c>
      <c r="B38" s="116">
        <v>8939.9082651549797</v>
      </c>
      <c r="C38" s="116">
        <v>33.690191080000005</v>
      </c>
      <c r="D38" s="116">
        <v>18.808767146999998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8992.4072233819807</v>
      </c>
      <c r="AD38" s="85"/>
      <c r="AE38" s="91"/>
      <c r="AF38" s="56">
        <v>0.28824743457937407</v>
      </c>
    </row>
    <row r="39" spans="1:32" ht="21.6" x14ac:dyDescent="0.3">
      <c r="A39" s="99" t="s">
        <v>72</v>
      </c>
      <c r="B39" s="129">
        <f>B40+B45</f>
        <v>17392.037782123298</v>
      </c>
      <c r="C39" s="129">
        <f>C40+C45</f>
        <v>24682.220550899539</v>
      </c>
      <c r="D39" s="129">
        <f>D40+D45</f>
        <v>22.677242059772702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42096.935575082607</v>
      </c>
      <c r="AD39" s="85"/>
      <c r="AE39" s="91"/>
      <c r="AF39" s="129">
        <f>AF40+AF45</f>
        <v>4.596651732257178</v>
      </c>
    </row>
    <row r="40" spans="1:32" x14ac:dyDescent="0.3">
      <c r="A40" s="97" t="s">
        <v>73</v>
      </c>
      <c r="B40" s="129">
        <f>B41+B44</f>
        <v>123.94882542719999</v>
      </c>
      <c r="C40" s="129">
        <f>C41+C44</f>
        <v>4359.6461852159991</v>
      </c>
      <c r="D40" s="129">
        <f>D41+D44</f>
        <v>0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4483.5950106431992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123.94882542719999</v>
      </c>
      <c r="C41" s="114">
        <v>4359.6461852159991</v>
      </c>
      <c r="D41" s="114"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4483.5950106431992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118.043237088</v>
      </c>
      <c r="C42" s="116">
        <v>4181.7490898399992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4299.7923269279991</v>
      </c>
      <c r="AD42" s="85"/>
      <c r="AE42" s="91"/>
      <c r="AF42" s="56"/>
    </row>
    <row r="43" spans="1:32" x14ac:dyDescent="0.3">
      <c r="A43" s="101" t="s">
        <v>76</v>
      </c>
      <c r="B43" s="116">
        <v>5.9055883391999995</v>
      </c>
      <c r="C43" s="116">
        <v>177.89709537600004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183.80268371520003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17268.088956696098</v>
      </c>
      <c r="C45" s="129">
        <f t="shared" ref="C45:D45" si="2">C46+C50</f>
        <v>20322.57436568354</v>
      </c>
      <c r="D45" s="129">
        <f t="shared" si="2"/>
        <v>22.677242059772702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37613.340564439408</v>
      </c>
      <c r="AD45" s="85"/>
      <c r="AE45" s="91"/>
      <c r="AF45" s="53">
        <f>SUM(AF46:AF53)</f>
        <v>4.596651732257178</v>
      </c>
    </row>
    <row r="46" spans="1:32" x14ac:dyDescent="0.3">
      <c r="A46" s="98" t="s">
        <v>79</v>
      </c>
      <c r="B46" s="116">
        <v>14925.197622562919</v>
      </c>
      <c r="C46" s="116">
        <v>13291.442822412786</v>
      </c>
      <c r="D46" s="116">
        <v>22.601358035435613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28239.241803011137</v>
      </c>
      <c r="AD46" s="85"/>
      <c r="AE46" s="91"/>
      <c r="AF46" s="56"/>
    </row>
    <row r="47" spans="1:32" x14ac:dyDescent="0.3">
      <c r="A47" s="239" t="s">
        <v>206</v>
      </c>
      <c r="B47" s="119">
        <v>5569.2035194088066</v>
      </c>
      <c r="C47" s="119">
        <v>5507.2707963931462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11076.474315801952</v>
      </c>
      <c r="AD47" s="85"/>
      <c r="AE47" s="91"/>
      <c r="AF47" s="64"/>
    </row>
    <row r="48" spans="1:32" x14ac:dyDescent="0.3">
      <c r="A48" s="239" t="s">
        <v>207</v>
      </c>
      <c r="B48" s="119">
        <v>9313.0524641723314</v>
      </c>
      <c r="C48" s="119">
        <v>7653.1136928947044</v>
      </c>
      <c r="D48" s="119">
        <v>22.601358035435613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16988.76751510247</v>
      </c>
      <c r="AD48" s="85"/>
      <c r="AE48" s="91"/>
      <c r="AF48" s="64">
        <v>4.596651732257178</v>
      </c>
    </row>
    <row r="49" spans="1:32" x14ac:dyDescent="0.3">
      <c r="A49" s="239" t="s">
        <v>208</v>
      </c>
      <c r="B49" s="119">
        <v>42.941638981781047</v>
      </c>
      <c r="C49" s="119">
        <v>131.05833312493368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173.99997210671472</v>
      </c>
      <c r="AD49" s="85"/>
      <c r="AE49" s="91"/>
      <c r="AF49" s="64"/>
    </row>
    <row r="50" spans="1:32" x14ac:dyDescent="0.3">
      <c r="A50" s="102" t="s">
        <v>80</v>
      </c>
      <c r="B50" s="117">
        <v>2342.891334133179</v>
      </c>
      <c r="C50" s="117">
        <v>7031.1315432707524</v>
      </c>
      <c r="D50" s="117">
        <v>7.5884024337088005E-2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9374.0987614282694</v>
      </c>
      <c r="AD50" s="85"/>
      <c r="AE50" s="91"/>
      <c r="AF50" s="64"/>
    </row>
    <row r="51" spans="1:32" x14ac:dyDescent="0.3">
      <c r="A51" s="239" t="s">
        <v>209</v>
      </c>
      <c r="B51" s="119">
        <v>2186.6078852167443</v>
      </c>
      <c r="C51" s="119">
        <v>3017.4532393456643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5204.0611245624086</v>
      </c>
      <c r="AD51" s="85"/>
      <c r="AE51" s="91"/>
      <c r="AF51" s="65"/>
    </row>
    <row r="52" spans="1:32" x14ac:dyDescent="0.3">
      <c r="A52" s="239" t="s">
        <v>210</v>
      </c>
      <c r="B52" s="119">
        <v>151.01055942703189</v>
      </c>
      <c r="C52" s="119">
        <v>156.97675582723971</v>
      </c>
      <c r="D52" s="119">
        <v>7.5884024337088005E-2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308.06319927860869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5.2728894894028429</v>
      </c>
      <c r="C53" s="119">
        <v>3856.7015480978484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3861.9744375872515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49959.918519187413</v>
      </c>
      <c r="C54" s="69">
        <f>C55+C61+C72+C80+C85+C91+C98+C103</f>
        <v>198.35290718750556</v>
      </c>
      <c r="D54" s="69">
        <f>D55+D61+D72+D80+D85+D91+D98+D103</f>
        <v>666.78366222774412</v>
      </c>
      <c r="E54" s="144">
        <f t="shared" ref="E54:M54" si="4">E55+E61+E72+E80+E85+E91+E98+E103</f>
        <v>2787.252532</v>
      </c>
      <c r="F54" s="144">
        <f t="shared" si="4"/>
        <v>513.50262530343048</v>
      </c>
      <c r="G54" s="144">
        <f t="shared" si="4"/>
        <v>27.214062149999993</v>
      </c>
      <c r="H54" s="144">
        <f t="shared" si="4"/>
        <v>8.6699295924115827</v>
      </c>
      <c r="I54" s="144">
        <f t="shared" si="4"/>
        <v>4.3862756000000003</v>
      </c>
      <c r="J54" s="144">
        <f t="shared" si="4"/>
        <v>5702.0999619044305</v>
      </c>
      <c r="K54" s="144">
        <f t="shared" si="4"/>
        <v>6637.9397459677702</v>
      </c>
      <c r="L54" s="144">
        <f t="shared" si="4"/>
        <v>88.267324490124196</v>
      </c>
      <c r="M54" s="144">
        <f t="shared" si="4"/>
        <v>315.08994641206169</v>
      </c>
      <c r="N54" s="144">
        <f t="shared" ref="N54:W54" si="5">N55+N61+N72+N80+N85+N91+N98+N103</f>
        <v>12.144903512735999</v>
      </c>
      <c r="O54" s="144">
        <f t="shared" si="5"/>
        <v>35.1159529536192</v>
      </c>
      <c r="P54" s="144">
        <f t="shared" si="5"/>
        <v>0.24877928448299999</v>
      </c>
      <c r="Q54" s="144">
        <f t="shared" si="5"/>
        <v>0.26242560000000004</v>
      </c>
      <c r="R54" s="144">
        <f t="shared" si="5"/>
        <v>464.02504128810801</v>
      </c>
      <c r="S54" s="144">
        <f t="shared" si="5"/>
        <v>1143.9394116348026</v>
      </c>
      <c r="T54" s="144">
        <f t="shared" si="5"/>
        <v>1.2198186000000001E-3</v>
      </c>
      <c r="U54" s="144">
        <f t="shared" si="5"/>
        <v>19.252432585913848</v>
      </c>
      <c r="V54" s="144">
        <f t="shared" si="5"/>
        <v>1.990187131034483</v>
      </c>
      <c r="W54" s="144">
        <f t="shared" si="5"/>
        <v>0.16036020000000001</v>
      </c>
      <c r="X54" s="144">
        <f t="shared" ref="X54:AC54" si="6">X55+X61+X72+X80+X85+X91+X98+X103</f>
        <v>1.8018000000000001E-6</v>
      </c>
      <c r="Y54" s="144">
        <f t="shared" si="6"/>
        <v>5.7400221181640607E-2</v>
      </c>
      <c r="Z54" s="144">
        <f t="shared" si="6"/>
        <v>1.2012E-6</v>
      </c>
      <c r="AA54" s="144">
        <f t="shared" si="6"/>
        <v>1.6746435661942989</v>
      </c>
      <c r="AB54" s="144">
        <f t="shared" si="6"/>
        <v>185.86246386750668</v>
      </c>
      <c r="AC54" s="171">
        <f t="shared" si="6"/>
        <v>68774.212716690075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26913.661851019777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26913.661851019777</v>
      </c>
      <c r="AD55" s="85"/>
      <c r="AE55" s="91"/>
      <c r="AF55" s="129"/>
    </row>
    <row r="56" spans="1:32" x14ac:dyDescent="0.3">
      <c r="A56" s="104" t="s">
        <v>84</v>
      </c>
      <c r="B56" s="116">
        <v>18190.160964992003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18190.160964992003</v>
      </c>
      <c r="AD56" s="85"/>
      <c r="AE56" s="91"/>
      <c r="AF56" s="56"/>
    </row>
    <row r="57" spans="1:32" x14ac:dyDescent="0.3">
      <c r="A57" s="105" t="s">
        <v>85</v>
      </c>
      <c r="B57" s="116">
        <v>3103.8157185759042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3103.8157185759042</v>
      </c>
      <c r="AD57" s="85"/>
      <c r="AE57" s="91"/>
      <c r="AF57" s="56"/>
    </row>
    <row r="58" spans="1:32" x14ac:dyDescent="0.3">
      <c r="A58" s="105" t="s">
        <v>86</v>
      </c>
      <c r="B58" s="116">
        <v>577.27611611280815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577.27611611280815</v>
      </c>
      <c r="AD58" s="85"/>
      <c r="AE58" s="91"/>
      <c r="AF58" s="56"/>
    </row>
    <row r="59" spans="1:32" x14ac:dyDescent="0.3">
      <c r="A59" s="105" t="s">
        <v>87</v>
      </c>
      <c r="B59" s="116">
        <v>5042.4090513390629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5042.4090513390629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2880.1172628269887</v>
      </c>
      <c r="C61" s="129">
        <f>SUM(C62:C71)</f>
        <v>194.83138694750556</v>
      </c>
      <c r="D61" s="129">
        <f>SUM(D62:D71)</f>
        <v>666.57411000000002</v>
      </c>
      <c r="E61" s="14">
        <f>SUM(E62:E71)</f>
        <v>2786.8801600000002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6528.402919774494</v>
      </c>
      <c r="AD61" s="85"/>
      <c r="AE61" s="91"/>
      <c r="AF61" s="129"/>
    </row>
    <row r="62" spans="1:32" x14ac:dyDescent="0.3">
      <c r="A62" s="104" t="s">
        <v>90</v>
      </c>
      <c r="B62" s="116">
        <v>1041.6857553203324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1041.6857553203324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508.005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508.005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158.56911000000002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158.56911000000002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201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201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1597.4115075066561</v>
      </c>
      <c r="C69" s="95">
        <v>194.83138694750556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1792.2428944541616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2786.8801600000002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2786.8801600000002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19970.169399999992</v>
      </c>
      <c r="C72" s="129">
        <f>SUM(C73:C79)</f>
        <v>3.5215202400000001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19973.690920239991</v>
      </c>
      <c r="AD72" s="85"/>
      <c r="AE72" s="91"/>
      <c r="AF72" s="129"/>
    </row>
    <row r="73" spans="1:32" x14ac:dyDescent="0.3">
      <c r="A73" s="104" t="s">
        <v>101</v>
      </c>
      <c r="B73" s="221">
        <v>19535.537359999995</v>
      </c>
      <c r="C73" s="95">
        <v>3.5215202400000001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19539.058880239994</v>
      </c>
      <c r="AD73" s="85"/>
      <c r="AE73" s="91"/>
      <c r="AF73" s="56"/>
    </row>
    <row r="74" spans="1:32" x14ac:dyDescent="0.3">
      <c r="A74" s="104" t="s">
        <v>102</v>
      </c>
      <c r="B74" s="116">
        <v>318.55190000000005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318.55190000000005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116.08014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116.08014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144.25823692709736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144.25823692709736</v>
      </c>
      <c r="AD80" s="85"/>
      <c r="AE80" s="91"/>
      <c r="AF80" s="70"/>
    </row>
    <row r="81" spans="1:32" x14ac:dyDescent="0.3">
      <c r="A81" s="104" t="s">
        <v>109</v>
      </c>
      <c r="B81" s="95">
        <v>124.93712072529601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124.93712072529601</v>
      </c>
      <c r="AD81" s="85"/>
      <c r="AE81" s="91"/>
      <c r="AF81" s="56"/>
    </row>
    <row r="82" spans="1:32" x14ac:dyDescent="0.3">
      <c r="A82" s="104" t="s">
        <v>110</v>
      </c>
      <c r="B82" s="119">
        <v>19.321116201801335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19.321116201801335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0.20955222774412857</v>
      </c>
      <c r="E85" s="166">
        <f t="shared" si="9"/>
        <v>0.37237199999999998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1.2198186000000001E-3</v>
      </c>
      <c r="U85" s="166">
        <f t="shared" si="10"/>
        <v>19.252432585913848</v>
      </c>
      <c r="V85" s="166">
        <f t="shared" si="10"/>
        <v>1.990187131034483</v>
      </c>
      <c r="W85" s="166">
        <f t="shared" si="10"/>
        <v>0.16036020000000001</v>
      </c>
      <c r="X85" s="166">
        <f t="shared" si="10"/>
        <v>1.8018000000000001E-6</v>
      </c>
      <c r="Y85" s="166">
        <f t="shared" si="10"/>
        <v>5.7400221181640607E-2</v>
      </c>
      <c r="Z85" s="236">
        <f t="shared" si="10"/>
        <v>1.2012E-6</v>
      </c>
      <c r="AA85" s="166">
        <f t="shared" si="10"/>
        <v>1.6746435661942989</v>
      </c>
      <c r="AB85" s="164">
        <f t="shared" si="10"/>
        <v>1.7559187486178116</v>
      </c>
      <c r="AC85" s="14">
        <f t="shared" si="10"/>
        <v>25.474089502286212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0.16075059000000003</v>
      </c>
      <c r="E86" s="147">
        <v>0.37237199999999998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1.2198186000000001E-3</v>
      </c>
      <c r="U86" s="60">
        <v>1.4335120800000001</v>
      </c>
      <c r="V86" s="60">
        <v>0.79999920000000002</v>
      </c>
      <c r="W86" s="60">
        <v>0.16036020000000001</v>
      </c>
      <c r="X86" s="60">
        <v>1.8018000000000001E-6</v>
      </c>
      <c r="Y86" s="60">
        <v>5.7297240000000006E-2</v>
      </c>
      <c r="Z86" s="233">
        <v>1.2012E-6</v>
      </c>
      <c r="AA86" s="60">
        <v>1.4504490000000001</v>
      </c>
      <c r="AB86" s="60">
        <v>0.70570500000000003</v>
      </c>
      <c r="AC86" s="147">
        <f>SUM(B86:AB86)</f>
        <v>5.1416681315999995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4.8801637744128532E-2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4.6519643844880866E-2</v>
      </c>
      <c r="V87" s="60"/>
      <c r="W87" s="60"/>
      <c r="X87" s="60"/>
      <c r="Y87" s="234">
        <v>1.0298118164059949E-4</v>
      </c>
      <c r="Z87" s="60"/>
      <c r="AA87" s="60">
        <v>0.22419456619429878</v>
      </c>
      <c r="AB87" s="60">
        <v>1.0502137486178116</v>
      </c>
      <c r="AC87" s="147">
        <f>SUM(B87:AB87)</f>
        <v>1.3698325775827604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17.772400862068967</v>
      </c>
      <c r="V88" s="23">
        <v>1.1901879310344829</v>
      </c>
      <c r="X88"/>
      <c r="Z88" s="73"/>
      <c r="AB88" s="23"/>
      <c r="AC88" s="147">
        <f>SUM(B88:AB88)</f>
        <v>18.96258879310345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513.50262530343048</v>
      </c>
      <c r="G91" s="167">
        <f t="shared" si="11"/>
        <v>27.214062149999993</v>
      </c>
      <c r="H91" s="166">
        <f t="shared" si="11"/>
        <v>8.6699295924115827</v>
      </c>
      <c r="I91" s="166">
        <f t="shared" si="11"/>
        <v>4.3862756000000003</v>
      </c>
      <c r="J91" s="166">
        <f t="shared" si="11"/>
        <v>5702.0999619044305</v>
      </c>
      <c r="K91" s="166">
        <f t="shared" si="11"/>
        <v>6637.9397459677702</v>
      </c>
      <c r="L91" s="166">
        <f t="shared" si="11"/>
        <v>88.267324490124196</v>
      </c>
      <c r="M91" s="166">
        <f t="shared" si="11"/>
        <v>315.08994641206169</v>
      </c>
      <c r="N91" s="166">
        <f t="shared" ref="N91:AC91" si="12">SUM(N92:N97)</f>
        <v>12.144903512735999</v>
      </c>
      <c r="O91" s="166">
        <f t="shared" si="12"/>
        <v>35.1159529536192</v>
      </c>
      <c r="P91" s="166">
        <f t="shared" si="12"/>
        <v>0.24877928448299999</v>
      </c>
      <c r="Q91" s="166">
        <f t="shared" si="12"/>
        <v>0.26242560000000004</v>
      </c>
      <c r="R91" s="167">
        <f t="shared" si="12"/>
        <v>464.02504128810801</v>
      </c>
      <c r="S91" s="166">
        <f t="shared" si="12"/>
        <v>1143.9394116348026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14952.906385693977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513.50262530343048</v>
      </c>
      <c r="G92" s="20"/>
      <c r="H92" s="20"/>
      <c r="I92" s="20"/>
      <c r="J92" s="20">
        <v>5372.2957111108244</v>
      </c>
      <c r="K92" s="20">
        <v>6637.9397459677702</v>
      </c>
      <c r="L92" s="20">
        <v>88.267324490124196</v>
      </c>
      <c r="M92" s="20"/>
      <c r="N92" s="20"/>
      <c r="O92" s="20"/>
      <c r="P92" s="20"/>
      <c r="Q92" s="20"/>
      <c r="R92" s="20"/>
      <c r="S92" s="20">
        <v>1143.9394116348026</v>
      </c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13755.94481850695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>
        <v>4.3862756000000003</v>
      </c>
      <c r="J93" s="20">
        <v>2.9347271412037568</v>
      </c>
      <c r="K93" s="20"/>
      <c r="L93" s="20"/>
      <c r="N93" s="20"/>
      <c r="O93" s="20"/>
      <c r="P93" s="20">
        <v>0.24877928448299999</v>
      </c>
      <c r="Q93" s="20"/>
      <c r="R93" s="20">
        <v>464.02504128810801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471.59482331379479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8.6699295924115827</v>
      </c>
      <c r="I94" s="20"/>
      <c r="J94" s="20"/>
      <c r="K94" s="20"/>
      <c r="L94" s="20"/>
      <c r="N94" s="20">
        <v>12.144903512735999</v>
      </c>
      <c r="O94" s="20">
        <v>35.1159529536192</v>
      </c>
      <c r="P94" s="20"/>
      <c r="Q94" s="20">
        <v>0.26242560000000004</v>
      </c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56.193211658766785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326.86952365240279</v>
      </c>
      <c r="K95" s="20"/>
      <c r="L95" s="20"/>
      <c r="M95">
        <v>315.08994641206169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641.95947006446454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>
        <v>27.214062149999993</v>
      </c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27.214062149999993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184.10654511888887</v>
      </c>
      <c r="AC98" s="14">
        <f t="shared" si="15"/>
        <v>184.10654511888887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184.10654511888887</v>
      </c>
      <c r="AC99" s="147">
        <f>SUM(B99:AB99)</f>
        <v>184.10654511888887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51.711768413557358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51.711768413557358</v>
      </c>
      <c r="AD103" s="85"/>
      <c r="AE103" s="91"/>
      <c r="AF103" s="71"/>
    </row>
    <row r="104" spans="1:32" x14ac:dyDescent="0.3">
      <c r="A104" s="104" t="s">
        <v>132</v>
      </c>
      <c r="B104" s="95">
        <v>51.711768413557358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51.711768413557358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-180133.39545073389</v>
      </c>
      <c r="C107" s="69">
        <f>C108+C130+C149+C161</f>
        <v>95665.315066389507</v>
      </c>
      <c r="D107" s="69">
        <f>D108+D130+D149+D161</f>
        <v>33255.29681816369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-51212.783566180697</v>
      </c>
      <c r="AD107" s="192"/>
      <c r="AE107" s="91"/>
      <c r="AF107" s="69">
        <f>AF108+AF130+AF161+AF149</f>
        <v>5.2975042292943799</v>
      </c>
    </row>
    <row r="108" spans="1:32" x14ac:dyDescent="0.3">
      <c r="A108" s="126" t="s">
        <v>136</v>
      </c>
      <c r="B108" s="135"/>
      <c r="C108" s="167">
        <f>C109+C119</f>
        <v>94677.95840474125</v>
      </c>
      <c r="D108" s="167">
        <f>D109+D119</f>
        <v>7513.9596907848963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102191.91809552614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76655.014852698732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76655.014852698732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73062.666028596694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73062.666028596694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1537.83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1537.83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1130.32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1130.32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433.71543599999995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433.71543599999995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107.53022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107.53022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382.9531681020357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382.9531681020357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18022.943552042518</v>
      </c>
      <c r="D119" s="211">
        <f>SUM(D120:D129)</f>
        <v>7513.9596907848963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25536.903242827415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11037.264305012184</v>
      </c>
      <c r="D120" s="206">
        <v>6608.427218329296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17645.69152334148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17.97</v>
      </c>
      <c r="D122" s="206">
        <v>37.86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55.83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13.18</v>
      </c>
      <c r="D123" s="206">
        <v>20.98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34.159999999999997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40.308251829999989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40.308251829999989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10.316352900000002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10.316352900000002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5168.2803869540321</v>
      </c>
      <c r="D127" s="206">
        <v>506.6603971265946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5674.9407840806271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1735.6242553463017</v>
      </c>
      <c r="D128" s="115">
        <v>340.03207532900637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2075.6563306753078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-180788.9882580741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-180788.9882580741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-189339.14383659922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-189339.14383659922</v>
      </c>
      <c r="AD131" s="85"/>
      <c r="AE131" s="91"/>
      <c r="AF131" s="54"/>
    </row>
    <row r="132" spans="1:32" x14ac:dyDescent="0.3">
      <c r="A132" s="128" t="s">
        <v>160</v>
      </c>
      <c r="B132" s="219">
        <v>-186915.40136216796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-186915.40136216796</v>
      </c>
      <c r="AD132" s="85"/>
      <c r="AE132" s="91"/>
      <c r="AF132" s="56"/>
    </row>
    <row r="133" spans="1:32" x14ac:dyDescent="0.3">
      <c r="A133" s="128" t="s">
        <v>161</v>
      </c>
      <c r="B133" s="219">
        <v>-2423.742474431252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-2423.742474431252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-9014.8182647010308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-9014.8182647010308</v>
      </c>
      <c r="AD134" s="85"/>
      <c r="AE134" s="91"/>
      <c r="AF134" s="54"/>
    </row>
    <row r="135" spans="1:32" x14ac:dyDescent="0.3">
      <c r="A135" s="128" t="s">
        <v>163</v>
      </c>
      <c r="B135" s="207">
        <v>-17582.834453437528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-17582.834453437528</v>
      </c>
      <c r="AD135" s="85"/>
      <c r="AE135" s="91"/>
      <c r="AF135" s="56"/>
    </row>
    <row r="136" spans="1:32" x14ac:dyDescent="0.3">
      <c r="A136" s="128" t="s">
        <v>164</v>
      </c>
      <c r="B136" s="207">
        <v>8568.0161887364975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8568.0161887364975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16942.232339999999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16942.232339999999</v>
      </c>
      <c r="AD137" s="85"/>
      <c r="AE137" s="91"/>
      <c r="AF137" s="54"/>
    </row>
    <row r="138" spans="1:32" x14ac:dyDescent="0.3">
      <c r="A138" s="128" t="s">
        <v>166</v>
      </c>
      <c r="B138" s="208">
        <v>-547.95000000000005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-547.95000000000005</v>
      </c>
      <c r="AD138" s="85"/>
      <c r="AE138" s="91"/>
      <c r="AF138" s="56"/>
    </row>
    <row r="139" spans="1:32" x14ac:dyDescent="0.3">
      <c r="A139" s="128" t="s">
        <v>167</v>
      </c>
      <c r="B139" s="208">
        <v>17490.182339999999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17490.182339999999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237.69921014580837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237.69921014580837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237.69921014580837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237.69921014580837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155.11365798038003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155.11365798038003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155.11365798038003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155.11365798038003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229.92863510000001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229.92863510000001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229.92863510000001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229.92863510000001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1333.165</v>
      </c>
      <c r="C149" s="199">
        <f>C150+C160</f>
        <v>987.35666164825057</v>
      </c>
      <c r="D149" s="200">
        <f>D150+D157+D158+D159+D160</f>
        <v>25741.337127378793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28061.858789027043</v>
      </c>
      <c r="AD149" s="85"/>
      <c r="AE149" s="91"/>
      <c r="AF149" s="54">
        <f>AF150+AF155+AF156+AF157+AF158+AF159+AF160</f>
        <v>5.2975042292943799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866.29666164825062</v>
      </c>
      <c r="D150" s="116">
        <f>SUM(D151:D154)</f>
        <v>303.92313017483934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1170.21979182309</v>
      </c>
      <c r="AD150" s="85"/>
      <c r="AE150" s="91"/>
      <c r="AF150" s="119">
        <f>SUM(AF151:AF153)</f>
        <v>5.2975042292943799</v>
      </c>
    </row>
    <row r="151" spans="1:32" ht="21.6" x14ac:dyDescent="0.3">
      <c r="A151" s="128" t="s">
        <v>179</v>
      </c>
      <c r="B151" s="116"/>
      <c r="C151" s="116">
        <v>114.88</v>
      </c>
      <c r="D151" s="116">
        <v>40.869999999999997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155.75</v>
      </c>
      <c r="AD151" s="85"/>
      <c r="AE151" s="91"/>
      <c r="AF151" s="124">
        <v>0.84633455130164448</v>
      </c>
    </row>
    <row r="152" spans="1:32" ht="21.6" x14ac:dyDescent="0.3">
      <c r="A152" s="128" t="s">
        <v>180</v>
      </c>
      <c r="B152" s="116"/>
      <c r="C152" s="116">
        <v>688.08666164825058</v>
      </c>
      <c r="D152" s="116">
        <v>208.32313017483932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896.4097918230899</v>
      </c>
      <c r="AD152" s="85"/>
      <c r="AE152" s="91"/>
      <c r="AF152" s="124">
        <v>3.9023533498447596</v>
      </c>
    </row>
    <row r="153" spans="1:32" ht="21.6" x14ac:dyDescent="0.3">
      <c r="A153" s="128" t="s">
        <v>181</v>
      </c>
      <c r="B153" s="116"/>
      <c r="C153" s="116">
        <v>63.33</v>
      </c>
      <c r="D153" s="116">
        <v>54.73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118.06</v>
      </c>
      <c r="AD153" s="85"/>
      <c r="AE153" s="91"/>
      <c r="AF153" s="56">
        <v>0.5488163281479761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37.6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37.6</v>
      </c>
      <c r="AD155" s="85"/>
      <c r="AE155" s="91"/>
      <c r="AF155" s="56"/>
    </row>
    <row r="156" spans="1:32" x14ac:dyDescent="0.3">
      <c r="A156" s="127" t="s">
        <v>184</v>
      </c>
      <c r="B156" s="116">
        <v>1295.5650000000001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1295.5650000000001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16163.23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16163.23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6354.8519999999999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6354.8519999999999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2919.3319972039517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2919.3319972039517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121.06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121.06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-677.57219265981985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-677.57219265981985</v>
      </c>
      <c r="AD161" s="85"/>
      <c r="AE161" s="91"/>
      <c r="AF161" s="56"/>
    </row>
    <row r="162" spans="1:32" x14ac:dyDescent="0.3">
      <c r="A162" s="127" t="s">
        <v>190</v>
      </c>
      <c r="B162">
        <v>-677.57219265981985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-677.57219265981985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1036.3682347004681</v>
      </c>
      <c r="C164" s="69">
        <f>C165+C169+C170+C173+C176</f>
        <v>45150.144312395088</v>
      </c>
      <c r="D164" s="69">
        <f>D165+D169+D170+D173+D176</f>
        <v>3221.1416960559236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49407.654243151483</v>
      </c>
      <c r="AD164" s="85"/>
      <c r="AE164" s="91"/>
      <c r="AF164" s="69">
        <f>AF165+AF169+AF170+AF173+AF176</f>
        <v>1.5396446170834248</v>
      </c>
    </row>
    <row r="165" spans="1:32" ht="26.25" customHeight="1" x14ac:dyDescent="0.3">
      <c r="A165" s="112" t="s">
        <v>193</v>
      </c>
      <c r="B165" s="121"/>
      <c r="C165" s="70">
        <f>C166+C167+C168</f>
        <v>22972.14567428904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22972.14567428904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11978.846656539781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11978.846656539781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4652.3226025862223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4652.3226025862223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6340.976415163037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6340.976415163037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126.5639558835</v>
      </c>
      <c r="D169" s="70">
        <v>89.837807970900002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216.4017638544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1036.3682347004681</v>
      </c>
      <c r="C170" s="70">
        <f>C171+C172</f>
        <v>826.81628448907327</v>
      </c>
      <c r="D170" s="70">
        <f>D171+D172</f>
        <v>182.55765012211137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2045.7421693116526</v>
      </c>
      <c r="AD170" s="85"/>
      <c r="AE170" s="91"/>
      <c r="AF170" s="129">
        <f>AF171+AF172</f>
        <v>1.5396446170834248</v>
      </c>
    </row>
    <row r="171" spans="1:32" ht="21.6" x14ac:dyDescent="0.3">
      <c r="A171" s="128" t="s">
        <v>199</v>
      </c>
      <c r="B171" s="116">
        <v>94.797562666814798</v>
      </c>
      <c r="C171" s="116">
        <v>0.12185534486109849</v>
      </c>
      <c r="D171" s="116">
        <v>2.0021360645155348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96.921554076191441</v>
      </c>
      <c r="AD171" s="85"/>
      <c r="AE171" s="91"/>
      <c r="AF171" s="56"/>
    </row>
    <row r="172" spans="1:32" x14ac:dyDescent="0.3">
      <c r="A172" s="128" t="s">
        <v>200</v>
      </c>
      <c r="B172" s="116">
        <v>941.57067203365318</v>
      </c>
      <c r="C172" s="95">
        <v>826.69442914421222</v>
      </c>
      <c r="D172" s="95">
        <v>180.55551405759584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1948.8206152354612</v>
      </c>
      <c r="AD172" s="85"/>
      <c r="AE172" s="91"/>
      <c r="AF172" s="56">
        <v>1.5396446170834248</v>
      </c>
    </row>
    <row r="173" spans="1:32" x14ac:dyDescent="0.3">
      <c r="A173" s="126" t="s">
        <v>201</v>
      </c>
      <c r="B173" s="121"/>
      <c r="C173" s="129">
        <f>SUM(C174:C175)</f>
        <v>21224.618397733473</v>
      </c>
      <c r="D173" s="129">
        <f>SUM(D174:D175)</f>
        <v>2948.7462379629123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24173.364635696387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4283.8315471882815</v>
      </c>
      <c r="D174" s="95">
        <v>2948.7462379629123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7232.5777851511939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16940.786850545192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16940.786850545192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326893.53659577703</v>
      </c>
      <c r="C177" s="11">
        <f t="shared" si="20"/>
        <v>168613.85588992771</v>
      </c>
      <c r="D177" s="11">
        <f t="shared" si="20"/>
        <v>40075.084240669283</v>
      </c>
      <c r="E177" s="11">
        <f t="shared" si="20"/>
        <v>2787.252532</v>
      </c>
      <c r="F177" s="11">
        <f t="shared" si="20"/>
        <v>513.50262530343048</v>
      </c>
      <c r="G177" s="11">
        <f t="shared" si="20"/>
        <v>27.214062149999993</v>
      </c>
      <c r="H177" s="11">
        <f t="shared" si="20"/>
        <v>8.6699295924115827</v>
      </c>
      <c r="I177" s="11">
        <f t="shared" si="20"/>
        <v>4.3862756000000003</v>
      </c>
      <c r="J177" s="11">
        <f t="shared" si="20"/>
        <v>5702.0999619044305</v>
      </c>
      <c r="K177" s="11">
        <f t="shared" si="20"/>
        <v>6637.9397459677702</v>
      </c>
      <c r="L177" s="11">
        <f t="shared" si="20"/>
        <v>88.267324490124196</v>
      </c>
      <c r="M177" s="11">
        <f>M164+M107+M54+M9</f>
        <v>315.08994641206169</v>
      </c>
      <c r="N177" s="11">
        <f t="shared" ref="N177:AC177" si="21">N9+N54+N107+N164</f>
        <v>12.144903512735999</v>
      </c>
      <c r="O177" s="11">
        <f t="shared" si="21"/>
        <v>35.1159529536192</v>
      </c>
      <c r="P177" s="11">
        <f t="shared" si="21"/>
        <v>0.24877928448299999</v>
      </c>
      <c r="Q177" s="11">
        <f t="shared" si="21"/>
        <v>0.26242560000000004</v>
      </c>
      <c r="R177" s="11">
        <f t="shared" si="21"/>
        <v>464.02504128810801</v>
      </c>
      <c r="S177" s="11">
        <f t="shared" si="21"/>
        <v>1143.9394116348026</v>
      </c>
      <c r="T177" s="11">
        <f t="shared" si="21"/>
        <v>1.2198186000000001E-3</v>
      </c>
      <c r="U177" s="11">
        <f t="shared" si="21"/>
        <v>19.252432585913848</v>
      </c>
      <c r="V177" s="11">
        <f t="shared" si="21"/>
        <v>1.990187131034483</v>
      </c>
      <c r="W177" s="11">
        <f t="shared" si="21"/>
        <v>0.16036020000000001</v>
      </c>
      <c r="X177" s="11">
        <f t="shared" si="21"/>
        <v>1.8018000000000001E-6</v>
      </c>
      <c r="Y177" s="11">
        <f t="shared" si="21"/>
        <v>5.7400221181640607E-2</v>
      </c>
      <c r="Z177" s="11">
        <f t="shared" si="21"/>
        <v>1.2012E-6</v>
      </c>
      <c r="AA177" s="11">
        <f t="shared" si="21"/>
        <v>1.6746435661942989</v>
      </c>
      <c r="AB177" s="11">
        <f t="shared" si="21"/>
        <v>185.86246386750668</v>
      </c>
      <c r="AC177" s="11">
        <f t="shared" si="21"/>
        <v>553531.63435446157</v>
      </c>
      <c r="AD177" s="85"/>
      <c r="AE177" s="91"/>
      <c r="AF177" s="63">
        <f>AF164+AF107+AF54+AF9</f>
        <v>67.056089706736216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4192.5851598818417</v>
      </c>
      <c r="C179" s="142">
        <v>0.80834084288451613</v>
      </c>
      <c r="D179" s="142">
        <v>30.601474766342395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4223.9949754910685</v>
      </c>
      <c r="AD179" s="85"/>
      <c r="AE179" s="91"/>
      <c r="AF179" s="67">
        <f>AF180</f>
        <v>5.9340821633760761E-2</v>
      </c>
    </row>
    <row r="180" spans="1:32" x14ac:dyDescent="0.3">
      <c r="A180" s="38" t="s">
        <v>26</v>
      </c>
      <c r="B180" s="19">
        <v>4192.5851598818417</v>
      </c>
      <c r="C180" s="20">
        <v>0.80834084288451613</v>
      </c>
      <c r="D180" s="20">
        <v>30.601474766342395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4223.9949754910685</v>
      </c>
      <c r="AD180" s="85"/>
      <c r="AE180" s="91"/>
      <c r="AF180" s="56">
        <v>5.9340821633760761E-2</v>
      </c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26805.067500674995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26805.067500674995</v>
      </c>
      <c r="AD182" s="81"/>
      <c r="AE182" s="73"/>
      <c r="AF182" s="68"/>
    </row>
    <row r="183" spans="1:32" x14ac:dyDescent="0.3">
      <c r="A183" s="47"/>
      <c r="X183"/>
      <c r="Y183" s="73"/>
      <c r="AA183" s="48"/>
      <c r="AB183" s="49"/>
      <c r="AD183" s="73"/>
    </row>
    <row r="184" spans="1:32" ht="15.6" x14ac:dyDescent="0.35">
      <c r="A184" s="50" t="s">
        <v>28</v>
      </c>
      <c r="B184" s="51" t="s">
        <v>29</v>
      </c>
      <c r="X184"/>
      <c r="Y184" s="73"/>
      <c r="AB184" s="52"/>
      <c r="AD184" s="73"/>
    </row>
    <row r="185" spans="1:32" x14ac:dyDescent="0.3">
      <c r="A185" s="47"/>
      <c r="X185"/>
      <c r="Y185" s="73"/>
    </row>
    <row r="186" spans="1:32" x14ac:dyDescent="0.3">
      <c r="A186" s="47"/>
      <c r="X186"/>
      <c r="Y186" s="73"/>
    </row>
    <row r="187" spans="1:32" x14ac:dyDescent="0.3">
      <c r="A187" s="47"/>
      <c r="X187"/>
      <c r="Y187" s="73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F188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I21" sqref="I21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4.33203125" style="73" bestFit="1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45" customHeight="1" thickBot="1" x14ac:dyDescent="0.45">
      <c r="A3" s="251"/>
      <c r="B3" s="160">
        <v>2015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46.2" customHeight="1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323593.44724927982</v>
      </c>
      <c r="C8" s="11">
        <f t="shared" si="0"/>
        <v>168025.65522194552</v>
      </c>
      <c r="D8" s="11">
        <f t="shared" si="0"/>
        <v>42953.34904302605</v>
      </c>
      <c r="E8" s="11">
        <f t="shared" si="0"/>
        <v>1431.1859279999999</v>
      </c>
      <c r="F8" s="11">
        <f t="shared" si="0"/>
        <v>642.5301279013388</v>
      </c>
      <c r="G8" s="11">
        <f t="shared" si="0"/>
        <v>16.441045500000001</v>
      </c>
      <c r="H8" s="11">
        <f t="shared" si="0"/>
        <v>22.094204628115119</v>
      </c>
      <c r="I8" s="11">
        <f t="shared" si="0"/>
        <v>8.9891145330000004</v>
      </c>
      <c r="J8" s="11">
        <f t="shared" si="0"/>
        <v>5925.3819532914167</v>
      </c>
      <c r="K8" s="11">
        <f t="shared" si="0"/>
        <v>7041.4299915928341</v>
      </c>
      <c r="L8" s="11">
        <f t="shared" si="0"/>
        <v>101.11962467689639</v>
      </c>
      <c r="M8" s="11">
        <f t="shared" si="0"/>
        <v>402.04741963459958</v>
      </c>
      <c r="N8" s="11">
        <f t="shared" si="0"/>
        <v>18.260866746226558</v>
      </c>
      <c r="O8" s="11">
        <f t="shared" si="0"/>
        <v>49.746310851474433</v>
      </c>
      <c r="P8" s="11">
        <f t="shared" si="0"/>
        <v>8.6252305984005844</v>
      </c>
      <c r="Q8" s="11">
        <f t="shared" si="0"/>
        <v>0.50673225599999994</v>
      </c>
      <c r="R8" s="11">
        <f t="shared" si="0"/>
        <v>426.18518683094749</v>
      </c>
      <c r="S8" s="11">
        <f t="shared" si="0"/>
        <v>1512.4729075579642</v>
      </c>
      <c r="T8" s="11">
        <f t="shared" si="0"/>
        <v>1.3428972000000001E-3</v>
      </c>
      <c r="U8" s="11">
        <f t="shared" si="0"/>
        <v>21.209638510993937</v>
      </c>
      <c r="V8" s="11">
        <f t="shared" si="0"/>
        <v>2.1922274053448287</v>
      </c>
      <c r="W8" s="11">
        <f t="shared" si="0"/>
        <v>0.17654039999999999</v>
      </c>
      <c r="X8" s="11">
        <f t="shared" si="0"/>
        <v>1.9836000000000004E-6</v>
      </c>
      <c r="Y8" s="11">
        <f t="shared" si="0"/>
        <v>6.3183557790751715E-2</v>
      </c>
      <c r="Z8" s="237">
        <f t="shared" si="0"/>
        <v>1.3224E-6</v>
      </c>
      <c r="AA8" s="11">
        <f t="shared" si="0"/>
        <v>1.8255569765327226</v>
      </c>
      <c r="AB8" s="11">
        <f t="shared" si="0"/>
        <v>200.84031589463544</v>
      </c>
      <c r="AC8" s="11">
        <f>SUM(B8:AB8)</f>
        <v>552405.77696779906</v>
      </c>
      <c r="AD8" s="12">
        <f>AC9+AC54+AC108+AC149+AC164</f>
        <v>745778.83234363527</v>
      </c>
      <c r="AE8" s="77"/>
      <c r="AF8" s="12">
        <f>AF9+AF54+AF107+AF164</f>
        <v>65.552843841929558</v>
      </c>
    </row>
    <row r="9" spans="1:32" x14ac:dyDescent="0.3">
      <c r="A9" s="103" t="s">
        <v>82</v>
      </c>
      <c r="B9" s="69">
        <f>B10+B39</f>
        <v>466450.23437510862</v>
      </c>
      <c r="C9" s="69">
        <f>C10+C39</f>
        <v>24883.575916512407</v>
      </c>
      <c r="D9" s="69">
        <f>D10+D39</f>
        <v>2965.1498382619338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494298.96012988291</v>
      </c>
      <c r="AD9" s="85"/>
      <c r="AE9" s="91"/>
      <c r="AF9" s="151">
        <f>AF10+AF39</f>
        <v>59.53294856850129</v>
      </c>
    </row>
    <row r="10" spans="1:32" x14ac:dyDescent="0.3">
      <c r="A10" s="96" t="s">
        <v>43</v>
      </c>
      <c r="B10" s="129">
        <f>B11+B15+B29+B35</f>
        <v>450473.53765764064</v>
      </c>
      <c r="C10" s="129">
        <f>C11+C15+C29+C35</f>
        <v>2920.7006831670906</v>
      </c>
      <c r="D10" s="129">
        <f>D11+D15+D29+D35</f>
        <v>2923.9368646656858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456318.17520547338</v>
      </c>
      <c r="AD10" s="85"/>
      <c r="AE10" s="91"/>
      <c r="AF10" s="129">
        <f>AF11+AF15+AF29+AF35</f>
        <v>55.4878085231136</v>
      </c>
    </row>
    <row r="11" spans="1:32" x14ac:dyDescent="0.3">
      <c r="A11" s="97" t="s">
        <v>44</v>
      </c>
      <c r="B11" s="129">
        <f>B12+B13+B14</f>
        <v>184887.44709596378</v>
      </c>
      <c r="C11" s="129">
        <f>C12+C13+C14</f>
        <v>155.99281873845487</v>
      </c>
      <c r="D11" s="129">
        <f>D12+D13+D14</f>
        <v>318.27648420580545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185361.71639890803</v>
      </c>
      <c r="AD11" s="85"/>
      <c r="AE11" s="91"/>
      <c r="AF11" s="129">
        <f>SUM(AF12:AF14)</f>
        <v>7.8265448364093171</v>
      </c>
    </row>
    <row r="12" spans="1:32" x14ac:dyDescent="0.3">
      <c r="A12" s="98" t="s">
        <v>45</v>
      </c>
      <c r="B12" s="116">
        <v>145429.65079601921</v>
      </c>
      <c r="C12" s="116">
        <v>132.35124156553348</v>
      </c>
      <c r="D12" s="116">
        <v>287.32645530230542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145849.32849288706</v>
      </c>
      <c r="AD12" s="85"/>
      <c r="AE12" s="91"/>
      <c r="AF12" s="116">
        <v>6.6428531044354289</v>
      </c>
    </row>
    <row r="13" spans="1:32" x14ac:dyDescent="0.3">
      <c r="A13" s="98" t="s">
        <v>46</v>
      </c>
      <c r="B13" s="116">
        <v>11796.92081067964</v>
      </c>
      <c r="C13" s="116">
        <v>7.7072327566464072</v>
      </c>
      <c r="D13" s="116">
        <v>10.76938648254035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11815.397429918825</v>
      </c>
      <c r="AD13" s="85"/>
      <c r="AE13" s="91"/>
      <c r="AF13" s="56">
        <v>0.86932620328603771</v>
      </c>
    </row>
    <row r="14" spans="1:32" ht="21.6" x14ac:dyDescent="0.3">
      <c r="A14" s="98" t="s">
        <v>47</v>
      </c>
      <c r="B14" s="116">
        <v>27660.875489264927</v>
      </c>
      <c r="C14" s="116">
        <v>15.934344416274977</v>
      </c>
      <c r="D14" s="116">
        <v>20.180642420959646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27696.990476102161</v>
      </c>
      <c r="AD14" s="85"/>
      <c r="AE14" s="91"/>
      <c r="AF14" s="56">
        <v>0.31436552868785061</v>
      </c>
    </row>
    <row r="15" spans="1:32" x14ac:dyDescent="0.3">
      <c r="A15" s="97" t="s">
        <v>48</v>
      </c>
      <c r="B15" s="129">
        <f>SUM(B16:B28)</f>
        <v>63269.686045338996</v>
      </c>
      <c r="C15" s="129">
        <f>SUM(C16:C28)</f>
        <v>92.668870859942331</v>
      </c>
      <c r="D15" s="129">
        <f>SUM(D16:D28)</f>
        <v>127.84102831624432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63490.195944515181</v>
      </c>
      <c r="AD15" s="85"/>
      <c r="AE15" s="91"/>
      <c r="AF15" s="129">
        <f>SUM(AF16:AF28)</f>
        <v>0.74620736996534442</v>
      </c>
    </row>
    <row r="16" spans="1:32" x14ac:dyDescent="0.3">
      <c r="A16" s="98" t="s">
        <v>49</v>
      </c>
      <c r="B16" s="115">
        <v>4330.9332670025806</v>
      </c>
      <c r="C16" s="115">
        <v>2.2320786320000003</v>
      </c>
      <c r="D16" s="115">
        <v>2.3383124855000004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4335.5036581200802</v>
      </c>
      <c r="AD16" s="85"/>
      <c r="AE16" s="91"/>
      <c r="AF16" s="56">
        <v>1.9661578736226551E-2</v>
      </c>
    </row>
    <row r="17" spans="1:32" x14ac:dyDescent="0.3">
      <c r="A17" s="98" t="s">
        <v>50</v>
      </c>
      <c r="B17" s="116">
        <v>1605.7579647268399</v>
      </c>
      <c r="C17" s="116">
        <v>1.1157879319999999</v>
      </c>
      <c r="D17" s="116">
        <v>1.6584529715000003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1608.5322056303401</v>
      </c>
      <c r="AD17" s="85"/>
      <c r="AE17" s="91"/>
      <c r="AF17" s="56">
        <v>1.3405904513893093E-2</v>
      </c>
    </row>
    <row r="18" spans="1:32" x14ac:dyDescent="0.3">
      <c r="A18" s="98" t="s">
        <v>51</v>
      </c>
      <c r="B18" s="116">
        <v>8876.6797337060016</v>
      </c>
      <c r="C18" s="116">
        <v>4.6838518720000009</v>
      </c>
      <c r="D18" s="116">
        <v>5.1070339960000011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8886.4706195740018</v>
      </c>
      <c r="AD18" s="85"/>
      <c r="AE18" s="91"/>
      <c r="AF18" s="56">
        <v>3.6193782376631199E-2</v>
      </c>
    </row>
    <row r="19" spans="1:32" x14ac:dyDescent="0.3">
      <c r="A19" s="98" t="s">
        <v>52</v>
      </c>
      <c r="B19" s="116">
        <v>2392.6995531533103</v>
      </c>
      <c r="C19" s="116">
        <v>1.464839488</v>
      </c>
      <c r="D19" s="116">
        <v>1.914248647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2396.0786412883103</v>
      </c>
      <c r="AD19" s="85"/>
      <c r="AE19" s="91"/>
      <c r="AF19" s="56">
        <v>2.8451051752096928E-2</v>
      </c>
    </row>
    <row r="20" spans="1:32" x14ac:dyDescent="0.3">
      <c r="A20" s="98" t="s">
        <v>53</v>
      </c>
      <c r="B20" s="116">
        <v>1570.9910687902202</v>
      </c>
      <c r="C20" s="116">
        <v>28.701175327999998</v>
      </c>
      <c r="D20" s="116">
        <v>36.366262116999998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1636.0585062352202</v>
      </c>
      <c r="AD20" s="85"/>
      <c r="AE20" s="91"/>
      <c r="AF20" s="56">
        <v>0.37216227920739109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444.86565214056003</v>
      </c>
      <c r="C22" s="116">
        <v>0.26158229999999999</v>
      </c>
      <c r="D22" s="116">
        <v>0.32638669350000005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445.45362113406003</v>
      </c>
      <c r="AD22" s="85"/>
      <c r="AE22" s="91"/>
      <c r="AF22" s="56">
        <v>1.3314434449627024E-3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14612.36324545656</v>
      </c>
      <c r="C24" s="116">
        <v>14.952089983942326</v>
      </c>
      <c r="D24" s="116">
        <v>25.96331468024432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14653.278650120747</v>
      </c>
      <c r="AD24" s="85"/>
      <c r="AE24" s="91"/>
      <c r="AF24" s="56">
        <v>9.2259045295384784E-2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871.51194024075005</v>
      </c>
      <c r="C26" s="116">
        <v>1.0048899</v>
      </c>
      <c r="D26" s="116">
        <v>1.902113025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874.41894316574997</v>
      </c>
      <c r="AD26" s="85"/>
      <c r="AE26" s="91"/>
      <c r="AF26" s="56">
        <v>3.8618361570109481E-3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28563.883620122171</v>
      </c>
      <c r="C28" s="116">
        <v>38.252575424000007</v>
      </c>
      <c r="D28" s="116">
        <v>52.264903700500007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28654.401099246672</v>
      </c>
      <c r="AD28" s="85"/>
      <c r="AE28" s="91"/>
      <c r="AF28" s="56">
        <v>0.17888044848174708</v>
      </c>
    </row>
    <row r="29" spans="1:32" x14ac:dyDescent="0.3">
      <c r="A29" s="97" t="s">
        <v>62</v>
      </c>
      <c r="B29" s="129">
        <f>SUM(B30:B34)</f>
        <v>167855.81719884186</v>
      </c>
      <c r="C29" s="129">
        <f>SUM(C30:C34)</f>
        <v>455.41301360869284</v>
      </c>
      <c r="D29" s="129">
        <f>SUM(D30:D34)</f>
        <v>2176.9177093326362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170488.14792178318</v>
      </c>
      <c r="AD29" s="85"/>
      <c r="AE29" s="91"/>
      <c r="AF29" s="129">
        <f>SUM(AF30:AF34)</f>
        <v>14.752782030955336</v>
      </c>
    </row>
    <row r="30" spans="1:32" x14ac:dyDescent="0.3">
      <c r="A30" s="98" t="s">
        <v>63</v>
      </c>
      <c r="B30" s="116">
        <v>6238.1526509370306</v>
      </c>
      <c r="C30" s="95">
        <v>1.2027300844364475</v>
      </c>
      <c r="D30" s="116">
        <v>45.531924625094085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6284.8873056465609</v>
      </c>
      <c r="AD30" s="85"/>
      <c r="AE30" s="91"/>
      <c r="AF30" s="56">
        <v>8.8289425916935227E-2</v>
      </c>
    </row>
    <row r="31" spans="1:32" x14ac:dyDescent="0.3">
      <c r="A31" s="98" t="s">
        <v>64</v>
      </c>
      <c r="B31" s="116">
        <v>156754.34934086291</v>
      </c>
      <c r="C31" s="116">
        <v>443.5964048796564</v>
      </c>
      <c r="D31" s="116">
        <v>1879.4424624905421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159077.38820823311</v>
      </c>
      <c r="AD31" s="85"/>
      <c r="AE31" s="91"/>
      <c r="AF31" s="56">
        <v>14.527427019925256</v>
      </c>
    </row>
    <row r="32" spans="1:32" x14ac:dyDescent="0.3">
      <c r="A32" s="98" t="s">
        <v>65</v>
      </c>
      <c r="B32" s="116">
        <v>2238.6606701903102</v>
      </c>
      <c r="C32" s="116">
        <v>3.5707566286000008</v>
      </c>
      <c r="D32" s="116">
        <v>232.89814533700002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2475.1295721559104</v>
      </c>
      <c r="AD32" s="85"/>
      <c r="AE32" s="91"/>
      <c r="AF32" s="56">
        <v>5.2787741385947891E-2</v>
      </c>
    </row>
    <row r="33" spans="1:32" x14ac:dyDescent="0.3">
      <c r="A33" s="98" t="s">
        <v>66</v>
      </c>
      <c r="B33" s="116">
        <v>2624.6545368516004</v>
      </c>
      <c r="C33" s="116">
        <v>7.0431220160000008</v>
      </c>
      <c r="D33" s="116">
        <v>19.04517688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2650.7428357476001</v>
      </c>
      <c r="AD33" s="85"/>
      <c r="AE33" s="91"/>
      <c r="AF33" s="56">
        <v>8.4277843727197294E-2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34460.587317495978</v>
      </c>
      <c r="C35" s="129">
        <f>SUM(C36:C38)</f>
        <v>2216.6259799600007</v>
      </c>
      <c r="D35" s="129">
        <f>SUM(D36:D38)</f>
        <v>300.90164281099999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36978.114940266976</v>
      </c>
      <c r="AD35" s="85"/>
      <c r="AE35" s="91"/>
      <c r="AF35" s="129">
        <f>SUM(AF36:AF38)</f>
        <v>32.162274285783603</v>
      </c>
    </row>
    <row r="36" spans="1:32" x14ac:dyDescent="0.3">
      <c r="A36" s="98" t="s">
        <v>69</v>
      </c>
      <c r="B36" s="116">
        <v>5262.2065535793399</v>
      </c>
      <c r="C36" s="116">
        <v>12.173848400000002</v>
      </c>
      <c r="D36" s="116">
        <v>2.8580236220000002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5277.2384256013393</v>
      </c>
      <c r="AD36" s="85"/>
      <c r="AE36" s="91"/>
      <c r="AF36" s="56">
        <v>2.3763907892500984</v>
      </c>
    </row>
    <row r="37" spans="1:32" x14ac:dyDescent="0.3">
      <c r="A37" s="98" t="s">
        <v>70</v>
      </c>
      <c r="B37" s="116">
        <v>18838.276331512967</v>
      </c>
      <c r="C37" s="116">
        <v>2165.2950148200002</v>
      </c>
      <c r="D37" s="116">
        <v>276.12636396149998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21279.697710294466</v>
      </c>
      <c r="AD37" s="85"/>
      <c r="AE37" s="91"/>
      <c r="AF37" s="56">
        <v>29.490530233839323</v>
      </c>
    </row>
    <row r="38" spans="1:32" x14ac:dyDescent="0.3">
      <c r="A38" s="98" t="s">
        <v>71</v>
      </c>
      <c r="B38" s="116">
        <v>10360.10443240367</v>
      </c>
      <c r="C38" s="116">
        <v>39.157116740000006</v>
      </c>
      <c r="D38" s="116">
        <v>21.917255227499997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240">
        <f>SUM(B38:AB38)</f>
        <v>10421.178804371169</v>
      </c>
      <c r="AD38" s="85"/>
      <c r="AE38" s="91"/>
      <c r="AF38" s="56">
        <v>0.29535326269417905</v>
      </c>
    </row>
    <row r="39" spans="1:32" ht="21.6" x14ac:dyDescent="0.3">
      <c r="A39" s="99" t="s">
        <v>72</v>
      </c>
      <c r="B39" s="129">
        <f>B40+B45</f>
        <v>15976.69671746795</v>
      </c>
      <c r="C39" s="129">
        <f>C40+C45</f>
        <v>21962.875233345316</v>
      </c>
      <c r="D39" s="129">
        <f>D40+D45</f>
        <v>41.212973596247856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37980.784924409512</v>
      </c>
      <c r="AD39" s="85"/>
      <c r="AE39" s="91"/>
      <c r="AF39" s="129">
        <f>AF40+AF45</f>
        <v>4.0451400453876882</v>
      </c>
    </row>
    <row r="40" spans="1:32" x14ac:dyDescent="0.3">
      <c r="A40" s="97" t="s">
        <v>73</v>
      </c>
      <c r="B40" s="129">
        <f>B41+B44</f>
        <v>81.963957985600004</v>
      </c>
      <c r="C40" s="129">
        <f>C41+C44</f>
        <v>2882.9144247680006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2964.8783827536004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81.963957985600004</v>
      </c>
      <c r="C41" s="114">
        <v>2882.9144247680006</v>
      </c>
      <c r="D41" s="114"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2964.8783827536004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78.058754424</v>
      </c>
      <c r="C42" s="116">
        <v>2765.2759558200005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2843.3347102440007</v>
      </c>
      <c r="AD42" s="85"/>
      <c r="AE42" s="91"/>
      <c r="AF42" s="56"/>
    </row>
    <row r="43" spans="1:32" x14ac:dyDescent="0.3">
      <c r="A43" s="101" t="s">
        <v>76</v>
      </c>
      <c r="B43" s="116">
        <v>3.9052035615999996</v>
      </c>
      <c r="C43" s="116">
        <v>117.63846894800001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121.54367250960001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15894.732759482351</v>
      </c>
      <c r="C45" s="129">
        <f t="shared" ref="C45:D45" si="2">C46+C50</f>
        <v>19079.960808577314</v>
      </c>
      <c r="D45" s="129">
        <f t="shared" si="2"/>
        <v>41.212973596247856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35015.90654165591</v>
      </c>
      <c r="AD45" s="85"/>
      <c r="AE45" s="91"/>
      <c r="AF45" s="53">
        <f>SUM(AF46:AF53)</f>
        <v>4.0451400453876882</v>
      </c>
    </row>
    <row r="46" spans="1:32" x14ac:dyDescent="0.3">
      <c r="A46" s="98" t="s">
        <v>79</v>
      </c>
      <c r="B46" s="116">
        <v>13590.972250524443</v>
      </c>
      <c r="C46" s="116">
        <v>12098.816774774774</v>
      </c>
      <c r="D46" s="116">
        <v>41.146805704632257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25730.935831003848</v>
      </c>
      <c r="AD46" s="85"/>
      <c r="AE46" s="91"/>
      <c r="AF46" s="56"/>
    </row>
    <row r="47" spans="1:32" x14ac:dyDescent="0.3">
      <c r="A47" s="239" t="s">
        <v>206</v>
      </c>
      <c r="B47" s="119">
        <v>5128.2967867106736</v>
      </c>
      <c r="C47" s="119">
        <v>5052.9446779508735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10181.241464661547</v>
      </c>
      <c r="AD47" s="85"/>
      <c r="AE47" s="91"/>
      <c r="AF47" s="64"/>
    </row>
    <row r="48" spans="1:32" x14ac:dyDescent="0.3">
      <c r="A48" s="239" t="s">
        <v>207</v>
      </c>
      <c r="B48" s="119">
        <v>8426.4056597749204</v>
      </c>
      <c r="C48" s="119">
        <v>6917.9071348067455</v>
      </c>
      <c r="D48" s="119">
        <v>41.146805704632257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15385.4596002863</v>
      </c>
      <c r="AD48" s="85"/>
      <c r="AE48" s="91"/>
      <c r="AF48" s="64">
        <v>4.0451400453876882</v>
      </c>
    </row>
    <row r="49" spans="1:32" x14ac:dyDescent="0.3">
      <c r="A49" s="239" t="s">
        <v>208</v>
      </c>
      <c r="B49" s="119">
        <v>36.269804038849784</v>
      </c>
      <c r="C49" s="119">
        <v>127.96496201715459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164.23476605600439</v>
      </c>
      <c r="AD49" s="85"/>
      <c r="AE49" s="91"/>
      <c r="AF49" s="64"/>
    </row>
    <row r="50" spans="1:32" x14ac:dyDescent="0.3">
      <c r="A50" s="102" t="s">
        <v>80</v>
      </c>
      <c r="B50" s="117">
        <v>2303.7605089579092</v>
      </c>
      <c r="C50" s="117">
        <v>6981.1440338025386</v>
      </c>
      <c r="D50" s="117">
        <v>6.6167891615600008E-2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9284.9707106520618</v>
      </c>
      <c r="AD50" s="85"/>
      <c r="AE50" s="91"/>
      <c r="AF50" s="64"/>
    </row>
    <row r="51" spans="1:32" x14ac:dyDescent="0.3">
      <c r="A51" s="239" t="s">
        <v>209</v>
      </c>
      <c r="B51" s="119">
        <v>2101.2875242411924</v>
      </c>
      <c r="C51" s="119">
        <v>3126.6144627325443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5227.9019869737367</v>
      </c>
      <c r="AD51" s="85"/>
      <c r="AE51" s="91"/>
      <c r="AF51" s="65"/>
    </row>
    <row r="52" spans="1:32" x14ac:dyDescent="0.3">
      <c r="A52" s="239" t="s">
        <v>210</v>
      </c>
      <c r="B52" s="119">
        <v>197.65669913276255</v>
      </c>
      <c r="C52" s="119">
        <v>136.11409297376582</v>
      </c>
      <c r="D52" s="119">
        <v>6.6167891615600008E-2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333.83695999814393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4.8162855839540324</v>
      </c>
      <c r="C53" s="119">
        <v>3718.415478096229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3723.2317636801831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48220.997042856201</v>
      </c>
      <c r="C54" s="69">
        <f>C55+C61+C72+C80+C85+C91+C98+C103</f>
        <v>185.00093177671081</v>
      </c>
      <c r="D54" s="69">
        <f>D55+D61+D72+D80+D85+D91+D98+D103</f>
        <v>671.1224953775062</v>
      </c>
      <c r="E54" s="144">
        <f t="shared" ref="E54:M54" si="4">E55+E61+E72+E80+E85+E91+E98+E103</f>
        <v>1431.1859279999999</v>
      </c>
      <c r="F54" s="144">
        <f t="shared" si="4"/>
        <v>642.5301279013388</v>
      </c>
      <c r="G54" s="144">
        <f t="shared" si="4"/>
        <v>16.441045500000001</v>
      </c>
      <c r="H54" s="144">
        <f t="shared" si="4"/>
        <v>22.094204628115119</v>
      </c>
      <c r="I54" s="144">
        <f t="shared" si="4"/>
        <v>8.9891145330000004</v>
      </c>
      <c r="J54" s="144">
        <f t="shared" si="4"/>
        <v>5925.3819532914167</v>
      </c>
      <c r="K54" s="144">
        <f t="shared" si="4"/>
        <v>7041.4299915928341</v>
      </c>
      <c r="L54" s="144">
        <f t="shared" si="4"/>
        <v>101.11962467689639</v>
      </c>
      <c r="M54" s="144">
        <f t="shared" si="4"/>
        <v>402.04741963459958</v>
      </c>
      <c r="N54" s="144">
        <f t="shared" ref="N54:W54" si="5">N55+N61+N72+N80+N85+N91+N98+N103</f>
        <v>18.260866746226558</v>
      </c>
      <c r="O54" s="144">
        <f t="shared" si="5"/>
        <v>49.746310851474433</v>
      </c>
      <c r="P54" s="144">
        <f t="shared" si="5"/>
        <v>8.6252305984005844</v>
      </c>
      <c r="Q54" s="144">
        <f t="shared" si="5"/>
        <v>0.50673225599999994</v>
      </c>
      <c r="R54" s="144">
        <f t="shared" si="5"/>
        <v>426.18518683094749</v>
      </c>
      <c r="S54" s="144">
        <f t="shared" si="5"/>
        <v>1512.4729075579642</v>
      </c>
      <c r="T54" s="144">
        <f t="shared" si="5"/>
        <v>1.3428972000000001E-3</v>
      </c>
      <c r="U54" s="144">
        <f t="shared" si="5"/>
        <v>21.209638510993937</v>
      </c>
      <c r="V54" s="144">
        <f t="shared" si="5"/>
        <v>2.1922274053448287</v>
      </c>
      <c r="W54" s="144">
        <f t="shared" si="5"/>
        <v>0.17654039999999999</v>
      </c>
      <c r="X54" s="144">
        <f t="shared" ref="X54:AC54" si="6">X55+X61+X72+X80+X85+X91+X98+X103</f>
        <v>1.9836000000000004E-6</v>
      </c>
      <c r="Y54" s="144">
        <f t="shared" si="6"/>
        <v>6.3183557790751715E-2</v>
      </c>
      <c r="Z54" s="144">
        <f t="shared" si="6"/>
        <v>1.3224E-6</v>
      </c>
      <c r="AA54" s="144">
        <f t="shared" si="6"/>
        <v>1.8255569765327226</v>
      </c>
      <c r="AB54" s="144">
        <f t="shared" si="6"/>
        <v>200.84031589463544</v>
      </c>
      <c r="AC54" s="171">
        <f t="shared" si="6"/>
        <v>66910.445923558145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27357.409339698308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27357.409339698308</v>
      </c>
      <c r="AD55" s="85"/>
      <c r="AE55" s="91"/>
      <c r="AF55" s="129"/>
    </row>
    <row r="56" spans="1:32" x14ac:dyDescent="0.3">
      <c r="A56" s="104" t="s">
        <v>84</v>
      </c>
      <c r="B56" s="116">
        <v>19073.897900296004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19073.897900296004</v>
      </c>
      <c r="AD56" s="85"/>
      <c r="AE56" s="91"/>
      <c r="AF56" s="56"/>
    </row>
    <row r="57" spans="1:32" x14ac:dyDescent="0.3">
      <c r="A57" s="105" t="s">
        <v>85</v>
      </c>
      <c r="B57" s="116">
        <v>3087.0391771758086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3087.0391771758086</v>
      </c>
      <c r="AD57" s="85"/>
      <c r="AE57" s="91"/>
      <c r="AF57" s="56"/>
    </row>
    <row r="58" spans="1:32" x14ac:dyDescent="0.3">
      <c r="A58" s="105" t="s">
        <v>86</v>
      </c>
      <c r="B58" s="116">
        <v>636.24018262821664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636.24018262821664</v>
      </c>
      <c r="AD58" s="85"/>
      <c r="AE58" s="91"/>
      <c r="AF58" s="56"/>
    </row>
    <row r="59" spans="1:32" x14ac:dyDescent="0.3">
      <c r="A59" s="105" t="s">
        <v>87</v>
      </c>
      <c r="B59" s="116">
        <v>4560.2320795982805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4560.2320795982805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2453.6634946071667</v>
      </c>
      <c r="C61" s="129">
        <f>SUM(C62:C71)</f>
        <v>181.78356825671082</v>
      </c>
      <c r="D61" s="129">
        <f>SUM(D62:D71)</f>
        <v>670.89572999999996</v>
      </c>
      <c r="E61" s="14">
        <f>SUM(E62:E71)</f>
        <v>1430.7759839999999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4737.1187768638774</v>
      </c>
      <c r="AD61" s="85"/>
      <c r="AE61" s="91"/>
      <c r="AF61" s="129"/>
    </row>
    <row r="62" spans="1:32" x14ac:dyDescent="0.3">
      <c r="A62" s="104" t="s">
        <v>90</v>
      </c>
      <c r="B62" s="116">
        <v>689.74871121947479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689.74871121947479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508.005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508.005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162.89073000000002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162.89073000000002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207.79916000000003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207.79916000000003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1516.0956233876918</v>
      </c>
      <c r="C69" s="95">
        <v>181.78356825671082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1697.8791916444027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1430.7759839999999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1430.7759839999999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18257.693739999999</v>
      </c>
      <c r="C72" s="129">
        <f>SUM(C73:C79)</f>
        <v>3.2173635200000001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18260.91110352</v>
      </c>
      <c r="AD72" s="85"/>
      <c r="AE72" s="91"/>
      <c r="AF72" s="129"/>
    </row>
    <row r="73" spans="1:32" x14ac:dyDescent="0.3">
      <c r="A73" s="104" t="s">
        <v>101</v>
      </c>
      <c r="B73" s="221">
        <v>17864.24208</v>
      </c>
      <c r="C73" s="95">
        <v>3.2173635200000001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17867.459443520002</v>
      </c>
      <c r="AD73" s="85"/>
      <c r="AE73" s="91"/>
      <c r="AF73" s="56"/>
    </row>
    <row r="74" spans="1:32" x14ac:dyDescent="0.3">
      <c r="A74" s="104" t="s">
        <v>102</v>
      </c>
      <c r="B74" s="116">
        <v>267.80289999999997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267.80289999999997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125.64876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125.64876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94.304888880091994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94.304888880091994</v>
      </c>
      <c r="AD80" s="85"/>
      <c r="AE80" s="91"/>
      <c r="AF80" s="70"/>
    </row>
    <row r="81" spans="1:32" x14ac:dyDescent="0.3">
      <c r="A81" s="104" t="s">
        <v>109</v>
      </c>
      <c r="B81" s="95">
        <v>77.563690165485326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77.563690165485326</v>
      </c>
      <c r="AD81" s="85"/>
      <c r="AE81" s="91"/>
      <c r="AF81" s="56"/>
    </row>
    <row r="82" spans="1:32" x14ac:dyDescent="0.3">
      <c r="A82" s="104" t="s">
        <v>110</v>
      </c>
      <c r="B82" s="119">
        <v>16.741198714606668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16.741198714606668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0.226765377506225</v>
      </c>
      <c r="E85" s="166">
        <f t="shared" si="9"/>
        <v>0.40994399999999998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1.3428972000000001E-3</v>
      </c>
      <c r="U85" s="166">
        <f t="shared" si="10"/>
        <v>21.209638510993937</v>
      </c>
      <c r="V85" s="166">
        <f t="shared" si="10"/>
        <v>2.1922274053448287</v>
      </c>
      <c r="W85" s="166">
        <f t="shared" si="10"/>
        <v>0.17654039999999999</v>
      </c>
      <c r="X85" s="166">
        <f t="shared" si="10"/>
        <v>1.9836000000000004E-6</v>
      </c>
      <c r="Y85" s="166">
        <f t="shared" si="10"/>
        <v>6.3183557790751715E-2</v>
      </c>
      <c r="Z85" s="236">
        <f t="shared" si="10"/>
        <v>1.3224E-6</v>
      </c>
      <c r="AA85" s="166">
        <f t="shared" si="10"/>
        <v>1.8255569765327226</v>
      </c>
      <c r="AB85" s="164">
        <f t="shared" si="10"/>
        <v>1.8485052056848477</v>
      </c>
      <c r="AC85" s="14">
        <f t="shared" si="10"/>
        <v>27.953707637053313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0.17697018</v>
      </c>
      <c r="E86" s="147">
        <v>0.40994399999999998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1.3428972000000001E-3</v>
      </c>
      <c r="U86" s="60">
        <v>1.5781521599999999</v>
      </c>
      <c r="V86" s="60">
        <v>0.8807183999999999</v>
      </c>
      <c r="W86" s="60">
        <v>0.17654039999999999</v>
      </c>
      <c r="X86" s="60">
        <v>1.9836000000000004E-6</v>
      </c>
      <c r="Y86" s="60">
        <v>6.3078480000000006E-2</v>
      </c>
      <c r="Z86" s="233">
        <v>1.3224E-6</v>
      </c>
      <c r="AA86" s="60">
        <v>1.5967979999999999</v>
      </c>
      <c r="AB86" s="60">
        <v>0.77690999999999999</v>
      </c>
      <c r="AC86" s="147">
        <f>SUM(B86:AB86)</f>
        <v>5.6604578231999998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4.9795197506224978E-2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4.7466744155605416E-2</v>
      </c>
      <c r="V87" s="60"/>
      <c r="W87" s="60"/>
      <c r="X87" s="60"/>
      <c r="Y87" s="234">
        <v>1.0507779075170572E-4</v>
      </c>
      <c r="Z87" s="60"/>
      <c r="AA87" s="60">
        <v>0.22875897653272279</v>
      </c>
      <c r="AB87" s="60">
        <v>1.0715952056848477</v>
      </c>
      <c r="AC87" s="147">
        <f>SUM(B87:AB87)</f>
        <v>1.3977212016701526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19.584019606838332</v>
      </c>
      <c r="V88" s="23">
        <v>1.3115090053448291</v>
      </c>
      <c r="X88"/>
      <c r="Z88" s="73"/>
      <c r="AB88" s="23"/>
      <c r="AC88" s="147">
        <f>SUM(B88:AB88)</f>
        <v>20.89552861218316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642.5301279013388</v>
      </c>
      <c r="G91" s="167">
        <f t="shared" si="11"/>
        <v>16.441045500000001</v>
      </c>
      <c r="H91" s="166">
        <f t="shared" si="11"/>
        <v>22.094204628115119</v>
      </c>
      <c r="I91" s="166">
        <f t="shared" si="11"/>
        <v>8.9891145330000004</v>
      </c>
      <c r="J91" s="166">
        <f t="shared" si="11"/>
        <v>5925.3819532914167</v>
      </c>
      <c r="K91" s="166">
        <f t="shared" si="11"/>
        <v>7041.4299915928341</v>
      </c>
      <c r="L91" s="166">
        <f t="shared" si="11"/>
        <v>101.11962467689639</v>
      </c>
      <c r="M91" s="166">
        <f t="shared" si="11"/>
        <v>402.04741963459958</v>
      </c>
      <c r="N91" s="166">
        <f t="shared" ref="N91:AC91" si="12">SUM(N92:N97)</f>
        <v>18.260866746226558</v>
      </c>
      <c r="O91" s="166">
        <f t="shared" si="12"/>
        <v>49.746310851474433</v>
      </c>
      <c r="P91" s="166">
        <f t="shared" si="12"/>
        <v>8.6252305984005844</v>
      </c>
      <c r="Q91" s="166">
        <f t="shared" si="12"/>
        <v>0.50673225599999994</v>
      </c>
      <c r="R91" s="167">
        <f t="shared" si="12"/>
        <v>426.18518683094749</v>
      </c>
      <c r="S91" s="166">
        <f t="shared" si="12"/>
        <v>1512.4729075579642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16175.830716599212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642.5301279013388</v>
      </c>
      <c r="G92" s="20"/>
      <c r="H92" s="20"/>
      <c r="I92" s="20"/>
      <c r="J92" s="20">
        <v>5577.0659903245287</v>
      </c>
      <c r="K92" s="20">
        <v>7041.4299915928341</v>
      </c>
      <c r="L92" s="20">
        <v>101.11962467689639</v>
      </c>
      <c r="M92" s="20"/>
      <c r="N92" s="20"/>
      <c r="O92" s="20"/>
      <c r="P92" s="20"/>
      <c r="Q92" s="20"/>
      <c r="R92" s="20"/>
      <c r="S92" s="20">
        <v>1512.4729075579642</v>
      </c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14874.61864205356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>
        <v>8.9891145330000004</v>
      </c>
      <c r="J93" s="20">
        <v>3.535064306337008</v>
      </c>
      <c r="K93" s="20"/>
      <c r="L93" s="20"/>
      <c r="N93" s="20"/>
      <c r="O93" s="20"/>
      <c r="P93" s="20">
        <v>8.6252305984005844</v>
      </c>
      <c r="Q93" s="20"/>
      <c r="R93" s="20">
        <v>426.18518683094749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447.33459626868506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22.094204628115119</v>
      </c>
      <c r="I94" s="20"/>
      <c r="J94" s="20"/>
      <c r="K94" s="20"/>
      <c r="L94" s="20"/>
      <c r="N94" s="20">
        <v>18.260866746226558</v>
      </c>
      <c r="O94" s="20">
        <v>49.746310851474433</v>
      </c>
      <c r="P94" s="20"/>
      <c r="Q94" s="20">
        <v>0.50673225599999994</v>
      </c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90.608114481816116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344.78089866055177</v>
      </c>
      <c r="K95" s="20"/>
      <c r="L95" s="20"/>
      <c r="M95">
        <v>402.04741963459958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746.82831829515135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>
        <v>16.441045500000001</v>
      </c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16.441045500000001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198.99181068895058</v>
      </c>
      <c r="AC98" s="14">
        <f t="shared" si="15"/>
        <v>198.99181068895058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198.99181068895058</v>
      </c>
      <c r="AC99" s="147">
        <f>SUM(B99:AB99)</f>
        <v>198.99181068895058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57.925579670635329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57.925579670635329</v>
      </c>
      <c r="AD103" s="85"/>
      <c r="AE103" s="91"/>
      <c r="AF103" s="71"/>
    </row>
    <row r="104" spans="1:32" x14ac:dyDescent="0.3">
      <c r="A104" s="104" t="s">
        <v>132</v>
      </c>
      <c r="B104" s="95">
        <v>57.925579670635329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57.925579670635329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-192171.15537583618</v>
      </c>
      <c r="C107" s="69">
        <f>C108+C130+C149+C161</f>
        <v>96485.718831166218</v>
      </c>
      <c r="D107" s="69">
        <f>D108+D130+D149+D161</f>
        <v>36377.166029048516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-59308.270515621451</v>
      </c>
      <c r="AD107" s="192"/>
      <c r="AE107" s="91"/>
      <c r="AF107" s="69">
        <f>AF108+AF130+AF161+AF149</f>
        <v>4.442323992801307</v>
      </c>
    </row>
    <row r="108" spans="1:32" x14ac:dyDescent="0.3">
      <c r="A108" s="126" t="s">
        <v>136</v>
      </c>
      <c r="B108" s="135"/>
      <c r="C108" s="167">
        <f>C109+C119</f>
        <v>95562.882419126749</v>
      </c>
      <c r="D108" s="167">
        <f>D109+D119</f>
        <v>7646.0668506905222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103208.94926981727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78080.462151926709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78080.462151926709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74450.821280793083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74450.821280793083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1614.16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1614.16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1135.1500000000001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1135.1500000000001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439.92106200000001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439.92106200000001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110.37845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110.37845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330.03135913363508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330.03135913363508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17482.420267200043</v>
      </c>
      <c r="D119" s="211">
        <f>SUM(D120:D129)</f>
        <v>7646.0668506905222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25128.487117890567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11208.218679303802</v>
      </c>
      <c r="D120" s="206">
        <v>6780.6991001000188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17988.917779403819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18.760000000000002</v>
      </c>
      <c r="D122" s="206">
        <v>38.479999999999997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57.239999999999995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13.25</v>
      </c>
      <c r="D123" s="206">
        <v>21.08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34.33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40.900231784999995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40.900231784999995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10.576930350000003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10.576930350000003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4431.1759776006911</v>
      </c>
      <c r="D127" s="206">
        <v>413.45988622290935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4844.6358638236006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1759.5384481605479</v>
      </c>
      <c r="D128" s="115">
        <v>392.34786436759441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2151.8863125281423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-191675.60031417018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-191675.60031417018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-188914.90215737288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-188914.90215737288</v>
      </c>
      <c r="AD131" s="85"/>
      <c r="AE131" s="91"/>
      <c r="AF131" s="54"/>
    </row>
    <row r="132" spans="1:32" x14ac:dyDescent="0.3">
      <c r="A132" s="128" t="s">
        <v>160</v>
      </c>
      <c r="B132" s="219">
        <v>-186329.57685131289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-186329.57685131289</v>
      </c>
      <c r="AD132" s="85"/>
      <c r="AE132" s="91"/>
      <c r="AF132" s="56"/>
    </row>
    <row r="133" spans="1:32" x14ac:dyDescent="0.3">
      <c r="A133" s="128" t="s">
        <v>161</v>
      </c>
      <c r="B133" s="219">
        <v>-2585.3253060600023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-2585.3253060600023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-14703.277360000639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-14703.277360000639</v>
      </c>
      <c r="AD134" s="85"/>
      <c r="AE134" s="91"/>
      <c r="AF134" s="54"/>
    </row>
    <row r="135" spans="1:32" x14ac:dyDescent="0.3">
      <c r="A135" s="128" t="s">
        <v>163</v>
      </c>
      <c r="B135" s="207">
        <v>-18459.057525150343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-18459.057525150343</v>
      </c>
      <c r="AD135" s="85"/>
      <c r="AE135" s="91"/>
      <c r="AF135" s="56"/>
    </row>
    <row r="136" spans="1:32" x14ac:dyDescent="0.3">
      <c r="A136" s="128" t="s">
        <v>164</v>
      </c>
      <c r="B136" s="207">
        <v>3755.7801651497052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3755.7801651497052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11278.665509973156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11278.665509973156</v>
      </c>
      <c r="AD137" s="85"/>
      <c r="AE137" s="91"/>
      <c r="AF137" s="54"/>
    </row>
    <row r="138" spans="1:32" x14ac:dyDescent="0.3">
      <c r="A138" s="128" t="s">
        <v>166</v>
      </c>
      <c r="B138" s="208">
        <v>-546.79999999999995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-546.79999999999995</v>
      </c>
      <c r="AD138" s="85"/>
      <c r="AE138" s="91"/>
      <c r="AF138" s="56"/>
    </row>
    <row r="139" spans="1:32" x14ac:dyDescent="0.3">
      <c r="A139" s="128" t="s">
        <v>167</v>
      </c>
      <c r="B139" s="208">
        <v>11825.465509973155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11825.465509973155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90.643827250000001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90.643827250000001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90.643827250000001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90.643827250000001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528.38713584062509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528.38713584062509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528.38713584062509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528.38713584062509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44.882730139557985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44.882730139557985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44.882730139557985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44.882730139557985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1201.9000000000001</v>
      </c>
      <c r="C149" s="199">
        <f>C150+C160</f>
        <v>922.83641203947627</v>
      </c>
      <c r="D149" s="200">
        <f>D150+D157+D158+D159+D160</f>
        <v>28731.099178357996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30855.835590397473</v>
      </c>
      <c r="AD149" s="85"/>
      <c r="AE149" s="91"/>
      <c r="AF149" s="54">
        <f>AF150+AF155+AF156+AF157+AF158+AF159+AF160</f>
        <v>4.442323992801307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799.10641203947625</v>
      </c>
      <c r="D150" s="116">
        <f>SUM(D151:D154)</f>
        <v>258.68042709180736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1057.7868391312836</v>
      </c>
      <c r="AD150" s="85"/>
      <c r="AE150" s="91"/>
      <c r="AF150" s="119">
        <f>SUM(AF151:AF153)</f>
        <v>4.442323992801307</v>
      </c>
    </row>
    <row r="151" spans="1:32" ht="21.6" x14ac:dyDescent="0.3">
      <c r="A151" s="128" t="s">
        <v>179</v>
      </c>
      <c r="B151" s="116"/>
      <c r="C151" s="116">
        <v>103.89</v>
      </c>
      <c r="D151" s="116">
        <v>34.520000000000003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138.41</v>
      </c>
      <c r="AD151" s="85"/>
      <c r="AE151" s="91"/>
      <c r="AF151" s="124">
        <v>0.62152145355631749</v>
      </c>
    </row>
    <row r="152" spans="1:32" ht="21.6" x14ac:dyDescent="0.3">
      <c r="A152" s="128" t="s">
        <v>180</v>
      </c>
      <c r="B152" s="116"/>
      <c r="C152" s="116">
        <v>671.33641203947627</v>
      </c>
      <c r="D152" s="116">
        <v>203.53042709180735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874.86683913128365</v>
      </c>
      <c r="AD152" s="85"/>
      <c r="AE152" s="91"/>
      <c r="AF152" s="124">
        <v>3.6907685060013065</v>
      </c>
    </row>
    <row r="153" spans="1:32" ht="21.6" x14ac:dyDescent="0.3">
      <c r="A153" s="128" t="s">
        <v>181</v>
      </c>
      <c r="B153" s="116"/>
      <c r="C153" s="116">
        <v>23.88</v>
      </c>
      <c r="D153" s="116">
        <v>20.63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44.51</v>
      </c>
      <c r="AD153" s="85"/>
      <c r="AE153" s="91"/>
      <c r="AF153" s="56">
        <v>0.13003403324368257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37.4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37.4</v>
      </c>
      <c r="AD155" s="85"/>
      <c r="AE155" s="91"/>
      <c r="AF155" s="56"/>
    </row>
    <row r="156" spans="1:32" x14ac:dyDescent="0.3">
      <c r="A156" s="127" t="s">
        <v>184</v>
      </c>
      <c r="B156" s="116">
        <v>1164.5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1164.5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19076.849999999999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19076.849999999999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6523.4620000000004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6523.4620000000004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2872.1067512661921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2872.1067512661921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123.73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123.73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-1697.4550616660085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-1697.4550616660085</v>
      </c>
      <c r="AD161" s="85"/>
      <c r="AE161" s="91"/>
      <c r="AF161" s="56"/>
    </row>
    <row r="162" spans="1:32" x14ac:dyDescent="0.3">
      <c r="A162" s="127" t="s">
        <v>190</v>
      </c>
      <c r="B162" s="116">
        <v>-1697.4550616660085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-1697.4550616660085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1093.37120715122</v>
      </c>
      <c r="C164" s="69">
        <f>C165+C169+C170+C173+C176</f>
        <v>46471.359542490187</v>
      </c>
      <c r="D164" s="69">
        <f>D165+D169+D170+D173+D176</f>
        <v>2939.910680338091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50504.6414299795</v>
      </c>
      <c r="AD164" s="85"/>
      <c r="AE164" s="91"/>
      <c r="AF164" s="69">
        <f>AF165+AF169+AF170+AF173+AF176</f>
        <v>1.577571280626958</v>
      </c>
    </row>
    <row r="165" spans="1:32" ht="26.25" customHeight="1" x14ac:dyDescent="0.3">
      <c r="A165" s="112" t="s">
        <v>193</v>
      </c>
      <c r="B165" s="121"/>
      <c r="C165" s="70">
        <f>C166+C167+C168</f>
        <v>24213.323740151987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24213.323740151987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12679.573024676405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12679.573024676405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4839.5941196235699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4839.5941196235699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6694.1565958520114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6694.1565958520114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126.3897239086</v>
      </c>
      <c r="D169" s="70">
        <v>89.714134381600005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216.10385829020001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1093.37120715122</v>
      </c>
      <c r="C170" s="70">
        <f>C171+C172</f>
        <v>847.33080901639528</v>
      </c>
      <c r="D170" s="70">
        <f>D171+D172</f>
        <v>193.4279069776041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2134.1299231452194</v>
      </c>
      <c r="AD170" s="85"/>
      <c r="AE170" s="91"/>
      <c r="AF170" s="129">
        <f>AF171+AF172</f>
        <v>1.577571280626958</v>
      </c>
    </row>
    <row r="171" spans="1:32" ht="21.6" x14ac:dyDescent="0.3">
      <c r="A171" s="128" t="s">
        <v>199</v>
      </c>
      <c r="B171" s="116">
        <v>128.60645923509117</v>
      </c>
      <c r="C171" s="116">
        <v>0.27209507582577286</v>
      </c>
      <c r="D171" s="116">
        <v>8.4246988504742273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137.30325316139115</v>
      </c>
      <c r="AD171" s="85"/>
      <c r="AE171" s="91"/>
      <c r="AF171" s="56"/>
    </row>
    <row r="172" spans="1:32" x14ac:dyDescent="0.3">
      <c r="A172" s="128" t="s">
        <v>200</v>
      </c>
      <c r="B172" s="116">
        <v>964.76474791612884</v>
      </c>
      <c r="C172" s="95">
        <v>847.05871394056953</v>
      </c>
      <c r="D172" s="95">
        <v>185.00320812712988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1996.8266699838284</v>
      </c>
      <c r="AD172" s="85"/>
      <c r="AE172" s="91"/>
      <c r="AF172" s="56">
        <v>1.577571280626958</v>
      </c>
    </row>
    <row r="173" spans="1:32" x14ac:dyDescent="0.3">
      <c r="A173" s="126" t="s">
        <v>201</v>
      </c>
      <c r="B173" s="121"/>
      <c r="C173" s="129">
        <f>SUM(C174:C175)</f>
        <v>21284.315269413208</v>
      </c>
      <c r="D173" s="129">
        <f>SUM(D174:D175)</f>
        <v>2656.7686389788869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23941.083908392095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4230.3864144953486</v>
      </c>
      <c r="D174" s="95">
        <v>2656.7686389788869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6887.1550534742355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17053.92885491786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17053.92885491786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323593.44724927982</v>
      </c>
      <c r="C177" s="11">
        <f t="shared" si="20"/>
        <v>168025.65522194552</v>
      </c>
      <c r="D177" s="11">
        <f t="shared" si="20"/>
        <v>42953.34904302605</v>
      </c>
      <c r="E177" s="11">
        <f t="shared" si="20"/>
        <v>1431.1859279999999</v>
      </c>
      <c r="F177" s="11">
        <f t="shared" si="20"/>
        <v>642.5301279013388</v>
      </c>
      <c r="G177" s="11">
        <f t="shared" si="20"/>
        <v>16.441045500000001</v>
      </c>
      <c r="H177" s="11">
        <f t="shared" si="20"/>
        <v>22.094204628115119</v>
      </c>
      <c r="I177" s="11">
        <f t="shared" si="20"/>
        <v>8.9891145330000004</v>
      </c>
      <c r="J177" s="11">
        <f t="shared" si="20"/>
        <v>5925.3819532914167</v>
      </c>
      <c r="K177" s="11">
        <f t="shared" si="20"/>
        <v>7041.4299915928341</v>
      </c>
      <c r="L177" s="11">
        <f t="shared" si="20"/>
        <v>101.11962467689639</v>
      </c>
      <c r="M177" s="11">
        <f>M164+M107+M54+M9</f>
        <v>402.04741963459958</v>
      </c>
      <c r="N177" s="11">
        <f t="shared" ref="N177:AC177" si="21">N9+N54+N107+N164</f>
        <v>18.260866746226558</v>
      </c>
      <c r="O177" s="11">
        <f t="shared" si="21"/>
        <v>49.746310851474433</v>
      </c>
      <c r="P177" s="11">
        <f t="shared" si="21"/>
        <v>8.6252305984005844</v>
      </c>
      <c r="Q177" s="11">
        <f t="shared" si="21"/>
        <v>0.50673225599999994</v>
      </c>
      <c r="R177" s="11">
        <f t="shared" si="21"/>
        <v>426.18518683094749</v>
      </c>
      <c r="S177" s="11">
        <f t="shared" si="21"/>
        <v>1512.4729075579642</v>
      </c>
      <c r="T177" s="11">
        <f t="shared" si="21"/>
        <v>1.3428972000000001E-3</v>
      </c>
      <c r="U177" s="11">
        <f t="shared" si="21"/>
        <v>21.209638510993937</v>
      </c>
      <c r="V177" s="11">
        <f t="shared" si="21"/>
        <v>2.1922274053448287</v>
      </c>
      <c r="W177" s="11">
        <f t="shared" si="21"/>
        <v>0.17654039999999999</v>
      </c>
      <c r="X177" s="11">
        <f t="shared" si="21"/>
        <v>1.9836000000000004E-6</v>
      </c>
      <c r="Y177" s="11">
        <f t="shared" si="21"/>
        <v>6.3183557790751715E-2</v>
      </c>
      <c r="Z177" s="11">
        <f t="shared" si="21"/>
        <v>1.3224E-6</v>
      </c>
      <c r="AA177" s="11">
        <f t="shared" si="21"/>
        <v>1.8255569765327226</v>
      </c>
      <c r="AB177" s="11">
        <f t="shared" si="21"/>
        <v>200.84031589463544</v>
      </c>
      <c r="AC177" s="11">
        <f t="shared" si="21"/>
        <v>552405.77696779917</v>
      </c>
      <c r="AD177" s="85"/>
      <c r="AE177" s="91"/>
      <c r="AF177" s="63">
        <f>AF164+AF107+AF54+AF9</f>
        <v>65.552843841929558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4856.1876028586194</v>
      </c>
      <c r="C179" s="142">
        <v>0.93628406556355259</v>
      </c>
      <c r="D179" s="142">
        <v>35.445039624905917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4892.5689265490892</v>
      </c>
      <c r="AD179" s="85"/>
      <c r="AE179" s="91"/>
      <c r="AF179" s="67">
        <f>AF180</f>
        <v>6.8730285966458804E-2</v>
      </c>
    </row>
    <row r="180" spans="1:32" x14ac:dyDescent="0.3">
      <c r="A180" s="38" t="s">
        <v>26</v>
      </c>
      <c r="B180" s="19">
        <v>4856.1876028586194</v>
      </c>
      <c r="C180" s="20">
        <v>0.93628406556355259</v>
      </c>
      <c r="D180" s="20">
        <v>35.445039624905917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4892.5689265490892</v>
      </c>
      <c r="AD180" s="85"/>
      <c r="AE180" s="91"/>
      <c r="AF180" s="56">
        <v>6.8730285966458804E-2</v>
      </c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26524.317907864002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26524.317907864002</v>
      </c>
      <c r="AD182" s="81"/>
      <c r="AE182" s="73"/>
      <c r="AF182" s="68"/>
    </row>
    <row r="183" spans="1:32" x14ac:dyDescent="0.3">
      <c r="A183" s="47"/>
      <c r="W183" s="48"/>
      <c r="X183" s="49"/>
      <c r="Z183" s="73"/>
    </row>
    <row r="184" spans="1:32" ht="15.6" x14ac:dyDescent="0.35">
      <c r="A184" s="50" t="s">
        <v>28</v>
      </c>
      <c r="B184" s="51" t="s">
        <v>29</v>
      </c>
      <c r="X184" s="52"/>
      <c r="Z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  <c r="X187"/>
      <c r="Y187" s="73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0866141732283472" right="0.70866141732283472" top="0.74803149606299213" bottom="0.74803149606299213" header="0.31496062992125984" footer="0.31496062992125984"/>
  <pageSetup scale="51" fitToWidth="2" fitToHeight="3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F188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J15" sqref="J15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6.33203125" style="73" customWidth="1"/>
    <col min="25" max="25" width="6.10937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2016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46.2" customHeight="1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370858.7479655018</v>
      </c>
      <c r="C8" s="11">
        <f t="shared" si="0"/>
        <v>174362.99782189779</v>
      </c>
      <c r="D8" s="11">
        <f t="shared" si="0"/>
        <v>36897.138130180072</v>
      </c>
      <c r="E8" s="11">
        <f t="shared" si="0"/>
        <v>899.9494679999998</v>
      </c>
      <c r="F8" s="11">
        <f t="shared" si="0"/>
        <v>890.72955599860757</v>
      </c>
      <c r="G8" s="11">
        <f t="shared" si="0"/>
        <v>17.542148249999993</v>
      </c>
      <c r="H8" s="11">
        <f t="shared" si="0"/>
        <v>23.630976166990518</v>
      </c>
      <c r="I8" s="11">
        <f t="shared" si="0"/>
        <v>0.28649617400249999</v>
      </c>
      <c r="J8" s="11">
        <f t="shared" si="0"/>
        <v>6265.676638460387</v>
      </c>
      <c r="K8" s="11">
        <f t="shared" si="0"/>
        <v>7298.6612833299187</v>
      </c>
      <c r="L8" s="11">
        <f t="shared" si="0"/>
        <v>114.43826999967099</v>
      </c>
      <c r="M8" s="11">
        <f t="shared" si="0"/>
        <v>462.33557120184355</v>
      </c>
      <c r="N8" s="11">
        <f t="shared" si="0"/>
        <v>26.662979368377499</v>
      </c>
      <c r="O8" s="11">
        <f t="shared" si="0"/>
        <v>60.393223025415459</v>
      </c>
      <c r="P8" s="11">
        <f t="shared" si="0"/>
        <v>4.7742339494085817</v>
      </c>
      <c r="Q8" s="11">
        <f t="shared" si="0"/>
        <v>0.48646296575999998</v>
      </c>
      <c r="R8" s="11">
        <f t="shared" si="0"/>
        <v>495.5971405507525</v>
      </c>
      <c r="S8" s="11">
        <f t="shared" si="0"/>
        <v>1477.369635813862</v>
      </c>
      <c r="T8" s="11">
        <f t="shared" si="0"/>
        <v>1.4659757999999998E-3</v>
      </c>
      <c r="U8" s="11">
        <f t="shared" si="0"/>
        <v>22.40469267318386</v>
      </c>
      <c r="V8" s="11">
        <f t="shared" si="0"/>
        <v>2.3433500898166768</v>
      </c>
      <c r="W8" s="11">
        <f t="shared" si="0"/>
        <v>0.19272060000000002</v>
      </c>
      <c r="X8" s="11">
        <f t="shared" si="0"/>
        <v>2.1654000000000001E-6</v>
      </c>
      <c r="Y8" s="11">
        <f t="shared" si="0"/>
        <v>6.8962847082247619E-2</v>
      </c>
      <c r="Z8" s="237">
        <f t="shared" si="0"/>
        <v>1.4436E-6</v>
      </c>
      <c r="AA8" s="11">
        <f t="shared" si="0"/>
        <v>1.9676591982390892</v>
      </c>
      <c r="AB8" s="11">
        <f t="shared" si="0"/>
        <v>217.0122474855466</v>
      </c>
      <c r="AC8" s="11">
        <f>SUM(B8:AB8)</f>
        <v>600401.40910331346</v>
      </c>
      <c r="AD8" s="12">
        <f>AC9+AC54+AC108+AC149+AC164</f>
        <v>785540.3910905465</v>
      </c>
      <c r="AE8" s="77"/>
      <c r="AF8" s="12">
        <f>AF9+AF54+AF107+AF164</f>
        <v>68.085987633732771</v>
      </c>
    </row>
    <row r="9" spans="1:32" x14ac:dyDescent="0.3">
      <c r="A9" s="103" t="s">
        <v>82</v>
      </c>
      <c r="B9" s="69">
        <f>B10+B39</f>
        <v>504443.34289580857</v>
      </c>
      <c r="C9" s="69">
        <f>C10+C39</f>
        <v>28172.655856302084</v>
      </c>
      <c r="D9" s="69">
        <f>D10+D39</f>
        <v>2952.9136684633286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535568.91242057399</v>
      </c>
      <c r="AD9" s="85"/>
      <c r="AE9" s="91"/>
      <c r="AF9" s="151">
        <f>AF10+AF39</f>
        <v>60.158056467456561</v>
      </c>
    </row>
    <row r="10" spans="1:32" x14ac:dyDescent="0.3">
      <c r="A10" s="96" t="s">
        <v>43</v>
      </c>
      <c r="B10" s="129">
        <f>B11+B15+B29+B35</f>
        <v>486506.51103206485</v>
      </c>
      <c r="C10" s="129">
        <f>C11+C15+C29+C35</f>
        <v>2955.5108854229302</v>
      </c>
      <c r="D10" s="129">
        <f>D11+D15+D29+D35</f>
        <v>2903.0807016030449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492365.10261909087</v>
      </c>
      <c r="AD10" s="85"/>
      <c r="AE10" s="91"/>
      <c r="AF10" s="129">
        <f>AF11+AF15+AF29+AF35</f>
        <v>55.352380355326872</v>
      </c>
    </row>
    <row r="11" spans="1:32" x14ac:dyDescent="0.3">
      <c r="A11" s="97" t="s">
        <v>44</v>
      </c>
      <c r="B11" s="129">
        <f>B12+B13+B14</f>
        <v>211486.70699142141</v>
      </c>
      <c r="C11" s="129">
        <f>C12+C13+C14</f>
        <v>175.86247158858626</v>
      </c>
      <c r="D11" s="129">
        <f>D12+D13+D14</f>
        <v>343.98912488850692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212006.5585878985</v>
      </c>
      <c r="AD11" s="85"/>
      <c r="AE11" s="91"/>
      <c r="AF11" s="129">
        <f>SUM(AF12:AF14)</f>
        <v>8.4852151807532774</v>
      </c>
    </row>
    <row r="12" spans="1:32" x14ac:dyDescent="0.3">
      <c r="A12" s="98" t="s">
        <v>45</v>
      </c>
      <c r="B12" s="116">
        <v>171549.43617280194</v>
      </c>
      <c r="C12" s="116">
        <v>153.67190070952182</v>
      </c>
      <c r="D12" s="116">
        <v>317.05567643735003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172020.16374994881</v>
      </c>
      <c r="AD12" s="85"/>
      <c r="AE12" s="91"/>
      <c r="AF12" s="116">
        <v>7.2483701492982853</v>
      </c>
    </row>
    <row r="13" spans="1:32" x14ac:dyDescent="0.3">
      <c r="A13" s="98" t="s">
        <v>46</v>
      </c>
      <c r="B13" s="116">
        <v>12702.299681422997</v>
      </c>
      <c r="C13" s="116">
        <v>8.3293544897932641</v>
      </c>
      <c r="D13" s="116">
        <v>11.678390683697199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12722.307426596488</v>
      </c>
      <c r="AD13" s="85"/>
      <c r="AE13" s="91"/>
      <c r="AF13" s="56">
        <v>0.94748473744076489</v>
      </c>
    </row>
    <row r="14" spans="1:32" ht="21.6" x14ac:dyDescent="0.3">
      <c r="A14" s="98" t="s">
        <v>47</v>
      </c>
      <c r="B14" s="116">
        <v>27234.971137196473</v>
      </c>
      <c r="C14" s="116">
        <v>13.861216389271165</v>
      </c>
      <c r="D14" s="116">
        <v>15.25505776745965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27264.087411353205</v>
      </c>
      <c r="AD14" s="85"/>
      <c r="AE14" s="91"/>
      <c r="AF14" s="56">
        <v>0.28936029401422669</v>
      </c>
    </row>
    <row r="15" spans="1:32" x14ac:dyDescent="0.3">
      <c r="A15" s="97" t="s">
        <v>48</v>
      </c>
      <c r="B15" s="129">
        <f>SUM(B16:B28)</f>
        <v>66370.08645959376</v>
      </c>
      <c r="C15" s="129">
        <f>SUM(C16:C28)</f>
        <v>91.544484500841435</v>
      </c>
      <c r="D15" s="129">
        <f>SUM(D16:D28)</f>
        <v>126.62661222367014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66588.257556318276</v>
      </c>
      <c r="AD15" s="85"/>
      <c r="AE15" s="91"/>
      <c r="AF15" s="129">
        <f>SUM(AF16:AF28)</f>
        <v>0.81171852220999452</v>
      </c>
    </row>
    <row r="16" spans="1:32" x14ac:dyDescent="0.3">
      <c r="A16" s="98" t="s">
        <v>49</v>
      </c>
      <c r="B16" s="115">
        <v>5275.6034765775803</v>
      </c>
      <c r="C16" s="115">
        <v>2.6928947640000001</v>
      </c>
      <c r="D16" s="115">
        <v>2.7790836465000006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5281.0754549880803</v>
      </c>
      <c r="AD16" s="85"/>
      <c r="AE16" s="91"/>
      <c r="AF16" s="56">
        <v>2.2304759876294246E-2</v>
      </c>
    </row>
    <row r="17" spans="1:32" x14ac:dyDescent="0.3">
      <c r="A17" s="98" t="s">
        <v>50</v>
      </c>
      <c r="B17" s="116">
        <v>1672.1876749701398</v>
      </c>
      <c r="C17" s="116">
        <v>1.151327604</v>
      </c>
      <c r="D17" s="116">
        <v>1.6996585635000001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1675.0386611376398</v>
      </c>
      <c r="AD17" s="85"/>
      <c r="AE17" s="91"/>
      <c r="AF17" s="56">
        <v>1.3350590167833978E-2</v>
      </c>
    </row>
    <row r="18" spans="1:32" x14ac:dyDescent="0.3">
      <c r="A18" s="98" t="s">
        <v>51</v>
      </c>
      <c r="B18" s="116">
        <v>9154.5357996614093</v>
      </c>
      <c r="C18" s="116">
        <v>5.0272924239999996</v>
      </c>
      <c r="D18" s="116">
        <v>5.8880834949999992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9165.4511755804087</v>
      </c>
      <c r="AD18" s="85"/>
      <c r="AE18" s="91"/>
      <c r="AF18" s="56">
        <v>4.2560356824667044E-2</v>
      </c>
    </row>
    <row r="19" spans="1:32" x14ac:dyDescent="0.3">
      <c r="A19" s="98" t="s">
        <v>52</v>
      </c>
      <c r="B19" s="116">
        <v>2988.0400711642501</v>
      </c>
      <c r="C19" s="116">
        <v>1.9797062040000004</v>
      </c>
      <c r="D19" s="116">
        <v>2.7967906020000002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2992.8165679702502</v>
      </c>
      <c r="AD19" s="85"/>
      <c r="AE19" s="91"/>
      <c r="AF19" s="56">
        <v>5.0346162164882524E-2</v>
      </c>
    </row>
    <row r="20" spans="1:32" x14ac:dyDescent="0.3">
      <c r="A20" s="98" t="s">
        <v>53</v>
      </c>
      <c r="B20" s="116">
        <v>1717.4320008057703</v>
      </c>
      <c r="C20" s="116">
        <v>28.979572719999997</v>
      </c>
      <c r="D20" s="116">
        <v>36.712534145499994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1783.1241076712704</v>
      </c>
      <c r="AD20" s="85"/>
      <c r="AE20" s="91"/>
      <c r="AF20" s="56">
        <v>0.37552005091740809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468.50241889020003</v>
      </c>
      <c r="C22" s="116">
        <v>0.27327162800000004</v>
      </c>
      <c r="D22" s="116">
        <v>0.33784508150000003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469.11353559970001</v>
      </c>
      <c r="AD22" s="85"/>
      <c r="AE22" s="91"/>
      <c r="AF22" s="56">
        <v>1.3978560482105174E-3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15042.923423133956</v>
      </c>
      <c r="C24" s="116">
        <v>15.417139612841428</v>
      </c>
      <c r="D24" s="116">
        <v>26.730628742670149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15085.071191489469</v>
      </c>
      <c r="AD24" s="85"/>
      <c r="AE24" s="91"/>
      <c r="AF24" s="56">
        <v>9.4627016756068036E-2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871.51194024075005</v>
      </c>
      <c r="C26" s="116">
        <v>1.0048899</v>
      </c>
      <c r="D26" s="116">
        <v>1.902113025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874.41894316574997</v>
      </c>
      <c r="AD26" s="85"/>
      <c r="AE26" s="91"/>
      <c r="AF26" s="56">
        <v>3.8618361570109481E-3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29179.349654149708</v>
      </c>
      <c r="C28" s="116">
        <v>35.018389643999996</v>
      </c>
      <c r="D28" s="116">
        <v>47.779874921999991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29262.147918715706</v>
      </c>
      <c r="AD28" s="85"/>
      <c r="AE28" s="91"/>
      <c r="AF28" s="56">
        <v>0.20774989329761923</v>
      </c>
    </row>
    <row r="29" spans="1:32" x14ac:dyDescent="0.3">
      <c r="A29" s="97" t="s">
        <v>62</v>
      </c>
      <c r="B29" s="129">
        <f>SUM(B30:B34)</f>
        <v>174900.01170825213</v>
      </c>
      <c r="C29" s="129">
        <f>SUM(C30:C34)</f>
        <v>484.55284897350271</v>
      </c>
      <c r="D29" s="129">
        <f>SUM(D30:D34)</f>
        <v>2134.0383623198677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177518.60291954552</v>
      </c>
      <c r="AD29" s="85"/>
      <c r="AE29" s="91"/>
      <c r="AF29" s="129">
        <f>SUM(AF30:AF34)</f>
        <v>14.173784943957816</v>
      </c>
    </row>
    <row r="30" spans="1:32" x14ac:dyDescent="0.3">
      <c r="A30" s="98" t="s">
        <v>63</v>
      </c>
      <c r="B30" s="116">
        <v>5214.956034689083</v>
      </c>
      <c r="C30" s="95">
        <v>1.0054548842896247</v>
      </c>
      <c r="D30" s="116">
        <v>38.063649190964369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5254.0251387643375</v>
      </c>
      <c r="AD30" s="85"/>
      <c r="AE30" s="91"/>
      <c r="AF30" s="56">
        <v>7.3806282512547242E-2</v>
      </c>
    </row>
    <row r="31" spans="1:32" x14ac:dyDescent="0.3">
      <c r="A31" s="98" t="s">
        <v>64</v>
      </c>
      <c r="B31" s="116">
        <v>165124.9111196177</v>
      </c>
      <c r="C31" s="116">
        <v>473.65559525061303</v>
      </c>
      <c r="D31" s="116">
        <v>1854.4412539419036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167453.00796881021</v>
      </c>
      <c r="AD31" s="85"/>
      <c r="AE31" s="91"/>
      <c r="AF31" s="56">
        <v>13.970893432330042</v>
      </c>
    </row>
    <row r="32" spans="1:32" x14ac:dyDescent="0.3">
      <c r="A32" s="98" t="s">
        <v>65</v>
      </c>
      <c r="B32" s="116">
        <v>2153.8514462948101</v>
      </c>
      <c r="C32" s="116">
        <v>3.4354823986000005</v>
      </c>
      <c r="D32" s="116">
        <v>224.07505248699997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2381.3619811804101</v>
      </c>
      <c r="AD32" s="85"/>
      <c r="AE32" s="91"/>
      <c r="AF32" s="56">
        <v>5.078793523499691E-2</v>
      </c>
    </row>
    <row r="33" spans="1:32" x14ac:dyDescent="0.3">
      <c r="A33" s="98" t="s">
        <v>66</v>
      </c>
      <c r="B33" s="116">
        <v>2406.2931076505402</v>
      </c>
      <c r="C33" s="116">
        <v>6.4563164399999993</v>
      </c>
      <c r="D33" s="116">
        <v>17.458406700000005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2430.2078307905404</v>
      </c>
      <c r="AD33" s="85"/>
      <c r="AE33" s="91"/>
      <c r="AF33" s="56">
        <v>7.8297293880229671E-2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33749.705872797575</v>
      </c>
      <c r="C35" s="129">
        <f>SUM(C36:C38)</f>
        <v>2203.55108036</v>
      </c>
      <c r="D35" s="129">
        <f>SUM(D36:D38)</f>
        <v>298.42660217100007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36251.683555328578</v>
      </c>
      <c r="AD35" s="85"/>
      <c r="AE35" s="91"/>
      <c r="AF35" s="129">
        <f>SUM(AF36:AF38)</f>
        <v>31.881661708405783</v>
      </c>
    </row>
    <row r="36" spans="1:32" x14ac:dyDescent="0.3">
      <c r="A36" s="98" t="s">
        <v>69</v>
      </c>
      <c r="B36" s="116">
        <v>5218.1248257518992</v>
      </c>
      <c r="C36" s="116">
        <v>11.69376656</v>
      </c>
      <c r="D36" s="116">
        <v>2.4218260960000002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5232.2404184078987</v>
      </c>
      <c r="AD36" s="85"/>
      <c r="AE36" s="91"/>
      <c r="AF36" s="56">
        <v>2.4517165095380844</v>
      </c>
    </row>
    <row r="37" spans="1:32" x14ac:dyDescent="0.3">
      <c r="A37" s="98" t="s">
        <v>70</v>
      </c>
      <c r="B37" s="116">
        <v>18412.293396325997</v>
      </c>
      <c r="C37" s="116">
        <v>2153.5276196</v>
      </c>
      <c r="D37" s="116">
        <v>274.51018262400004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20840.331198549997</v>
      </c>
      <c r="AD37" s="85"/>
      <c r="AE37" s="91"/>
      <c r="AF37" s="56">
        <v>29.169306543888837</v>
      </c>
    </row>
    <row r="38" spans="1:32" x14ac:dyDescent="0.3">
      <c r="A38" s="98" t="s">
        <v>71</v>
      </c>
      <c r="B38" s="116">
        <v>10119.28765071968</v>
      </c>
      <c r="C38" s="116">
        <v>38.329694199999999</v>
      </c>
      <c r="D38" s="116">
        <v>21.494593450999997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10179.111938370679</v>
      </c>
      <c r="AD38" s="85"/>
      <c r="AE38" s="91"/>
      <c r="AF38" s="56">
        <v>0.26063865497886407</v>
      </c>
    </row>
    <row r="39" spans="1:32" ht="21.6" x14ac:dyDescent="0.3">
      <c r="A39" s="99" t="s">
        <v>72</v>
      </c>
      <c r="B39" s="129">
        <f>B40+B45</f>
        <v>17936.831863743715</v>
      </c>
      <c r="C39" s="129">
        <f>C40+C45</f>
        <v>25217.144970879155</v>
      </c>
      <c r="D39" s="129">
        <f>D40+D45</f>
        <v>49.832966860283527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43203.809801483156</v>
      </c>
      <c r="AD39" s="85"/>
      <c r="AE39" s="91"/>
      <c r="AF39" s="129">
        <f>AF40+AF45</f>
        <v>4.8056761121296896</v>
      </c>
    </row>
    <row r="40" spans="1:32" x14ac:dyDescent="0.3">
      <c r="A40" s="97" t="s">
        <v>73</v>
      </c>
      <c r="B40" s="129">
        <f>B41+B44</f>
        <v>84.361748286384</v>
      </c>
      <c r="C40" s="129">
        <f>C41+C44</f>
        <v>2967.2517898195206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3051.6135381059048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84.361748286384</v>
      </c>
      <c r="C41" s="114">
        <v>2967.2517898195206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3051.6135381059048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80.342301105359994</v>
      </c>
      <c r="C42" s="116">
        <v>2846.1719011698005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2926.5142022751606</v>
      </c>
      <c r="AD42" s="85"/>
      <c r="AE42" s="91"/>
      <c r="AF42" s="56"/>
    </row>
    <row r="43" spans="1:32" x14ac:dyDescent="0.3">
      <c r="A43" s="101" t="s">
        <v>76</v>
      </c>
      <c r="B43" s="116">
        <v>4.0194471810239989</v>
      </c>
      <c r="C43" s="116">
        <v>121.07988864971999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125.099335830744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17852.47011545733</v>
      </c>
      <c r="C45" s="129">
        <f t="shared" ref="C45:D45" si="2">C46+C50</f>
        <v>22249.893181059633</v>
      </c>
      <c r="D45" s="129">
        <f t="shared" si="2"/>
        <v>49.832966860283527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40152.196263377249</v>
      </c>
      <c r="AD45" s="85"/>
      <c r="AE45" s="91"/>
      <c r="AF45" s="53">
        <f>SUM(AF46:AF53)</f>
        <v>4.8056761121296896</v>
      </c>
    </row>
    <row r="46" spans="1:32" x14ac:dyDescent="0.3">
      <c r="A46" s="98" t="s">
        <v>79</v>
      </c>
      <c r="B46" s="116">
        <v>15702.817114128495</v>
      </c>
      <c r="C46" s="116">
        <v>15789.849500914977</v>
      </c>
      <c r="D46" s="116">
        <v>49.779382433819478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31542.445997477291</v>
      </c>
      <c r="AD46" s="85"/>
      <c r="AE46" s="91"/>
      <c r="AF46" s="56"/>
    </row>
    <row r="47" spans="1:32" x14ac:dyDescent="0.3">
      <c r="A47" s="239" t="s">
        <v>206</v>
      </c>
      <c r="B47" s="119">
        <v>4508.2474168336757</v>
      </c>
      <c r="C47" s="119">
        <v>4380.9161168615619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8889.1635336952386</v>
      </c>
      <c r="AD47" s="85"/>
      <c r="AE47" s="91"/>
      <c r="AF47" s="64"/>
    </row>
    <row r="48" spans="1:32" x14ac:dyDescent="0.3">
      <c r="A48" s="239" t="s">
        <v>207</v>
      </c>
      <c r="B48" s="119">
        <v>11161.206808263607</v>
      </c>
      <c r="C48" s="119">
        <v>11285.352107603638</v>
      </c>
      <c r="D48" s="119">
        <v>49.779382433819478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22496.338298301063</v>
      </c>
      <c r="AD48" s="85"/>
      <c r="AE48" s="91"/>
      <c r="AF48" s="64">
        <v>4.8056761121296896</v>
      </c>
    </row>
    <row r="49" spans="1:32" x14ac:dyDescent="0.3">
      <c r="A49" s="239" t="s">
        <v>208</v>
      </c>
      <c r="B49" s="119">
        <v>33.362889031211445</v>
      </c>
      <c r="C49" s="119">
        <v>123.58127644977938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156.94416548099082</v>
      </c>
      <c r="AD49" s="85"/>
      <c r="AE49" s="91"/>
      <c r="AF49" s="64"/>
    </row>
    <row r="50" spans="1:32" x14ac:dyDescent="0.3">
      <c r="A50" s="102" t="s">
        <v>80</v>
      </c>
      <c r="B50" s="117">
        <v>2149.6530013288348</v>
      </c>
      <c r="C50" s="117">
        <v>6460.0436801446558</v>
      </c>
      <c r="D50" s="117">
        <v>5.3584426464048013E-2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8609.7502658999547</v>
      </c>
      <c r="AD50" s="85"/>
      <c r="AE50" s="91"/>
      <c r="AF50" s="64"/>
    </row>
    <row r="51" spans="1:32" x14ac:dyDescent="0.3">
      <c r="A51" s="239" t="s">
        <v>209</v>
      </c>
      <c r="B51" s="119">
        <v>1952.4714424159026</v>
      </c>
      <c r="C51" s="119">
        <v>3030.0882915018237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4982.5597339177266</v>
      </c>
      <c r="AD51" s="85"/>
      <c r="AE51" s="91"/>
      <c r="AF51" s="65"/>
    </row>
    <row r="52" spans="1:32" x14ac:dyDescent="0.3">
      <c r="A52" s="239" t="s">
        <v>210</v>
      </c>
      <c r="B52" s="119">
        <v>193.33533068798522</v>
      </c>
      <c r="C52" s="119">
        <v>250.77124884370318</v>
      </c>
      <c r="D52" s="119">
        <v>5.3584426464048013E-2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444.16016395815245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3.846228224946989</v>
      </c>
      <c r="C53" s="119">
        <v>3179.1841397991288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3183.0303680240759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48878.946123786802</v>
      </c>
      <c r="C54" s="69">
        <f>C55+C61+C72+C80+C85+C91+C98+C103</f>
        <v>153.80098726207987</v>
      </c>
      <c r="D54" s="69">
        <f>D55+D61+D72+D80+D85+D91+D98+D103</f>
        <v>657.61484054842072</v>
      </c>
      <c r="E54" s="144">
        <f t="shared" ref="E54:M54" si="4">E55+E61+E72+E80+E85+E91+E98+E103</f>
        <v>899.9494679999998</v>
      </c>
      <c r="F54" s="144">
        <f t="shared" si="4"/>
        <v>890.72955599860757</v>
      </c>
      <c r="G54" s="144">
        <f t="shared" si="4"/>
        <v>17.542148249999993</v>
      </c>
      <c r="H54" s="144">
        <f t="shared" si="4"/>
        <v>23.630976166990518</v>
      </c>
      <c r="I54" s="144">
        <f t="shared" si="4"/>
        <v>0.28649617400249999</v>
      </c>
      <c r="J54" s="144">
        <f t="shared" si="4"/>
        <v>6265.676638460387</v>
      </c>
      <c r="K54" s="144">
        <f t="shared" si="4"/>
        <v>7298.6612833299187</v>
      </c>
      <c r="L54" s="144">
        <f t="shared" si="4"/>
        <v>114.43826999967099</v>
      </c>
      <c r="M54" s="144">
        <f t="shared" si="4"/>
        <v>462.33557120184355</v>
      </c>
      <c r="N54" s="144">
        <f t="shared" ref="N54:W54" si="5">N55+N61+N72+N80+N85+N91+N98+N103</f>
        <v>26.662979368377499</v>
      </c>
      <c r="O54" s="144">
        <f t="shared" si="5"/>
        <v>60.393223025415459</v>
      </c>
      <c r="P54" s="144">
        <f t="shared" si="5"/>
        <v>4.7742339494085817</v>
      </c>
      <c r="Q54" s="144">
        <f t="shared" si="5"/>
        <v>0.48646296575999998</v>
      </c>
      <c r="R54" s="144">
        <f t="shared" si="5"/>
        <v>495.5971405507525</v>
      </c>
      <c r="S54" s="144">
        <f t="shared" si="5"/>
        <v>1477.369635813862</v>
      </c>
      <c r="T54" s="144">
        <f t="shared" si="5"/>
        <v>1.4659757999999998E-3</v>
      </c>
      <c r="U54" s="144">
        <f t="shared" si="5"/>
        <v>22.40469267318386</v>
      </c>
      <c r="V54" s="144">
        <f t="shared" si="5"/>
        <v>2.3433500898166768</v>
      </c>
      <c r="W54" s="144">
        <f t="shared" si="5"/>
        <v>0.19272060000000002</v>
      </c>
      <c r="X54" s="144">
        <f t="shared" ref="X54:AC54" si="6">X55+X61+X72+X80+X85+X91+X98+X103</f>
        <v>2.1654000000000001E-6</v>
      </c>
      <c r="Y54" s="144">
        <f t="shared" si="6"/>
        <v>6.8962847082247619E-2</v>
      </c>
      <c r="Z54" s="144">
        <f t="shared" si="6"/>
        <v>1.4436E-6</v>
      </c>
      <c r="AA54" s="144">
        <f t="shared" si="6"/>
        <v>1.9676591982390892</v>
      </c>
      <c r="AB54" s="144">
        <f t="shared" si="6"/>
        <v>217.0122474855466</v>
      </c>
      <c r="AC54" s="171">
        <f t="shared" si="6"/>
        <v>67972.887137330967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28497.472981531493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28497.472981531493</v>
      </c>
      <c r="AD55" s="85"/>
      <c r="AE55" s="91"/>
      <c r="AF55" s="129"/>
    </row>
    <row r="56" spans="1:32" x14ac:dyDescent="0.3">
      <c r="A56" s="104" t="s">
        <v>84</v>
      </c>
      <c r="B56" s="116">
        <v>19637.318905072003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19637.318905072003</v>
      </c>
      <c r="AD56" s="85"/>
      <c r="AE56" s="91"/>
      <c r="AF56" s="56"/>
    </row>
    <row r="57" spans="1:32" x14ac:dyDescent="0.3">
      <c r="A57" s="105" t="s">
        <v>85</v>
      </c>
      <c r="B57" s="116">
        <v>3472.2212003331733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3472.2212003331733</v>
      </c>
      <c r="AD57" s="85"/>
      <c r="AE57" s="91"/>
      <c r="AF57" s="56"/>
    </row>
    <row r="58" spans="1:32" x14ac:dyDescent="0.3">
      <c r="A58" s="105" t="s">
        <v>86</v>
      </c>
      <c r="B58" s="116">
        <v>695.46505375690174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695.46505375690174</v>
      </c>
      <c r="AD58" s="85"/>
      <c r="AE58" s="91"/>
      <c r="AF58" s="56"/>
    </row>
    <row r="59" spans="1:32" x14ac:dyDescent="0.3">
      <c r="A59" s="105" t="s">
        <v>87</v>
      </c>
      <c r="B59" s="116">
        <v>4692.4678223694136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4692.4678223694136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2244.0419017701292</v>
      </c>
      <c r="C61" s="129">
        <f>SUM(C62:C71)</f>
        <v>151.75670726207989</v>
      </c>
      <c r="D61" s="129">
        <f>SUM(D62:D71)</f>
        <v>657.37278000000003</v>
      </c>
      <c r="E61" s="14">
        <f>SUM(E62:E71)</f>
        <v>899.50195199999985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3952.6733410322095</v>
      </c>
      <c r="AD61" s="85"/>
      <c r="AE61" s="91"/>
      <c r="AF61" s="129"/>
    </row>
    <row r="62" spans="1:32" x14ac:dyDescent="0.3">
      <c r="A62" s="104" t="s">
        <v>90</v>
      </c>
      <c r="B62" s="116">
        <v>638.53329545999145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638.53329545999145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508.005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508.005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149.36778000000001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149.36778000000001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269.15106000000003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269.15106000000003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1296.3375463101379</v>
      </c>
      <c r="C69" s="95">
        <v>151.75670726207989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1448.0942535722179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899.50195199999985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899.50195199999985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17981.215060000002</v>
      </c>
      <c r="C72" s="129">
        <f>SUM(C73:C79)</f>
        <v>2.0442800000000001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17983.259340000001</v>
      </c>
      <c r="AD72" s="85"/>
      <c r="AE72" s="91"/>
      <c r="AF72" s="129"/>
    </row>
    <row r="73" spans="1:32" x14ac:dyDescent="0.3">
      <c r="A73" s="104" t="s">
        <v>101</v>
      </c>
      <c r="B73" s="221">
        <v>17589.54</v>
      </c>
      <c r="C73" s="95">
        <v>2.0442800000000001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17591.584279999999</v>
      </c>
      <c r="AD73" s="85"/>
      <c r="AE73" s="91"/>
      <c r="AF73" s="56"/>
    </row>
    <row r="74" spans="1:32" x14ac:dyDescent="0.3">
      <c r="A74" s="104" t="s">
        <v>102</v>
      </c>
      <c r="B74" s="116">
        <v>297.83909999999997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297.83909999999997</v>
      </c>
      <c r="AD74" s="85"/>
      <c r="AE74" s="91"/>
      <c r="AF74" s="56"/>
    </row>
    <row r="75" spans="1:32" x14ac:dyDescent="0.3">
      <c r="A75" s="104" t="s">
        <v>103</v>
      </c>
      <c r="B75" s="116"/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93.835959999999986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93.835959999999986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119.75529048517924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119.75529048517924</v>
      </c>
      <c r="AD80" s="85"/>
      <c r="AE80" s="91"/>
      <c r="AF80" s="70"/>
    </row>
    <row r="81" spans="1:32" x14ac:dyDescent="0.3">
      <c r="A81" s="104" t="s">
        <v>109</v>
      </c>
      <c r="B81" s="95">
        <v>102.92205827989197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102.92205827989197</v>
      </c>
      <c r="AD81" s="85"/>
      <c r="AE81" s="91"/>
      <c r="AF81" s="56"/>
    </row>
    <row r="82" spans="1:32" x14ac:dyDescent="0.3">
      <c r="A82" s="104" t="s">
        <v>110</v>
      </c>
      <c r="B82" s="119">
        <v>16.833232205287281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16.833232205287281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0.24206054842067973</v>
      </c>
      <c r="E85" s="166">
        <f t="shared" si="9"/>
        <v>0.44751600000000008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1.4659757999999998E-3</v>
      </c>
      <c r="U85" s="166">
        <f t="shared" si="10"/>
        <v>22.40469267318386</v>
      </c>
      <c r="V85" s="166">
        <f t="shared" si="10"/>
        <v>2.3433500898166768</v>
      </c>
      <c r="W85" s="166">
        <f t="shared" si="10"/>
        <v>0.19272060000000002</v>
      </c>
      <c r="X85" s="166">
        <f t="shared" si="10"/>
        <v>2.1654000000000001E-6</v>
      </c>
      <c r="Y85" s="166">
        <f t="shared" si="10"/>
        <v>6.8962847082247619E-2</v>
      </c>
      <c r="Z85" s="236">
        <f t="shared" si="10"/>
        <v>1.4436E-6</v>
      </c>
      <c r="AA85" s="166">
        <f t="shared" si="10"/>
        <v>1.9676591982390892</v>
      </c>
      <c r="AB85" s="164">
        <f t="shared" si="10"/>
        <v>1.8998166595253005</v>
      </c>
      <c r="AC85" s="14">
        <f t="shared" si="10"/>
        <v>29.568248201067853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0.19318977000000001</v>
      </c>
      <c r="E86" s="147">
        <v>0.44751600000000008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1.4659757999999998E-3</v>
      </c>
      <c r="U86" s="60">
        <v>1.72279224</v>
      </c>
      <c r="V86" s="60">
        <v>0.9614376</v>
      </c>
      <c r="W86" s="60">
        <v>0.19272060000000002</v>
      </c>
      <c r="X86" s="60">
        <v>2.1654000000000001E-6</v>
      </c>
      <c r="Y86" s="60">
        <v>6.8859719999999999E-2</v>
      </c>
      <c r="Z86" s="233">
        <v>1.4436E-6</v>
      </c>
      <c r="AA86" s="60">
        <v>1.7431470000000002</v>
      </c>
      <c r="AB86" s="60">
        <v>0.84811500000000006</v>
      </c>
      <c r="AC86" s="147">
        <f>SUM(B86:AB86)</f>
        <v>6.1792475148000001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4.8870778420679717E-2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4.6585551461859206E-2</v>
      </c>
      <c r="V87" s="60"/>
      <c r="W87" s="60"/>
      <c r="X87" s="60"/>
      <c r="Y87" s="235">
        <v>1.0312708224762426E-4</v>
      </c>
      <c r="Z87" s="60"/>
      <c r="AA87" s="60">
        <v>0.22451219823908897</v>
      </c>
      <c r="AB87" s="60">
        <v>1.0517016595253004</v>
      </c>
      <c r="AC87" s="147">
        <f>SUM(B87:AB87)</f>
        <v>1.3717733147291757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20.635314881722</v>
      </c>
      <c r="V88" s="23">
        <v>1.3819124898166768</v>
      </c>
      <c r="X88"/>
      <c r="Z88" s="73"/>
      <c r="AB88" s="23"/>
      <c r="AC88" s="147">
        <f>SUM(B88:AB88)</f>
        <v>22.017227371538677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890.72955599860757</v>
      </c>
      <c r="G91" s="167">
        <f t="shared" si="11"/>
        <v>17.542148249999993</v>
      </c>
      <c r="H91" s="166">
        <f t="shared" si="11"/>
        <v>23.630976166990518</v>
      </c>
      <c r="I91" s="166">
        <f t="shared" si="11"/>
        <v>0.28649617400249999</v>
      </c>
      <c r="J91" s="166">
        <f t="shared" si="11"/>
        <v>6265.676638460387</v>
      </c>
      <c r="K91" s="166">
        <f t="shared" si="11"/>
        <v>7298.6612833299187</v>
      </c>
      <c r="L91" s="166">
        <f t="shared" si="11"/>
        <v>114.43826999967099</v>
      </c>
      <c r="M91" s="166">
        <f t="shared" si="11"/>
        <v>462.33557120184355</v>
      </c>
      <c r="N91" s="166">
        <f t="shared" ref="N91:AC91" si="12">SUM(N92:N97)</f>
        <v>26.662979368377499</v>
      </c>
      <c r="O91" s="166">
        <f t="shared" si="12"/>
        <v>60.393223025415459</v>
      </c>
      <c r="P91" s="166">
        <f t="shared" si="12"/>
        <v>4.7742339494085817</v>
      </c>
      <c r="Q91" s="166">
        <f t="shared" si="12"/>
        <v>0.48646296575999998</v>
      </c>
      <c r="R91" s="167">
        <f t="shared" si="12"/>
        <v>495.5971405507525</v>
      </c>
      <c r="S91" s="166">
        <f t="shared" si="12"/>
        <v>1477.369635813862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17138.584615254997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890.72955599860757</v>
      </c>
      <c r="G92" s="20"/>
      <c r="H92" s="20"/>
      <c r="I92" s="20"/>
      <c r="J92" s="20">
        <v>5873.8050369337143</v>
      </c>
      <c r="K92" s="20">
        <v>7298.6612833299187</v>
      </c>
      <c r="L92" s="20">
        <v>114.43826999967099</v>
      </c>
      <c r="M92" s="20"/>
      <c r="N92" s="20"/>
      <c r="O92" s="20"/>
      <c r="P92" s="20"/>
      <c r="Q92" s="20"/>
      <c r="R92" s="20"/>
      <c r="S92" s="20">
        <v>1477.369635813862</v>
      </c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15655.003782075775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>
        <v>0.28649617400249999</v>
      </c>
      <c r="J93" s="20">
        <v>3.7772246417473299</v>
      </c>
      <c r="K93" s="20"/>
      <c r="L93" s="20"/>
      <c r="N93" s="20"/>
      <c r="O93" s="20"/>
      <c r="P93" s="20">
        <v>4.7742339494085817</v>
      </c>
      <c r="Q93" s="20"/>
      <c r="R93" s="20">
        <v>495.5971405507525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504.43509531591093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23.630976166990518</v>
      </c>
      <c r="I94" s="20"/>
      <c r="J94" s="20"/>
      <c r="K94" s="20"/>
      <c r="L94" s="20"/>
      <c r="N94" s="20">
        <v>26.662979368377499</v>
      </c>
      <c r="O94" s="20">
        <v>60.393223025415459</v>
      </c>
      <c r="P94" s="20"/>
      <c r="Q94" s="20">
        <v>0.48646296575999998</v>
      </c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111.17364152654348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388.09437688492574</v>
      </c>
      <c r="K95" s="20"/>
      <c r="L95" s="20"/>
      <c r="M95">
        <v>462.33557120184355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850.42994808676929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>
        <v>17.542148249999993</v>
      </c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17.542148249999993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215.1124308260213</v>
      </c>
      <c r="AC98" s="14">
        <f t="shared" si="15"/>
        <v>215.1124308260213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215.1124308260213</v>
      </c>
      <c r="AC99" s="147">
        <f>SUM(B99:AB99)</f>
        <v>215.1124308260213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36.460889999999999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36.460889999999999</v>
      </c>
      <c r="AD103" s="85"/>
      <c r="AE103" s="91"/>
      <c r="AF103" s="71"/>
    </row>
    <row r="104" spans="1:32" x14ac:dyDescent="0.3">
      <c r="A104" s="104" t="s">
        <v>132</v>
      </c>
      <c r="B104" s="95">
        <v>36.460889999999999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36.460889999999999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6"/>
    </row>
    <row r="107" spans="1:32" x14ac:dyDescent="0.3">
      <c r="A107" s="108" t="s">
        <v>135</v>
      </c>
      <c r="B107" s="69">
        <f>B108+B130+B149+B161</f>
        <v>-183673.39198723316</v>
      </c>
      <c r="C107" s="69">
        <f>C108+C130+C149+C161</f>
        <v>98453.14224076143</v>
      </c>
      <c r="D107" s="69">
        <f>D108+D130+D149+D161</f>
        <v>30759.647231709601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-54460.602514762126</v>
      </c>
      <c r="AD107" s="192"/>
      <c r="AE107" s="91"/>
      <c r="AF107" s="69">
        <f>AF108+AF130+AF161+AF149</f>
        <v>6.2125748324409269</v>
      </c>
    </row>
    <row r="108" spans="1:32" x14ac:dyDescent="0.3">
      <c r="A108" s="126" t="s">
        <v>136</v>
      </c>
      <c r="B108" s="135"/>
      <c r="C108" s="167">
        <f>C109+C119</f>
        <v>97569.032240761429</v>
      </c>
      <c r="D108" s="167">
        <f>D109+D119</f>
        <v>7760.4613897812296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105329.49363054265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78930.766652773076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78930.766652773076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75191.142861546512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75191.142861546512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1665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1665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1161.97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1161.97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436.81824899999998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436.81824899999998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108.954335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108.954335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366.88120722655219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366.88120722655219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18638.26558798835</v>
      </c>
      <c r="D119" s="211">
        <f>SUM(D120:D129)</f>
        <v>7760.4613897812296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26398.72697776958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11557.455833675001</v>
      </c>
      <c r="D120" s="206">
        <v>6899.6897378830363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18457.145571558038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19.18</v>
      </c>
      <c r="D122" s="206">
        <v>38.82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58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13.45</v>
      </c>
      <c r="D123" s="206">
        <v>21.16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34.61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41.337293357500002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41.337293357500002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10.549597799999997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10.549597799999997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5191.1094469476293</v>
      </c>
      <c r="D127" s="206">
        <v>439.175775623449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5630.2852225710785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1805.1834162082189</v>
      </c>
      <c r="D128" s="115">
        <v>361.61587627474455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2166.7992924829632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-180556.96856703534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-180556.96856703534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-188326.88633259817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-188326.88633259817</v>
      </c>
      <c r="AD131" s="85"/>
      <c r="AE131" s="91"/>
      <c r="AF131" s="54"/>
    </row>
    <row r="132" spans="1:32" x14ac:dyDescent="0.3">
      <c r="A132" s="128" t="s">
        <v>160</v>
      </c>
      <c r="B132" s="219">
        <v>-185579.9781949094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-185579.9781949094</v>
      </c>
      <c r="AD132" s="85"/>
      <c r="AE132" s="91"/>
      <c r="AF132" s="56"/>
    </row>
    <row r="133" spans="1:32" x14ac:dyDescent="0.3">
      <c r="A133" s="128" t="s">
        <v>161</v>
      </c>
      <c r="B133" s="219">
        <v>-2746.908137688752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-2746.908137688752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-7732.4075207597543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-7732.4075207597543</v>
      </c>
      <c r="AD134" s="85"/>
      <c r="AE134" s="91"/>
      <c r="AF134" s="54"/>
    </row>
    <row r="135" spans="1:32" x14ac:dyDescent="0.3">
      <c r="A135" s="128" t="s">
        <v>163</v>
      </c>
      <c r="B135" s="207">
        <v>-18727.795804621659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-18727.795804621659</v>
      </c>
      <c r="AD135" s="85"/>
      <c r="AE135" s="91"/>
      <c r="AF135" s="56"/>
    </row>
    <row r="136" spans="1:32" x14ac:dyDescent="0.3">
      <c r="A136" s="128" t="s">
        <v>164</v>
      </c>
      <c r="B136" s="207">
        <v>10995.388283861905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10995.388283861905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14681.50916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14681.50916</v>
      </c>
      <c r="AD137" s="85"/>
      <c r="AE137" s="91"/>
      <c r="AF137" s="54"/>
    </row>
    <row r="138" spans="1:32" x14ac:dyDescent="0.3">
      <c r="A138" s="128" t="s">
        <v>166</v>
      </c>
      <c r="B138" s="208">
        <v>-546.82000000000005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-546.82000000000005</v>
      </c>
      <c r="AD138" s="85"/>
      <c r="AE138" s="91"/>
      <c r="AF138" s="56"/>
    </row>
    <row r="139" spans="1:32" x14ac:dyDescent="0.3">
      <c r="A139" s="128" t="s">
        <v>167</v>
      </c>
      <c r="B139" s="208">
        <v>15228.329159999999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15228.329159999999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90.643827249555926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90.643827249555926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90.643827249555926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90.643827249555926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406.7731205115706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406.7731205115706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406.7731205115706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406.7731205115706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323.39917856147196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323.39917856147196</v>
      </c>
      <c r="AD146" s="85"/>
      <c r="AE146" s="91"/>
      <c r="AF146" s="54"/>
    </row>
    <row r="147" spans="1:32" x14ac:dyDescent="0.3">
      <c r="A147" s="128" t="s">
        <v>175</v>
      </c>
      <c r="B147" s="194"/>
      <c r="C147" s="116"/>
      <c r="D147" s="116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323.39917856147196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323.39917856147196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1465.59</v>
      </c>
      <c r="C149" s="199">
        <f>C150+C160</f>
        <v>884.1099999999999</v>
      </c>
      <c r="D149" s="200">
        <f>D150+D157+D158+D159+D160</f>
        <v>22999.185841928371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25348.885841928372</v>
      </c>
      <c r="AD149" s="85"/>
      <c r="AE149" s="91"/>
      <c r="AF149" s="54">
        <f>AF150+AF155+AF156+AF157+AF158+AF159+AF160</f>
        <v>6.2125748324409269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756.93</v>
      </c>
      <c r="D150" s="116">
        <f>SUM(D151:D154)</f>
        <v>426.83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1183.76</v>
      </c>
      <c r="AD150" s="85"/>
      <c r="AE150" s="91"/>
      <c r="AF150" s="119">
        <f>SUM(AF151:AF153)</f>
        <v>6.2125748324409269</v>
      </c>
    </row>
    <row r="151" spans="1:32" ht="21.6" x14ac:dyDescent="0.3">
      <c r="A151" s="128" t="s">
        <v>179</v>
      </c>
      <c r="B151" s="116"/>
      <c r="C151" s="116">
        <v>196.33</v>
      </c>
      <c r="D151" s="116">
        <v>72.2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268.53000000000003</v>
      </c>
      <c r="AD151" s="85"/>
      <c r="AE151" s="91"/>
      <c r="AF151" s="124">
        <v>1.1240629464390517</v>
      </c>
    </row>
    <row r="152" spans="1:32" ht="21.6" x14ac:dyDescent="0.3">
      <c r="A152" s="128" t="s">
        <v>180</v>
      </c>
      <c r="B152" s="116"/>
      <c r="C152" s="116">
        <v>457.84</v>
      </c>
      <c r="D152" s="116">
        <v>265.83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723.67</v>
      </c>
      <c r="AD152" s="85"/>
      <c r="AE152" s="91"/>
      <c r="AF152" s="124">
        <v>3.9161321232609265</v>
      </c>
    </row>
    <row r="153" spans="1:32" ht="21.6" x14ac:dyDescent="0.3">
      <c r="A153" s="128" t="s">
        <v>181</v>
      </c>
      <c r="B153" s="116"/>
      <c r="C153" s="116">
        <v>102.76</v>
      </c>
      <c r="D153" s="116">
        <v>88.8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191.56</v>
      </c>
      <c r="AD153" s="85"/>
      <c r="AE153" s="91"/>
      <c r="AF153" s="56">
        <v>1.1723797627409489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46.3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46.3</v>
      </c>
      <c r="AD155" s="85"/>
      <c r="AE155" s="91"/>
      <c r="AF155" s="56"/>
    </row>
    <row r="156" spans="1:32" x14ac:dyDescent="0.3">
      <c r="A156" s="127" t="s">
        <v>184</v>
      </c>
      <c r="B156" s="116">
        <v>1419.29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1419.29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15411.161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15411.161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6454.585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6454.585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706.60984192836997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706.60984192836997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127.18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127.18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-4582.0134201978308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-4582.0134201978308</v>
      </c>
      <c r="AD161" s="85"/>
      <c r="AE161" s="91"/>
      <c r="AF161" s="56"/>
    </row>
    <row r="162" spans="1:32" x14ac:dyDescent="0.3">
      <c r="A162" s="127" t="s">
        <v>190</v>
      </c>
      <c r="B162">
        <v>-4582.0134201978308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-4582.0134201978308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1209.8509331396122</v>
      </c>
      <c r="C164" s="69">
        <f>C165+C169+C170+C173+C176</f>
        <v>47583.398737572177</v>
      </c>
      <c r="D164" s="69">
        <f>D165+D169+D170+D173+D176</f>
        <v>2526.962389458723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51320.21206017051</v>
      </c>
      <c r="AD164" s="85"/>
      <c r="AE164" s="91"/>
      <c r="AF164" s="69">
        <f>AF165+AF169+AF170+AF173+AF176</f>
        <v>1.7153563338352908</v>
      </c>
    </row>
    <row r="165" spans="1:32" ht="26.25" customHeight="1" x14ac:dyDescent="0.3">
      <c r="A165" s="112" t="s">
        <v>193</v>
      </c>
      <c r="B165" s="121"/>
      <c r="C165" s="70">
        <f>C166+C167+C168</f>
        <v>25422.401998211419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25422.401998211419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13353.879738832615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13353.879738832615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5026.7959462293556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5026.7959462293556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7041.7263131494465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7041.7263131494465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92.796007493399998</v>
      </c>
      <c r="D169" s="70">
        <v>65.868594604699993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158.66460209809998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1209.8509331396122</v>
      </c>
      <c r="C170" s="70">
        <f>C171+C172</f>
        <v>833.27404125791134</v>
      </c>
      <c r="D170" s="70">
        <f>D171+D172</f>
        <v>200.08445020542243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2243.209424602946</v>
      </c>
      <c r="AD170" s="85"/>
      <c r="AE170" s="91"/>
      <c r="AF170" s="129">
        <f>AF171+AF172</f>
        <v>1.7153563338352908</v>
      </c>
    </row>
    <row r="171" spans="1:32" ht="21.6" x14ac:dyDescent="0.3">
      <c r="A171" s="128" t="s">
        <v>199</v>
      </c>
      <c r="B171" s="116">
        <v>113.56144432034952</v>
      </c>
      <c r="C171" s="116">
        <v>0.19267361601835245</v>
      </c>
      <c r="D171" s="116">
        <v>3.1257323691249677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116.87985030549284</v>
      </c>
      <c r="AD171" s="85"/>
      <c r="AE171" s="91"/>
      <c r="AF171" s="56"/>
    </row>
    <row r="172" spans="1:32" x14ac:dyDescent="0.3">
      <c r="A172" s="128" t="s">
        <v>200</v>
      </c>
      <c r="B172" s="116">
        <v>1096.2894888192627</v>
      </c>
      <c r="C172" s="95">
        <v>833.08136764189294</v>
      </c>
      <c r="D172" s="95">
        <v>196.95871783629747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2126.3295742974533</v>
      </c>
      <c r="AD172" s="85"/>
      <c r="AE172" s="91"/>
      <c r="AF172" s="56">
        <v>1.7153563338352908</v>
      </c>
    </row>
    <row r="173" spans="1:32" x14ac:dyDescent="0.3">
      <c r="A173" s="126" t="s">
        <v>201</v>
      </c>
      <c r="B173" s="121"/>
      <c r="C173" s="129">
        <f>SUM(C174:C175)</f>
        <v>21234.926690609449</v>
      </c>
      <c r="D173" s="129">
        <f>SUM(D174:D175)</f>
        <v>2261.0093446486007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23495.936035258048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4206.7099039478908</v>
      </c>
      <c r="D174" s="95">
        <v>2261.0093446486007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6467.7192485964915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17028.21678666156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17028.21678666156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370858.7479655018</v>
      </c>
      <c r="C177" s="11">
        <f t="shared" si="20"/>
        <v>174362.99782189779</v>
      </c>
      <c r="D177" s="11">
        <f t="shared" si="20"/>
        <v>36897.138130180072</v>
      </c>
      <c r="E177" s="11">
        <f t="shared" si="20"/>
        <v>899.9494679999998</v>
      </c>
      <c r="F177" s="11">
        <f t="shared" si="20"/>
        <v>890.72955599860757</v>
      </c>
      <c r="G177" s="11">
        <f t="shared" si="20"/>
        <v>17.542148249999993</v>
      </c>
      <c r="H177" s="11">
        <f t="shared" si="20"/>
        <v>23.630976166990518</v>
      </c>
      <c r="I177" s="11">
        <f t="shared" si="20"/>
        <v>0.28649617400249999</v>
      </c>
      <c r="J177" s="11">
        <f t="shared" si="20"/>
        <v>6265.676638460387</v>
      </c>
      <c r="K177" s="11">
        <f t="shared" si="20"/>
        <v>7298.6612833299187</v>
      </c>
      <c r="L177" s="11">
        <f t="shared" si="20"/>
        <v>114.43826999967099</v>
      </c>
      <c r="M177" s="11">
        <f>M164+M107+M54+M9</f>
        <v>462.33557120184355</v>
      </c>
      <c r="N177" s="11">
        <f t="shared" ref="N177:AC177" si="21">N9+N54+N107+N164</f>
        <v>26.662979368377499</v>
      </c>
      <c r="O177" s="11">
        <f t="shared" si="21"/>
        <v>60.393223025415459</v>
      </c>
      <c r="P177" s="11">
        <f t="shared" si="21"/>
        <v>4.7742339494085817</v>
      </c>
      <c r="Q177" s="11">
        <f t="shared" si="21"/>
        <v>0.48646296575999998</v>
      </c>
      <c r="R177" s="11">
        <f t="shared" si="21"/>
        <v>495.5971405507525</v>
      </c>
      <c r="S177" s="11">
        <f t="shared" si="21"/>
        <v>1477.369635813862</v>
      </c>
      <c r="T177" s="11">
        <f t="shared" si="21"/>
        <v>1.4659757999999998E-3</v>
      </c>
      <c r="U177" s="11">
        <f t="shared" si="21"/>
        <v>22.40469267318386</v>
      </c>
      <c r="V177" s="11">
        <f t="shared" si="21"/>
        <v>2.3433500898166768</v>
      </c>
      <c r="W177" s="11">
        <f t="shared" si="21"/>
        <v>0.19272060000000002</v>
      </c>
      <c r="X177" s="11">
        <f t="shared" si="21"/>
        <v>2.1654000000000001E-6</v>
      </c>
      <c r="Y177" s="11">
        <f t="shared" si="21"/>
        <v>6.8962847082247619E-2</v>
      </c>
      <c r="Z177" s="11">
        <f t="shared" si="21"/>
        <v>1.4436E-6</v>
      </c>
      <c r="AA177" s="11">
        <f t="shared" si="21"/>
        <v>1.9676591982390892</v>
      </c>
      <c r="AB177" s="11">
        <f t="shared" si="21"/>
        <v>217.0122474855466</v>
      </c>
      <c r="AC177" s="11">
        <f t="shared" si="21"/>
        <v>600401.40910331334</v>
      </c>
      <c r="AD177" s="85"/>
      <c r="AE177" s="91"/>
      <c r="AF177" s="63">
        <f>AF164+AF107+AF54+AF9</f>
        <v>68.085987633732785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6829.3348650330881</v>
      </c>
      <c r="C179" s="142">
        <v>1.3167106397103754</v>
      </c>
      <c r="D179" s="142">
        <v>49.581030247697278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6880.2326059204961</v>
      </c>
      <c r="AD179" s="85"/>
      <c r="AE179" s="91"/>
      <c r="AF179" s="67">
        <f>AF180</f>
        <v>9.6654279550694652E-2</v>
      </c>
    </row>
    <row r="180" spans="1:32" x14ac:dyDescent="0.3">
      <c r="A180" s="38" t="s">
        <v>26</v>
      </c>
      <c r="B180" s="19">
        <v>6829.3348650330881</v>
      </c>
      <c r="C180" s="20">
        <v>1.3167106397103754</v>
      </c>
      <c r="D180" s="20">
        <v>49.846902789035632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6880.4984784618346</v>
      </c>
      <c r="AD180" s="85"/>
      <c r="AE180" s="91"/>
      <c r="AF180" s="56">
        <v>9.6654279550694652E-2</v>
      </c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0</v>
      </c>
      <c r="AD182" s="81"/>
      <c r="AE182" s="73"/>
      <c r="AF182" s="68"/>
    </row>
    <row r="183" spans="1:32" x14ac:dyDescent="0.3">
      <c r="A183" s="47"/>
      <c r="X183"/>
      <c r="Z183" s="73"/>
      <c r="AB183" s="48"/>
    </row>
    <row r="184" spans="1:32" ht="15.6" x14ac:dyDescent="0.35">
      <c r="A184" s="50" t="s">
        <v>28</v>
      </c>
      <c r="B184" s="51" t="s">
        <v>29</v>
      </c>
      <c r="X184"/>
      <c r="Z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  <c r="X187"/>
      <c r="Y187" s="73"/>
    </row>
    <row r="188" spans="1:32" x14ac:dyDescent="0.3">
      <c r="X188"/>
      <c r="Y188" s="73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0866141732283472" right="0.70866141732283472" top="0.74803149606299213" bottom="0.74803149606299213" header="0.31496062992125984" footer="0.31496062992125984"/>
  <pageSetup scale="56" fitToWidth="2" fitToHeight="3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F188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I19" sqref="I19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4.33203125" bestFit="1" customWidth="1"/>
    <col min="23" max="23" width="10.33203125" bestFit="1" customWidth="1"/>
    <col min="24" max="24" width="4.33203125" style="73" bestFit="1" customWidth="1"/>
    <col min="25" max="25" width="14.33203125" bestFit="1" customWidth="1"/>
  </cols>
  <sheetData>
    <row r="1" spans="1:32" ht="53.25" customHeight="1" thickBot="1" x14ac:dyDescent="0.35">
      <c r="B1" s="152" t="s">
        <v>31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/>
      <c r="Y1" s="73"/>
      <c r="Z1" s="156"/>
    </row>
    <row r="2" spans="1:32" ht="21" customHeight="1" x14ac:dyDescent="0.45">
      <c r="A2" s="263" t="s">
        <v>0</v>
      </c>
      <c r="B2" s="157" t="s">
        <v>212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2017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2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53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323275.76444010553</v>
      </c>
      <c r="C8" s="11">
        <f t="shared" si="0"/>
        <v>170958.54183331566</v>
      </c>
      <c r="D8" s="11">
        <f t="shared" si="0"/>
        <v>38627.529316577376</v>
      </c>
      <c r="E8" s="11">
        <f t="shared" si="0"/>
        <v>1176.58392</v>
      </c>
      <c r="F8" s="11">
        <f t="shared" si="0"/>
        <v>1172.5660596680416</v>
      </c>
      <c r="G8" s="11">
        <f t="shared" si="0"/>
        <v>22.486472249999998</v>
      </c>
      <c r="H8" s="11">
        <f t="shared" si="0"/>
        <v>28.702978155950895</v>
      </c>
      <c r="I8" s="11">
        <f t="shared" si="0"/>
        <v>0.28434745269748124</v>
      </c>
      <c r="J8" s="11">
        <f t="shared" si="0"/>
        <v>6628.7037529873051</v>
      </c>
      <c r="K8" s="11">
        <f t="shared" si="0"/>
        <v>7566.9206397512862</v>
      </c>
      <c r="L8" s="11">
        <f t="shared" si="0"/>
        <v>127.1864268411739</v>
      </c>
      <c r="M8" s="11">
        <f t="shared" si="0"/>
        <v>503.26253250719361</v>
      </c>
      <c r="N8" s="11">
        <f t="shared" si="0"/>
        <v>32.596569863242394</v>
      </c>
      <c r="O8" s="11">
        <f t="shared" si="0"/>
        <v>67.187518761998845</v>
      </c>
      <c r="P8" s="11">
        <f t="shared" si="0"/>
        <v>41.442173099661531</v>
      </c>
      <c r="Q8" s="11">
        <f t="shared" si="0"/>
        <v>0.46700444712959993</v>
      </c>
      <c r="R8" s="11">
        <f t="shared" si="0"/>
        <v>472.54416605792903</v>
      </c>
      <c r="S8" s="11">
        <f t="shared" si="0"/>
        <v>1391.3744199114199</v>
      </c>
      <c r="T8" s="11">
        <f t="shared" si="0"/>
        <v>1.5890544000000003E-3</v>
      </c>
      <c r="U8" s="11">
        <f t="shared" si="0"/>
        <v>22.527362174500887</v>
      </c>
      <c r="V8" s="11">
        <f t="shared" si="0"/>
        <v>2.422450549699982</v>
      </c>
      <c r="W8" s="11">
        <f t="shared" si="0"/>
        <v>0.20890080000000003</v>
      </c>
      <c r="X8" s="11">
        <f t="shared" si="0"/>
        <v>2.3472000000000006E-6</v>
      </c>
      <c r="Y8" s="11">
        <f t="shared" si="0"/>
        <v>7.4748959795772216E-2</v>
      </c>
      <c r="Z8" s="237">
        <f t="shared" si="0"/>
        <v>1.5648E-6</v>
      </c>
      <c r="AA8" s="11">
        <f t="shared" si="0"/>
        <v>2.1246163101041127</v>
      </c>
      <c r="AB8" s="11">
        <f t="shared" si="0"/>
        <v>257.08854518422112</v>
      </c>
      <c r="AC8" s="11">
        <f>SUM(B8:AB8)</f>
        <v>552378.59278869804</v>
      </c>
      <c r="AD8" s="12">
        <f>AC9+AC54+AC108+AC149+AC164</f>
        <v>757106.35512269975</v>
      </c>
      <c r="AE8" s="77"/>
      <c r="AF8" s="12">
        <f>AF9+AF54+AF107+AF164</f>
        <v>71.886029619783926</v>
      </c>
    </row>
    <row r="9" spans="1:32" x14ac:dyDescent="0.3">
      <c r="A9" s="103" t="s">
        <v>82</v>
      </c>
      <c r="B9" s="69">
        <f>B10+B39</f>
        <v>474862.92513537291</v>
      </c>
      <c r="C9" s="69">
        <f>C10+C39</f>
        <v>21752.037054333727</v>
      </c>
      <c r="D9" s="69">
        <f>D10+D39</f>
        <v>2710.5756192907124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499325.53780899738</v>
      </c>
      <c r="AD9" s="85"/>
      <c r="AE9" s="91"/>
      <c r="AF9" s="151">
        <f>AF10+AF39</f>
        <v>59.917655948169617</v>
      </c>
    </row>
    <row r="10" spans="1:32" x14ac:dyDescent="0.3">
      <c r="A10" s="96" t="s">
        <v>43</v>
      </c>
      <c r="B10" s="129">
        <f>B11+B15+B29+B35</f>
        <v>464145.46147914021</v>
      </c>
      <c r="C10" s="129">
        <f>C11+C15+C29+C35</f>
        <v>2909.7325545488275</v>
      </c>
      <c r="D10" s="129">
        <f>D11+D15+D29+D35</f>
        <v>2685.8129748419383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469741.00700853101</v>
      </c>
      <c r="AD10" s="85"/>
      <c r="AE10" s="91"/>
      <c r="AF10" s="129">
        <f>AF11+AF15+AF29+AF35</f>
        <v>54.679455707700804</v>
      </c>
    </row>
    <row r="11" spans="1:32" x14ac:dyDescent="0.3">
      <c r="A11" s="97" t="s">
        <v>44</v>
      </c>
      <c r="B11" s="129">
        <f>B12+B13+B14</f>
        <v>199728.61763984329</v>
      </c>
      <c r="C11" s="129">
        <f>C12+C13+C14</f>
        <v>162.81279904537581</v>
      </c>
      <c r="D11" s="129">
        <f>D12+D13+D14</f>
        <v>315.44051215691223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200206.87095104557</v>
      </c>
      <c r="AD11" s="85"/>
      <c r="AE11" s="91"/>
      <c r="AF11" s="129">
        <f>SUM(AF12:AF14)</f>
        <v>8.6796177974802671</v>
      </c>
    </row>
    <row r="12" spans="1:32" x14ac:dyDescent="0.3">
      <c r="A12" s="98" t="s">
        <v>45</v>
      </c>
      <c r="B12" s="116">
        <v>164315.18877536841</v>
      </c>
      <c r="C12" s="116">
        <v>143.80683814044355</v>
      </c>
      <c r="D12" s="116">
        <v>293.21231107041223</v>
      </c>
      <c r="E12" s="11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164752.20792457927</v>
      </c>
      <c r="AD12" s="85"/>
      <c r="AE12" s="91"/>
      <c r="AF12" s="116">
        <v>7.7565888445517315</v>
      </c>
    </row>
    <row r="13" spans="1:32" x14ac:dyDescent="0.3">
      <c r="A13" s="98" t="s">
        <v>46</v>
      </c>
      <c r="B13" s="116">
        <v>10829.598059764619</v>
      </c>
      <c r="C13" s="116">
        <v>6.720993010277188</v>
      </c>
      <c r="D13" s="116">
        <v>8.9318139932980536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10845.250866768194</v>
      </c>
      <c r="AD13" s="85"/>
      <c r="AE13" s="91"/>
      <c r="AF13" s="56">
        <v>0.66565840713207447</v>
      </c>
    </row>
    <row r="14" spans="1:32" ht="21.6" x14ac:dyDescent="0.3">
      <c r="A14" s="98" t="s">
        <v>47</v>
      </c>
      <c r="B14" s="116">
        <v>24583.830804710258</v>
      </c>
      <c r="C14" s="116">
        <v>12.284967894655054</v>
      </c>
      <c r="D14" s="116">
        <v>13.296387093201947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24609.412159698117</v>
      </c>
      <c r="AD14" s="85"/>
      <c r="AE14" s="91"/>
      <c r="AF14" s="56">
        <v>0.25737054579646046</v>
      </c>
    </row>
    <row r="15" spans="1:32" x14ac:dyDescent="0.3">
      <c r="A15" s="97" t="s">
        <v>48</v>
      </c>
      <c r="B15" s="129">
        <f>SUM(B16:B28)</f>
        <v>64339.549733972199</v>
      </c>
      <c r="C15" s="129">
        <f>SUM(C16:C28)</f>
        <v>95.877901555019406</v>
      </c>
      <c r="D15" s="129">
        <f>SUM(D16:D28)</f>
        <v>129.71495774589206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64565.142593273107</v>
      </c>
      <c r="AD15" s="85"/>
      <c r="AE15" s="91"/>
      <c r="AF15" s="129">
        <f>SUM(AF16:AF28)</f>
        <v>0.91492405664914767</v>
      </c>
    </row>
    <row r="16" spans="1:32" x14ac:dyDescent="0.3">
      <c r="A16" s="98" t="s">
        <v>49</v>
      </c>
      <c r="B16" s="115">
        <v>5002.8645704919891</v>
      </c>
      <c r="C16" s="115">
        <v>2.5419143119999998</v>
      </c>
      <c r="D16" s="115">
        <v>2.6053285789999996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5008.0118133829892</v>
      </c>
      <c r="AD16" s="85"/>
      <c r="AE16" s="91"/>
      <c r="AF16" s="56">
        <v>2.1319949810083214E-2</v>
      </c>
    </row>
    <row r="17" spans="1:32" x14ac:dyDescent="0.3">
      <c r="A17" s="98" t="s">
        <v>50</v>
      </c>
      <c r="B17" s="116">
        <v>1818.9034013836501</v>
      </c>
      <c r="C17" s="116">
        <v>1.2285588000000001</v>
      </c>
      <c r="D17" s="116">
        <v>1.787931309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1821.9198914926501</v>
      </c>
      <c r="AD17" s="85"/>
      <c r="AE17" s="91"/>
      <c r="AF17" s="56">
        <v>1.3263305043474272E-2</v>
      </c>
    </row>
    <row r="18" spans="1:32" x14ac:dyDescent="0.3">
      <c r="A18" s="98" t="s">
        <v>51</v>
      </c>
      <c r="B18" s="116">
        <v>8795.8459373906517</v>
      </c>
      <c r="C18" s="116">
        <v>4.7608725359999999</v>
      </c>
      <c r="D18" s="116">
        <v>5.4382618950000001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8806.0450718216525</v>
      </c>
      <c r="AD18" s="85"/>
      <c r="AE18" s="91"/>
      <c r="AF18" s="56">
        <v>3.9212417287970668E-2</v>
      </c>
    </row>
    <row r="19" spans="1:32" x14ac:dyDescent="0.3">
      <c r="A19" s="98" t="s">
        <v>52</v>
      </c>
      <c r="B19" s="116">
        <v>2794.2743578167001</v>
      </c>
      <c r="C19" s="116">
        <v>1.8233025439999999</v>
      </c>
      <c r="D19" s="116">
        <v>2.5394740384999999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2798.6371343992</v>
      </c>
      <c r="AD19" s="85"/>
      <c r="AE19" s="91"/>
      <c r="AF19" s="56">
        <v>4.4030733883961996E-2</v>
      </c>
    </row>
    <row r="20" spans="1:32" x14ac:dyDescent="0.3">
      <c r="A20" s="98" t="s">
        <v>53</v>
      </c>
      <c r="B20" s="116">
        <v>1787.8711631746201</v>
      </c>
      <c r="C20" s="116">
        <v>37.930149403999998</v>
      </c>
      <c r="D20" s="116">
        <v>47.977503018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1873.7788155966202</v>
      </c>
      <c r="AD20" s="85"/>
      <c r="AE20" s="91"/>
      <c r="AF20" s="56">
        <v>0.49053075939048801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464.95761901097006</v>
      </c>
      <c r="C22" s="116">
        <v>0.27490170400000002</v>
      </c>
      <c r="D22" s="116">
        <v>0.34480853950000007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465.57732925447004</v>
      </c>
      <c r="AD22" s="85"/>
      <c r="AE22" s="91"/>
      <c r="AF22" s="56">
        <v>1.3964669555279067E-3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14284.88404729405</v>
      </c>
      <c r="C24" s="116">
        <v>14.790538191019412</v>
      </c>
      <c r="D24" s="116">
        <v>25.550463073892068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14325.225048558961</v>
      </c>
      <c r="AD24" s="85"/>
      <c r="AE24" s="91"/>
      <c r="AF24" s="56">
        <v>8.9446293229254639E-2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814.78231713405</v>
      </c>
      <c r="C26" s="116">
        <v>0.93947826000000012</v>
      </c>
      <c r="D26" s="116">
        <v>1.778298135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817.50009352904999</v>
      </c>
      <c r="AD26" s="85"/>
      <c r="AE26" s="91"/>
      <c r="AF26" s="56">
        <v>3.6104563427234483E-3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28575.166320275515</v>
      </c>
      <c r="C28" s="116">
        <v>31.588185803999998</v>
      </c>
      <c r="D28" s="116">
        <v>41.692889158000007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28648.447395237516</v>
      </c>
      <c r="AD28" s="85"/>
      <c r="AE28" s="91"/>
      <c r="AF28" s="56">
        <v>0.21211367470566339</v>
      </c>
    </row>
    <row r="29" spans="1:32" x14ac:dyDescent="0.3">
      <c r="A29" s="97" t="s">
        <v>62</v>
      </c>
      <c r="B29" s="129">
        <f>SUM(B30:B34)</f>
        <v>166820.01487381756</v>
      </c>
      <c r="C29" s="129">
        <f>SUM(C30:C34)</f>
        <v>459.45832652843228</v>
      </c>
      <c r="D29" s="129">
        <f>SUM(D30:D34)</f>
        <v>1944.1440020306343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169223.61720237663</v>
      </c>
      <c r="AD29" s="85"/>
      <c r="AE29" s="91"/>
      <c r="AF29" s="70">
        <f>AF30+AF31+AF32+AF33</f>
        <v>13.379958493317462</v>
      </c>
    </row>
    <row r="30" spans="1:32" x14ac:dyDescent="0.3">
      <c r="A30" s="98" t="s">
        <v>63</v>
      </c>
      <c r="B30" s="116">
        <v>6893.129488997145</v>
      </c>
      <c r="C30" s="95">
        <v>1.3290093408817187</v>
      </c>
      <c r="D30" s="116">
        <v>50.31249647623649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6944.7709948142628</v>
      </c>
      <c r="AD30" s="85"/>
      <c r="AE30" s="91"/>
      <c r="AF30" s="116">
        <v>9.7553957430730587E-2</v>
      </c>
    </row>
    <row r="31" spans="1:32" x14ac:dyDescent="0.3">
      <c r="A31" s="98" t="s">
        <v>64</v>
      </c>
      <c r="B31" s="116">
        <v>155672.91480258931</v>
      </c>
      <c r="C31" s="116">
        <v>449.0296217393506</v>
      </c>
      <c r="D31" s="116">
        <v>1657.2860982253978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157779.23052255405</v>
      </c>
      <c r="AD31" s="85"/>
      <c r="AE31" s="91"/>
      <c r="AF31" s="56">
        <v>13.160994800906805</v>
      </c>
    </row>
    <row r="32" spans="1:32" x14ac:dyDescent="0.3">
      <c r="A32" s="98" t="s">
        <v>65</v>
      </c>
      <c r="B32" s="116">
        <v>2125.3105544303703</v>
      </c>
      <c r="C32" s="116">
        <v>3.3899584922000003</v>
      </c>
      <c r="D32" s="116">
        <v>221.105812499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2349.8063254215704</v>
      </c>
      <c r="AD32" s="85"/>
      <c r="AE32" s="91"/>
      <c r="AF32" s="56">
        <v>5.011493943946338E-2</v>
      </c>
    </row>
    <row r="33" spans="1:32" x14ac:dyDescent="0.3">
      <c r="A33" s="98" t="s">
        <v>66</v>
      </c>
      <c r="B33" s="116">
        <v>2128.66002780075</v>
      </c>
      <c r="C33" s="116">
        <v>5.7097369559999995</v>
      </c>
      <c r="D33" s="116">
        <v>15.439594830000001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2149.8093595867499</v>
      </c>
      <c r="AD33" s="85"/>
      <c r="AE33" s="91"/>
      <c r="AF33" s="56">
        <v>7.1294795540463987E-2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33257.279231507157</v>
      </c>
      <c r="C35" s="129">
        <f>SUM(C36:C38)</f>
        <v>2191.5835274199999</v>
      </c>
      <c r="D35" s="129">
        <f>SUM(D36:D38)</f>
        <v>296.51350290850007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35745.376261835656</v>
      </c>
      <c r="AD35" s="85"/>
      <c r="AE35" s="91"/>
      <c r="AF35" s="129">
        <f>SUM(AF36:AF38)</f>
        <v>31.704955360253926</v>
      </c>
    </row>
    <row r="36" spans="1:32" x14ac:dyDescent="0.3">
      <c r="A36" s="98" t="s">
        <v>69</v>
      </c>
      <c r="B36" s="116">
        <v>4989.0478687815394</v>
      </c>
      <c r="C36" s="116">
        <v>10.949021860000002</v>
      </c>
      <c r="D36" s="116">
        <v>2.0724934235000001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5002.0693840650401</v>
      </c>
      <c r="AD36" s="85"/>
      <c r="AE36" s="91"/>
      <c r="AF36" s="56">
        <v>2.4214241190106334</v>
      </c>
    </row>
    <row r="37" spans="1:32" x14ac:dyDescent="0.3">
      <c r="A37" s="98" t="s">
        <v>70</v>
      </c>
      <c r="B37" s="116">
        <v>18088.95461384494</v>
      </c>
      <c r="C37" s="116">
        <v>2142.0572188400001</v>
      </c>
      <c r="D37" s="116">
        <v>272.79761243900003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20503.809445123941</v>
      </c>
      <c r="AD37" s="85"/>
      <c r="AE37" s="91"/>
      <c r="AF37" s="56">
        <v>29.028215403213522</v>
      </c>
    </row>
    <row r="38" spans="1:32" x14ac:dyDescent="0.3">
      <c r="A38" s="98" t="s">
        <v>71</v>
      </c>
      <c r="B38" s="116">
        <v>10179.27674888068</v>
      </c>
      <c r="C38" s="116">
        <v>38.577286720000004</v>
      </c>
      <c r="D38" s="116">
        <v>21.643397045999997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10239.49743264668</v>
      </c>
      <c r="AD38" s="85"/>
      <c r="AE38" s="91"/>
      <c r="AF38" s="56">
        <v>0.25531583802977004</v>
      </c>
    </row>
    <row r="39" spans="1:32" ht="21.6" x14ac:dyDescent="0.3">
      <c r="A39" s="99" t="s">
        <v>72</v>
      </c>
      <c r="B39" s="129">
        <f>B40+B45</f>
        <v>10717.463656232672</v>
      </c>
      <c r="C39" s="129">
        <f>C40+C45</f>
        <v>18842.304499784899</v>
      </c>
      <c r="D39" s="129">
        <f>D40+D45</f>
        <v>24.762644448774125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29584.530800466342</v>
      </c>
      <c r="AD39" s="85"/>
      <c r="AE39" s="91"/>
      <c r="AF39" s="129">
        <f>AF40+AF45</f>
        <v>5.2382002404688111</v>
      </c>
    </row>
    <row r="40" spans="1:32" x14ac:dyDescent="0.3">
      <c r="A40" s="97" t="s">
        <v>73</v>
      </c>
      <c r="B40" s="129">
        <f>B41+B44</f>
        <v>81.297889963448</v>
      </c>
      <c r="C40" s="129">
        <f>C41+C44</f>
        <v>2859.4868456694403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2940.7847356328884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81.297889963448</v>
      </c>
      <c r="C41" s="114">
        <v>2859.4868456694403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2940.7847356328884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77.424421462919994</v>
      </c>
      <c r="C42" s="116">
        <v>2742.8043483981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2820.2287698610198</v>
      </c>
      <c r="AD42" s="85"/>
      <c r="AE42" s="91"/>
      <c r="AF42" s="56"/>
    </row>
    <row r="43" spans="1:32" x14ac:dyDescent="0.3">
      <c r="A43" s="101" t="s">
        <v>76</v>
      </c>
      <c r="B43" s="116">
        <v>3.8734685005280012</v>
      </c>
      <c r="C43" s="116">
        <v>116.68249727134003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120.55596577186803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10636.165766269225</v>
      </c>
      <c r="C45" s="129">
        <f t="shared" ref="C45:D45" si="2">C46+C50</f>
        <v>15982.817654115457</v>
      </c>
      <c r="D45" s="129">
        <f t="shared" si="2"/>
        <v>24.762644448774125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26643.746064833453</v>
      </c>
      <c r="AD45" s="85"/>
      <c r="AE45" s="91"/>
      <c r="AF45" s="53">
        <f>SUM(AF46:AF53)</f>
        <v>5.2382002404688111</v>
      </c>
    </row>
    <row r="46" spans="1:32" x14ac:dyDescent="0.3">
      <c r="A46" s="98" t="s">
        <v>79</v>
      </c>
      <c r="B46" s="116">
        <v>8589.9734181540261</v>
      </c>
      <c r="C46" s="116">
        <v>9923.2914124420422</v>
      </c>
      <c r="D46" s="116">
        <v>24.717763978378255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18537.982594574445</v>
      </c>
      <c r="AD46" s="85"/>
      <c r="AE46" s="91"/>
      <c r="AF46" s="56"/>
    </row>
    <row r="47" spans="1:32" x14ac:dyDescent="0.3">
      <c r="A47" s="239" t="s">
        <v>206</v>
      </c>
      <c r="B47" s="119">
        <v>3750.4085467548662</v>
      </c>
      <c r="C47" s="119">
        <v>4171.5872722516924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7921.995819006559</v>
      </c>
      <c r="AD47" s="85"/>
      <c r="AE47" s="91"/>
      <c r="AF47" s="64"/>
    </row>
    <row r="48" spans="1:32" x14ac:dyDescent="0.3">
      <c r="A48" s="239" t="s">
        <v>207</v>
      </c>
      <c r="B48" s="119">
        <v>4807.5969589167807</v>
      </c>
      <c r="C48" s="119">
        <v>5634.1862150910365</v>
      </c>
      <c r="D48" s="119">
        <v>24.717763978378255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10466.500937986197</v>
      </c>
      <c r="AD48" s="85"/>
      <c r="AE48" s="91"/>
      <c r="AF48" s="64">
        <v>5.2382002404688111</v>
      </c>
    </row>
    <row r="49" spans="1:32" x14ac:dyDescent="0.3">
      <c r="A49" s="239" t="s">
        <v>208</v>
      </c>
      <c r="B49" s="119">
        <v>31.967912482380441</v>
      </c>
      <c r="C49" s="119">
        <v>117.51792509931377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149.48583758169423</v>
      </c>
      <c r="AD49" s="85"/>
      <c r="AE49" s="91"/>
      <c r="AF49" s="64"/>
    </row>
    <row r="50" spans="1:32" x14ac:dyDescent="0.3">
      <c r="A50" s="102" t="s">
        <v>80</v>
      </c>
      <c r="B50" s="117">
        <v>2046.1923481151987</v>
      </c>
      <c r="C50" s="117">
        <v>6059.5262416734149</v>
      </c>
      <c r="D50" s="117">
        <v>4.4880470395872001E-2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8105.7634702590094</v>
      </c>
      <c r="AD50" s="85"/>
      <c r="AE50" s="91"/>
      <c r="AF50" s="64"/>
    </row>
    <row r="51" spans="1:32" x14ac:dyDescent="0.3">
      <c r="A51" s="239" t="s">
        <v>209</v>
      </c>
      <c r="B51" s="119">
        <v>1751.0444884122035</v>
      </c>
      <c r="C51" s="119">
        <v>2773.11874878976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4524.1632372019631</v>
      </c>
      <c r="AD51" s="85"/>
      <c r="AE51" s="91"/>
      <c r="AF51" s="65"/>
    </row>
    <row r="52" spans="1:32" x14ac:dyDescent="0.3">
      <c r="A52" s="239" t="s">
        <v>210</v>
      </c>
      <c r="B52" s="119">
        <v>291.8604834583133</v>
      </c>
      <c r="C52" s="119">
        <v>410.33330136467299</v>
      </c>
      <c r="D52" s="119">
        <v>4.4880470395872001E-2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702.23866529338227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3.2873762446818486</v>
      </c>
      <c r="C53" s="119">
        <v>2876.0741915189824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2879.3615677636644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50511.109767262235</v>
      </c>
      <c r="C54" s="69">
        <f>C55+C61+C72+C80+C85+C91+C98+C103</f>
        <v>274.19005489398688</v>
      </c>
      <c r="D54" s="69">
        <f>D55+D61+D72+D80+D85+D91+D98+D103</f>
        <v>676.64897426321875</v>
      </c>
      <c r="E54" s="144">
        <f t="shared" ref="E54:M54" si="4">E55+E61+E72+E80+E85+E91+E98+E103</f>
        <v>1176.58392</v>
      </c>
      <c r="F54" s="144">
        <f t="shared" si="4"/>
        <v>1172.5660596680416</v>
      </c>
      <c r="G54" s="144">
        <f t="shared" si="4"/>
        <v>22.486472249999998</v>
      </c>
      <c r="H54" s="144">
        <f t="shared" si="4"/>
        <v>28.702978155950895</v>
      </c>
      <c r="I54" s="144">
        <f t="shared" si="4"/>
        <v>0.28434745269748124</v>
      </c>
      <c r="J54" s="144">
        <f t="shared" si="4"/>
        <v>6628.7037529873051</v>
      </c>
      <c r="K54" s="144">
        <f t="shared" si="4"/>
        <v>7566.9206397512862</v>
      </c>
      <c r="L54" s="144">
        <f t="shared" si="4"/>
        <v>127.1864268411739</v>
      </c>
      <c r="M54" s="144">
        <f t="shared" si="4"/>
        <v>503.26253250719361</v>
      </c>
      <c r="N54" s="144">
        <f t="shared" ref="N54:W54" si="5">N55+N61+N72+N80+N85+N91+N98+N103</f>
        <v>32.596569863242394</v>
      </c>
      <c r="O54" s="144">
        <f t="shared" si="5"/>
        <v>67.187518761998845</v>
      </c>
      <c r="P54" s="144">
        <f t="shared" si="5"/>
        <v>41.442173099661531</v>
      </c>
      <c r="Q54" s="144">
        <f t="shared" si="5"/>
        <v>0.46700444712959993</v>
      </c>
      <c r="R54" s="144">
        <f t="shared" si="5"/>
        <v>472.54416605792903</v>
      </c>
      <c r="S54" s="144">
        <f t="shared" si="5"/>
        <v>1391.3744199114199</v>
      </c>
      <c r="T54" s="144">
        <f t="shared" si="5"/>
        <v>1.5890544000000003E-3</v>
      </c>
      <c r="U54" s="144">
        <f t="shared" si="5"/>
        <v>22.527362174500887</v>
      </c>
      <c r="V54" s="144">
        <f t="shared" si="5"/>
        <v>2.422450549699982</v>
      </c>
      <c r="W54" s="144">
        <f t="shared" si="5"/>
        <v>0.20890080000000003</v>
      </c>
      <c r="X54" s="144">
        <f t="shared" ref="X54:AC54" si="6">X55+X61+X72+X80+X85+X91+X98+X103</f>
        <v>2.3472000000000006E-6</v>
      </c>
      <c r="Y54" s="144">
        <f t="shared" si="6"/>
        <v>7.4748959795772216E-2</v>
      </c>
      <c r="Z54" s="144">
        <f t="shared" si="6"/>
        <v>1.5648E-6</v>
      </c>
      <c r="AA54" s="144">
        <f t="shared" si="6"/>
        <v>2.1246163101041127</v>
      </c>
      <c r="AB54" s="144">
        <f t="shared" si="6"/>
        <v>257.08854518422112</v>
      </c>
      <c r="AC54" s="171">
        <f t="shared" si="6"/>
        <v>70978.705995119191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28671.214045396133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28671.214045396133</v>
      </c>
      <c r="AD55" s="85"/>
      <c r="AE55" s="91"/>
      <c r="AF55" s="129"/>
    </row>
    <row r="56" spans="1:32" x14ac:dyDescent="0.3">
      <c r="A56" s="104" t="s">
        <v>84</v>
      </c>
      <c r="B56" s="116">
        <v>19662.370614576001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19662.370614576001</v>
      </c>
      <c r="AD56" s="85"/>
      <c r="AE56" s="91"/>
      <c r="AF56" s="56"/>
    </row>
    <row r="57" spans="1:32" x14ac:dyDescent="0.3">
      <c r="A57" s="105" t="s">
        <v>85</v>
      </c>
      <c r="B57" s="116">
        <v>3832.3867452406639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3832.3867452406639</v>
      </c>
      <c r="AD57" s="85"/>
      <c r="AE57" s="91"/>
      <c r="AF57" s="56"/>
    </row>
    <row r="58" spans="1:32" x14ac:dyDescent="0.3">
      <c r="A58" s="105" t="s">
        <v>86</v>
      </c>
      <c r="B58" s="116">
        <v>682.07316585610647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682.07316585610647</v>
      </c>
      <c r="AD58" s="85"/>
      <c r="AE58" s="91"/>
      <c r="AF58" s="56"/>
    </row>
    <row r="59" spans="1:32" x14ac:dyDescent="0.3">
      <c r="A59" s="105" t="s">
        <v>87</v>
      </c>
      <c r="B59" s="116">
        <v>4494.383519723362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4494.383519723362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3120.2467498551546</v>
      </c>
      <c r="C61" s="129">
        <f>SUM(C62:C71)</f>
        <v>272.08109489398686</v>
      </c>
      <c r="D61" s="129">
        <f>SUM(D62:D71)</f>
        <v>676.38838499999997</v>
      </c>
      <c r="E61" s="14">
        <f>SUM(E62:E71)</f>
        <v>1176.0988320000001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5244.815061749141</v>
      </c>
      <c r="AD61" s="85"/>
      <c r="AE61" s="91"/>
      <c r="AF61" s="129"/>
    </row>
    <row r="62" spans="1:32" x14ac:dyDescent="0.3">
      <c r="A62" s="104" t="s">
        <v>90</v>
      </c>
      <c r="B62" s="116">
        <v>598.88804685846048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598.88804685846048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508.005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508.005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168.383385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168.383385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386.96922000000006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386.96922000000006</v>
      </c>
      <c r="AD67" s="85"/>
      <c r="AE67" s="91"/>
      <c r="AF67" s="56"/>
    </row>
    <row r="68" spans="1:32" x14ac:dyDescent="0.3">
      <c r="A68" s="104" t="s">
        <v>96</v>
      </c>
      <c r="B68" s="116">
        <v>143.55224999999999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143.55224999999999</v>
      </c>
      <c r="AD68" s="85"/>
      <c r="AE68" s="91"/>
      <c r="AF68" s="56"/>
    </row>
    <row r="69" spans="1:32" x14ac:dyDescent="0.3">
      <c r="A69" s="105" t="s">
        <v>97</v>
      </c>
      <c r="B69" s="116">
        <v>1990.837232996694</v>
      </c>
      <c r="C69" s="95">
        <v>272.08109489398686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2262.9183278906808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1176.0988320000001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1176.0988320000001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18606.417660000003</v>
      </c>
      <c r="C72" s="129">
        <f>SUM(C73:C79)</f>
        <v>2.1089600000000002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18608.526620000004</v>
      </c>
      <c r="AD72" s="85"/>
      <c r="AE72" s="91"/>
      <c r="AF72" s="129"/>
    </row>
    <row r="73" spans="1:32" x14ac:dyDescent="0.3">
      <c r="A73" s="104" t="s">
        <v>101</v>
      </c>
      <c r="B73" s="221">
        <v>18184.27</v>
      </c>
      <c r="C73" s="95">
        <v>2.1089600000000002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18186.378960000002</v>
      </c>
      <c r="AD73" s="85"/>
      <c r="AE73" s="91"/>
      <c r="AF73" s="56"/>
    </row>
    <row r="74" spans="1:32" x14ac:dyDescent="0.3">
      <c r="A74" s="104" t="s">
        <v>102</v>
      </c>
      <c r="B74" s="116">
        <v>324.41179999999997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324.41179999999997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97.735860000000002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97.735860000000002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78.438827010940003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78.438827010940003</v>
      </c>
      <c r="AD80" s="85"/>
      <c r="AE80" s="91"/>
      <c r="AF80" s="70"/>
    </row>
    <row r="81" spans="1:32" x14ac:dyDescent="0.3">
      <c r="A81" s="104" t="s">
        <v>109</v>
      </c>
      <c r="B81" s="95">
        <v>65.534186501519997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65.534186501519997</v>
      </c>
      <c r="AD81" s="85"/>
      <c r="AE81" s="91"/>
      <c r="AF81" s="56"/>
    </row>
    <row r="82" spans="1:32" x14ac:dyDescent="0.3">
      <c r="A82" s="104" t="s">
        <v>110</v>
      </c>
      <c r="B82" s="119">
        <v>12.904640509420002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12.904640509420002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0.26058926321872422</v>
      </c>
      <c r="E85" s="166">
        <f t="shared" si="9"/>
        <v>0.48508800000000007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1.5890544000000003E-3</v>
      </c>
      <c r="U85" s="166">
        <f t="shared" si="10"/>
        <v>22.527362174500887</v>
      </c>
      <c r="V85" s="166">
        <f t="shared" si="10"/>
        <v>2.422450549699982</v>
      </c>
      <c r="W85" s="166">
        <f t="shared" si="10"/>
        <v>0.20890080000000003</v>
      </c>
      <c r="X85" s="166">
        <f t="shared" si="10"/>
        <v>2.3472000000000006E-6</v>
      </c>
      <c r="Y85" s="166">
        <f t="shared" si="10"/>
        <v>7.4748959795772216E-2</v>
      </c>
      <c r="Z85" s="236">
        <f t="shared" si="10"/>
        <v>1.5648E-6</v>
      </c>
      <c r="AA85" s="166">
        <f t="shared" si="10"/>
        <v>2.1246163101041127</v>
      </c>
      <c r="AB85" s="164">
        <f t="shared" si="10"/>
        <v>2.0207141436770728</v>
      </c>
      <c r="AC85" s="14">
        <f t="shared" si="10"/>
        <v>30.126063167396548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0.20940936000000002</v>
      </c>
      <c r="E86" s="147">
        <v>0.48508800000000007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1.5890544000000003E-3</v>
      </c>
      <c r="U86" s="60">
        <v>1.8674323199999998</v>
      </c>
      <c r="V86" s="60">
        <v>1.0421568000000001</v>
      </c>
      <c r="W86" s="60">
        <v>0.20890080000000003</v>
      </c>
      <c r="X86" s="60">
        <v>2.3472000000000006E-6</v>
      </c>
      <c r="Y86" s="234">
        <v>7.4640959999999992E-2</v>
      </c>
      <c r="Z86" s="233">
        <v>1.5648E-6</v>
      </c>
      <c r="AA86" s="60">
        <v>1.8894960000000001</v>
      </c>
      <c r="AB86" s="60">
        <v>0.91932000000000014</v>
      </c>
      <c r="AC86" s="147">
        <f>SUM(B86:AB86)</f>
        <v>6.6980372063999996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5.117990321872419E-2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4.878670019710498E-2</v>
      </c>
      <c r="V87" s="60"/>
      <c r="W87" s="60"/>
      <c r="X87" s="60"/>
      <c r="Y87" s="234">
        <v>1.0799979577221988E-4</v>
      </c>
      <c r="Z87" s="60"/>
      <c r="AA87" s="60">
        <v>0.23512031010411261</v>
      </c>
      <c r="AB87" s="60">
        <v>1.1013941436770724</v>
      </c>
      <c r="AC87" s="147">
        <f>SUM(B87:AB87)</f>
        <v>1.4365890569927864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20.611143154303782</v>
      </c>
      <c r="V88" s="23">
        <v>1.3802937496999816</v>
      </c>
      <c r="X88"/>
      <c r="Z88" s="73"/>
      <c r="AB88" s="23"/>
      <c r="AC88" s="147">
        <f>SUM(B88:AB88)</f>
        <v>21.991436904003763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1172.5660596680416</v>
      </c>
      <c r="G91" s="167">
        <f t="shared" si="11"/>
        <v>22.486472249999998</v>
      </c>
      <c r="H91" s="166">
        <f t="shared" si="11"/>
        <v>28.702978155950895</v>
      </c>
      <c r="I91" s="166">
        <f t="shared" si="11"/>
        <v>0.28434745269748124</v>
      </c>
      <c r="J91" s="166">
        <f t="shared" si="11"/>
        <v>6628.7037529873051</v>
      </c>
      <c r="K91" s="166">
        <f t="shared" si="11"/>
        <v>7566.9206397512862</v>
      </c>
      <c r="L91" s="166">
        <f t="shared" si="11"/>
        <v>127.1864268411739</v>
      </c>
      <c r="M91" s="166">
        <f t="shared" si="11"/>
        <v>503.26253250719361</v>
      </c>
      <c r="N91" s="166">
        <f t="shared" ref="N91:AC91" si="12">SUM(N92:N97)</f>
        <v>32.596569863242394</v>
      </c>
      <c r="O91" s="166">
        <f t="shared" si="12"/>
        <v>67.187518761998845</v>
      </c>
      <c r="P91" s="166">
        <f t="shared" si="12"/>
        <v>41.442173099661531</v>
      </c>
      <c r="Q91" s="166">
        <f t="shared" si="12"/>
        <v>0.46700444712959993</v>
      </c>
      <c r="R91" s="167">
        <f t="shared" si="12"/>
        <v>472.54416605792903</v>
      </c>
      <c r="S91" s="166">
        <f t="shared" si="12"/>
        <v>1391.3744199114199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18055.725061755031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1172.5660596680416</v>
      </c>
      <c r="G92" s="20"/>
      <c r="H92" s="20"/>
      <c r="I92" s="20"/>
      <c r="J92" s="20">
        <v>6251.7411247075061</v>
      </c>
      <c r="K92" s="20">
        <v>7566.9206397512862</v>
      </c>
      <c r="L92" s="20">
        <v>127.1864268411739</v>
      </c>
      <c r="M92" s="20"/>
      <c r="N92" s="20"/>
      <c r="O92" s="20"/>
      <c r="P92" s="20"/>
      <c r="Q92" s="20"/>
      <c r="R92" s="20"/>
      <c r="S92" s="20">
        <v>1391.3744199114199</v>
      </c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16509.788670879429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>
        <v>0.28434745269748124</v>
      </c>
      <c r="J93" s="20">
        <v>3.5030173408923018</v>
      </c>
      <c r="K93" s="20"/>
      <c r="L93" s="20"/>
      <c r="N93" s="20"/>
      <c r="O93" s="20"/>
      <c r="P93" s="20">
        <v>41.442173099661531</v>
      </c>
      <c r="Q93" s="20"/>
      <c r="R93" s="20">
        <v>472.54416605792903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517.77370395118032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28.702978155950895</v>
      </c>
      <c r="I94" s="20"/>
      <c r="J94" s="20"/>
      <c r="K94" s="20"/>
      <c r="L94" s="20"/>
      <c r="N94" s="20">
        <v>32.596569863242394</v>
      </c>
      <c r="O94" s="20">
        <v>67.187518761998845</v>
      </c>
      <c r="P94" s="20"/>
      <c r="Q94" s="20">
        <v>0.46700444712959993</v>
      </c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128.95407122832174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373.45961093890713</v>
      </c>
      <c r="K95" s="20"/>
      <c r="L95" s="20"/>
      <c r="M95" s="20">
        <v>503.26253250719361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876.72214344610074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>
        <v>22.486472249999998</v>
      </c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22.486472249999998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255.06783104054404</v>
      </c>
      <c r="AC98" s="14">
        <f t="shared" si="15"/>
        <v>255.06783104054404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255.06783104054404</v>
      </c>
      <c r="AC99" s="147">
        <f>SUM(B99:AB99)</f>
        <v>255.06783104054404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34.792484999999999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34.792484999999999</v>
      </c>
      <c r="AD103" s="85"/>
      <c r="AE103" s="91"/>
      <c r="AF103" s="71"/>
    </row>
    <row r="104" spans="1:32" x14ac:dyDescent="0.3">
      <c r="A104" s="104" t="s">
        <v>132</v>
      </c>
      <c r="B104" s="95">
        <v>34.792484999999999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34.792484999999999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-203222.73233400131</v>
      </c>
      <c r="C107" s="69">
        <f>C108+C130+C149+C161</f>
        <v>100616.16671739906</v>
      </c>
      <c r="D107" s="69">
        <f>D108+D130+D149+D161</f>
        <v>32779.356342663712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-69827.209273938541</v>
      </c>
      <c r="AD107" s="192"/>
      <c r="AE107" s="91"/>
      <c r="AF107" s="69">
        <f>AF108+AF130+AF161+AF149</f>
        <v>10.31162567400146</v>
      </c>
    </row>
    <row r="108" spans="1:32" x14ac:dyDescent="0.3">
      <c r="A108" s="126" t="s">
        <v>136</v>
      </c>
      <c r="B108" s="135"/>
      <c r="C108" s="167">
        <f>C109+C119</f>
        <v>98949.564312675357</v>
      </c>
      <c r="D108" s="167">
        <f>D109+D119</f>
        <v>7882.9647008368402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106832.52901351219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80024.701442365753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80024.701442365753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76240.441506947172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76240.441506947172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1694.62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1694.62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1163.68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1163.68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438.36965549999996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438.36965549999996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109.6663925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109.6663925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377.92388741858639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377.92388741858639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18924.862870309607</v>
      </c>
      <c r="D119" s="211">
        <f>SUM(D120:D129)</f>
        <v>7882.9647008368402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26807.827571146448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11630.884112818472</v>
      </c>
      <c r="D120" s="206">
        <v>7000.3022019157688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18631.186314734241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19.52</v>
      </c>
      <c r="D122" s="206">
        <v>39.47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58.989999999999995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13.45</v>
      </c>
      <c r="D123" s="206">
        <v>21.09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34.54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41.490907421249993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41.490907421249993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10.615544099999997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10.615544099999997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5368.7397533518015</v>
      </c>
      <c r="D127" s="206">
        <v>457.1058360893233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5825.8455894411245</v>
      </c>
      <c r="AD127" s="85"/>
      <c r="AE127" s="91"/>
      <c r="AF127" s="56"/>
    </row>
    <row r="128" spans="1:32" x14ac:dyDescent="0.3">
      <c r="A128" s="128" t="s">
        <v>156</v>
      </c>
      <c r="B128" s="136"/>
      <c r="C128" s="124">
        <v>1840.1625526180817</v>
      </c>
      <c r="D128" s="124">
        <v>364.99666283174793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2205.1592154498294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-192323.06881052189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-192323.06881052189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-187899.45349917162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-187899.45349917162</v>
      </c>
      <c r="AD131" s="85"/>
      <c r="AE131" s="91"/>
      <c r="AF131" s="54"/>
    </row>
    <row r="132" spans="1:32" x14ac:dyDescent="0.3">
      <c r="A132" s="128" t="s">
        <v>160</v>
      </c>
      <c r="B132" s="219">
        <v>-184990.96252985412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-184990.96252985412</v>
      </c>
      <c r="AD132" s="85"/>
      <c r="AE132" s="91"/>
      <c r="AF132" s="56"/>
    </row>
    <row r="133" spans="1:32" x14ac:dyDescent="0.3">
      <c r="A133" s="128" t="s">
        <v>161</v>
      </c>
      <c r="B133" s="219">
        <v>-2908.4909693175027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-2908.4909693175027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-13889.420016096741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-13889.420016096741</v>
      </c>
      <c r="AD134" s="85"/>
      <c r="AE134" s="91"/>
      <c r="AF134" s="54"/>
    </row>
    <row r="135" spans="1:32" x14ac:dyDescent="0.3">
      <c r="A135" s="128" t="s">
        <v>163</v>
      </c>
      <c r="B135" s="207">
        <v>-19066.385694772987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-19066.385694772987</v>
      </c>
      <c r="AD135" s="85"/>
      <c r="AE135" s="91"/>
      <c r="AF135" s="56"/>
    </row>
    <row r="136" spans="1:32" x14ac:dyDescent="0.3">
      <c r="A136" s="128" t="s">
        <v>164</v>
      </c>
      <c r="B136" s="207">
        <v>5176.9656786762471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5176.9656786762471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8943.1101562003787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8943.1101562003787</v>
      </c>
      <c r="AD137" s="85"/>
      <c r="AE137" s="91"/>
      <c r="AF137" s="54"/>
    </row>
    <row r="138" spans="1:32" x14ac:dyDescent="0.3">
      <c r="A138" s="128" t="s">
        <v>166</v>
      </c>
      <c r="B138" s="208">
        <v>-541.16096529753804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-541.16096529753804</v>
      </c>
      <c r="AD138" s="85"/>
      <c r="AE138" s="91"/>
      <c r="AF138" s="56"/>
    </row>
    <row r="139" spans="1:32" x14ac:dyDescent="0.3">
      <c r="A139" s="128" t="s">
        <v>167</v>
      </c>
      <c r="B139" s="208">
        <v>9484.2711214979172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9484.2711214979172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90.643827249555926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90.643827249555926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90.643827249555926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90.643827249555926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312.56869866511528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312.56869866511528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312.56869866511528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312.56869866511528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119.48202263139603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119.48202263139603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119.48202263139603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119.48202263139603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1505.03</v>
      </c>
      <c r="C149" s="199">
        <f>C150+C160</f>
        <v>1666.6024047237079</v>
      </c>
      <c r="D149" s="200">
        <f>D150+D157+D158+D159+D160</f>
        <v>24896.391641826875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28068.024046550581</v>
      </c>
      <c r="AD149" s="85"/>
      <c r="AE149" s="91"/>
      <c r="AF149" s="54">
        <f>AF150+AF155+AF156+AF157+AF158+AF159+AF160</f>
        <v>10.31162567400146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1538.522404723708</v>
      </c>
      <c r="D150" s="116">
        <f>SUM(D151:D154)</f>
        <v>654.71711840414946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2193.2395231278574</v>
      </c>
      <c r="AD150" s="85"/>
      <c r="AE150" s="91"/>
      <c r="AF150" s="119">
        <f>SUM(AF151:AF153)</f>
        <v>10.31162567400146</v>
      </c>
    </row>
    <row r="151" spans="1:32" ht="21.6" x14ac:dyDescent="0.3">
      <c r="A151" s="128" t="s">
        <v>179</v>
      </c>
      <c r="B151" s="116"/>
      <c r="C151" s="116">
        <v>552.92999999999995</v>
      </c>
      <c r="D151" s="116">
        <v>201.34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754.27</v>
      </c>
      <c r="AD151" s="85"/>
      <c r="AE151" s="91"/>
      <c r="AF151" s="124">
        <v>2.986611041259704</v>
      </c>
    </row>
    <row r="152" spans="1:32" ht="21.6" x14ac:dyDescent="0.3">
      <c r="A152" s="128" t="s">
        <v>180</v>
      </c>
      <c r="B152" s="116"/>
      <c r="C152" s="116">
        <v>709.88240472370796</v>
      </c>
      <c r="D152" s="116">
        <v>215.12711840414946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925.00952312785739</v>
      </c>
      <c r="AD152" s="85"/>
      <c r="AE152" s="91"/>
      <c r="AF152" s="124">
        <v>3.9163253673614591</v>
      </c>
    </row>
    <row r="153" spans="1:32" ht="21.6" x14ac:dyDescent="0.3">
      <c r="A153" s="128" t="s">
        <v>181</v>
      </c>
      <c r="B153" s="116"/>
      <c r="C153" s="116">
        <v>275.70999999999998</v>
      </c>
      <c r="D153" s="116">
        <v>238.25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513.96</v>
      </c>
      <c r="AD153" s="85"/>
      <c r="AE153" s="91"/>
      <c r="AF153" s="56">
        <v>3.4086892653802967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47.8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47.8</v>
      </c>
      <c r="AD155" s="85"/>
      <c r="AE155" s="91"/>
      <c r="AF155" s="56"/>
    </row>
    <row r="156" spans="1:32" x14ac:dyDescent="0.3">
      <c r="A156" s="127" t="s">
        <v>184</v>
      </c>
      <c r="B156" s="116">
        <v>1457.23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1457.23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16809.3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16809.3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6715.1360000000004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6715.1360000000004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717.23852342272357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717.23852342272357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128.08000000000001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128.08000000000001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-12404.693523479435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-12404.693523479435</v>
      </c>
      <c r="AD161" s="85"/>
      <c r="AE161" s="91"/>
      <c r="AF161" s="56"/>
    </row>
    <row r="162" spans="1:32" x14ac:dyDescent="0.3">
      <c r="A162" s="127" t="s">
        <v>190</v>
      </c>
      <c r="B162">
        <v>-12404.693523479435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-12404.693523479435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1124.4618714717208</v>
      </c>
      <c r="C164" s="69">
        <f>C165+C169+C170+C173+C176</f>
        <v>48316.148006688891</v>
      </c>
      <c r="D164" s="69">
        <f>D165+D169+D170+D173+D176</f>
        <v>2460.9483803597327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51901.558258520345</v>
      </c>
      <c r="AD164" s="85"/>
      <c r="AE164" s="91"/>
      <c r="AF164" s="69">
        <f>AF165+AF169+AF170+AF173+AF176</f>
        <v>1.6567479976128554</v>
      </c>
    </row>
    <row r="165" spans="1:32" ht="26.25" customHeight="1" x14ac:dyDescent="0.3">
      <c r="A165" s="112" t="s">
        <v>193</v>
      </c>
      <c r="B165" s="121"/>
      <c r="C165" s="70">
        <f>C166+C167+C168</f>
        <v>26522.690499626402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26522.690499626402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13923.342987902874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13923.342987902874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5213.9209658520385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5213.9209658520385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7385.4265458714899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7385.4265458714899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96.080795280299995</v>
      </c>
      <c r="D169" s="70">
        <v>68.200207364099995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164.28100264439999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1124.4618714717208</v>
      </c>
      <c r="C170" s="70">
        <f>C171+C172</f>
        <v>804.74034160464464</v>
      </c>
      <c r="D170" s="70">
        <f>D171+D172</f>
        <v>192.78072142723428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2121.9829345035996</v>
      </c>
      <c r="AD170" s="85"/>
      <c r="AE170" s="91"/>
      <c r="AF170" s="129">
        <f>AF171+AF172</f>
        <v>1.6567479976128554</v>
      </c>
    </row>
    <row r="171" spans="1:32" ht="21.6" x14ac:dyDescent="0.3">
      <c r="A171" s="128" t="s">
        <v>199</v>
      </c>
      <c r="B171" s="116">
        <v>65.629149908613613</v>
      </c>
      <c r="C171" s="116">
        <v>0.12274672665074431</v>
      </c>
      <c r="D171" s="116">
        <v>2.5514641287831532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68.303360764047511</v>
      </c>
      <c r="AD171" s="85"/>
      <c r="AE171" s="91"/>
      <c r="AF171" s="56"/>
    </row>
    <row r="172" spans="1:32" x14ac:dyDescent="0.3">
      <c r="A172" s="128" t="s">
        <v>200</v>
      </c>
      <c r="B172" s="116">
        <v>1058.832721563107</v>
      </c>
      <c r="C172" s="95">
        <v>804.61759487799395</v>
      </c>
      <c r="D172" s="95">
        <v>190.22925729845113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2053.6795737395523</v>
      </c>
      <c r="AD172" s="85"/>
      <c r="AE172" s="91"/>
      <c r="AF172" s="56">
        <v>1.6567479976128554</v>
      </c>
    </row>
    <row r="173" spans="1:32" x14ac:dyDescent="0.3">
      <c r="A173" s="126" t="s">
        <v>201</v>
      </c>
      <c r="B173" s="121"/>
      <c r="C173" s="129">
        <f>SUM(C174:C175)</f>
        <v>20892.636370177544</v>
      </c>
      <c r="D173" s="129">
        <f>SUM(D174:D175)</f>
        <v>2199.9674515683982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23092.603821745943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4027.6914599541778</v>
      </c>
      <c r="D174" s="95">
        <v>2199.9674515683982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6227.6589115225761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16864.944910223367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16864.944910223367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323275.76444010553</v>
      </c>
      <c r="C177" s="11">
        <f t="shared" si="20"/>
        <v>170958.54183331566</v>
      </c>
      <c r="D177" s="11">
        <f t="shared" si="20"/>
        <v>38627.529316577376</v>
      </c>
      <c r="E177" s="11">
        <f t="shared" si="20"/>
        <v>1176.58392</v>
      </c>
      <c r="F177" s="11">
        <f t="shared" si="20"/>
        <v>1172.5660596680416</v>
      </c>
      <c r="G177" s="11">
        <f t="shared" si="20"/>
        <v>22.486472249999998</v>
      </c>
      <c r="H177" s="11">
        <f t="shared" si="20"/>
        <v>28.702978155950895</v>
      </c>
      <c r="I177" s="11">
        <f t="shared" si="20"/>
        <v>0.28434745269748124</v>
      </c>
      <c r="J177" s="11">
        <f t="shared" si="20"/>
        <v>6628.7037529873051</v>
      </c>
      <c r="K177" s="11">
        <f t="shared" si="20"/>
        <v>7566.9206397512862</v>
      </c>
      <c r="L177" s="11">
        <f t="shared" si="20"/>
        <v>127.1864268411739</v>
      </c>
      <c r="M177" s="11">
        <f>M164+M107+M54+M9</f>
        <v>503.26253250719361</v>
      </c>
      <c r="N177" s="11">
        <f t="shared" ref="N177:AC177" si="21">N9+N54+N107+N164</f>
        <v>32.596569863242394</v>
      </c>
      <c r="O177" s="11">
        <f t="shared" si="21"/>
        <v>67.187518761998845</v>
      </c>
      <c r="P177" s="11">
        <f t="shared" si="21"/>
        <v>41.442173099661531</v>
      </c>
      <c r="Q177" s="11">
        <f t="shared" si="21"/>
        <v>0.46700444712959993</v>
      </c>
      <c r="R177" s="11">
        <f t="shared" si="21"/>
        <v>472.54416605792903</v>
      </c>
      <c r="S177" s="11">
        <f t="shared" si="21"/>
        <v>1391.3744199114199</v>
      </c>
      <c r="T177" s="11">
        <f t="shared" si="21"/>
        <v>1.5890544000000003E-3</v>
      </c>
      <c r="U177" s="11">
        <f t="shared" si="21"/>
        <v>22.527362174500887</v>
      </c>
      <c r="V177" s="11">
        <f t="shared" si="21"/>
        <v>2.422450549699982</v>
      </c>
      <c r="W177" s="11">
        <f t="shared" si="21"/>
        <v>0.20890080000000003</v>
      </c>
      <c r="X177" s="11">
        <f t="shared" si="21"/>
        <v>2.3472000000000006E-6</v>
      </c>
      <c r="Y177" s="11">
        <f t="shared" si="21"/>
        <v>7.4748959795772216E-2</v>
      </c>
      <c r="Z177" s="11">
        <f t="shared" si="21"/>
        <v>1.5648E-6</v>
      </c>
      <c r="AA177" s="11">
        <f t="shared" si="21"/>
        <v>2.1246163101041127</v>
      </c>
      <c r="AB177" s="11">
        <f t="shared" si="21"/>
        <v>257.08854518422112</v>
      </c>
      <c r="AC177" s="11">
        <f t="shared" si="21"/>
        <v>552378.59278869838</v>
      </c>
      <c r="AD177" s="85"/>
      <c r="AE177" s="91"/>
      <c r="AF177" s="63">
        <f>AF164+AF107+AF54+AF9</f>
        <v>71.886029619783926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5697.0198794351245</v>
      </c>
      <c r="C179" s="142">
        <v>1.0983969831182814</v>
      </c>
      <c r="D179" s="142">
        <v>41.377605671240318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5739.4958820894835</v>
      </c>
      <c r="AD179" s="85"/>
      <c r="AE179" s="91"/>
      <c r="AF179" s="67">
        <f>AF180</f>
        <v>8.0626199709081123E-2</v>
      </c>
    </row>
    <row r="180" spans="1:32" x14ac:dyDescent="0.3">
      <c r="A180" s="38" t="s">
        <v>26</v>
      </c>
      <c r="B180" s="19">
        <v>5697.0198794351245</v>
      </c>
      <c r="C180" s="20">
        <v>1.0983969831182814</v>
      </c>
      <c r="D180" s="20">
        <v>41.582171503763512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5739.7004479220068</v>
      </c>
      <c r="AD180" s="85"/>
      <c r="AE180" s="91"/>
      <c r="AF180" s="56">
        <v>8.0626199709081123E-2</v>
      </c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0</v>
      </c>
      <c r="AD182" s="81"/>
      <c r="AE182" s="73"/>
      <c r="AF182" s="68"/>
    </row>
    <row r="183" spans="1:32" x14ac:dyDescent="0.3">
      <c r="A183" s="47"/>
      <c r="W183" s="48"/>
      <c r="X183" s="49"/>
      <c r="Z183" s="73"/>
    </row>
    <row r="184" spans="1:32" ht="15.6" x14ac:dyDescent="0.35">
      <c r="A184" s="50" t="s">
        <v>28</v>
      </c>
      <c r="B184" s="51" t="s">
        <v>29</v>
      </c>
      <c r="X184" s="52"/>
      <c r="Z184" s="73"/>
    </row>
    <row r="185" spans="1:32" x14ac:dyDescent="0.3">
      <c r="A185" s="47"/>
      <c r="X185"/>
      <c r="Y185" s="73"/>
    </row>
    <row r="186" spans="1:32" x14ac:dyDescent="0.3">
      <c r="A186" s="47"/>
      <c r="X186"/>
      <c r="Y186" s="73"/>
    </row>
    <row r="187" spans="1:32" x14ac:dyDescent="0.3">
      <c r="A187" s="47"/>
      <c r="X187"/>
      <c r="Y187" s="73"/>
    </row>
    <row r="188" spans="1:32" x14ac:dyDescent="0.3">
      <c r="A188" s="47"/>
    </row>
  </sheetData>
  <mergeCells count="11">
    <mergeCell ref="A2:A5"/>
    <mergeCell ref="C4:C5"/>
    <mergeCell ref="D4:D5"/>
    <mergeCell ref="E4:T4"/>
    <mergeCell ref="AF2:AF6"/>
    <mergeCell ref="U4:Z4"/>
    <mergeCell ref="AA4:AA5"/>
    <mergeCell ref="AB4:AB5"/>
    <mergeCell ref="AC4:AC7"/>
    <mergeCell ref="AD4:AD7"/>
    <mergeCell ref="B4:B5"/>
  </mergeCells>
  <pageMargins left="0.70866141732283472" right="0.70866141732283472" top="0.74803149606299213" bottom="0.74803149606299213" header="0.31496062992125984" footer="0.31496062992125984"/>
  <pageSetup scale="58" fitToWidth="2" fitToHeight="3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F188"/>
  <sheetViews>
    <sheetView zoomScaleNormal="100" workbookViewId="0">
      <pane xSplit="1" ySplit="9" topLeftCell="B10" activePane="bottomRight" state="frozen"/>
      <selection activeCell="E11" sqref="E11"/>
      <selection pane="topRight" activeCell="E11" sqref="E11"/>
      <selection pane="bottomLeft" activeCell="E11" sqref="E11"/>
      <selection pane="bottomRight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9.33203125" customWidth="1"/>
    <col min="20" max="21" width="7.33203125" customWidth="1"/>
    <col min="22" max="23" width="4.33203125" bestFit="1" customWidth="1"/>
    <col min="24" max="24" width="4.33203125" style="73" bestFit="1" customWidth="1"/>
    <col min="25" max="25" width="6.5546875" customWidth="1"/>
  </cols>
  <sheetData>
    <row r="1" spans="1:32" ht="53.25" customHeight="1" thickBot="1" x14ac:dyDescent="0.35">
      <c r="B1" s="152" t="s">
        <v>31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/>
      <c r="Y1" s="73"/>
      <c r="Z1" s="156"/>
    </row>
    <row r="2" spans="1:32" ht="21" customHeight="1" x14ac:dyDescent="0.45">
      <c r="A2" s="249" t="s">
        <v>0</v>
      </c>
      <c r="B2" s="157" t="s">
        <v>212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0"/>
      <c r="B3" s="160">
        <v>2018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332067.78556086041</v>
      </c>
      <c r="C8" s="11">
        <f t="shared" si="0"/>
        <v>173705.91191746877</v>
      </c>
      <c r="D8" s="11">
        <f t="shared" si="0"/>
        <v>42778.196744072353</v>
      </c>
      <c r="E8" s="11">
        <f t="shared" si="0"/>
        <v>1880.0239168000003</v>
      </c>
      <c r="F8" s="11">
        <f t="shared" si="0"/>
        <v>1486.685979496262</v>
      </c>
      <c r="G8" s="11">
        <f t="shared" si="0"/>
        <v>12.836678249999999</v>
      </c>
      <c r="H8" s="11">
        <f t="shared" si="0"/>
        <v>33.694612975104853</v>
      </c>
      <c r="I8" s="11">
        <f t="shared" si="0"/>
        <v>0.28221484680225012</v>
      </c>
      <c r="J8" s="11">
        <f t="shared" si="0"/>
        <v>7174.3574440631764</v>
      </c>
      <c r="K8" s="11">
        <f t="shared" si="0"/>
        <v>7866.0956168380808</v>
      </c>
      <c r="L8" s="11">
        <f t="shared" si="0"/>
        <v>140.31254238340622</v>
      </c>
      <c r="M8" s="11">
        <f t="shared" si="0"/>
        <v>482.52521524399288</v>
      </c>
      <c r="N8" s="11">
        <f t="shared" si="0"/>
        <v>37.4786704727127</v>
      </c>
      <c r="O8" s="11">
        <f t="shared" si="0"/>
        <v>71.819692825918892</v>
      </c>
      <c r="P8" s="11">
        <f t="shared" si="0"/>
        <v>47.838323916382286</v>
      </c>
      <c r="Q8" s="11">
        <f t="shared" si="0"/>
        <v>1.073514669244416</v>
      </c>
      <c r="R8" s="11">
        <f t="shared" si="0"/>
        <v>486.91130882379923</v>
      </c>
      <c r="S8" s="11">
        <f t="shared" si="0"/>
        <v>1293.3787662724626</v>
      </c>
      <c r="T8" s="11">
        <f t="shared" si="0"/>
        <v>1.712133E-3</v>
      </c>
      <c r="U8" s="11">
        <f t="shared" si="0"/>
        <v>22.749306189559512</v>
      </c>
      <c r="V8" s="11">
        <f t="shared" si="0"/>
        <v>2.5083259977029497</v>
      </c>
      <c r="W8" s="11">
        <f t="shared" si="0"/>
        <v>0.225081</v>
      </c>
      <c r="X8" s="11">
        <f t="shared" si="0"/>
        <v>2.5289999999999998E-6</v>
      </c>
      <c r="Y8" s="11">
        <f t="shared" si="0"/>
        <v>8.0530882970345996E-2</v>
      </c>
      <c r="Z8" s="237">
        <f t="shared" si="0"/>
        <v>1.686E-6</v>
      </c>
      <c r="AA8" s="11">
        <f t="shared" si="0"/>
        <v>2.2724526112281001</v>
      </c>
      <c r="AB8" s="11">
        <f t="shared" si="0"/>
        <v>278.66409622532098</v>
      </c>
      <c r="AC8" s="11">
        <f>SUM(B8:AB8)</f>
        <v>569873.71022953384</v>
      </c>
      <c r="AD8" s="12">
        <f>AC9+AC54+AC108+AC149+AC164</f>
        <v>765600.79479110695</v>
      </c>
      <c r="AE8" s="77"/>
      <c r="AF8" s="12">
        <f>AF9+AF54+AF107+AF164</f>
        <v>70.732504060913016</v>
      </c>
    </row>
    <row r="9" spans="1:32" x14ac:dyDescent="0.3">
      <c r="A9" s="103" t="s">
        <v>82</v>
      </c>
      <c r="B9" s="69">
        <f>B10+B39</f>
        <v>472814.17818225053</v>
      </c>
      <c r="C9" s="69">
        <f>C10+C39</f>
        <v>22028.238602560723</v>
      </c>
      <c r="D9" s="69">
        <f>D10+D39</f>
        <v>2657.1229845258677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497499.53976933716</v>
      </c>
      <c r="AD9" s="85"/>
      <c r="AE9" s="91"/>
      <c r="AF9" s="151">
        <f>AF10+AF39</f>
        <v>58.829898256781512</v>
      </c>
    </row>
    <row r="10" spans="1:32" x14ac:dyDescent="0.3">
      <c r="A10" s="96" t="s">
        <v>43</v>
      </c>
      <c r="B10" s="129">
        <f>B11+B15+B29+B35</f>
        <v>461519.18934821163</v>
      </c>
      <c r="C10" s="129">
        <f>C11+C15+C29+C35</f>
        <v>2908.1824205372727</v>
      </c>
      <c r="D10" s="129">
        <f>D11+D15+D29+D35</f>
        <v>2635.385223171334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467062.75699192029</v>
      </c>
      <c r="AD10" s="85"/>
      <c r="AE10" s="91"/>
      <c r="AF10" s="129">
        <f>AF11+AF15+AF29+AF35</f>
        <v>53.15917388797358</v>
      </c>
    </row>
    <row r="11" spans="1:32" x14ac:dyDescent="0.3">
      <c r="A11" s="97" t="s">
        <v>44</v>
      </c>
      <c r="B11" s="129">
        <f>B12+B13+B14</f>
        <v>198794.2126594196</v>
      </c>
      <c r="C11" s="129">
        <f>C12+C13+C14</f>
        <v>154.66093247760463</v>
      </c>
      <c r="D11" s="129">
        <f>D12+D13+D14</f>
        <v>299.99722884131995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199248.87082073852</v>
      </c>
      <c r="AD11" s="85"/>
      <c r="AE11" s="91"/>
      <c r="AF11" s="129">
        <f>SUM(AF12:AF14)</f>
        <v>7.9899942460986155</v>
      </c>
    </row>
    <row r="12" spans="1:32" x14ac:dyDescent="0.3">
      <c r="A12" s="98" t="s">
        <v>45</v>
      </c>
      <c r="B12" s="115">
        <v>167973.68735479802</v>
      </c>
      <c r="C12" s="115">
        <v>138.10072217158759</v>
      </c>
      <c r="D12" s="115">
        <v>280.45683184895864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22"/>
      <c r="AC12" s="147">
        <f>SUM(B12:AB12)</f>
        <v>168392.24490881857</v>
      </c>
      <c r="AD12" s="85"/>
      <c r="AE12" s="91"/>
      <c r="AF12" s="55">
        <v>7.121635031469177</v>
      </c>
    </row>
    <row r="13" spans="1:32" x14ac:dyDescent="0.3">
      <c r="A13" s="98" t="s">
        <v>46</v>
      </c>
      <c r="B13" s="116">
        <v>9217.3456104780271</v>
      </c>
      <c r="C13" s="116">
        <v>6.1802982141187837</v>
      </c>
      <c r="D13" s="116">
        <v>8.8411961703599911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22"/>
      <c r="AC13" s="147">
        <f>SUM(B13:AB13)</f>
        <v>9232.3671048625056</v>
      </c>
      <c r="AD13" s="85"/>
      <c r="AE13" s="91"/>
      <c r="AF13" s="56">
        <v>0.74201871018546461</v>
      </c>
    </row>
    <row r="14" spans="1:32" ht="21.6" x14ac:dyDescent="0.3">
      <c r="A14" s="98" t="s">
        <v>47</v>
      </c>
      <c r="B14" s="116">
        <v>21603.179694143568</v>
      </c>
      <c r="C14" s="116">
        <v>10.379912091898275</v>
      </c>
      <c r="D14" s="116">
        <v>10.699200822001325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22"/>
      <c r="AC14" s="147">
        <f>SUM(B14:AB14)</f>
        <v>21624.258807057467</v>
      </c>
      <c r="AD14" s="85"/>
      <c r="AE14" s="91"/>
      <c r="AF14" s="56">
        <v>0.12634050444397402</v>
      </c>
    </row>
    <row r="15" spans="1:32" x14ac:dyDescent="0.3">
      <c r="A15" s="97" t="s">
        <v>48</v>
      </c>
      <c r="B15" s="129">
        <f>SUM(B16:B28)</f>
        <v>56418.770740036649</v>
      </c>
      <c r="C15" s="129">
        <f>SUM(C16:C28)</f>
        <v>103.22448732877749</v>
      </c>
      <c r="D15" s="129">
        <f>SUM(D16:D28)</f>
        <v>140.00050290687631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56661.995730272305</v>
      </c>
      <c r="AD15" s="85"/>
      <c r="AE15" s="91"/>
      <c r="AF15" s="129">
        <f>SUM(AF16:AF28)</f>
        <v>0.88002317008320607</v>
      </c>
    </row>
    <row r="16" spans="1:32" x14ac:dyDescent="0.3">
      <c r="A16" s="98" t="s">
        <v>49</v>
      </c>
      <c r="B16" s="115">
        <v>5268.5984247999995</v>
      </c>
      <c r="C16" s="115">
        <v>2.613912</v>
      </c>
      <c r="D16" s="115">
        <v>2.5742099999999999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22"/>
      <c r="AC16" s="147">
        <f t="shared" ref="AC16:AC28" si="1">SUM(B16:AB16)</f>
        <v>5273.7865467999991</v>
      </c>
      <c r="AD16" s="85"/>
      <c r="AE16" s="91"/>
      <c r="AF16" s="56">
        <v>1.6974777834546203E-2</v>
      </c>
    </row>
    <row r="17" spans="1:32" x14ac:dyDescent="0.3">
      <c r="A17" s="98" t="s">
        <v>50</v>
      </c>
      <c r="B17" s="116">
        <v>1605.8752323200001</v>
      </c>
      <c r="C17" s="116">
        <v>0.99231999999999998</v>
      </c>
      <c r="D17" s="116">
        <v>1.3381704999999999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22"/>
      <c r="AC17" s="147">
        <f t="shared" si="1"/>
        <v>1608.2057228200001</v>
      </c>
      <c r="AD17" s="85"/>
      <c r="AE17" s="91"/>
      <c r="AF17" s="56">
        <v>7.0229654775059774E-3</v>
      </c>
    </row>
    <row r="18" spans="1:32" x14ac:dyDescent="0.3">
      <c r="A18" s="98" t="s">
        <v>51</v>
      </c>
      <c r="B18" s="116">
        <v>9320.1285620500003</v>
      </c>
      <c r="C18" s="116">
        <v>4.9480760000000004</v>
      </c>
      <c r="D18" s="116">
        <v>5.504871500000001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22"/>
      <c r="AC18" s="147">
        <f t="shared" si="1"/>
        <v>9330.5815095500002</v>
      </c>
      <c r="AD18" s="85"/>
      <c r="AE18" s="91"/>
      <c r="AF18" s="56">
        <v>3.4242836914773013E-2</v>
      </c>
    </row>
    <row r="19" spans="1:32" x14ac:dyDescent="0.3">
      <c r="A19" s="98" t="s">
        <v>52</v>
      </c>
      <c r="B19" s="116">
        <v>2381.8371353500002</v>
      </c>
      <c r="C19" s="116">
        <v>1.3452320000000002</v>
      </c>
      <c r="D19" s="116">
        <v>1.6007855000000002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22"/>
      <c r="AC19" s="147">
        <f t="shared" si="1"/>
        <v>2384.7831528500001</v>
      </c>
      <c r="AD19" s="85"/>
      <c r="AE19" s="91"/>
      <c r="AF19" s="56">
        <v>1.7603539532847198E-2</v>
      </c>
    </row>
    <row r="20" spans="1:32" x14ac:dyDescent="0.3">
      <c r="A20" s="98" t="s">
        <v>53</v>
      </c>
      <c r="B20" s="116">
        <v>1841.5951867599999</v>
      </c>
      <c r="C20" s="116">
        <v>38.621267999999993</v>
      </c>
      <c r="D20" s="116">
        <v>48.771607000000003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22"/>
      <c r="AC20" s="147">
        <f t="shared" si="1"/>
        <v>1928.9880617599999</v>
      </c>
      <c r="AD20" s="85"/>
      <c r="AE20" s="91"/>
      <c r="AF20" s="56">
        <v>0.49473054458365451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22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504.67594264000002</v>
      </c>
      <c r="C22" s="116">
        <v>0.29654799999999998</v>
      </c>
      <c r="D22" s="116">
        <v>0.36938350000000003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22"/>
      <c r="AC22" s="147">
        <f t="shared" si="1"/>
        <v>505.34187414000002</v>
      </c>
      <c r="AD22" s="85"/>
      <c r="AE22" s="91"/>
      <c r="AF22" s="56">
        <v>1.5120880227523057E-3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22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12923.071487016648</v>
      </c>
      <c r="C24" s="116">
        <v>13.562467328777483</v>
      </c>
      <c r="D24" s="116">
        <v>23.22994890687627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22"/>
      <c r="AC24" s="147">
        <f t="shared" si="1"/>
        <v>12959.863903252301</v>
      </c>
      <c r="AD24" s="85"/>
      <c r="AE24" s="91"/>
      <c r="AF24" s="56">
        <v>7.6893928292192104E-2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22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823.28655176999996</v>
      </c>
      <c r="C26" s="116">
        <v>0.94928399999999991</v>
      </c>
      <c r="D26" s="116">
        <v>1.7968589999999998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22"/>
      <c r="AC26" s="147">
        <f t="shared" si="1"/>
        <v>826.03269477000003</v>
      </c>
      <c r="AD26" s="85"/>
      <c r="AE26" s="91"/>
      <c r="AF26" s="56">
        <v>3.6481402335439739E-3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22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21749.702217330003</v>
      </c>
      <c r="C28" s="116">
        <v>39.89538000000001</v>
      </c>
      <c r="D28" s="116">
        <v>54.814667000000014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22"/>
      <c r="AC28" s="147">
        <f t="shared" si="1"/>
        <v>21844.412264330003</v>
      </c>
      <c r="AD28" s="85"/>
      <c r="AE28" s="91"/>
      <c r="AF28" s="56">
        <v>0.22739434919139076</v>
      </c>
    </row>
    <row r="29" spans="1:32" x14ac:dyDescent="0.3">
      <c r="A29" s="97" t="s">
        <v>62</v>
      </c>
      <c r="B29" s="129">
        <f>SUM(B30:B34)</f>
        <v>173193.76890396536</v>
      </c>
      <c r="C29" s="129">
        <f>SUM(C30:C34)</f>
        <v>468.83909413089049</v>
      </c>
      <c r="D29" s="129">
        <f>SUM(D30:D34)</f>
        <v>1899.6471053181374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175562.25510341444</v>
      </c>
      <c r="AD29" s="85"/>
      <c r="AE29" s="91"/>
      <c r="AF29" s="129">
        <f>SUM(AF30:AF34)</f>
        <v>12.730326387013395</v>
      </c>
    </row>
    <row r="30" spans="1:32" x14ac:dyDescent="0.3">
      <c r="A30" s="98" t="s">
        <v>63</v>
      </c>
      <c r="B30" s="116">
        <v>7545.6428406693867</v>
      </c>
      <c r="C30" s="95">
        <v>1.454815593772568</v>
      </c>
      <c r="D30" s="116">
        <v>55.075161764247227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22"/>
      <c r="AC30" s="147">
        <f>SUM(B30:AB30)</f>
        <v>7602.1728180274067</v>
      </c>
      <c r="AD30" s="85"/>
      <c r="AE30" s="91"/>
      <c r="AF30" s="56">
        <v>0.10678964418587832</v>
      </c>
    </row>
    <row r="31" spans="1:32" x14ac:dyDescent="0.3">
      <c r="A31" s="98" t="s">
        <v>64</v>
      </c>
      <c r="B31" s="116">
        <v>161620.15528373601</v>
      </c>
      <c r="C31" s="116">
        <v>458.79887653711785</v>
      </c>
      <c r="D31" s="116">
        <v>1621.0661735538899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22"/>
      <c r="AC31" s="147">
        <f>SUM(B31:AB31)</f>
        <v>163700.02033382704</v>
      </c>
      <c r="AD31" s="85"/>
      <c r="AE31" s="91"/>
      <c r="AF31" s="56">
        <v>12.465668907371503</v>
      </c>
    </row>
    <row r="32" spans="1:32" x14ac:dyDescent="0.3">
      <c r="A32" s="98" t="s">
        <v>65</v>
      </c>
      <c r="B32" s="116">
        <v>2008.4957289000004</v>
      </c>
      <c r="C32" s="116">
        <v>3.2036340000000005</v>
      </c>
      <c r="D32" s="116">
        <v>208.95303000000004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22"/>
      <c r="AC32" s="147">
        <f>SUM(B32:AB32)</f>
        <v>2220.6523929000005</v>
      </c>
      <c r="AD32" s="85"/>
      <c r="AE32" s="91"/>
      <c r="AF32" s="56">
        <v>4.7360439446564692E-2</v>
      </c>
    </row>
    <row r="33" spans="1:32" x14ac:dyDescent="0.3">
      <c r="A33" s="98" t="s">
        <v>66</v>
      </c>
      <c r="B33" s="116">
        <v>2019.4750506600001</v>
      </c>
      <c r="C33" s="116">
        <v>5.381768000000001</v>
      </c>
      <c r="D33" s="116">
        <v>14.55274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22"/>
      <c r="AC33" s="147">
        <f>SUM(B33:AB33)</f>
        <v>2039.4095586600001</v>
      </c>
      <c r="AD33" s="85"/>
      <c r="AE33" s="91"/>
      <c r="AF33" s="56">
        <v>0.1105073960094502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22"/>
      <c r="AC34" s="147">
        <f>SUM(B34:AB34)</f>
        <v>0</v>
      </c>
      <c r="AD34" s="85"/>
      <c r="AE34" s="91"/>
      <c r="AF34" s="56">
        <v>0</v>
      </c>
    </row>
    <row r="35" spans="1:32" x14ac:dyDescent="0.3">
      <c r="A35" s="97" t="s">
        <v>68</v>
      </c>
      <c r="B35" s="129">
        <f>SUM(B36:B38)</f>
        <v>33112.43704479</v>
      </c>
      <c r="C35" s="129">
        <f>SUM(C36:C38)</f>
        <v>2181.4579066000001</v>
      </c>
      <c r="D35" s="129">
        <f>SUM(D36:D38)</f>
        <v>295.74038610500003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35589.635337494998</v>
      </c>
      <c r="AD35" s="85"/>
      <c r="AE35" s="91"/>
      <c r="AF35" s="129">
        <f>SUM(AF36:AF38)</f>
        <v>31.558830084778361</v>
      </c>
    </row>
    <row r="36" spans="1:32" x14ac:dyDescent="0.3">
      <c r="A36" s="98" t="s">
        <v>69</v>
      </c>
      <c r="B36" s="116">
        <v>4824.9163093199995</v>
      </c>
      <c r="C36" s="116">
        <v>10.571540000000002</v>
      </c>
      <c r="D36" s="116">
        <v>2.0010415000000004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22"/>
      <c r="AC36" s="147">
        <f>SUM(B36:AB36)</f>
        <v>4837.4888908199991</v>
      </c>
      <c r="AD36" s="85"/>
      <c r="AE36" s="91"/>
      <c r="AF36" s="56">
        <v>2.3781101713430006</v>
      </c>
    </row>
    <row r="37" spans="1:32" x14ac:dyDescent="0.3">
      <c r="A37" s="98" t="s">
        <v>70</v>
      </c>
      <c r="B37" s="116">
        <v>17781.45093101</v>
      </c>
      <c r="C37" s="116">
        <v>2131.0305800000001</v>
      </c>
      <c r="D37" s="116">
        <v>271.35912550000006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22"/>
      <c r="AC37" s="147">
        <f>SUM(B37:AB37)</f>
        <v>20183.840636509998</v>
      </c>
      <c r="AD37" s="85"/>
      <c r="AE37" s="91"/>
      <c r="AF37" s="56">
        <v>28.930685652668</v>
      </c>
    </row>
    <row r="38" spans="1:32" x14ac:dyDescent="0.3">
      <c r="A38" s="98" t="s">
        <v>71</v>
      </c>
      <c r="B38" s="116">
        <v>10506.069804459999</v>
      </c>
      <c r="C38" s="116">
        <v>39.855786600000009</v>
      </c>
      <c r="D38" s="116">
        <v>22.380219104999998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22"/>
      <c r="AC38" s="147">
        <f>SUM(B38:AB38)</f>
        <v>10568.305810164999</v>
      </c>
      <c r="AD38" s="85"/>
      <c r="AE38" s="91"/>
      <c r="AF38" s="56">
        <v>0.25003426076736007</v>
      </c>
    </row>
    <row r="39" spans="1:32" ht="21.6" x14ac:dyDescent="0.3">
      <c r="A39" s="99" t="s">
        <v>72</v>
      </c>
      <c r="B39" s="129">
        <f>B40+B45</f>
        <v>11294.988834038915</v>
      </c>
      <c r="C39" s="129">
        <f>C40+C45</f>
        <v>19120.056182023451</v>
      </c>
      <c r="D39" s="129">
        <f>D40+D45</f>
        <v>21.737761354533816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30436.782777416898</v>
      </c>
      <c r="AD39" s="85"/>
      <c r="AE39" s="91"/>
      <c r="AF39" s="129">
        <f>AF40+AF45</f>
        <v>5.6707243688079325</v>
      </c>
    </row>
    <row r="40" spans="1:32" x14ac:dyDescent="0.3">
      <c r="A40" s="97" t="s">
        <v>73</v>
      </c>
      <c r="B40" s="129">
        <f>B41+B44</f>
        <v>60.930521818696008</v>
      </c>
      <c r="C40" s="129">
        <f>C41+C44</f>
        <v>2143.1063674428801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2204.0368892615761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60.930521818696008</v>
      </c>
      <c r="C41" s="114">
        <v>2143.1063674428801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14">
        <f>SUM(B41:AB41)</f>
        <v>2204.0368892615761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58.02746422284001</v>
      </c>
      <c r="C42" s="116">
        <v>2055.6560603186999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22"/>
      <c r="AC42" s="147">
        <f>SUM(B42:AB42)</f>
        <v>2113.68352454154</v>
      </c>
      <c r="AD42" s="85"/>
      <c r="AE42" s="91"/>
      <c r="AF42" s="56"/>
    </row>
    <row r="43" spans="1:32" x14ac:dyDescent="0.3">
      <c r="A43" s="101" t="s">
        <v>76</v>
      </c>
      <c r="B43" s="116">
        <v>2.9030575958560001</v>
      </c>
      <c r="C43" s="116">
        <v>87.45030712418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22"/>
      <c r="AC43" s="147">
        <f>SUM(B43:AB43)</f>
        <v>90.353364720035998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22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11234.058312220219</v>
      </c>
      <c r="C45" s="129">
        <f t="shared" ref="C45:D45" si="2">C46+C50</f>
        <v>16976.94981458057</v>
      </c>
      <c r="D45" s="129">
        <f t="shared" si="2"/>
        <v>21.737761354533816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28232.745888155321</v>
      </c>
      <c r="AD45" s="85"/>
      <c r="AE45" s="91"/>
      <c r="AF45" s="53">
        <f>SUM(AF46:AF53)</f>
        <v>5.6707243688079325</v>
      </c>
    </row>
    <row r="46" spans="1:32" x14ac:dyDescent="0.3">
      <c r="A46" s="98" t="s">
        <v>79</v>
      </c>
      <c r="B46" s="116">
        <v>8677.4169599158558</v>
      </c>
      <c r="C46" s="116">
        <v>11225.183480239295</v>
      </c>
      <c r="D46" s="116">
        <v>21.698814442742552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22"/>
      <c r="AC46" s="147">
        <f>SUM(B46:AB46)</f>
        <v>19924.299254597892</v>
      </c>
      <c r="AD46" s="85"/>
      <c r="AE46" s="91"/>
      <c r="AF46" s="56"/>
    </row>
    <row r="47" spans="1:32" x14ac:dyDescent="0.3">
      <c r="A47" s="239" t="s">
        <v>206</v>
      </c>
      <c r="B47" s="119">
        <v>3047.6278996888177</v>
      </c>
      <c r="C47" s="119">
        <v>4034.4351225101882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238"/>
      <c r="AC47" s="147">
        <f t="shared" ref="AC47:AC53" si="3">SUM(B47:AB47)</f>
        <v>7082.0630221990059</v>
      </c>
      <c r="AD47" s="85"/>
      <c r="AE47" s="91"/>
      <c r="AF47" s="64"/>
    </row>
    <row r="48" spans="1:32" x14ac:dyDescent="0.3">
      <c r="A48" s="239" t="s">
        <v>207</v>
      </c>
      <c r="B48" s="119">
        <v>5598.6006207934834</v>
      </c>
      <c r="C48" s="119">
        <v>7078.4984538153585</v>
      </c>
      <c r="D48" s="119">
        <v>21.698814442742552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238"/>
      <c r="AC48" s="147">
        <f t="shared" si="3"/>
        <v>12698.797889051586</v>
      </c>
      <c r="AD48" s="85"/>
      <c r="AE48" s="91"/>
      <c r="AF48" s="64">
        <v>5.6707243688079325</v>
      </c>
    </row>
    <row r="49" spans="1:32" x14ac:dyDescent="0.3">
      <c r="A49" s="239" t="s">
        <v>208</v>
      </c>
      <c r="B49" s="119">
        <v>31.188439433554557</v>
      </c>
      <c r="C49" s="119">
        <v>112.2499039137473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238"/>
      <c r="AC49" s="147">
        <f t="shared" si="3"/>
        <v>143.43834334730187</v>
      </c>
      <c r="AD49" s="85"/>
      <c r="AE49" s="91"/>
      <c r="AF49" s="64"/>
    </row>
    <row r="50" spans="1:32" x14ac:dyDescent="0.3">
      <c r="A50" s="102" t="s">
        <v>80</v>
      </c>
      <c r="B50" s="117">
        <v>2556.6413523043634</v>
      </c>
      <c r="C50" s="117">
        <v>5751.7663343412751</v>
      </c>
      <c r="D50" s="117">
        <v>3.8946911791263999E-2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2"/>
      <c r="AC50" s="147">
        <f t="shared" si="3"/>
        <v>8308.4466335574289</v>
      </c>
      <c r="AD50" s="85"/>
      <c r="AE50" s="91"/>
      <c r="AF50" s="64"/>
    </row>
    <row r="51" spans="1:32" x14ac:dyDescent="0.3">
      <c r="A51" s="239" t="s">
        <v>209</v>
      </c>
      <c r="B51" s="119">
        <v>1623.9135944735683</v>
      </c>
      <c r="C51" s="119">
        <v>2710.6086535234563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238"/>
      <c r="AC51" s="147">
        <f t="shared" si="3"/>
        <v>4334.5222479970244</v>
      </c>
      <c r="AD51" s="85"/>
      <c r="AE51" s="91"/>
      <c r="AF51" s="65"/>
    </row>
    <row r="52" spans="1:32" x14ac:dyDescent="0.3">
      <c r="A52" s="239" t="s">
        <v>210</v>
      </c>
      <c r="B52" s="119">
        <v>929.68394147035212</v>
      </c>
      <c r="C52" s="119">
        <v>272.37914392026573</v>
      </c>
      <c r="D52" s="119">
        <v>3.8946911791263999E-2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238"/>
      <c r="AC52" s="147">
        <f t="shared" si="3"/>
        <v>1202.102032302409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3.0438163604429174</v>
      </c>
      <c r="C53" s="119">
        <v>2768.7785368975528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238"/>
      <c r="AC53" s="147">
        <f t="shared" si="3"/>
        <v>2771.8223532579959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52479.09415673004</v>
      </c>
      <c r="C54" s="69">
        <f>C55+C61+C72+C80+C85+C91+C98+C103</f>
        <v>278.85310124000006</v>
      </c>
      <c r="D54" s="69">
        <f>D55+D61+D72+D80+D85+D91+D98+D103</f>
        <v>689.0865976020583</v>
      </c>
      <c r="E54" s="144">
        <f t="shared" ref="E54:M54" si="4">E55+E61+E72+E80+E85+E91+E98+E103</f>
        <v>1880.0239168000003</v>
      </c>
      <c r="F54" s="144">
        <f t="shared" si="4"/>
        <v>1486.685979496262</v>
      </c>
      <c r="G54" s="144">
        <f t="shared" si="4"/>
        <v>12.836678249999999</v>
      </c>
      <c r="H54" s="144">
        <f t="shared" si="4"/>
        <v>33.694612975104853</v>
      </c>
      <c r="I54" s="144">
        <f t="shared" si="4"/>
        <v>0.28221484680225012</v>
      </c>
      <c r="J54" s="144">
        <f t="shared" si="4"/>
        <v>7174.3574440631764</v>
      </c>
      <c r="K54" s="144">
        <f t="shared" si="4"/>
        <v>7866.0956168380808</v>
      </c>
      <c r="L54" s="144">
        <f t="shared" si="4"/>
        <v>140.31254238340622</v>
      </c>
      <c r="M54" s="144">
        <f t="shared" si="4"/>
        <v>482.52521524399288</v>
      </c>
      <c r="N54" s="144">
        <f t="shared" ref="N54:W54" si="5">N55+N61+N72+N80+N85+N91+N98+N103</f>
        <v>37.4786704727127</v>
      </c>
      <c r="O54" s="144">
        <f t="shared" si="5"/>
        <v>71.819692825918892</v>
      </c>
      <c r="P54" s="144">
        <f t="shared" si="5"/>
        <v>47.838323916382286</v>
      </c>
      <c r="Q54" s="144">
        <f t="shared" si="5"/>
        <v>1.073514669244416</v>
      </c>
      <c r="R54" s="144">
        <f t="shared" si="5"/>
        <v>486.91130882379923</v>
      </c>
      <c r="S54" s="144">
        <f t="shared" si="5"/>
        <v>1293.3787662724626</v>
      </c>
      <c r="T54" s="144">
        <f t="shared" si="5"/>
        <v>1.712133E-3</v>
      </c>
      <c r="U54" s="144">
        <f t="shared" si="5"/>
        <v>22.749306189559512</v>
      </c>
      <c r="V54" s="144">
        <f t="shared" si="5"/>
        <v>2.5083259977029497</v>
      </c>
      <c r="W54" s="144">
        <f t="shared" si="5"/>
        <v>0.225081</v>
      </c>
      <c r="X54" s="144">
        <f t="shared" ref="X54:AC54" si="6">X55+X61+X72+X80+X85+X91+X98+X103</f>
        <v>2.5289999999999998E-6</v>
      </c>
      <c r="Y54" s="144">
        <f t="shared" si="6"/>
        <v>8.0530882970345996E-2</v>
      </c>
      <c r="Z54" s="144">
        <f t="shared" si="6"/>
        <v>1.686E-6</v>
      </c>
      <c r="AA54" s="144">
        <f t="shared" si="6"/>
        <v>2.2724526112281001</v>
      </c>
      <c r="AB54" s="144">
        <f t="shared" si="6"/>
        <v>278.66409622532098</v>
      </c>
      <c r="AC54" s="171">
        <f t="shared" si="6"/>
        <v>74768.849862704228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30823.829833753683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30823.829833753683</v>
      </c>
      <c r="AD55" s="85"/>
      <c r="AE55" s="91"/>
      <c r="AF55" s="129"/>
    </row>
    <row r="56" spans="1:32" x14ac:dyDescent="0.3">
      <c r="A56" s="104" t="s">
        <v>84</v>
      </c>
      <c r="B56" s="116">
        <v>19375.977810487999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X56"/>
      <c r="Z56" s="73"/>
      <c r="AB56" s="22"/>
      <c r="AC56" s="147">
        <f>SUM(B56:AB56)</f>
        <v>19375.977810487999</v>
      </c>
      <c r="AD56" s="85"/>
      <c r="AE56" s="91"/>
      <c r="AF56" s="56"/>
    </row>
    <row r="57" spans="1:32" x14ac:dyDescent="0.3">
      <c r="A57" s="105" t="s">
        <v>85</v>
      </c>
      <c r="B57" s="116">
        <v>3924.0341930895966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X57"/>
      <c r="Z57" s="73"/>
      <c r="AB57" s="22"/>
      <c r="AC57" s="147">
        <f>SUM(B57:AB57)</f>
        <v>3924.0341930895966</v>
      </c>
      <c r="AD57" s="85"/>
      <c r="AE57" s="91"/>
      <c r="AF57" s="56"/>
    </row>
    <row r="58" spans="1:32" x14ac:dyDescent="0.3">
      <c r="A58" s="105" t="s">
        <v>86</v>
      </c>
      <c r="B58" s="116">
        <v>952.60415697820997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X58"/>
      <c r="Z58" s="73"/>
      <c r="AB58" s="22"/>
      <c r="AC58" s="147">
        <f>SUM(B58:AB58)</f>
        <v>952.60415697820997</v>
      </c>
      <c r="AD58" s="85"/>
      <c r="AE58" s="91"/>
      <c r="AF58" s="56"/>
    </row>
    <row r="59" spans="1:32" x14ac:dyDescent="0.3">
      <c r="A59" s="105" t="s">
        <v>87</v>
      </c>
      <c r="B59" s="116">
        <v>6571.213673197879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X59"/>
      <c r="Z59" s="73"/>
      <c r="AB59" s="22"/>
      <c r="AC59" s="147">
        <f>SUM(B59:AB59)</f>
        <v>6571.213673197879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X60"/>
      <c r="Z60" s="73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2834.2492980000002</v>
      </c>
      <c r="C61" s="129">
        <f>SUM(C62:C71)</f>
        <v>275.41918124000006</v>
      </c>
      <c r="D61" s="129">
        <f>SUM(D62:D71)</f>
        <v>688.80946499999993</v>
      </c>
      <c r="E61" s="14">
        <f>SUM(E62:E71)</f>
        <v>1879.5012568000002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5677.9792010400006</v>
      </c>
      <c r="AD61" s="85"/>
      <c r="AE61" s="91"/>
      <c r="AF61" s="129"/>
    </row>
    <row r="62" spans="1:32" x14ac:dyDescent="0.3">
      <c r="A62" s="104" t="s">
        <v>90</v>
      </c>
      <c r="B62" s="116">
        <v>180.98256000000001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X62"/>
      <c r="Z62" s="73"/>
      <c r="AB62" s="22"/>
      <c r="AC62" s="147">
        <f t="shared" ref="AC62:AC71" si="7">SUM(B62:AB62)</f>
        <v>180.98256000000001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508.005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X63"/>
      <c r="Z63" s="73"/>
      <c r="AB63" s="22"/>
      <c r="AC63" s="147">
        <f t="shared" si="7"/>
        <v>508.005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X64"/>
      <c r="Z64" s="73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180.80446499999996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X65"/>
      <c r="Z65" s="73"/>
      <c r="AB65" s="22"/>
      <c r="AC65" s="147">
        <f t="shared" si="7"/>
        <v>180.80446499999996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X66"/>
      <c r="Z66" s="73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386.96922000000006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X67"/>
      <c r="Z67" s="73"/>
      <c r="AB67" s="22"/>
      <c r="AC67" s="147">
        <f t="shared" si="7"/>
        <v>386.96922000000006</v>
      </c>
      <c r="AD67" s="85"/>
      <c r="AE67" s="91"/>
      <c r="AF67" s="56"/>
    </row>
    <row r="68" spans="1:32" x14ac:dyDescent="0.3">
      <c r="A68" s="104" t="s">
        <v>96</v>
      </c>
      <c r="B68" s="116">
        <v>174.97596000000001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X68"/>
      <c r="Z68" s="73"/>
      <c r="AB68" s="22"/>
      <c r="AC68" s="147">
        <f t="shared" si="7"/>
        <v>174.97596000000001</v>
      </c>
      <c r="AD68" s="85"/>
      <c r="AE68" s="91"/>
      <c r="AF68" s="56"/>
    </row>
    <row r="69" spans="1:32" x14ac:dyDescent="0.3">
      <c r="A69" s="105" t="s">
        <v>97</v>
      </c>
      <c r="B69" s="116">
        <v>2091.3215580000001</v>
      </c>
      <c r="C69" s="95">
        <v>275.41918124000006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X69"/>
      <c r="Z69" s="73"/>
      <c r="AB69" s="22"/>
      <c r="AC69" s="147">
        <f t="shared" si="7"/>
        <v>2366.74073924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1879.5012568000002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X70"/>
      <c r="Z70" s="73"/>
      <c r="AB70" s="22"/>
      <c r="AC70" s="147">
        <f t="shared" si="7"/>
        <v>1879.5012568000002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X71"/>
      <c r="Z71" s="73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18712.705610000001</v>
      </c>
      <c r="C72" s="129">
        <f>SUM(C73:C79)</f>
        <v>3.4339200000000005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18716.13953</v>
      </c>
      <c r="AD72" s="85"/>
      <c r="AE72" s="91"/>
      <c r="AF72" s="129"/>
    </row>
    <row r="73" spans="1:32" x14ac:dyDescent="0.3">
      <c r="A73" s="104" t="s">
        <v>101</v>
      </c>
      <c r="B73" s="221">
        <v>18241.04</v>
      </c>
      <c r="C73" s="95">
        <v>3.4339200000000005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X73"/>
      <c r="Z73" s="73"/>
      <c r="AB73" s="22"/>
      <c r="AC73" s="147">
        <f t="shared" ref="AC73:AC79" si="8">SUM(B73:AB73)</f>
        <v>18244.47392</v>
      </c>
      <c r="AD73" s="85"/>
      <c r="AE73" s="91"/>
      <c r="AF73" s="56"/>
    </row>
    <row r="74" spans="1:32" x14ac:dyDescent="0.3">
      <c r="A74" s="104" t="s">
        <v>102</v>
      </c>
      <c r="B74" s="116">
        <v>393.92779999999999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X74"/>
      <c r="Z74" s="73"/>
      <c r="AB74" s="22"/>
      <c r="AC74" s="147">
        <f t="shared" si="8"/>
        <v>393.92779999999999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/>
      <c r="V75" s="60"/>
      <c r="X75"/>
      <c r="Z75" s="73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X76"/>
      <c r="Z76" s="73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77.737809999999996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X77"/>
      <c r="Z77" s="73"/>
      <c r="AB77" s="22"/>
      <c r="AC77" s="147">
        <f t="shared" si="8"/>
        <v>77.737809999999996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X78"/>
      <c r="Z78" s="73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X79"/>
      <c r="Z79" s="73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72.779854976355992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72.779854976355992</v>
      </c>
      <c r="AD80" s="85"/>
      <c r="AE80" s="91"/>
      <c r="AF80" s="70"/>
    </row>
    <row r="81" spans="1:32" x14ac:dyDescent="0.3">
      <c r="A81" s="104" t="s">
        <v>109</v>
      </c>
      <c r="B81" s="95">
        <v>57.528906138791989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X81"/>
      <c r="Z81" s="73"/>
      <c r="AB81" s="125"/>
      <c r="AC81" s="147">
        <f>SUM(B81:AB81)</f>
        <v>57.528906138791989</v>
      </c>
      <c r="AD81" s="85"/>
      <c r="AE81" s="91"/>
      <c r="AF81" s="56"/>
    </row>
    <row r="82" spans="1:32" x14ac:dyDescent="0.3">
      <c r="A82" s="104" t="s">
        <v>110</v>
      </c>
      <c r="B82" s="119">
        <v>15.250948837563998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X82"/>
      <c r="Z82" s="73"/>
      <c r="AB82" s="125"/>
      <c r="AC82" s="147">
        <f>SUM(B82:AB82)</f>
        <v>15.250948837563998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X83"/>
      <c r="Z83" s="73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X84"/>
      <c r="Z84" s="73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0.27713260205841</v>
      </c>
      <c r="E85" s="166">
        <f t="shared" si="9"/>
        <v>0.52266000000000001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1.712133E-3</v>
      </c>
      <c r="U85" s="166">
        <f t="shared" si="10"/>
        <v>22.749306189559512</v>
      </c>
      <c r="V85" s="166">
        <f t="shared" si="10"/>
        <v>2.5083259977029497</v>
      </c>
      <c r="W85" s="166">
        <f t="shared" si="10"/>
        <v>0.225081</v>
      </c>
      <c r="X85" s="166">
        <f t="shared" si="10"/>
        <v>2.5289999999999998E-6</v>
      </c>
      <c r="Y85" s="166">
        <f t="shared" si="10"/>
        <v>8.0530882970345996E-2</v>
      </c>
      <c r="Z85" s="236">
        <f t="shared" si="10"/>
        <v>1.686E-6</v>
      </c>
      <c r="AA85" s="166">
        <f t="shared" si="10"/>
        <v>2.2724526112281001</v>
      </c>
      <c r="AB85" s="164">
        <f t="shared" si="10"/>
        <v>2.0988862353209998</v>
      </c>
      <c r="AC85" s="14">
        <f t="shared" si="10"/>
        <v>30.736091866840319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0.22562894999999999</v>
      </c>
      <c r="E86" s="147">
        <v>0.52266000000000001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1.712133E-3</v>
      </c>
      <c r="U86" s="60">
        <v>2.0120723999999997</v>
      </c>
      <c r="V86" s="60">
        <v>1.122876</v>
      </c>
      <c r="W86" s="60">
        <v>0.225081</v>
      </c>
      <c r="X86" s="60">
        <v>2.5289999999999998E-6</v>
      </c>
      <c r="Y86" s="233">
        <v>8.0422199999999999E-2</v>
      </c>
      <c r="Z86" s="233">
        <v>1.686E-6</v>
      </c>
      <c r="AA86" s="60">
        <v>2.0358450000000001</v>
      </c>
      <c r="AB86" s="60">
        <v>0.9905250000000001</v>
      </c>
      <c r="AC86" s="147">
        <f>SUM(B86:AB86)</f>
        <v>7.2168268979999999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5.1503652058410003E-2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4.9095310346549993E-2</v>
      </c>
      <c r="V87" s="60"/>
      <c r="W87" s="60"/>
      <c r="X87" s="60"/>
      <c r="Y87" s="233">
        <v>1.08682970346E-4</v>
      </c>
      <c r="Z87" s="60"/>
      <c r="AA87" s="60">
        <v>0.23660761122810003</v>
      </c>
      <c r="AB87" s="60">
        <v>1.1083612353209997</v>
      </c>
      <c r="AC87" s="147">
        <f>SUM(B87:AB87)</f>
        <v>1.4456764919244058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20.688138479212963</v>
      </c>
      <c r="V88" s="23">
        <v>1.3854499977029495</v>
      </c>
      <c r="X88"/>
      <c r="Z88" s="73"/>
      <c r="AB88" s="23"/>
      <c r="AC88" s="147">
        <f>SUM(B88:AB88)</f>
        <v>22.073588476915912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X89"/>
      <c r="Z89" s="73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X90"/>
      <c r="Z90" s="73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1486.685979496262</v>
      </c>
      <c r="G91" s="167">
        <f t="shared" si="11"/>
        <v>12.836678249999999</v>
      </c>
      <c r="H91" s="166">
        <f t="shared" si="11"/>
        <v>33.694612975104853</v>
      </c>
      <c r="I91" s="166">
        <f t="shared" si="11"/>
        <v>0.28221484680225012</v>
      </c>
      <c r="J91" s="166">
        <f t="shared" si="11"/>
        <v>7174.3574440631764</v>
      </c>
      <c r="K91" s="166">
        <f t="shared" si="11"/>
        <v>7866.0956168380808</v>
      </c>
      <c r="L91" s="166">
        <f t="shared" si="11"/>
        <v>140.31254238340622</v>
      </c>
      <c r="M91" s="166">
        <f t="shared" si="11"/>
        <v>482.52521524399288</v>
      </c>
      <c r="N91" s="166">
        <f t="shared" ref="N91:AC91" si="12">SUM(N92:N97)</f>
        <v>37.4786704727127</v>
      </c>
      <c r="O91" s="166">
        <f t="shared" si="12"/>
        <v>71.819692825918892</v>
      </c>
      <c r="P91" s="166">
        <f t="shared" si="12"/>
        <v>47.838323916382286</v>
      </c>
      <c r="Q91" s="166">
        <f t="shared" si="12"/>
        <v>1.073514669244416</v>
      </c>
      <c r="R91" s="167">
        <f t="shared" si="12"/>
        <v>486.91130882379923</v>
      </c>
      <c r="S91" s="166">
        <f t="shared" si="12"/>
        <v>1293.3787662724626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19135.290581077348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1486.685979496262</v>
      </c>
      <c r="G92" s="20"/>
      <c r="H92" s="20"/>
      <c r="I92" s="20"/>
      <c r="J92" s="20">
        <v>6621.7061978236407</v>
      </c>
      <c r="K92" s="20">
        <v>7866.0956168380808</v>
      </c>
      <c r="L92" s="20">
        <v>140.31254238340622</v>
      </c>
      <c r="M92" s="20"/>
      <c r="N92" s="20"/>
      <c r="O92" s="20"/>
      <c r="P92" s="20"/>
      <c r="Q92" s="20"/>
      <c r="R92" s="20"/>
      <c r="S92" s="20">
        <v>1293.3787662724626</v>
      </c>
      <c r="T92" s="20"/>
      <c r="U92" s="20"/>
      <c r="V92" s="20"/>
      <c r="X92"/>
      <c r="Z92" s="73"/>
      <c r="AB92" s="125"/>
      <c r="AC92" s="147">
        <f t="shared" ref="AC92:AC97" si="13">SUM(B92:AB92)</f>
        <v>17408.179102813854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>
        <v>0.28221484680225012</v>
      </c>
      <c r="J93" s="20">
        <v>1.8200604415552288</v>
      </c>
      <c r="K93" s="20"/>
      <c r="L93" s="20"/>
      <c r="N93" s="20"/>
      <c r="O93" s="20"/>
      <c r="P93" s="20">
        <v>45.066207318689351</v>
      </c>
      <c r="Q93" s="20"/>
      <c r="R93" s="20">
        <v>486.91130882379923</v>
      </c>
      <c r="S93" s="20"/>
      <c r="T93" s="20"/>
      <c r="U93" s="20"/>
      <c r="V93" s="20"/>
      <c r="X93"/>
      <c r="Z93" s="73"/>
      <c r="AB93" s="125"/>
      <c r="AC93" s="147">
        <f t="shared" si="13"/>
        <v>534.07979143084606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33.694612975104853</v>
      </c>
      <c r="I94" s="20"/>
      <c r="J94" s="20"/>
      <c r="K94" s="20"/>
      <c r="L94" s="20"/>
      <c r="N94" s="20">
        <v>37.4786704727127</v>
      </c>
      <c r="O94" s="20">
        <v>71.819692825918892</v>
      </c>
      <c r="P94" s="20"/>
      <c r="Q94" s="20">
        <v>1.073514669244416</v>
      </c>
      <c r="R94" s="20"/>
      <c r="S94" s="20"/>
      <c r="T94" s="20"/>
      <c r="U94" s="20"/>
      <c r="V94" s="20"/>
      <c r="X94"/>
      <c r="Z94" s="73"/>
      <c r="AB94" s="125"/>
      <c r="AC94" s="147">
        <f t="shared" si="13"/>
        <v>144.06649094298086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550.83118579798099</v>
      </c>
      <c r="K95" s="20"/>
      <c r="L95" s="20"/>
      <c r="M95">
        <v>482.52521524399288</v>
      </c>
      <c r="N95" s="20"/>
      <c r="O95" s="20"/>
      <c r="P95" s="20">
        <v>2.7721165976929387</v>
      </c>
      <c r="Q95" s="20"/>
      <c r="R95" s="20"/>
      <c r="S95" s="20"/>
      <c r="T95" s="20"/>
      <c r="U95" s="20"/>
      <c r="V95" s="20"/>
      <c r="X95"/>
      <c r="Z95" s="73"/>
      <c r="AB95" s="125"/>
      <c r="AC95" s="147">
        <f t="shared" si="13"/>
        <v>1036.1285176396668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>
        <v>12.836678249999999</v>
      </c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X96"/>
      <c r="Z96" s="73"/>
      <c r="AB96" s="125"/>
      <c r="AC96" s="147">
        <f t="shared" si="13"/>
        <v>12.836678249999999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X97"/>
      <c r="Z97" s="7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276.56520998999997</v>
      </c>
      <c r="AC98" s="14">
        <f t="shared" si="15"/>
        <v>276.56520998999997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X99"/>
      <c r="Z99" s="73"/>
      <c r="AB99" s="58">
        <v>276.56520998999997</v>
      </c>
      <c r="AC99" s="147">
        <f>SUM(B99:AB99)</f>
        <v>276.56520998999997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X100"/>
      <c r="Z100" s="7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X101"/>
      <c r="Z101" s="73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X102"/>
      <c r="Z102" s="73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35.529559999999996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35.529559999999996</v>
      </c>
      <c r="AD103" s="85"/>
      <c r="AE103" s="91"/>
      <c r="AF103" s="71"/>
    </row>
    <row r="104" spans="1:32" x14ac:dyDescent="0.3">
      <c r="A104" s="104" t="s">
        <v>132</v>
      </c>
      <c r="B104" s="95">
        <v>35.529559999999996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X104"/>
      <c r="Z104" s="73"/>
      <c r="AB104" s="21"/>
      <c r="AC104" s="147">
        <f t="shared" ref="AC104:AC130" si="16">SUM(B104:AB104)</f>
        <v>35.529559999999996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X105"/>
      <c r="Z105" s="73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X106"/>
      <c r="Z106" s="73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-194286.15456157341</v>
      </c>
      <c r="C107" s="69">
        <f>C108+C130+C149+C161</f>
        <v>101931.3534801825</v>
      </c>
      <c r="D107" s="69">
        <f>D108+D130+D149+D161</f>
        <v>36990.299901028477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-55364.501180362429</v>
      </c>
      <c r="AD107" s="192"/>
      <c r="AE107" s="91"/>
      <c r="AF107" s="69">
        <f>AF108+AF130+AF161+AF149</f>
        <v>10.31162567400146</v>
      </c>
    </row>
    <row r="108" spans="1:32" x14ac:dyDescent="0.3">
      <c r="A108" s="126" t="s">
        <v>136</v>
      </c>
      <c r="B108" s="135"/>
      <c r="C108" s="167">
        <f>C109+C119</f>
        <v>100586.0910754588</v>
      </c>
      <c r="D108" s="167">
        <f>D109+D119</f>
        <v>8059.302215523574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108645.39329098238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81320.856722482073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81320.856722482073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77538.527297542489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X110"/>
      <c r="Z110" s="73"/>
      <c r="AB110" s="22"/>
      <c r="AC110" s="147">
        <f t="shared" si="16"/>
        <v>77538.527297542489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X111"/>
      <c r="Z111" s="73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1661.49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X112"/>
      <c r="Z112" s="73"/>
      <c r="AB112" s="22"/>
      <c r="AC112" s="147">
        <f t="shared" si="16"/>
        <v>1661.49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1173.92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X113"/>
      <c r="Z113" s="73"/>
      <c r="AB113" s="22"/>
      <c r="AC113" s="147">
        <f t="shared" si="16"/>
        <v>1173.92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X114"/>
      <c r="Z114" s="73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437.59395224999997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X115"/>
      <c r="Z115" s="73"/>
      <c r="AB115" s="22"/>
      <c r="AC115" s="147">
        <f t="shared" si="16"/>
        <v>437.59395224999997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109.31036374999999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X116"/>
      <c r="Z116" s="73"/>
      <c r="AB116" s="17"/>
      <c r="AC116" s="147">
        <f t="shared" si="16"/>
        <v>109.31036374999999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400.01510893958562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X117"/>
      <c r="Z117" s="73"/>
      <c r="AB117" s="25"/>
      <c r="AC117" s="147">
        <f t="shared" si="16"/>
        <v>400.01510893958562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X118"/>
      <c r="Z118" s="73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19265.234352976731</v>
      </c>
      <c r="D119" s="211">
        <f>SUM(D120:D129)</f>
        <v>8059.302215523574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27324.536568500305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11557.613489088824</v>
      </c>
      <c r="D120" s="206">
        <v>7155.0258564242658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X120"/>
      <c r="Z120" s="73"/>
      <c r="AB120" s="22"/>
      <c r="AC120" s="147">
        <f t="shared" si="16"/>
        <v>18712.639345513089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X121"/>
      <c r="Z121" s="73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19.52</v>
      </c>
      <c r="D122" s="206">
        <v>39.1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X122"/>
      <c r="Z122" s="73"/>
      <c r="AB122" s="22"/>
      <c r="AC122" s="147">
        <f t="shared" si="16"/>
        <v>58.620000000000005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13.68</v>
      </c>
      <c r="D123" s="206">
        <v>21.28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X123"/>
      <c r="Z123" s="73"/>
      <c r="AB123" s="22"/>
      <c r="AC123" s="147">
        <f t="shared" si="16"/>
        <v>34.96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X124"/>
      <c r="Z124" s="73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42.061384045624997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X125"/>
      <c r="Z125" s="73"/>
      <c r="AB125" s="22"/>
      <c r="AC125" s="147">
        <f t="shared" si="16"/>
        <v>42.061384045624997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10.728877424999999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X126"/>
      <c r="Z126" s="73"/>
      <c r="AB126" s="22"/>
      <c r="AC126" s="147">
        <f t="shared" si="16"/>
        <v>10.728877424999999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5733.6065466528971</v>
      </c>
      <c r="D127" s="206">
        <v>456.56890213269372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X127"/>
      <c r="Z127" s="73"/>
      <c r="AB127" s="22"/>
      <c r="AC127" s="147">
        <f t="shared" si="16"/>
        <v>6190.1754487855906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1888.0240557643831</v>
      </c>
      <c r="D128" s="115">
        <v>387.32745696661493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X128"/>
      <c r="Z128" s="73"/>
      <c r="AB128" s="17"/>
      <c r="AC128" s="147">
        <f t="shared" si="16"/>
        <v>2275.3515127309979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X129"/>
      <c r="Z129" s="73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-184225.84807424573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-184225.84807424573</v>
      </c>
      <c r="AD130" s="85"/>
      <c r="AE130" s="91"/>
      <c r="AF130" s="54"/>
    </row>
    <row r="131" spans="1:32" x14ac:dyDescent="0.3">
      <c r="A131" s="127" t="s">
        <v>159</v>
      </c>
      <c r="B131" s="207">
        <f>B132+B133</f>
        <v>-187152.14236809689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-187152.14236809689</v>
      </c>
      <c r="AD131" s="85"/>
      <c r="AE131" s="91"/>
      <c r="AF131" s="54"/>
    </row>
    <row r="132" spans="1:32" x14ac:dyDescent="0.3">
      <c r="A132" s="128" t="s">
        <v>160</v>
      </c>
      <c r="B132" s="219">
        <v>-184082.06856715065</v>
      </c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-184082.06856715065</v>
      </c>
      <c r="AD132" s="85"/>
      <c r="AE132" s="91"/>
      <c r="AF132" s="56"/>
    </row>
    <row r="133" spans="1:32" x14ac:dyDescent="0.3">
      <c r="A133" s="128" t="s">
        <v>161</v>
      </c>
      <c r="B133" s="219">
        <v>-3070.0738009462498</v>
      </c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-3070.0738009462498</v>
      </c>
      <c r="AD133" s="85"/>
      <c r="AE133" s="91"/>
      <c r="AF133" s="56"/>
    </row>
    <row r="134" spans="1:32" x14ac:dyDescent="0.3">
      <c r="A134" s="127" t="s">
        <v>162</v>
      </c>
      <c r="B134" s="207">
        <f>B135+B136</f>
        <v>-9880.1745697715596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-9880.1745697715596</v>
      </c>
      <c r="AD134" s="85"/>
      <c r="AE134" s="91"/>
      <c r="AF134" s="54"/>
    </row>
    <row r="135" spans="1:32" x14ac:dyDescent="0.3">
      <c r="A135" s="128" t="s">
        <v>163</v>
      </c>
      <c r="B135" s="207">
        <v>-19206.874025889971</v>
      </c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-19206.874025889971</v>
      </c>
      <c r="AD135" s="85"/>
      <c r="AE135" s="91"/>
      <c r="AF135" s="56"/>
    </row>
    <row r="136" spans="1:32" x14ac:dyDescent="0.3">
      <c r="A136" s="128" t="s">
        <v>164</v>
      </c>
      <c r="B136" s="207">
        <v>9326.699456118411</v>
      </c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9326.699456118411</v>
      </c>
      <c r="AD136" s="85"/>
      <c r="AE136" s="91"/>
      <c r="AF136" s="56"/>
    </row>
    <row r="137" spans="1:32" x14ac:dyDescent="0.3">
      <c r="A137" s="127" t="s">
        <v>165</v>
      </c>
      <c r="B137" s="207">
        <f>B138+B139</f>
        <v>12092.546458887606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12092.546458887606</v>
      </c>
      <c r="AD137" s="85"/>
      <c r="AE137" s="91"/>
      <c r="AF137" s="54"/>
    </row>
    <row r="138" spans="1:32" x14ac:dyDescent="0.3">
      <c r="A138" s="128" t="s">
        <v>166</v>
      </c>
      <c r="B138" s="208">
        <v>-567.81692364611604</v>
      </c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-567.81692364611604</v>
      </c>
      <c r="AD138" s="85"/>
      <c r="AE138" s="91"/>
      <c r="AF138" s="56"/>
    </row>
    <row r="139" spans="1:32" x14ac:dyDescent="0.3">
      <c r="A139" s="128" t="s">
        <v>167</v>
      </c>
      <c r="B139" s="208">
        <v>12660.363382533722</v>
      </c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12660.363382533722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206.1429641765057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206.1429641765057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>
        <v>206.1429641765057</v>
      </c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206.1429641765057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439.03068343963304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439.03068343963304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>
        <v>439.03068343963304</v>
      </c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439.03068343963304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68.748757118981047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68.748757118981047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>
        <v>68.748757118981047</v>
      </c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68.748757118981047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1440.9299999999998</v>
      </c>
      <c r="C149" s="199">
        <f>C150+C160</f>
        <v>1345.262404723708</v>
      </c>
      <c r="D149" s="200">
        <f>D150+D157+D158+D159+D160</f>
        <v>28930.997685504903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31717.190090228611</v>
      </c>
      <c r="AD149" s="85"/>
      <c r="AE149" s="91"/>
      <c r="AF149" s="54">
        <f>AF150+AF155+AF156+AF157+AF158+AF159+AF160</f>
        <v>10.31162567400146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1207.512404723708</v>
      </c>
      <c r="D150" s="116">
        <f>SUM(D151:D154)</f>
        <v>495.87711840414943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1703.3895231278575</v>
      </c>
      <c r="AD150" s="85"/>
      <c r="AE150" s="91"/>
      <c r="AF150" s="119">
        <f>SUM(AF151:AF153)</f>
        <v>10.31162567400146</v>
      </c>
    </row>
    <row r="151" spans="1:32" ht="21.6" x14ac:dyDescent="0.3">
      <c r="A151" s="128" t="s">
        <v>179</v>
      </c>
      <c r="B151" s="116"/>
      <c r="C151" s="116">
        <v>299.88</v>
      </c>
      <c r="D151" s="116">
        <v>109.87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X151"/>
      <c r="Z151" s="73"/>
      <c r="AB151" s="22"/>
      <c r="AC151" s="147">
        <f t="shared" si="18"/>
        <v>409.75</v>
      </c>
      <c r="AD151" s="85"/>
      <c r="AE151" s="91"/>
      <c r="AF151" s="124">
        <v>2.986611041259704</v>
      </c>
    </row>
    <row r="152" spans="1:32" ht="21.6" x14ac:dyDescent="0.3">
      <c r="A152" s="128" t="s">
        <v>180</v>
      </c>
      <c r="B152" s="116"/>
      <c r="C152" s="116">
        <v>709.88240472370796</v>
      </c>
      <c r="D152" s="116">
        <v>215.12711840414946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X152"/>
      <c r="Z152" s="73"/>
      <c r="AB152" s="22"/>
      <c r="AC152" s="147">
        <f t="shared" si="18"/>
        <v>925.00952312785739</v>
      </c>
      <c r="AD152" s="85"/>
      <c r="AE152" s="91"/>
      <c r="AF152" s="124">
        <v>3.9163253673614591</v>
      </c>
    </row>
    <row r="153" spans="1:32" ht="21.6" x14ac:dyDescent="0.3">
      <c r="A153" s="128" t="s">
        <v>181</v>
      </c>
      <c r="B153" s="116"/>
      <c r="C153" s="116">
        <v>197.75</v>
      </c>
      <c r="D153" s="116">
        <v>170.88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X153"/>
      <c r="Z153" s="73"/>
      <c r="AB153" s="22"/>
      <c r="AC153" s="147">
        <f t="shared" si="18"/>
        <v>368.63</v>
      </c>
      <c r="AD153" s="85"/>
      <c r="AE153" s="91"/>
      <c r="AF153" s="56">
        <v>3.4086892653802967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X154"/>
      <c r="Z154" s="73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47.1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X155"/>
      <c r="Z155" s="73"/>
      <c r="AB155" s="22"/>
      <c r="AC155" s="14">
        <f t="shared" si="18"/>
        <v>47.1</v>
      </c>
      <c r="AD155" s="85"/>
      <c r="AE155" s="91"/>
      <c r="AF155" s="56"/>
    </row>
    <row r="156" spans="1:32" x14ac:dyDescent="0.3">
      <c r="A156" s="127" t="s">
        <v>184</v>
      </c>
      <c r="B156" s="116">
        <v>1393.83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X156"/>
      <c r="Z156" s="73"/>
      <c r="AB156" s="22"/>
      <c r="AC156" s="14">
        <f t="shared" si="18"/>
        <v>1393.83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21252.019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X157"/>
      <c r="Z157" s="73"/>
      <c r="AB157" s="22"/>
      <c r="AC157" s="14">
        <f t="shared" si="18"/>
        <v>21252.019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6444.8509999999997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X158"/>
      <c r="Z158" s="73"/>
      <c r="AB158" s="22"/>
      <c r="AC158" s="14">
        <f t="shared" si="18"/>
        <v>6444.8509999999997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738.25056710075148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X159"/>
      <c r="Z159" s="73"/>
      <c r="AB159" s="22"/>
      <c r="AC159" s="14">
        <f t="shared" si="18"/>
        <v>738.25056710075148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137.75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X160"/>
      <c r="Z160" s="73"/>
      <c r="AB160" s="22"/>
      <c r="AC160" s="14">
        <f t="shared" si="18"/>
        <v>137.75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-11501.236487327655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-11501.236487327655</v>
      </c>
      <c r="AD161" s="85"/>
      <c r="AE161" s="91"/>
      <c r="AF161" s="56"/>
    </row>
    <row r="162" spans="1:32" x14ac:dyDescent="0.3">
      <c r="A162" s="127" t="s">
        <v>190</v>
      </c>
      <c r="B162">
        <v>-11501.236487327655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X162"/>
      <c r="Z162" s="73"/>
      <c r="AB162" s="22"/>
      <c r="AC162" s="14">
        <f>SUM(B162:AB162)</f>
        <v>-11501.236487327655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X163"/>
      <c r="Z163" s="73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1060.6677834532309</v>
      </c>
      <c r="C164" s="69">
        <f>C165+C169+C170+C173+C176</f>
        <v>49467.466733485555</v>
      </c>
      <c r="D164" s="69">
        <f>D165+D169+D170+D173+D176</f>
        <v>2441.6872609159509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52969.821777854741</v>
      </c>
      <c r="AD164" s="85"/>
      <c r="AE164" s="91"/>
      <c r="AF164" s="69">
        <f>AF165+AF169+AF170+AF173+AF176</f>
        <v>1.5909801301300501</v>
      </c>
    </row>
    <row r="165" spans="1:32" ht="26.25" customHeight="1" x14ac:dyDescent="0.3">
      <c r="A165" s="112" t="s">
        <v>193</v>
      </c>
      <c r="B165" s="121"/>
      <c r="C165" s="70">
        <f>C166+C167+C168</f>
        <v>27680.921141542756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27680.921141542756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14449.248828934831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X166"/>
      <c r="Z166" s="73"/>
      <c r="AB166" s="30"/>
      <c r="AC166" s="147">
        <f>SUM(B166:AB166)</f>
        <v>14449.248828934831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5417.8504827003298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X167"/>
      <c r="Z167" s="73"/>
      <c r="AB167" s="30"/>
      <c r="AC167" s="147">
        <f>SUM(B167:AB167)</f>
        <v>5417.8504827003298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7813.821829907597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X168"/>
      <c r="Z168" s="73"/>
      <c r="AB168" s="30"/>
      <c r="AC168" s="147">
        <f>SUM(B168:AB168)</f>
        <v>7813.821829907597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97.832371531000007</v>
      </c>
      <c r="D169" s="70">
        <v>69.443513720699997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X169"/>
      <c r="Z169" s="73"/>
      <c r="AB169" s="30"/>
      <c r="AC169" s="14">
        <f>SUM(B169:AB169)</f>
        <v>167.2758852517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1060.6677834532309</v>
      </c>
      <c r="C170" s="70">
        <f>C171+C172</f>
        <v>772.75295049877707</v>
      </c>
      <c r="D170" s="70">
        <f>D171+D172</f>
        <v>184.04239492355049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2017.4631288755586</v>
      </c>
      <c r="AD170" s="85"/>
      <c r="AE170" s="91"/>
      <c r="AF170" s="129">
        <f>AF171+AF172</f>
        <v>1.5909801301300501</v>
      </c>
    </row>
    <row r="171" spans="1:32" ht="21.6" x14ac:dyDescent="0.3">
      <c r="A171" s="128" t="s">
        <v>199</v>
      </c>
      <c r="B171" s="116">
        <v>43.867507511640895</v>
      </c>
      <c r="C171" s="116">
        <v>7.6232223933599713E-2</v>
      </c>
      <c r="D171" s="116">
        <v>1.3646618179056969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X171"/>
      <c r="Z171" s="73"/>
      <c r="AB171" s="30"/>
      <c r="AC171" s="147">
        <f t="shared" ref="AC171:AC176" si="19">SUM(B171:AB171)</f>
        <v>45.308401553480195</v>
      </c>
      <c r="AD171" s="85"/>
      <c r="AE171" s="91"/>
      <c r="AF171" s="56"/>
    </row>
    <row r="172" spans="1:32" x14ac:dyDescent="0.3">
      <c r="A172" s="128" t="s">
        <v>200</v>
      </c>
      <c r="B172" s="116">
        <v>1016.80027594159</v>
      </c>
      <c r="C172" s="95">
        <v>772.67671827484344</v>
      </c>
      <c r="D172" s="95">
        <v>182.67773310564479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X172"/>
      <c r="Z172" s="73"/>
      <c r="AB172" s="30"/>
      <c r="AC172" s="147">
        <f t="shared" si="19"/>
        <v>1972.1547273220783</v>
      </c>
      <c r="AD172" s="85"/>
      <c r="AE172" s="91"/>
      <c r="AF172" s="56">
        <v>1.5909801301300501</v>
      </c>
    </row>
    <row r="173" spans="1:32" x14ac:dyDescent="0.3">
      <c r="A173" s="126" t="s">
        <v>201</v>
      </c>
      <c r="B173" s="121"/>
      <c r="C173" s="129">
        <f>SUM(C174:C175)</f>
        <v>20915.960269913023</v>
      </c>
      <c r="D173" s="129">
        <f>SUM(D174:D175)</f>
        <v>2188.2013522717002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23104.161622184722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4058.6091610746116</v>
      </c>
      <c r="D174" s="95">
        <v>2188.2013522717002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X174"/>
      <c r="Z174" s="73"/>
      <c r="AB174" s="22"/>
      <c r="AC174" s="147">
        <f t="shared" si="19"/>
        <v>6246.8105133463123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16857.351108838411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X175"/>
      <c r="Z175" s="73"/>
      <c r="AB175" s="34"/>
      <c r="AC175" s="147">
        <f t="shared" si="19"/>
        <v>16857.351108838411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X176"/>
      <c r="Z176" s="73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332067.78556086041</v>
      </c>
      <c r="C177" s="11">
        <f t="shared" si="20"/>
        <v>173705.91191746877</v>
      </c>
      <c r="D177" s="11">
        <f t="shared" si="20"/>
        <v>42778.196744072353</v>
      </c>
      <c r="E177" s="11">
        <f t="shared" si="20"/>
        <v>1880.0239168000003</v>
      </c>
      <c r="F177" s="11">
        <f t="shared" si="20"/>
        <v>1486.685979496262</v>
      </c>
      <c r="G177" s="11">
        <f t="shared" si="20"/>
        <v>12.836678249999999</v>
      </c>
      <c r="H177" s="11">
        <f t="shared" si="20"/>
        <v>33.694612975104853</v>
      </c>
      <c r="I177" s="11">
        <f t="shared" si="20"/>
        <v>0.28221484680225012</v>
      </c>
      <c r="J177" s="11">
        <f t="shared" si="20"/>
        <v>7174.3574440631764</v>
      </c>
      <c r="K177" s="11">
        <f t="shared" si="20"/>
        <v>7866.0956168380808</v>
      </c>
      <c r="L177" s="11">
        <f t="shared" si="20"/>
        <v>140.31254238340622</v>
      </c>
      <c r="M177" s="11">
        <f>M164+M107+M54+M9</f>
        <v>482.52521524399288</v>
      </c>
      <c r="N177" s="11">
        <f t="shared" ref="N177:AC177" si="21">N9+N54+N107+N164</f>
        <v>37.4786704727127</v>
      </c>
      <c r="O177" s="11">
        <f t="shared" si="21"/>
        <v>71.819692825918892</v>
      </c>
      <c r="P177" s="11">
        <f t="shared" si="21"/>
        <v>47.838323916382286</v>
      </c>
      <c r="Q177" s="11">
        <f t="shared" si="21"/>
        <v>1.073514669244416</v>
      </c>
      <c r="R177" s="11">
        <f t="shared" si="21"/>
        <v>486.91130882379923</v>
      </c>
      <c r="S177" s="11">
        <f t="shared" si="21"/>
        <v>1293.3787662724626</v>
      </c>
      <c r="T177" s="11">
        <f t="shared" si="21"/>
        <v>1.712133E-3</v>
      </c>
      <c r="U177" s="11">
        <f t="shared" si="21"/>
        <v>22.749306189559512</v>
      </c>
      <c r="V177" s="11">
        <f t="shared" si="21"/>
        <v>2.5083259977029497</v>
      </c>
      <c r="W177" s="11">
        <f t="shared" si="21"/>
        <v>0.225081</v>
      </c>
      <c r="X177" s="11">
        <f t="shared" si="21"/>
        <v>2.5289999999999998E-6</v>
      </c>
      <c r="Y177" s="11">
        <f t="shared" si="21"/>
        <v>8.0530882970345996E-2</v>
      </c>
      <c r="Z177" s="11">
        <f t="shared" si="21"/>
        <v>1.686E-6</v>
      </c>
      <c r="AA177" s="11">
        <f t="shared" si="21"/>
        <v>2.2724526112281001</v>
      </c>
      <c r="AB177" s="11">
        <f t="shared" si="21"/>
        <v>278.66409622532098</v>
      </c>
      <c r="AC177" s="11">
        <f t="shared" si="21"/>
        <v>569873.71022953361</v>
      </c>
      <c r="AD177" s="85"/>
      <c r="AE177" s="91"/>
      <c r="AF177" s="63">
        <f>AF164+AF107+AF54+AF9</f>
        <v>70.732504060913016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X178"/>
      <c r="Z178" s="73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5697.0198794351245</v>
      </c>
      <c r="C179" s="142">
        <v>1.0983969831182814</v>
      </c>
      <c r="D179" s="142">
        <v>41.377605671240318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X179"/>
      <c r="Z179" s="73"/>
      <c r="AB179" s="37"/>
      <c r="AC179" s="14">
        <f>SUM(B179:AB179)</f>
        <v>5739.4958820894835</v>
      </c>
      <c r="AD179" s="85"/>
      <c r="AE179" s="91"/>
      <c r="AF179" s="67">
        <f>AF180</f>
        <v>8.922303969227216E-2</v>
      </c>
    </row>
    <row r="180" spans="1:32" x14ac:dyDescent="0.3">
      <c r="A180" s="38" t="s">
        <v>26</v>
      </c>
      <c r="B180" s="19">
        <v>6304.4052240206147</v>
      </c>
      <c r="C180" s="20">
        <v>1.2155024062274318</v>
      </c>
      <c r="D180" s="20">
        <v>46.015448235752778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X180"/>
      <c r="Z180" s="73"/>
      <c r="AB180" s="17"/>
      <c r="AC180" s="147">
        <f>SUM(B180:AB180)</f>
        <v>6351.6361746625953</v>
      </c>
      <c r="AD180" s="85"/>
      <c r="AE180" s="91"/>
      <c r="AF180" s="56">
        <v>8.922303969227216E-2</v>
      </c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X181"/>
      <c r="Z181" s="73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X182"/>
      <c r="Z182" s="73"/>
      <c r="AB182" s="46"/>
      <c r="AC182" s="11">
        <f>SUM(B182:AB182)</f>
        <v>0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  <c r="X187"/>
      <c r="Z187" s="73"/>
    </row>
    <row r="188" spans="1:32" x14ac:dyDescent="0.3">
      <c r="A188" s="47"/>
      <c r="X188"/>
      <c r="Z188" s="73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0866141732283472" right="0.70866141732283472" top="0.74803149606299213" bottom="0.74803149606299213" header="0.31496062992125984" footer="0.31496062992125984"/>
  <pageSetup scale="58" fitToWidth="2" fitToHeight="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88"/>
  <sheetViews>
    <sheetView zoomScaleNormal="100" workbookViewId="0">
      <pane xSplit="1" ySplit="7" topLeftCell="B8" activePane="bottomRight" state="frozen"/>
      <selection activeCell="E11" sqref="E11"/>
      <selection pane="topRight" activeCell="E11" sqref="E11"/>
      <selection pane="bottomLeft" activeCell="E11" sqref="E11"/>
      <selection pane="bottomRight" activeCell="K20" sqref="K20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4.33203125" style="73" bestFit="1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1992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29.2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333049.71174191189</v>
      </c>
      <c r="C8" s="11">
        <f t="shared" si="0"/>
        <v>117998.46148520915</v>
      </c>
      <c r="D8" s="11">
        <f t="shared" si="0"/>
        <v>27988.131341351538</v>
      </c>
      <c r="E8" s="11">
        <f t="shared" si="0"/>
        <v>566.39231999999993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223.83410399999997</v>
      </c>
      <c r="V8" s="11">
        <f t="shared" si="0"/>
        <v>59.724965250000004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43.436972299999994</v>
      </c>
      <c r="AC8" s="11">
        <f>SUM(B8:AB8)</f>
        <v>479929.69293002255</v>
      </c>
      <c r="AD8" s="12">
        <f>AC9+AC54+AC108+AC149+AC164</f>
        <v>478689.27991347387</v>
      </c>
      <c r="AE8" s="77"/>
      <c r="AF8" s="12">
        <f>AF9+AF54+AF107+AF164</f>
        <v>80.716853793523711</v>
      </c>
    </row>
    <row r="9" spans="1:32" x14ac:dyDescent="0.3">
      <c r="A9" s="103" t="s">
        <v>82</v>
      </c>
      <c r="B9" s="69">
        <f>B10+B39</f>
        <v>299915.89325094799</v>
      </c>
      <c r="C9" s="69">
        <f>C10+C39</f>
        <v>16005.650553705171</v>
      </c>
      <c r="D9" s="69">
        <f>D10+D39</f>
        <v>3049.5396740689284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318971.08347872208</v>
      </c>
      <c r="AD9" s="85"/>
      <c r="AE9" s="91"/>
      <c r="AF9" s="151">
        <f>AF10+AF39</f>
        <v>76.234204047965889</v>
      </c>
    </row>
    <row r="10" spans="1:32" x14ac:dyDescent="0.3">
      <c r="A10" s="96" t="s">
        <v>43</v>
      </c>
      <c r="B10" s="129">
        <f>B11+B15+B29+B35</f>
        <v>289066.7710647668</v>
      </c>
      <c r="C10" s="129">
        <f>C11+C15+C29+C35</f>
        <v>3078.4579971273224</v>
      </c>
      <c r="D10" s="129">
        <f>D11+D15+D29+D35</f>
        <v>3040.0440373248275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295185.2730992189</v>
      </c>
      <c r="AD10" s="85"/>
      <c r="AE10" s="91"/>
      <c r="AF10" s="129">
        <f>AF11+AF15+AF29+AF35</f>
        <v>74.295796502382885</v>
      </c>
    </row>
    <row r="11" spans="1:32" x14ac:dyDescent="0.3">
      <c r="A11" s="97" t="s">
        <v>44</v>
      </c>
      <c r="B11" s="129">
        <f>B12+B13+B14</f>
        <v>109466.47539815395</v>
      </c>
      <c r="C11" s="129">
        <f>C12+C13+C14</f>
        <v>92.136127989578199</v>
      </c>
      <c r="D11" s="129">
        <f>D12+D13+D14</f>
        <v>188.29026357616246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109746.90178971969</v>
      </c>
      <c r="AD11" s="85"/>
      <c r="AE11" s="91"/>
      <c r="AF11" s="129">
        <f>SUM(AF12:AF14)</f>
        <v>13.607884463550159</v>
      </c>
    </row>
    <row r="12" spans="1:32" x14ac:dyDescent="0.3">
      <c r="A12" s="98" t="s">
        <v>45</v>
      </c>
      <c r="B12" s="115">
        <v>71170.899122658288</v>
      </c>
      <c r="C12" s="115">
        <v>62.725316201591319</v>
      </c>
      <c r="D12" s="115">
        <v>141.21884357616247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71374.843282436035</v>
      </c>
      <c r="AD12" s="85"/>
      <c r="AE12" s="91"/>
      <c r="AF12" s="55">
        <v>11.616928656470327</v>
      </c>
    </row>
    <row r="13" spans="1:32" x14ac:dyDescent="0.3">
      <c r="A13" s="98" t="s">
        <v>46</v>
      </c>
      <c r="B13" s="116">
        <v>9276.2495020121278</v>
      </c>
      <c r="C13" s="116">
        <v>8.6232159970970912</v>
      </c>
      <c r="D13" s="116">
        <v>15.373338997252603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9300.2460570064777</v>
      </c>
      <c r="AD13" s="85"/>
      <c r="AE13" s="91"/>
      <c r="AF13" s="56">
        <v>1.6412722024114272</v>
      </c>
    </row>
    <row r="14" spans="1:32" ht="21.6" x14ac:dyDescent="0.3">
      <c r="A14" s="98" t="s">
        <v>47</v>
      </c>
      <c r="B14" s="116">
        <v>29019.326773483539</v>
      </c>
      <c r="C14" s="116">
        <v>20.787595790889789</v>
      </c>
      <c r="D14" s="116">
        <v>31.698081002747394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29071.812450277179</v>
      </c>
      <c r="AD14" s="85"/>
      <c r="AE14" s="91"/>
      <c r="AF14" s="56">
        <v>0.34968360466840509</v>
      </c>
    </row>
    <row r="15" spans="1:32" x14ac:dyDescent="0.3">
      <c r="A15" s="97" t="s">
        <v>48</v>
      </c>
      <c r="B15" s="129">
        <f>SUM(B16:B28)</f>
        <v>50462.948245555002</v>
      </c>
      <c r="C15" s="129">
        <f>SUM(C16:C28)</f>
        <v>104.73793932000001</v>
      </c>
      <c r="D15" s="129">
        <f>SUM(D16:D28)</f>
        <v>144.31768613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50712.003871004999</v>
      </c>
      <c r="AD15" s="85"/>
      <c r="AE15" s="91"/>
      <c r="AF15" s="129">
        <f>SUM(AF16:AF28)</f>
        <v>1.9622435008023471</v>
      </c>
    </row>
    <row r="16" spans="1:32" x14ac:dyDescent="0.3">
      <c r="A16" s="98" t="s">
        <v>49</v>
      </c>
      <c r="B16" s="115">
        <v>3944.4507787749994</v>
      </c>
      <c r="C16" s="115">
        <v>2.5892019999999998</v>
      </c>
      <c r="D16" s="115">
        <v>3.63091075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3950.6708915249997</v>
      </c>
      <c r="AD16" s="85"/>
      <c r="AE16" s="91"/>
      <c r="AF16" s="56">
        <v>6.8583508348046829E-2</v>
      </c>
    </row>
    <row r="17" spans="1:32" x14ac:dyDescent="0.3">
      <c r="A17" s="98" t="s">
        <v>50</v>
      </c>
      <c r="B17" s="116">
        <v>2052.7976286799994</v>
      </c>
      <c r="C17" s="116">
        <v>1.426544</v>
      </c>
      <c r="D17" s="116">
        <v>2.0893924999999998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2056.3135651799994</v>
      </c>
      <c r="AD17" s="85"/>
      <c r="AE17" s="91"/>
      <c r="AF17" s="56">
        <v>2.8613602086335607E-2</v>
      </c>
    </row>
    <row r="18" spans="1:32" x14ac:dyDescent="0.3">
      <c r="A18" s="98" t="s">
        <v>51</v>
      </c>
      <c r="B18" s="116">
        <v>17061.247913589999</v>
      </c>
      <c r="C18" s="116">
        <v>10.771376</v>
      </c>
      <c r="D18" s="116">
        <v>14.543544499999999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17086.56283409</v>
      </c>
      <c r="AD18" s="85"/>
      <c r="AE18" s="91"/>
      <c r="AF18" s="56">
        <v>0.38968908619526127</v>
      </c>
    </row>
    <row r="19" spans="1:32" x14ac:dyDescent="0.3">
      <c r="A19" s="98" t="s">
        <v>52</v>
      </c>
      <c r="B19" s="116">
        <v>2625.4076602099994</v>
      </c>
      <c r="C19" s="116">
        <v>2.1528640000000001</v>
      </c>
      <c r="D19" s="116">
        <v>3.5539945000000004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2631.1145187099996</v>
      </c>
      <c r="AD19" s="85"/>
      <c r="AE19" s="91"/>
      <c r="AF19" s="56">
        <v>6.9160285856328843E-2</v>
      </c>
    </row>
    <row r="20" spans="1:32" x14ac:dyDescent="0.3">
      <c r="A20" s="98" t="s">
        <v>53</v>
      </c>
      <c r="B20" s="116">
        <v>4452.5134005899999</v>
      </c>
      <c r="C20" s="116">
        <v>4.4744280000000005</v>
      </c>
      <c r="D20" s="116">
        <v>8.2651379999999985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4465.2529665900001</v>
      </c>
      <c r="AD20" s="85"/>
      <c r="AE20" s="91"/>
      <c r="AF20" s="56">
        <v>0.20186675682616706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169.67019678</v>
      </c>
      <c r="C22" s="116">
        <v>9.4163999999999998E-2</v>
      </c>
      <c r="D22" s="116">
        <v>0.1140825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169.87844328</v>
      </c>
      <c r="AD22" s="85"/>
      <c r="AE22" s="91"/>
      <c r="AF22" s="56">
        <v>4.7008619010346594E-4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7254.8933420499998</v>
      </c>
      <c r="C24" s="116">
        <v>7.2291799999999995</v>
      </c>
      <c r="D24" s="116">
        <v>13.330215500000001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7275.4527375500002</v>
      </c>
      <c r="AD24" s="85"/>
      <c r="AE24" s="91"/>
      <c r="AF24" s="56">
        <v>0.21366322235635754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376.41992858999998</v>
      </c>
      <c r="C26" s="116">
        <v>0.43402799999999997</v>
      </c>
      <c r="D26" s="116">
        <v>0.82155299999999987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377.67550958999999</v>
      </c>
      <c r="AD26" s="85"/>
      <c r="AE26" s="91"/>
      <c r="AF26" s="56">
        <v>1.6679887254863915E-3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12525.54739629</v>
      </c>
      <c r="C28" s="116">
        <v>75.566153320000012</v>
      </c>
      <c r="D28" s="116">
        <v>97.968854879999995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12699.08240449</v>
      </c>
      <c r="AD28" s="85"/>
      <c r="AE28" s="91"/>
      <c r="AF28" s="56">
        <v>0.98852896421826009</v>
      </c>
    </row>
    <row r="29" spans="1:32" x14ac:dyDescent="0.3">
      <c r="A29" s="97" t="s">
        <v>62</v>
      </c>
      <c r="B29" s="129">
        <f>SUM(B30:B34)</f>
        <v>98415.052493627838</v>
      </c>
      <c r="C29" s="129">
        <f>SUM(C30:C34)</f>
        <v>373.31866821774395</v>
      </c>
      <c r="D29" s="129">
        <f>SUM(D30:D34)</f>
        <v>2374.0466641786652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101162.41782602423</v>
      </c>
      <c r="AD29" s="85"/>
      <c r="AE29" s="91"/>
      <c r="AF29" s="129">
        <f>SUM(AF30:AF34)</f>
        <v>23.427370738431989</v>
      </c>
    </row>
    <row r="30" spans="1:32" x14ac:dyDescent="0.3">
      <c r="A30" s="98" t="s">
        <v>63</v>
      </c>
      <c r="B30" s="116">
        <v>4084.8454326758497</v>
      </c>
      <c r="C30" s="95">
        <v>0.78758460501449257</v>
      </c>
      <c r="D30" s="116">
        <v>29.815702904120069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4115.4487201849843</v>
      </c>
      <c r="AD30" s="85"/>
      <c r="AE30" s="91"/>
      <c r="AF30" s="56">
        <v>5.7865762415089277E-2</v>
      </c>
    </row>
    <row r="31" spans="1:32" x14ac:dyDescent="0.3">
      <c r="A31" s="98" t="s">
        <v>64</v>
      </c>
      <c r="B31" s="116">
        <v>91445.578253221989</v>
      </c>
      <c r="C31" s="116">
        <v>366.60781381272943</v>
      </c>
      <c r="D31" s="116">
        <v>2164.8361902745451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93977.022257309261</v>
      </c>
      <c r="AD31" s="85"/>
      <c r="AE31" s="91"/>
      <c r="AF31" s="56">
        <v>23.248962894681789</v>
      </c>
    </row>
    <row r="32" spans="1:32" x14ac:dyDescent="0.3">
      <c r="A32" s="98" t="s">
        <v>65</v>
      </c>
      <c r="B32" s="116">
        <v>1638.3409665300003</v>
      </c>
      <c r="C32" s="116">
        <v>2.6132218000000003</v>
      </c>
      <c r="D32" s="116">
        <v>170.444131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1811.3983193300003</v>
      </c>
      <c r="AD32" s="85"/>
      <c r="AE32" s="91"/>
      <c r="AF32" s="56">
        <v>3.8632169848160799E-2</v>
      </c>
    </row>
    <row r="33" spans="1:32" x14ac:dyDescent="0.3">
      <c r="A33" s="98" t="s">
        <v>66</v>
      </c>
      <c r="B33" s="116">
        <v>1246.2878412</v>
      </c>
      <c r="C33" s="116">
        <v>3.3100480000000001</v>
      </c>
      <c r="D33" s="116">
        <v>8.9506399999999999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1258.5485292000001</v>
      </c>
      <c r="AD33" s="85"/>
      <c r="AE33" s="91"/>
      <c r="AF33" s="56">
        <v>8.1909911486949705E-2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30722.29492742999</v>
      </c>
      <c r="C35" s="129">
        <f>SUM(C36:C38)</f>
        <v>2508.2652616000005</v>
      </c>
      <c r="D35" s="129">
        <f>SUM(D36:D38)</f>
        <v>333.38942344000009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33563.949612469987</v>
      </c>
      <c r="AD35" s="85"/>
      <c r="AE35" s="91"/>
      <c r="AF35" s="129">
        <f>SUM(AF36:AF38)</f>
        <v>35.298297799598387</v>
      </c>
    </row>
    <row r="36" spans="1:32" x14ac:dyDescent="0.3">
      <c r="A36" s="98" t="s">
        <v>69</v>
      </c>
      <c r="B36" s="116">
        <v>5564.1496421299998</v>
      </c>
      <c r="C36" s="116">
        <v>15.715280000000002</v>
      </c>
      <c r="D36" s="116">
        <v>6.5917159999999999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5586.4566381300001</v>
      </c>
      <c r="AD36" s="85"/>
      <c r="AE36" s="91"/>
      <c r="AF36" s="56">
        <v>2.2324185095921765</v>
      </c>
    </row>
    <row r="37" spans="1:32" x14ac:dyDescent="0.3">
      <c r="A37" s="98" t="s">
        <v>70</v>
      </c>
      <c r="B37" s="116">
        <v>20013.07113253999</v>
      </c>
      <c r="C37" s="116">
        <v>2472.8755016000005</v>
      </c>
      <c r="D37" s="116">
        <v>315.68106344000006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22801.627697579988</v>
      </c>
      <c r="AD37" s="85"/>
      <c r="AE37" s="91"/>
      <c r="AF37" s="56">
        <v>32.990958429052206</v>
      </c>
    </row>
    <row r="38" spans="1:32" x14ac:dyDescent="0.3">
      <c r="A38" s="98" t="s">
        <v>71</v>
      </c>
      <c r="B38" s="116">
        <v>5145.0741527599994</v>
      </c>
      <c r="C38" s="116">
        <v>19.674480000000003</v>
      </c>
      <c r="D38" s="116">
        <v>11.116643999999997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5175.8652767599988</v>
      </c>
      <c r="AD38" s="85"/>
      <c r="AE38" s="91"/>
      <c r="AF38" s="56">
        <v>7.492086095400001E-2</v>
      </c>
    </row>
    <row r="39" spans="1:32" ht="21.6" x14ac:dyDescent="0.3">
      <c r="A39" s="99" t="s">
        <v>72</v>
      </c>
      <c r="B39" s="129">
        <f>B40+B45</f>
        <v>10849.12218618121</v>
      </c>
      <c r="C39" s="129">
        <f>C40+C45</f>
        <v>12927.192556577847</v>
      </c>
      <c r="D39" s="129">
        <f>D40+D45</f>
        <v>9.4956367441009597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23785.81037950316</v>
      </c>
      <c r="AD39" s="85"/>
      <c r="AE39" s="91"/>
      <c r="AF39" s="129">
        <f>AF40+AF45</f>
        <v>1.9384075455829983</v>
      </c>
    </row>
    <row r="40" spans="1:32" x14ac:dyDescent="0.3">
      <c r="A40" s="97" t="s">
        <v>73</v>
      </c>
      <c r="B40" s="129">
        <f>B41+B44</f>
        <v>59.354622480000003</v>
      </c>
      <c r="C40" s="129">
        <f>C41+C44</f>
        <v>2087.6773343999998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2147.0319568800001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59.354622480000003</v>
      </c>
      <c r="C41" s="114">
        <v>2087.6773343999998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2147.0319568800001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56.526649200000001</v>
      </c>
      <c r="C42" s="116">
        <v>2002.4888309999997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2059.0154801999997</v>
      </c>
      <c r="AD42" s="85"/>
      <c r="AE42" s="91"/>
      <c r="AF42" s="56"/>
    </row>
    <row r="43" spans="1:32" x14ac:dyDescent="0.3">
      <c r="A43" s="101" t="s">
        <v>76</v>
      </c>
      <c r="B43" s="116">
        <v>2.8279732800000001</v>
      </c>
      <c r="C43" s="116">
        <v>85.188503400000002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88.016476679999997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10789.767563701211</v>
      </c>
      <c r="C45" s="129">
        <f t="shared" ref="C45:D45" si="2">C46+C50</f>
        <v>10839.515222177848</v>
      </c>
      <c r="D45" s="129">
        <f t="shared" si="2"/>
        <v>9.4956367441009597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21638.77842262316</v>
      </c>
      <c r="AD45" s="85"/>
      <c r="AE45" s="91"/>
      <c r="AF45" s="53">
        <f>SUM(AF46:AF53)</f>
        <v>1.9384075455829983</v>
      </c>
    </row>
    <row r="46" spans="1:32" x14ac:dyDescent="0.3">
      <c r="A46" s="98" t="s">
        <v>79</v>
      </c>
      <c r="B46" s="116">
        <v>9176.5241951502649</v>
      </c>
      <c r="C46" s="116">
        <v>8529.1596201877783</v>
      </c>
      <c r="D46" s="116">
        <v>9.4578230627051383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17715.14163840075</v>
      </c>
      <c r="AD46" s="85"/>
      <c r="AE46" s="91"/>
      <c r="AF46" s="56"/>
    </row>
    <row r="47" spans="1:32" x14ac:dyDescent="0.3">
      <c r="A47" s="239" t="s">
        <v>206</v>
      </c>
      <c r="B47" s="119">
        <v>6103.6657868541424</v>
      </c>
      <c r="C47" s="119">
        <v>5936.1342316760565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12039.800018530199</v>
      </c>
      <c r="AD47" s="85"/>
      <c r="AE47" s="91"/>
      <c r="AF47" s="64"/>
    </row>
    <row r="48" spans="1:32" x14ac:dyDescent="0.3">
      <c r="A48" s="239" t="s">
        <v>207</v>
      </c>
      <c r="B48" s="119">
        <v>3030.3352834676698</v>
      </c>
      <c r="C48" s="119">
        <v>2534.6376541585478</v>
      </c>
      <c r="D48" s="119">
        <v>9.4578230627051383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5574.4307606889224</v>
      </c>
      <c r="AD48" s="85"/>
      <c r="AE48" s="91"/>
      <c r="AF48" s="64">
        <v>1.9384075455829983</v>
      </c>
    </row>
    <row r="49" spans="1:32" x14ac:dyDescent="0.3">
      <c r="A49" s="239" t="s">
        <v>208</v>
      </c>
      <c r="B49" s="119">
        <v>42.523124828453248</v>
      </c>
      <c r="C49" s="119">
        <v>58.38773435317286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100.91085918162611</v>
      </c>
      <c r="AD49" s="85"/>
      <c r="AE49" s="91"/>
      <c r="AF49" s="64"/>
    </row>
    <row r="50" spans="1:32" x14ac:dyDescent="0.3">
      <c r="A50" s="102" t="s">
        <v>80</v>
      </c>
      <c r="B50" s="117">
        <v>1613.2433685509454</v>
      </c>
      <c r="C50" s="117">
        <v>2310.3556019900707</v>
      </c>
      <c r="D50" s="117">
        <v>3.7813681395820802E-2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3923.6367842224117</v>
      </c>
      <c r="AD50" s="85"/>
      <c r="AE50" s="91"/>
      <c r="AF50" s="64"/>
    </row>
    <row r="51" spans="1:32" x14ac:dyDescent="0.3">
      <c r="A51" s="239" t="s">
        <v>209</v>
      </c>
      <c r="B51" s="119">
        <v>1556.186650802144</v>
      </c>
      <c r="C51" s="119">
        <v>988.26823464212487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2544.4548854442687</v>
      </c>
      <c r="AD51" s="85"/>
      <c r="AE51" s="91"/>
      <c r="AF51" s="65"/>
    </row>
    <row r="52" spans="1:32" x14ac:dyDescent="0.3">
      <c r="A52" s="239" t="s">
        <v>210</v>
      </c>
      <c r="B52" s="119">
        <v>55.181810690003552</v>
      </c>
      <c r="C52" s="119">
        <v>1.0300371648067319</v>
      </c>
      <c r="D52" s="119">
        <v>3.7813681395820802E-2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56.249661536206105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1.8749070587978609</v>
      </c>
      <c r="C53" s="119">
        <v>1321.0573301831394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1322.9322372419372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30487.395869969387</v>
      </c>
      <c r="C54" s="69">
        <f>C55+C61+C72+C80+C85+C91+C98+C103</f>
        <v>277.78269522640005</v>
      </c>
      <c r="D54" s="69">
        <f>D55+D61+D72+D80+D85+D91+D98+D103</f>
        <v>617.14498500000002</v>
      </c>
      <c r="E54" s="144">
        <f t="shared" ref="E54:M54" si="4">E55+E61+E72+E80+E85+E91+E98+E103</f>
        <v>566.39231999999993</v>
      </c>
      <c r="F54" s="144">
        <f t="shared" si="4"/>
        <v>0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0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0</v>
      </c>
      <c r="U54" s="144">
        <f t="shared" si="5"/>
        <v>223.83410399999997</v>
      </c>
      <c r="V54" s="144">
        <f t="shared" si="5"/>
        <v>59.724965250000004</v>
      </c>
      <c r="W54" s="144">
        <f t="shared" si="5"/>
        <v>0</v>
      </c>
      <c r="X54" s="144">
        <f t="shared" ref="X54:AC54" si="6">X55+X61+X72+X80+X85+X91+X98+X103</f>
        <v>0</v>
      </c>
      <c r="Y54" s="144">
        <f t="shared" si="6"/>
        <v>0</v>
      </c>
      <c r="Z54" s="144">
        <f t="shared" si="6"/>
        <v>0</v>
      </c>
      <c r="AA54" s="144">
        <f t="shared" si="6"/>
        <v>0</v>
      </c>
      <c r="AB54" s="144">
        <f t="shared" si="6"/>
        <v>43.436972299999994</v>
      </c>
      <c r="AC54" s="171">
        <f t="shared" si="6"/>
        <v>32275.711911745791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14474.182226437037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14474.182226437037</v>
      </c>
      <c r="AD55" s="85"/>
      <c r="AE55" s="91"/>
      <c r="AF55" s="129"/>
    </row>
    <row r="56" spans="1:32" x14ac:dyDescent="0.3">
      <c r="A56" s="104" t="s">
        <v>84</v>
      </c>
      <c r="B56" s="116">
        <v>11424.578164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11424.578164</v>
      </c>
      <c r="AD56" s="85"/>
      <c r="AE56" s="91"/>
      <c r="AF56" s="56"/>
    </row>
    <row r="57" spans="1:32" x14ac:dyDescent="0.3">
      <c r="A57" s="105" t="s">
        <v>85</v>
      </c>
      <c r="B57" s="116">
        <v>2236.374212862986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2236.374212862986</v>
      </c>
      <c r="AD57" s="85"/>
      <c r="AE57" s="91"/>
      <c r="AF57" s="56"/>
    </row>
    <row r="58" spans="1:32" x14ac:dyDescent="0.3">
      <c r="A58" s="105" t="s">
        <v>86</v>
      </c>
      <c r="B58" s="116">
        <v>400.79646906146542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400.79646906146542</v>
      </c>
      <c r="AD58" s="85"/>
      <c r="AE58" s="91"/>
      <c r="AF58" s="56"/>
    </row>
    <row r="59" spans="1:32" x14ac:dyDescent="0.3">
      <c r="A59" s="105" t="s">
        <v>87</v>
      </c>
      <c r="B59" s="116">
        <v>412.43338051258456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412.43338051258456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5630.4528530600001</v>
      </c>
      <c r="C61" s="129">
        <f>SUM(C62:C71)</f>
        <v>277.78269522640005</v>
      </c>
      <c r="D61" s="129">
        <f>SUM(D62:D71)</f>
        <v>617.14498500000002</v>
      </c>
      <c r="E61" s="14">
        <f>SUM(E62:E71)</f>
        <v>566.39231999999993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7091.7728532864003</v>
      </c>
      <c r="AD61" s="85"/>
      <c r="AE61" s="91"/>
      <c r="AF61" s="129"/>
    </row>
    <row r="62" spans="1:32" x14ac:dyDescent="0.3">
      <c r="A62" s="104" t="s">
        <v>90</v>
      </c>
      <c r="B62" s="116">
        <v>3209.4668126400006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3209.4668126400006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435.97800000000001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435.97800000000001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181.16698499999998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181.16698499999998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95.946680000000015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95.946680000000015</v>
      </c>
      <c r="AD67" s="85"/>
      <c r="AE67" s="91"/>
      <c r="AF67" s="56"/>
    </row>
    <row r="68" spans="1:32" x14ac:dyDescent="0.3">
      <c r="A68" s="104" t="s">
        <v>96</v>
      </c>
      <c r="B68" s="116">
        <v>60.720000000000006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60.720000000000006</v>
      </c>
      <c r="AD68" s="85"/>
      <c r="AE68" s="91"/>
      <c r="AF68" s="56"/>
    </row>
    <row r="69" spans="1:32" x14ac:dyDescent="0.3">
      <c r="A69" s="105" t="s">
        <v>97</v>
      </c>
      <c r="B69" s="116">
        <v>2264.3193604200001</v>
      </c>
      <c r="C69" s="95">
        <v>277.78269522640005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2542.1020556464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566.39231999999993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566.39231999999993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10073.069810000001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223.83410399999997</v>
      </c>
      <c r="V72" s="60">
        <f>SUM(V73:V79)</f>
        <v>59.724965250000004</v>
      </c>
      <c r="W72" s="125"/>
      <c r="X72" s="125"/>
      <c r="Y72" s="125"/>
      <c r="Z72" s="125"/>
      <c r="AA72" s="125"/>
      <c r="AB72" s="125"/>
      <c r="AC72" s="14">
        <f>SUM(AC73:AC79)</f>
        <v>10356.62887925</v>
      </c>
      <c r="AD72" s="85"/>
      <c r="AE72" s="91"/>
      <c r="AF72" s="129"/>
    </row>
    <row r="73" spans="1:32" x14ac:dyDescent="0.3">
      <c r="A73" s="104" t="s">
        <v>101</v>
      </c>
      <c r="B73" s="221">
        <v>9651.0887400000011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9651.0887400000011</v>
      </c>
      <c r="AD73" s="85"/>
      <c r="AE73" s="91"/>
      <c r="AF73" s="56"/>
    </row>
    <row r="74" spans="1:32" x14ac:dyDescent="0.3">
      <c r="A74" s="104" t="s">
        <v>102</v>
      </c>
      <c r="B74" s="116">
        <v>252.6473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252.6473</v>
      </c>
      <c r="AD74" s="85"/>
      <c r="AE74" s="91"/>
      <c r="AF74" s="56"/>
    </row>
    <row r="75" spans="1:32" x14ac:dyDescent="0.3">
      <c r="A75" s="104" t="s">
        <v>103</v>
      </c>
      <c r="B75" s="116">
        <v>67.521600000000007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223.83410399999997</v>
      </c>
      <c r="V75" s="60">
        <v>59.724965250000004</v>
      </c>
      <c r="W75" s="60"/>
      <c r="X75" s="60"/>
      <c r="Y75" s="60"/>
      <c r="Z75" s="60"/>
      <c r="AA75" s="60"/>
      <c r="AB75" s="22"/>
      <c r="AC75" s="147">
        <f t="shared" si="8"/>
        <v>351.08066924999997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101.81216999999999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101.81216999999999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309.69098047234974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309.69098047234974</v>
      </c>
      <c r="AD80" s="85"/>
      <c r="AE80" s="91"/>
      <c r="AF80" s="70"/>
    </row>
    <row r="81" spans="1:32" x14ac:dyDescent="0.3">
      <c r="A81" s="104" t="s">
        <v>109</v>
      </c>
      <c r="B81" s="95">
        <v>257.67882559081966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257.67882559081966</v>
      </c>
      <c r="AD81" s="85"/>
      <c r="AE81" s="91"/>
      <c r="AF81" s="56"/>
    </row>
    <row r="82" spans="1:32" x14ac:dyDescent="0.3">
      <c r="A82" s="104" t="s">
        <v>110</v>
      </c>
      <c r="B82" s="119">
        <v>52.012154881530059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52.012154881530059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</v>
      </c>
      <c r="E85" s="166">
        <f t="shared" si="9"/>
        <v>0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0</v>
      </c>
      <c r="U85" s="166">
        <f t="shared" si="10"/>
        <v>0</v>
      </c>
      <c r="V85" s="166">
        <f t="shared" si="10"/>
        <v>0</v>
      </c>
      <c r="W85" s="166">
        <f t="shared" si="10"/>
        <v>0</v>
      </c>
      <c r="X85" s="166">
        <f t="shared" si="10"/>
        <v>0</v>
      </c>
      <c r="Y85" s="166">
        <f t="shared" si="10"/>
        <v>0</v>
      </c>
      <c r="Z85" s="167">
        <f t="shared" si="10"/>
        <v>0</v>
      </c>
      <c r="AA85" s="166">
        <f t="shared" si="10"/>
        <v>0</v>
      </c>
      <c r="AB85" s="164">
        <f t="shared" si="10"/>
        <v>0</v>
      </c>
      <c r="AC85" s="14">
        <f t="shared" si="10"/>
        <v>0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84"/>
      <c r="E86" s="132"/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3"/>
      <c r="V86" s="23"/>
      <c r="W86" s="23"/>
      <c r="X86" s="23"/>
      <c r="Y86" s="23"/>
      <c r="Z86" s="23"/>
      <c r="AA86" s="23"/>
      <c r="AB86" s="23"/>
      <c r="AC86" s="147">
        <f>SUM(B86:AB86)</f>
        <v>0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121"/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3"/>
      <c r="V87" s="23"/>
      <c r="W87" s="23"/>
      <c r="X87" s="23"/>
      <c r="Y87" s="23"/>
      <c r="Z87" s="23"/>
      <c r="AA87" s="23"/>
      <c r="AB87" s="23"/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/>
      <c r="V88" s="23"/>
      <c r="W88" s="23"/>
      <c r="X88" s="23"/>
      <c r="Y88" s="23"/>
      <c r="Z88" s="23"/>
      <c r="AA88" s="2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0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0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0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54">
        <f>SUM(B99:B104)</f>
        <v>0</v>
      </c>
      <c r="C98" s="54">
        <f t="shared" ref="C98:L98" si="14">SUM(C99:C104)</f>
        <v>0</v>
      </c>
      <c r="D98" s="54">
        <f t="shared" si="14"/>
        <v>0</v>
      </c>
      <c r="E98" s="167">
        <f t="shared" si="14"/>
        <v>0</v>
      </c>
      <c r="F98" s="166">
        <f t="shared" si="14"/>
        <v>0</v>
      </c>
      <c r="G98" s="167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SUM(N99:N104)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7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7">
        <f t="shared" si="15"/>
        <v>0</v>
      </c>
      <c r="Z98" s="166">
        <f t="shared" si="15"/>
        <v>0</v>
      </c>
      <c r="AA98" s="166">
        <f t="shared" si="15"/>
        <v>0</v>
      </c>
      <c r="AB98" s="164">
        <f t="shared" si="15"/>
        <v>43.436972299999994</v>
      </c>
      <c r="AC98" s="14">
        <f t="shared" si="15"/>
        <v>43.436972299999994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43.436972299999994</v>
      </c>
      <c r="AC99" s="147">
        <f>SUM(B99:AB99)</f>
        <v>43.436972299999994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0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0</v>
      </c>
      <c r="AD103" s="85"/>
      <c r="AE103" s="91"/>
      <c r="AF103" s="71"/>
    </row>
    <row r="104" spans="1:32" x14ac:dyDescent="0.3">
      <c r="A104" s="104" t="s">
        <v>132</v>
      </c>
      <c r="B104" s="95">
        <v>0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0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2213.9930165486926</v>
      </c>
      <c r="C107" s="69">
        <f>C108+C130+C149+C161</f>
        <v>88280.117151878992</v>
      </c>
      <c r="D107" s="69">
        <f>D108+D130+D149+D161</f>
        <v>20525.251947306402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111019.36211573408</v>
      </c>
      <c r="AD107" s="85"/>
      <c r="AE107" s="91"/>
      <c r="AF107" s="69">
        <v>3.0270000000000001</v>
      </c>
    </row>
    <row r="108" spans="1:32" x14ac:dyDescent="0.3">
      <c r="A108" s="126" t="s">
        <v>136</v>
      </c>
      <c r="B108" s="135"/>
      <c r="C108" s="167">
        <f>C109+C119</f>
        <v>87490.935151878992</v>
      </c>
      <c r="D108" s="167">
        <f>D109+D119</f>
        <v>5363.4130087082176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92854.348160587208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73060.631287317941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73060.631287317941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68465.950965087977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68465.950965087977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971.4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971.4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1273.08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1273.08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1414.2300479999999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1414.2300479999999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611.61183999999992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611.61183999999992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324.35843422997743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324.35843422997743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14430.303864561056</v>
      </c>
      <c r="D119" s="211">
        <f>SUM(D120:D129)</f>
        <v>5363.4130087082176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19793.716873269273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8534.7525551441977</v>
      </c>
      <c r="D120" s="206">
        <v>4795.2038904343844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13329.956445578582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11.4</v>
      </c>
      <c r="D122" s="206">
        <v>24.2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35.6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14.6</v>
      </c>
      <c r="D123" s="206">
        <v>23.5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38.1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134.65881044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134.65881044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58.576030799999991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58.576030799999991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5014.863437451927</v>
      </c>
      <c r="D127" s="206">
        <v>352.9423856702885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5367.8058231222158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661.45303072493152</v>
      </c>
      <c r="D128" s="115">
        <v>167.56673260354498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829.01976332847653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0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0</v>
      </c>
      <c r="AD130" s="85"/>
      <c r="AE130" s="91"/>
      <c r="AF130" s="54"/>
    </row>
    <row r="131" spans="1:32" x14ac:dyDescent="0.3">
      <c r="A131" s="127" t="s">
        <v>159</v>
      </c>
      <c r="B131" s="193">
        <f>B132+B133</f>
        <v>0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0</v>
      </c>
      <c r="AD131" s="85"/>
      <c r="AE131" s="91"/>
      <c r="AF131" s="54"/>
    </row>
    <row r="132" spans="1:32" x14ac:dyDescent="0.3">
      <c r="A132" s="128" t="s">
        <v>160</v>
      </c>
      <c r="B132" s="193"/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0</v>
      </c>
      <c r="AD132" s="85"/>
      <c r="AE132" s="91"/>
      <c r="AF132" s="56"/>
    </row>
    <row r="133" spans="1:32" x14ac:dyDescent="0.3">
      <c r="A133" s="128" t="s">
        <v>161</v>
      </c>
      <c r="B133" s="193"/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0</v>
      </c>
      <c r="AD133" s="85"/>
      <c r="AE133" s="91"/>
      <c r="AF133" s="56"/>
    </row>
    <row r="134" spans="1:32" x14ac:dyDescent="0.3">
      <c r="A134" s="127" t="s">
        <v>162</v>
      </c>
      <c r="B134" s="193">
        <f>B135+B136</f>
        <v>0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0</v>
      </c>
      <c r="AD134" s="85"/>
      <c r="AE134" s="91"/>
      <c r="AF134" s="54"/>
    </row>
    <row r="135" spans="1:32" x14ac:dyDescent="0.3">
      <c r="A135" s="128" t="s">
        <v>163</v>
      </c>
      <c r="B135" s="193"/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0</v>
      </c>
      <c r="AD135" s="85"/>
      <c r="AE135" s="91"/>
      <c r="AF135" s="56"/>
    </row>
    <row r="136" spans="1:32" x14ac:dyDescent="0.3">
      <c r="A136" s="128" t="s">
        <v>164</v>
      </c>
      <c r="B136" s="193"/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0</v>
      </c>
      <c r="AD136" s="85"/>
      <c r="AE136" s="91"/>
      <c r="AF136" s="56"/>
    </row>
    <row r="137" spans="1:32" x14ac:dyDescent="0.3">
      <c r="A137" s="127" t="s">
        <v>165</v>
      </c>
      <c r="B137" s="193">
        <f>B138+B139</f>
        <v>0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0</v>
      </c>
      <c r="AD137" s="85"/>
      <c r="AE137" s="91"/>
      <c r="AF137" s="54"/>
    </row>
    <row r="138" spans="1:32" x14ac:dyDescent="0.3">
      <c r="A138" s="128" t="s">
        <v>166</v>
      </c>
      <c r="B138" s="193"/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0</v>
      </c>
      <c r="AD138" s="85"/>
      <c r="AE138" s="91"/>
      <c r="AF138" s="56"/>
    </row>
    <row r="139" spans="1:32" x14ac:dyDescent="0.3">
      <c r="A139" s="128" t="s">
        <v>167</v>
      </c>
      <c r="B139" s="193"/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0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0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0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/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0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973.58</v>
      </c>
      <c r="C149" s="199">
        <f>C150+C160</f>
        <v>789.18200000000002</v>
      </c>
      <c r="D149" s="200">
        <f>D150+D157+D158+D159+D160</f>
        <v>15161.838938598183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16924.600938598182</v>
      </c>
      <c r="AD149" s="85"/>
      <c r="AE149" s="91"/>
      <c r="AF149" s="54">
        <f>AF150+AF155+AF156+AF157+AF158+AF159+AF160</f>
        <v>3.0270000000000001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524.851</v>
      </c>
      <c r="D150" s="116">
        <f>SUM(D151:D154)</f>
        <v>159.23599999999999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684.08699999999999</v>
      </c>
      <c r="AD150" s="85"/>
      <c r="AE150" s="91"/>
      <c r="AF150" s="119">
        <f>SUM(AF151:AF153)</f>
        <v>3.0270000000000001</v>
      </c>
    </row>
    <row r="151" spans="1:32" ht="21.6" x14ac:dyDescent="0.3">
      <c r="A151" s="128" t="s">
        <v>179</v>
      </c>
      <c r="B151" s="116"/>
      <c r="C151" s="116">
        <v>0</v>
      </c>
      <c r="D151" s="116">
        <v>0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0</v>
      </c>
      <c r="AD151" s="85"/>
      <c r="AE151" s="91"/>
      <c r="AF151" s="124"/>
    </row>
    <row r="152" spans="1:32" ht="21.6" x14ac:dyDescent="0.3">
      <c r="A152" s="128" t="s">
        <v>180</v>
      </c>
      <c r="B152" s="116"/>
      <c r="C152" s="116">
        <v>524.851</v>
      </c>
      <c r="D152" s="116">
        <v>159.23599999999999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684.08699999999999</v>
      </c>
      <c r="AD152" s="85"/>
      <c r="AE152" s="91"/>
      <c r="AF152" s="124">
        <v>3.0270000000000001</v>
      </c>
    </row>
    <row r="153" spans="1:32" ht="21.6" x14ac:dyDescent="0.3">
      <c r="A153" s="128" t="s">
        <v>181</v>
      </c>
      <c r="B153" s="116"/>
      <c r="C153" s="116">
        <v>0</v>
      </c>
      <c r="D153" s="116">
        <v>0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0</v>
      </c>
      <c r="AD153" s="85"/>
      <c r="AE153" s="91"/>
      <c r="AF153" s="56"/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31.7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31.7</v>
      </c>
      <c r="AD155" s="85"/>
      <c r="AE155" s="91"/>
      <c r="AF155" s="56"/>
    </row>
    <row r="156" spans="1:32" x14ac:dyDescent="0.3">
      <c r="A156" s="127" t="s">
        <v>184</v>
      </c>
      <c r="B156" s="116">
        <v>941.88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941.88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9150.5130000000008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9150.5130000000008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4271.6980000000003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4271.6980000000003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1580.391938598181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1580.391938598181</v>
      </c>
      <c r="AD159" s="85"/>
      <c r="AE159" s="91"/>
      <c r="AF159" s="56"/>
    </row>
    <row r="160" spans="1:32" x14ac:dyDescent="0.3">
      <c r="A160" s="127" t="s">
        <v>188</v>
      </c>
      <c r="B160" s="123"/>
      <c r="C160" s="116">
        <v>264.33100000000002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264.33100000000002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1240.4130165486927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1240.4130165486927</v>
      </c>
      <c r="AD161" s="85"/>
      <c r="AE161" s="91"/>
      <c r="AF161" s="56"/>
    </row>
    <row r="162" spans="1:32" x14ac:dyDescent="0.3">
      <c r="A162" s="127" t="s">
        <v>190</v>
      </c>
      <c r="B162" s="116">
        <v>1240.4130165486927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1240.4130165486927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432.42960444584264</v>
      </c>
      <c r="C164" s="69">
        <f>C165+C169+C170+C173+C176</f>
        <v>13434.911084398589</v>
      </c>
      <c r="D164" s="69">
        <f>D165+D169+D170+D173+D176</f>
        <v>3796.1947349762086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17663.535423820642</v>
      </c>
      <c r="AD164" s="85"/>
      <c r="AE164" s="91"/>
      <c r="AF164" s="69">
        <f>AF165+AF169+AF170+AF173+AF176</f>
        <v>1.4556497455578241</v>
      </c>
    </row>
    <row r="165" spans="1:32" ht="26.25" customHeight="1" x14ac:dyDescent="0.3">
      <c r="A165" s="112" t="s">
        <v>193</v>
      </c>
      <c r="B165" s="121"/>
      <c r="C165" s="70">
        <f>C166+C167+C168</f>
        <v>1317.4415606026032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1317.4415606026032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405.12231454486971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405.12231454486971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145.52318424438826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145.52318424438826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766.79606181334532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766.79606181334532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0.85042759999999995</v>
      </c>
      <c r="D169" s="70">
        <v>0.60365170000000001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1.4540793000000001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432.42960444584264</v>
      </c>
      <c r="C170" s="70">
        <f>C171+C172</f>
        <v>861.64847500597011</v>
      </c>
      <c r="D170" s="70">
        <f>D171+D172</f>
        <v>188.18970814004018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1482.267787591853</v>
      </c>
      <c r="AD170" s="85"/>
      <c r="AE170" s="91"/>
      <c r="AF170" s="129">
        <f>AF171+AF172</f>
        <v>1.4556497455578241</v>
      </c>
    </row>
    <row r="171" spans="1:32" ht="21.6" x14ac:dyDescent="0.3">
      <c r="A171" s="128" t="s">
        <v>199</v>
      </c>
      <c r="B171" s="116">
        <v>0</v>
      </c>
      <c r="C171" s="95">
        <v>0</v>
      </c>
      <c r="D171" s="95"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0</v>
      </c>
      <c r="AD171" s="85"/>
      <c r="AE171" s="91"/>
      <c r="AF171" s="56"/>
    </row>
    <row r="172" spans="1:32" x14ac:dyDescent="0.3">
      <c r="A172" s="128" t="s">
        <v>200</v>
      </c>
      <c r="B172" s="116">
        <v>432.42960444584264</v>
      </c>
      <c r="C172" s="95">
        <v>861.64847500597011</v>
      </c>
      <c r="D172" s="95">
        <v>188.18970814004018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1482.267787591853</v>
      </c>
      <c r="AD172" s="85"/>
      <c r="AE172" s="91"/>
      <c r="AF172" s="56">
        <v>1.4556497455578241</v>
      </c>
    </row>
    <row r="173" spans="1:32" x14ac:dyDescent="0.3">
      <c r="A173" s="126" t="s">
        <v>201</v>
      </c>
      <c r="B173" s="121"/>
      <c r="C173" s="129">
        <f>SUM(C174:C175)</f>
        <v>11254.970621190016</v>
      </c>
      <c r="D173" s="129">
        <f>SUM(D174:D175)</f>
        <v>3607.4013751361686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14862.371996326185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4518.9250834805571</v>
      </c>
      <c r="D174" s="95">
        <v>3607.4013751361686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8126.3264586167261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6736.0455377094586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6736.0455377094586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333049.71174191189</v>
      </c>
      <c r="C177" s="11">
        <f t="shared" si="20"/>
        <v>117998.46148520915</v>
      </c>
      <c r="D177" s="11">
        <f t="shared" si="20"/>
        <v>27988.131341351538</v>
      </c>
      <c r="E177" s="11">
        <f t="shared" si="20"/>
        <v>566.39231999999993</v>
      </c>
      <c r="F177" s="11">
        <f t="shared" si="20"/>
        <v>0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0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0</v>
      </c>
      <c r="U177" s="11">
        <f t="shared" si="21"/>
        <v>223.83410399999997</v>
      </c>
      <c r="V177" s="11">
        <f t="shared" si="21"/>
        <v>59.724965250000004</v>
      </c>
      <c r="W177" s="11">
        <f t="shared" si="21"/>
        <v>0</v>
      </c>
      <c r="X177" s="11">
        <f t="shared" si="21"/>
        <v>0</v>
      </c>
      <c r="Y177" s="11">
        <f t="shared" si="21"/>
        <v>0</v>
      </c>
      <c r="Z177" s="11">
        <f t="shared" si="21"/>
        <v>0</v>
      </c>
      <c r="AA177" s="11">
        <f t="shared" si="21"/>
        <v>0</v>
      </c>
      <c r="AB177" s="11">
        <f t="shared" si="21"/>
        <v>43.436972299999994</v>
      </c>
      <c r="AC177" s="11">
        <f t="shared" si="21"/>
        <v>479929.6929300226</v>
      </c>
      <c r="AD177" s="85"/>
      <c r="AE177" s="91"/>
      <c r="AF177" s="63">
        <f>AF164+AF107+AF54+AF9</f>
        <v>80.716853793523711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2069.0659999999998</v>
      </c>
      <c r="C179" s="142">
        <v>0.39900000000000002</v>
      </c>
      <c r="D179" s="142">
        <v>15.102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2084.5669999999996</v>
      </c>
      <c r="AD179" s="85"/>
      <c r="AE179" s="91"/>
      <c r="AF179" s="67"/>
    </row>
    <row r="180" spans="1:32" x14ac:dyDescent="0.3">
      <c r="A180" s="38" t="s">
        <v>26</v>
      </c>
      <c r="B180" s="19">
        <v>2069.0659999999998</v>
      </c>
      <c r="C180" s="20">
        <v>0.39900000000000002</v>
      </c>
      <c r="D180" s="20">
        <v>15.102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2084.5669999999996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37725.686000000002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37725.686000000002</v>
      </c>
      <c r="AD182" s="81"/>
      <c r="AE182" s="73"/>
      <c r="AF182" s="68"/>
    </row>
    <row r="183" spans="1:32" x14ac:dyDescent="0.3">
      <c r="A183" s="47"/>
      <c r="V183" s="48"/>
      <c r="W183" s="49"/>
      <c r="X183"/>
      <c r="Y183" s="73"/>
    </row>
    <row r="184" spans="1:32" ht="15.6" x14ac:dyDescent="0.35">
      <c r="A184" s="50" t="s">
        <v>28</v>
      </c>
      <c r="B184" s="51" t="s">
        <v>29</v>
      </c>
      <c r="W184" s="52"/>
      <c r="X184"/>
      <c r="Y184" s="73"/>
    </row>
    <row r="185" spans="1:32" x14ac:dyDescent="0.3">
      <c r="A185" s="47"/>
      <c r="X185"/>
      <c r="Y185" s="73"/>
    </row>
    <row r="186" spans="1:32" x14ac:dyDescent="0.3">
      <c r="A186" s="47"/>
      <c r="X186"/>
      <c r="Y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G188"/>
  <sheetViews>
    <sheetView zoomScaleNormal="100" workbookViewId="0">
      <pane xSplit="1" ySplit="8" topLeftCell="B9" activePane="bottomRight" state="frozen"/>
      <selection activeCell="A23" sqref="A23"/>
      <selection pane="topRight" activeCell="A23" sqref="A23"/>
      <selection pane="bottomLeft" activeCell="A23" sqref="A23"/>
      <selection pane="bottomRight" activeCell="O26" sqref="O26"/>
    </sheetView>
  </sheetViews>
  <sheetFormatPr baseColWidth="10" defaultRowHeight="14.4" x14ac:dyDescent="0.3"/>
  <cols>
    <col min="1" max="1" width="46.33203125" customWidth="1"/>
    <col min="2" max="2" width="14.109375" customWidth="1"/>
    <col min="3" max="3" width="12.33203125" customWidth="1"/>
    <col min="4" max="4" width="12.6640625" customWidth="1"/>
    <col min="5" max="5" width="9.6640625" customWidth="1"/>
    <col min="6" max="6" width="10.109375" customWidth="1"/>
    <col min="7" max="7" width="11.33203125" customWidth="1"/>
    <col min="8" max="8" width="10.33203125" customWidth="1"/>
    <col min="9" max="9" width="7" customWidth="1"/>
    <col min="10" max="10" width="10.6640625" customWidth="1"/>
    <col min="11" max="11" width="11.33203125" customWidth="1"/>
    <col min="12" max="12" width="8" customWidth="1"/>
    <col min="13" max="13" width="7.6640625" customWidth="1"/>
    <col min="14" max="14" width="8.6640625" customWidth="1"/>
    <col min="15" max="15" width="8.33203125" customWidth="1"/>
    <col min="16" max="16" width="10.6640625" customWidth="1"/>
    <col min="17" max="17" width="9.33203125" customWidth="1"/>
    <col min="18" max="18" width="8.33203125" customWidth="1"/>
    <col min="19" max="19" width="9.33203125" customWidth="1"/>
    <col min="20" max="20" width="7.33203125" customWidth="1"/>
    <col min="21" max="21" width="9.6640625" customWidth="1"/>
    <col min="22" max="22" width="8.109375" customWidth="1"/>
    <col min="23" max="23" width="6.6640625" customWidth="1"/>
    <col min="24" max="24" width="7.109375" style="73" customWidth="1"/>
    <col min="25" max="25" width="14" customWidth="1"/>
    <col min="26" max="28" width="11.109375" customWidth="1"/>
    <col min="29" max="29" width="13.109375" customWidth="1"/>
    <col min="30" max="30" width="14.33203125" customWidth="1"/>
  </cols>
  <sheetData>
    <row r="1" spans="1:33" ht="53.25" customHeight="1" thickBot="1" x14ac:dyDescent="0.35">
      <c r="B1" s="152" t="s">
        <v>31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/>
      <c r="Y1" s="73"/>
      <c r="Z1" s="156"/>
    </row>
    <row r="2" spans="1:33" ht="21" customHeight="1" x14ac:dyDescent="0.45">
      <c r="A2" s="249" t="s">
        <v>0</v>
      </c>
      <c r="B2" s="157" t="s">
        <v>212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162"/>
      <c r="AF2" s="257" t="s">
        <v>1</v>
      </c>
    </row>
    <row r="3" spans="1:33" ht="21.6" thickBot="1" x14ac:dyDescent="0.45">
      <c r="A3" s="250"/>
      <c r="B3" s="160">
        <v>2019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162"/>
      <c r="AF3" s="258"/>
    </row>
    <row r="4" spans="1:33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162"/>
      <c r="AF4" s="258"/>
    </row>
    <row r="5" spans="1:33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162"/>
      <c r="AF5" s="258"/>
    </row>
    <row r="6" spans="1:33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162"/>
      <c r="AF6" s="259"/>
    </row>
    <row r="7" spans="1:33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162"/>
      <c r="AF7" s="82"/>
    </row>
    <row r="8" spans="1:33" ht="24.75" customHeight="1" thickBot="1" x14ac:dyDescent="0.4">
      <c r="A8" s="10" t="s">
        <v>24</v>
      </c>
      <c r="B8" s="11">
        <f t="shared" ref="B8:AB8" si="0">B9+B54+B107+B164</f>
        <v>295777.93600852013</v>
      </c>
      <c r="C8" s="11">
        <f t="shared" si="0"/>
        <v>175558.46817528585</v>
      </c>
      <c r="D8" s="11">
        <f t="shared" si="0"/>
        <v>41190.82232860809</v>
      </c>
      <c r="E8" s="11">
        <f t="shared" si="0"/>
        <v>1388.1053988159206</v>
      </c>
      <c r="F8" s="11">
        <f t="shared" si="0"/>
        <v>1848.0688989621485</v>
      </c>
      <c r="G8" s="11">
        <f t="shared" si="0"/>
        <v>3.1020668249999996</v>
      </c>
      <c r="H8" s="11">
        <f t="shared" si="0"/>
        <v>37.805667485632654</v>
      </c>
      <c r="I8" s="11">
        <f t="shared" si="0"/>
        <v>0.28009823545123325</v>
      </c>
      <c r="J8" s="11">
        <f t="shared" si="0"/>
        <v>7778.0048684895664</v>
      </c>
      <c r="K8" s="11">
        <f t="shared" si="0"/>
        <v>8349.3847164867911</v>
      </c>
      <c r="L8" s="11">
        <f t="shared" si="0"/>
        <v>149.39413152423649</v>
      </c>
      <c r="M8" s="11">
        <f t="shared" si="0"/>
        <v>407.73746969731883</v>
      </c>
      <c r="N8" s="11">
        <f t="shared" si="0"/>
        <v>44.179535197804192</v>
      </c>
      <c r="O8" s="11">
        <f t="shared" si="0"/>
        <v>68.946905112882135</v>
      </c>
      <c r="P8" s="11">
        <f t="shared" si="0"/>
        <v>58.366138606598504</v>
      </c>
      <c r="Q8" s="11">
        <f t="shared" si="0"/>
        <v>4.7354060824746389</v>
      </c>
      <c r="R8" s="11">
        <f t="shared" si="0"/>
        <v>412.78569503044037</v>
      </c>
      <c r="S8" s="11">
        <f t="shared" si="0"/>
        <v>1180.9104269852237</v>
      </c>
      <c r="T8" s="11">
        <f t="shared" si="0"/>
        <v>1.8690795598948033E-3</v>
      </c>
      <c r="U8" s="11">
        <f t="shared" si="0"/>
        <v>23.210733235630421</v>
      </c>
      <c r="V8" s="11">
        <f t="shared" si="0"/>
        <v>2.6295925551153623</v>
      </c>
      <c r="W8" s="11">
        <f t="shared" si="0"/>
        <v>0.24571356104968609</v>
      </c>
      <c r="X8" s="11">
        <f t="shared" si="0"/>
        <v>2.7608265286481589E-6</v>
      </c>
      <c r="Y8" s="11">
        <f t="shared" si="0"/>
        <v>8.7910030697203573E-2</v>
      </c>
      <c r="Z8" s="237">
        <f t="shared" si="0"/>
        <v>1.8405510190987724E-6</v>
      </c>
      <c r="AA8" s="11">
        <f t="shared" si="0"/>
        <v>2.4744518579856916</v>
      </c>
      <c r="AB8" s="11">
        <f t="shared" si="0"/>
        <v>400.91589105215155</v>
      </c>
      <c r="AC8" s="11">
        <f>SUM(B8:AB8)</f>
        <v>534688.60010192508</v>
      </c>
      <c r="AD8" s="12">
        <f>AC9+AC54+AC108+AC149+AC164</f>
        <v>736629.57274068287</v>
      </c>
      <c r="AF8" s="12">
        <f>AF9+AF54+AF107+AF164</f>
        <v>65.581718202473624</v>
      </c>
    </row>
    <row r="9" spans="1:33" x14ac:dyDescent="0.3">
      <c r="A9" s="103" t="s">
        <v>82</v>
      </c>
      <c r="B9" s="69">
        <f>B10+B39</f>
        <v>444504.90144997975</v>
      </c>
      <c r="C9" s="69">
        <f>C10+C39</f>
        <v>21170.542180366137</v>
      </c>
      <c r="D9" s="69">
        <f>D10+D39</f>
        <v>2216.9301088148522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467892.37373916077</v>
      </c>
      <c r="AD9" s="85"/>
      <c r="AE9" s="224"/>
      <c r="AF9" s="151">
        <f>AF10+AF39</f>
        <v>54.963710473361402</v>
      </c>
    </row>
    <row r="10" spans="1:33" x14ac:dyDescent="0.3">
      <c r="A10" s="96" t="s">
        <v>43</v>
      </c>
      <c r="B10" s="129">
        <f>B11+B15+B29+B35</f>
        <v>432110.27081762004</v>
      </c>
      <c r="C10" s="129">
        <f>C11+C15+C29+C35</f>
        <v>2821.7646022345089</v>
      </c>
      <c r="D10" s="129">
        <f>D11+D15+D29+D35</f>
        <v>2182.8959739164052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437114.93139377097</v>
      </c>
      <c r="AD10" s="85"/>
      <c r="AE10" s="224"/>
      <c r="AF10" s="129">
        <f>AF11+AF15+AF29+AF35</f>
        <v>48.860461976214346</v>
      </c>
      <c r="AG10" s="163"/>
    </row>
    <row r="11" spans="1:33" x14ac:dyDescent="0.3">
      <c r="A11" s="97" t="s">
        <v>44</v>
      </c>
      <c r="B11" s="129">
        <f>B12+B13+B14</f>
        <v>202816.91833668065</v>
      </c>
      <c r="C11" s="129">
        <f>C12+C13+C14</f>
        <v>173.96554506529375</v>
      </c>
      <c r="D11" s="129">
        <f>D12+D13+D14</f>
        <v>303.31678601951904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203294.20066776552</v>
      </c>
      <c r="AD11" s="85"/>
      <c r="AE11" s="224"/>
      <c r="AF11" s="129">
        <f>SUM(AF12:AF14)</f>
        <v>8.0399505614088298</v>
      </c>
    </row>
    <row r="12" spans="1:33" ht="15" customHeight="1" x14ac:dyDescent="0.3">
      <c r="A12" s="128" t="s">
        <v>45</v>
      </c>
      <c r="B12" s="115">
        <v>170956.11994483662</v>
      </c>
      <c r="C12" s="115">
        <v>157.23578729316549</v>
      </c>
      <c r="D12" s="115">
        <v>284.03070697350779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22"/>
      <c r="AC12" s="147">
        <f>SUM(B12:AB12)</f>
        <v>171397.38643910331</v>
      </c>
      <c r="AD12" s="85"/>
      <c r="AE12" s="224"/>
      <c r="AF12" s="55">
        <v>7.2804047477864939</v>
      </c>
    </row>
    <row r="13" spans="1:33" x14ac:dyDescent="0.3">
      <c r="A13" s="98" t="s">
        <v>46</v>
      </c>
      <c r="B13" s="116">
        <v>10238.677967658909</v>
      </c>
      <c r="C13" s="116">
        <v>6.4986508891729606</v>
      </c>
      <c r="D13" s="116">
        <v>8.8334852113784788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22"/>
      <c r="AC13" s="147">
        <f>SUM(B13:AB13)</f>
        <v>10254.01010375946</v>
      </c>
      <c r="AD13" s="85"/>
      <c r="AE13" s="224"/>
      <c r="AF13" s="56">
        <v>0.68329411447496269</v>
      </c>
    </row>
    <row r="14" spans="1:33" ht="21.6" x14ac:dyDescent="0.3">
      <c r="A14" s="98" t="s">
        <v>47</v>
      </c>
      <c r="B14" s="116">
        <v>21622.12042418513</v>
      </c>
      <c r="C14" s="116">
        <v>10.231106882955309</v>
      </c>
      <c r="D14" s="116">
        <v>10.452593834632733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22"/>
      <c r="AC14" s="147">
        <f>SUM(B14:AB14)</f>
        <v>21642.804124902719</v>
      </c>
      <c r="AD14" s="85"/>
      <c r="AE14" s="224"/>
      <c r="AF14" s="56">
        <v>7.6251699147372773E-2</v>
      </c>
    </row>
    <row r="15" spans="1:33" x14ac:dyDescent="0.3">
      <c r="A15" s="97" t="s">
        <v>48</v>
      </c>
      <c r="B15" s="129">
        <f>SUM(B16:B28)</f>
        <v>51303.053529089724</v>
      </c>
      <c r="C15" s="129">
        <f>SUM(C16:C28)</f>
        <v>77.696699796160644</v>
      </c>
      <c r="D15" s="129">
        <f>SUM(D16:D28)</f>
        <v>106.53070687696027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51487.280935762836</v>
      </c>
      <c r="AD15" s="85"/>
      <c r="AE15" s="224"/>
      <c r="AF15" s="129">
        <f>SUM(AF16:AF28)</f>
        <v>0.66299725375909035</v>
      </c>
    </row>
    <row r="16" spans="1:33" x14ac:dyDescent="0.3">
      <c r="A16" s="98" t="s">
        <v>49</v>
      </c>
      <c r="B16" s="115">
        <v>5689.0289718799995</v>
      </c>
      <c r="C16" s="115">
        <v>2.8274959999999996</v>
      </c>
      <c r="D16" s="115">
        <v>2.7938419999999997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22"/>
      <c r="AC16" s="147">
        <f t="shared" ref="AC16:AC28" si="1">SUM(B16:AB16)</f>
        <v>5694.6503098799994</v>
      </c>
      <c r="AD16" s="85"/>
      <c r="AE16" s="224"/>
      <c r="AF16" s="56">
        <v>1.9361058016502425E-2</v>
      </c>
    </row>
    <row r="17" spans="1:32" x14ac:dyDescent="0.3">
      <c r="A17" s="98" t="s">
        <v>50</v>
      </c>
      <c r="B17" s="116">
        <v>1854.6033204300002</v>
      </c>
      <c r="C17" s="116">
        <v>1.293936</v>
      </c>
      <c r="D17" s="116">
        <v>1.9199250000000001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22"/>
      <c r="AC17" s="147">
        <f t="shared" si="1"/>
        <v>1857.8171814300001</v>
      </c>
      <c r="AD17" s="85"/>
      <c r="AE17" s="224"/>
      <c r="AF17" s="56">
        <v>1.3358032907913561E-2</v>
      </c>
    </row>
    <row r="18" spans="1:32" x14ac:dyDescent="0.3">
      <c r="A18" s="98" t="s">
        <v>51</v>
      </c>
      <c r="B18" s="116">
        <v>7673.1964344999997</v>
      </c>
      <c r="C18" s="116">
        <v>4.0574799999999991</v>
      </c>
      <c r="D18" s="116">
        <v>4.4577504999999995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22"/>
      <c r="AC18" s="147">
        <f t="shared" si="1"/>
        <v>7681.7116649999998</v>
      </c>
      <c r="AD18" s="85"/>
      <c r="AE18" s="224"/>
      <c r="AF18" s="56">
        <v>2.8824100223808151E-2</v>
      </c>
    </row>
    <row r="19" spans="1:32" x14ac:dyDescent="0.3">
      <c r="A19" s="98" t="s">
        <v>52</v>
      </c>
      <c r="B19" s="116">
        <v>2574.7437615299996</v>
      </c>
      <c r="C19" s="116">
        <v>1.5088359999999998</v>
      </c>
      <c r="D19" s="116">
        <v>1.877896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22"/>
      <c r="AC19" s="147">
        <f t="shared" si="1"/>
        <v>2578.1304935299995</v>
      </c>
      <c r="AD19" s="85"/>
      <c r="AE19" s="224"/>
      <c r="AF19" s="56">
        <v>2.4219895407695473E-2</v>
      </c>
    </row>
    <row r="20" spans="1:32" x14ac:dyDescent="0.3">
      <c r="A20" s="98" t="s">
        <v>53</v>
      </c>
      <c r="B20" s="116">
        <v>2022.0204128500002</v>
      </c>
      <c r="C20" s="116">
        <v>29.139292000000005</v>
      </c>
      <c r="D20" s="116">
        <v>36.803835999999997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22"/>
      <c r="AC20" s="147">
        <f t="shared" si="1"/>
        <v>2087.9635408500003</v>
      </c>
      <c r="AD20" s="85"/>
      <c r="AE20" s="224"/>
      <c r="AF20" s="56">
        <v>0.37197223311948746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22"/>
      <c r="AC21" s="147">
        <f t="shared" si="1"/>
        <v>0</v>
      </c>
      <c r="AD21" s="85"/>
      <c r="AE21" s="224"/>
      <c r="AF21" s="56"/>
    </row>
    <row r="22" spans="1:32" x14ac:dyDescent="0.3">
      <c r="A22" s="98" t="s">
        <v>55</v>
      </c>
      <c r="B22" s="116">
        <v>550.16958598999997</v>
      </c>
      <c r="C22" s="116">
        <v>0.32116</v>
      </c>
      <c r="D22" s="116">
        <v>0.39704950000000006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22"/>
      <c r="AC22" s="147">
        <f t="shared" si="1"/>
        <v>550.88779548999992</v>
      </c>
      <c r="AD22" s="85"/>
      <c r="AE22" s="224"/>
      <c r="AF22" s="56">
        <v>1.6441537180115612E-3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22"/>
      <c r="AC23" s="147">
        <f t="shared" si="1"/>
        <v>0</v>
      </c>
      <c r="AD23" s="85"/>
      <c r="AE23" s="224"/>
      <c r="AF23" s="56"/>
    </row>
    <row r="24" spans="1:32" x14ac:dyDescent="0.3">
      <c r="A24" s="98" t="s">
        <v>57</v>
      </c>
      <c r="B24" s="116">
        <v>12363.662039635477</v>
      </c>
      <c r="C24" s="116">
        <v>13.106739908968882</v>
      </c>
      <c r="D24" s="116">
        <v>22.306411889964821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22"/>
      <c r="AC24" s="147">
        <f t="shared" si="1"/>
        <v>12399.075191434413</v>
      </c>
      <c r="AD24" s="85"/>
      <c r="AE24" s="224"/>
      <c r="AF24" s="56">
        <v>7.3393810083147132E-2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22"/>
      <c r="AC25" s="147">
        <f t="shared" si="1"/>
        <v>0</v>
      </c>
      <c r="AD25" s="85"/>
      <c r="AE25" s="224"/>
      <c r="AF25" s="56"/>
    </row>
    <row r="26" spans="1:32" x14ac:dyDescent="0.3">
      <c r="A26" s="98" t="s">
        <v>59</v>
      </c>
      <c r="B26" s="116">
        <v>828.96891183000002</v>
      </c>
      <c r="C26" s="116">
        <v>0.95583600000000002</v>
      </c>
      <c r="D26" s="116">
        <v>1.809261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22"/>
      <c r="AC26" s="147">
        <f t="shared" si="1"/>
        <v>831.73400882999999</v>
      </c>
      <c r="AD26" s="85"/>
      <c r="AE26" s="224"/>
      <c r="AF26" s="56">
        <v>3.6733198581981128E-3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22"/>
      <c r="AC27" s="147">
        <f t="shared" si="1"/>
        <v>0</v>
      </c>
      <c r="AD27" s="85"/>
      <c r="AE27" s="224"/>
      <c r="AF27" s="56"/>
    </row>
    <row r="28" spans="1:32" x14ac:dyDescent="0.3">
      <c r="A28" s="98" t="s">
        <v>61</v>
      </c>
      <c r="B28" s="116">
        <v>17746.660090444242</v>
      </c>
      <c r="C28" s="116">
        <v>24.48592388719176</v>
      </c>
      <c r="D28" s="116">
        <v>34.164734986995441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22"/>
      <c r="AC28" s="147">
        <f t="shared" si="1"/>
        <v>17805.310749318429</v>
      </c>
      <c r="AD28" s="85"/>
      <c r="AE28" s="224"/>
      <c r="AF28" s="56">
        <v>0.12655065042432656</v>
      </c>
    </row>
    <row r="29" spans="1:32" x14ac:dyDescent="0.3">
      <c r="A29" s="97" t="s">
        <v>62</v>
      </c>
      <c r="B29" s="129">
        <f>SUM(B30:B34)</f>
        <v>146054.22384375968</v>
      </c>
      <c r="C29" s="129">
        <f>SUM(C30:C34)</f>
        <v>400.84421737305399</v>
      </c>
      <c r="D29" s="129">
        <f>SUM(D30:D34)</f>
        <v>1478.8794805199261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147933.94754165265</v>
      </c>
      <c r="AD29" s="85"/>
      <c r="AE29" s="224"/>
      <c r="AF29" s="129">
        <f>SUM(AF30:AF34)</f>
        <v>9.3674515837774202</v>
      </c>
    </row>
    <row r="30" spans="1:32" x14ac:dyDescent="0.3">
      <c r="A30" s="98" t="s">
        <v>63</v>
      </c>
      <c r="B30" s="116">
        <v>8365.8378906757007</v>
      </c>
      <c r="C30" s="95">
        <v>1.6129510078889082</v>
      </c>
      <c r="D30" s="116">
        <v>61.061716727222958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22"/>
      <c r="AC30" s="147">
        <f>SUM(B30:AB30)</f>
        <v>8428.5125584108118</v>
      </c>
      <c r="AD30" s="85"/>
      <c r="AE30" s="224"/>
      <c r="AF30" s="56">
        <v>0.11839777550281909</v>
      </c>
    </row>
    <row r="31" spans="1:32" x14ac:dyDescent="0.3">
      <c r="A31" s="128" t="s">
        <v>64</v>
      </c>
      <c r="B31" s="116">
        <v>134747.561779404</v>
      </c>
      <c r="C31" s="116">
        <v>392.89475156516505</v>
      </c>
      <c r="D31" s="116">
        <v>1261.097717792703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22"/>
      <c r="AC31" s="147">
        <f>SUM(B31:AB31)</f>
        <v>136401.55424876185</v>
      </c>
      <c r="AD31" s="85"/>
      <c r="AE31" s="224"/>
      <c r="AF31" s="56">
        <v>9.1280540586945236</v>
      </c>
    </row>
    <row r="32" spans="1:32" x14ac:dyDescent="0.3">
      <c r="A32" s="98" t="s">
        <v>65</v>
      </c>
      <c r="B32" s="116">
        <v>1399.7546947799999</v>
      </c>
      <c r="C32" s="116">
        <v>2.2326668000000001</v>
      </c>
      <c r="D32" s="116">
        <v>145.622906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22"/>
      <c r="AC32" s="147">
        <f>SUM(B32:AB32)</f>
        <v>1547.61026758</v>
      </c>
      <c r="AD32" s="85"/>
      <c r="AE32" s="224"/>
      <c r="AF32" s="56">
        <v>3.3006292474657015E-2</v>
      </c>
    </row>
    <row r="33" spans="1:32" x14ac:dyDescent="0.3">
      <c r="A33" s="98" t="s">
        <v>66</v>
      </c>
      <c r="B33" s="116">
        <v>1541.0694789000004</v>
      </c>
      <c r="C33" s="116">
        <v>4.1038480000000002</v>
      </c>
      <c r="D33" s="116">
        <v>11.09714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22"/>
      <c r="AC33" s="147">
        <f>SUM(B33:AB33)</f>
        <v>1556.2704669000004</v>
      </c>
      <c r="AD33" s="85"/>
      <c r="AE33" s="224"/>
      <c r="AF33" s="56">
        <v>8.7993457105420947E-2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22"/>
      <c r="AC34" s="147">
        <f>SUM(B34:AB34)</f>
        <v>0</v>
      </c>
      <c r="AD34" s="85"/>
      <c r="AE34" s="224"/>
      <c r="AF34" s="56">
        <v>0</v>
      </c>
    </row>
    <row r="35" spans="1:32" x14ac:dyDescent="0.3">
      <c r="A35" s="97" t="s">
        <v>68</v>
      </c>
      <c r="B35" s="129">
        <f>SUM(B36:B38)</f>
        <v>31936.075108090001</v>
      </c>
      <c r="C35" s="129">
        <f>SUM(C36:C38)</f>
        <v>2169.2581400000004</v>
      </c>
      <c r="D35" s="129">
        <f>SUM(D36:D38)</f>
        <v>294.16900049999998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34399.502248589997</v>
      </c>
      <c r="AD35" s="85"/>
      <c r="AE35" s="224"/>
      <c r="AF35" s="129">
        <f>SUM(AF36:AF38)</f>
        <v>30.790062577269005</v>
      </c>
    </row>
    <row r="36" spans="1:32" x14ac:dyDescent="0.3">
      <c r="A36" s="98" t="s">
        <v>69</v>
      </c>
      <c r="B36" s="116">
        <v>4661.04229166</v>
      </c>
      <c r="C36" s="116">
        <v>10.199140000000002</v>
      </c>
      <c r="D36" s="116">
        <v>1.9305515000000004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22"/>
      <c r="AC36" s="147">
        <f>SUM(B36:AB36)</f>
        <v>4673.1719831599994</v>
      </c>
      <c r="AD36" s="85"/>
      <c r="AE36" s="224"/>
      <c r="AF36" s="56">
        <v>2.325419099437001</v>
      </c>
    </row>
    <row r="37" spans="1:32" x14ac:dyDescent="0.3">
      <c r="A37" s="98" t="s">
        <v>70</v>
      </c>
      <c r="B37" s="116">
        <v>16766.184113200001</v>
      </c>
      <c r="C37" s="116">
        <v>2119.0572200000001</v>
      </c>
      <c r="D37" s="116">
        <v>269.71018950000001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22"/>
      <c r="AC37" s="147">
        <f>SUM(B37:AB37)</f>
        <v>19154.951522700001</v>
      </c>
      <c r="AD37" s="85"/>
      <c r="AE37" s="224"/>
      <c r="AF37" s="56">
        <v>28.260173132823002</v>
      </c>
    </row>
    <row r="38" spans="1:32" x14ac:dyDescent="0.3">
      <c r="A38" s="98" t="s">
        <v>71</v>
      </c>
      <c r="B38" s="116">
        <v>10508.848703229998</v>
      </c>
      <c r="C38" s="116">
        <v>40.001779999999997</v>
      </c>
      <c r="D38" s="116">
        <v>22.528259499999994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22"/>
      <c r="AC38" s="147">
        <f>SUM(B38:AB38)</f>
        <v>10571.378742729999</v>
      </c>
      <c r="AD38" s="85"/>
      <c r="AE38" s="224"/>
      <c r="AF38" s="56">
        <v>0.20447034500900002</v>
      </c>
    </row>
    <row r="39" spans="1:32" ht="21.6" x14ac:dyDescent="0.3">
      <c r="A39" s="99" t="s">
        <v>72</v>
      </c>
      <c r="B39" s="129">
        <f>B40+B45</f>
        <v>12394.630632359725</v>
      </c>
      <c r="C39" s="129">
        <f>C40+C45</f>
        <v>18348.777578131627</v>
      </c>
      <c r="D39" s="129">
        <f>D40+D45</f>
        <v>34.034134898447043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30777.442345389794</v>
      </c>
      <c r="AD39" s="85"/>
      <c r="AE39" s="224"/>
      <c r="AF39" s="129">
        <f>AF40+AF45</f>
        <v>6.1032484971470549</v>
      </c>
    </row>
    <row r="40" spans="1:32" x14ac:dyDescent="0.3">
      <c r="A40" s="97" t="s">
        <v>73</v>
      </c>
      <c r="B40" s="129">
        <f>B41+B44</f>
        <v>42.095594513191998</v>
      </c>
      <c r="C40" s="129">
        <f>C41+C44</f>
        <v>1480.6263585097599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1522.7219530229518</v>
      </c>
      <c r="AD40" s="85"/>
      <c r="AE40" s="224"/>
      <c r="AF40" s="129">
        <f>AF41+AF44</f>
        <v>0</v>
      </c>
    </row>
    <row r="41" spans="1:32" x14ac:dyDescent="0.3">
      <c r="A41" s="100" t="s">
        <v>74</v>
      </c>
      <c r="B41" s="114">
        <v>42.095594513191998</v>
      </c>
      <c r="C41" s="114">
        <v>1480.6263585097599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147">
        <f>AC42+AC43</f>
        <v>1522.7219530229518</v>
      </c>
      <c r="AD41" s="85"/>
      <c r="AE41" s="224"/>
      <c r="AF41" s="114">
        <f>AF42+AF43</f>
        <v>0</v>
      </c>
    </row>
    <row r="42" spans="1:32" x14ac:dyDescent="0.3">
      <c r="A42" s="101" t="s">
        <v>75</v>
      </c>
      <c r="B42" s="116">
        <v>40.089934102679997</v>
      </c>
      <c r="C42" s="116">
        <v>1420.2088114598998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22"/>
      <c r="AC42" s="147">
        <f>SUM(B42:AB42)</f>
        <v>1460.2987455625798</v>
      </c>
      <c r="AD42" s="85"/>
      <c r="AE42" s="224"/>
      <c r="AF42" s="56"/>
    </row>
    <row r="43" spans="1:32" x14ac:dyDescent="0.3">
      <c r="A43" s="101" t="s">
        <v>76</v>
      </c>
      <c r="B43" s="116">
        <v>2.0056604105120006</v>
      </c>
      <c r="C43" s="116">
        <v>60.417547049860019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22"/>
      <c r="AC43" s="147">
        <f>SUM(B43:AB43)</f>
        <v>62.423207460372019</v>
      </c>
      <c r="AD43" s="85"/>
      <c r="AE43" s="224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22"/>
      <c r="AC44" s="147">
        <f>SUM(B44:AB44)</f>
        <v>0</v>
      </c>
      <c r="AD44" s="85"/>
      <c r="AE44" s="224"/>
      <c r="AF44" s="53">
        <v>0</v>
      </c>
    </row>
    <row r="45" spans="1:32" x14ac:dyDescent="0.3">
      <c r="A45" s="97" t="s">
        <v>78</v>
      </c>
      <c r="B45" s="129">
        <f>B46+B50</f>
        <v>12352.535037846534</v>
      </c>
      <c r="C45" s="129">
        <f t="shared" ref="C45:D45" si="2">C46+C50</f>
        <v>16868.151219621868</v>
      </c>
      <c r="D45" s="129">
        <f t="shared" si="2"/>
        <v>34.034134898447043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29254.720392366842</v>
      </c>
      <c r="AD45" s="85"/>
      <c r="AE45" s="224"/>
      <c r="AF45" s="53">
        <f>SUM(AF46:AF53)</f>
        <v>6.1032484971470549</v>
      </c>
    </row>
    <row r="46" spans="1:32" x14ac:dyDescent="0.3">
      <c r="A46" s="98" t="s">
        <v>79</v>
      </c>
      <c r="B46" s="116">
        <v>9616.9361053891444</v>
      </c>
      <c r="C46" s="116">
        <v>11474.274557332405</v>
      </c>
      <c r="D46" s="116">
        <v>34.000522961845078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22"/>
      <c r="AC46" s="147">
        <f>SUM(B46:AB46)</f>
        <v>21125.211185683391</v>
      </c>
      <c r="AD46" s="85"/>
      <c r="AE46" s="224"/>
      <c r="AF46" s="56"/>
    </row>
    <row r="47" spans="1:32" x14ac:dyDescent="0.3">
      <c r="A47" s="239" t="s">
        <v>206</v>
      </c>
      <c r="B47" s="119">
        <v>2936.0356686010359</v>
      </c>
      <c r="C47" s="119">
        <v>3714.5639170158638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238"/>
      <c r="AC47" s="147">
        <f t="shared" ref="AC47:AC53" si="3">SUM(B47:AB47)</f>
        <v>6650.5995856168993</v>
      </c>
      <c r="AD47" s="85"/>
      <c r="AE47" s="224"/>
      <c r="AF47" s="64"/>
    </row>
    <row r="48" spans="1:32" x14ac:dyDescent="0.3">
      <c r="A48" s="239" t="s">
        <v>207</v>
      </c>
      <c r="B48" s="119">
        <v>6651.9994232968156</v>
      </c>
      <c r="C48" s="119">
        <v>7652.7359449495289</v>
      </c>
      <c r="D48" s="119">
        <v>34.000522961845078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238"/>
      <c r="AC48" s="147">
        <f t="shared" si="3"/>
        <v>14338.735891208189</v>
      </c>
      <c r="AD48" s="85"/>
      <c r="AE48" s="224"/>
      <c r="AF48" s="64">
        <v>6.1032484971470549</v>
      </c>
    </row>
    <row r="49" spans="1:32" x14ac:dyDescent="0.3">
      <c r="A49" s="239" t="s">
        <v>208</v>
      </c>
      <c r="B49" s="119">
        <v>28.901013491292726</v>
      </c>
      <c r="C49" s="119">
        <v>106.97469536701297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238"/>
      <c r="AC49" s="147">
        <f t="shared" si="3"/>
        <v>135.8757088583057</v>
      </c>
      <c r="AD49" s="85"/>
      <c r="AE49" s="224"/>
      <c r="AF49" s="64"/>
    </row>
    <row r="50" spans="1:32" x14ac:dyDescent="0.3">
      <c r="A50" s="102" t="s">
        <v>80</v>
      </c>
      <c r="B50" s="117">
        <v>2735.5989324573884</v>
      </c>
      <c r="C50" s="117">
        <v>5393.8766622894618</v>
      </c>
      <c r="D50" s="117">
        <v>3.3611936601968005E-2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2"/>
      <c r="AC50" s="147">
        <f t="shared" si="3"/>
        <v>8129.5092066834522</v>
      </c>
      <c r="AD50" s="85"/>
      <c r="AE50" s="224"/>
      <c r="AF50" s="64"/>
    </row>
    <row r="51" spans="1:32" x14ac:dyDescent="0.3">
      <c r="A51" s="239" t="s">
        <v>209</v>
      </c>
      <c r="B51" s="119">
        <v>1560.7844669936655</v>
      </c>
      <c r="C51" s="119">
        <v>2600.3553338703364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238"/>
      <c r="AC51" s="147">
        <f t="shared" si="3"/>
        <v>4161.1398008640017</v>
      </c>
      <c r="AD51" s="85"/>
      <c r="AE51" s="224"/>
      <c r="AF51" s="65"/>
    </row>
    <row r="52" spans="1:32" x14ac:dyDescent="0.3">
      <c r="A52" s="239" t="s">
        <v>210</v>
      </c>
      <c r="B52" s="119">
        <v>1171.8851770707859</v>
      </c>
      <c r="C52" s="119">
        <v>260.08749857819481</v>
      </c>
      <c r="D52" s="119">
        <v>3.3611936601968005E-2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238"/>
      <c r="AC52" s="147">
        <f t="shared" si="3"/>
        <v>1432.0062875855826</v>
      </c>
      <c r="AD52" s="85"/>
      <c r="AE52" s="224"/>
      <c r="AF52" s="65"/>
    </row>
    <row r="53" spans="1:32" ht="15" thickBot="1" x14ac:dyDescent="0.35">
      <c r="A53" s="239" t="s">
        <v>211</v>
      </c>
      <c r="B53" s="119">
        <v>2.9292883929368485</v>
      </c>
      <c r="C53" s="119">
        <v>2533.4338298409307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238"/>
      <c r="AC53" s="147">
        <f t="shared" si="3"/>
        <v>2536.3631182338677</v>
      </c>
      <c r="AD53" s="85"/>
      <c r="AE53" s="224"/>
      <c r="AF53" s="65"/>
    </row>
    <row r="54" spans="1:32" ht="15" thickBot="1" x14ac:dyDescent="0.35">
      <c r="A54" s="103" t="s">
        <v>81</v>
      </c>
      <c r="B54" s="177">
        <f>B55+B61+B72+B80+B85+B91+B98+B103</f>
        <v>50644.048601246119</v>
      </c>
      <c r="C54" s="177">
        <f>C55+C61+C72+C80+C85+C91+C98+C103</f>
        <v>240.11252916000001</v>
      </c>
      <c r="D54" s="177">
        <f>D55+D61+D72+D80+D85+D91+D98+D103</f>
        <v>626.87882299819864</v>
      </c>
      <c r="E54" s="144">
        <f>E55+E61+E72+E80+E85+E91+E98+E103</f>
        <v>1388.1053988159206</v>
      </c>
      <c r="F54" s="144">
        <f t="shared" ref="F54:M54" si="4">F55+F61+F72+F80+F85+F91+F98+F103</f>
        <v>1848.0688989621485</v>
      </c>
      <c r="G54" s="144">
        <f t="shared" si="4"/>
        <v>3.1020668249999996</v>
      </c>
      <c r="H54" s="144">
        <f t="shared" si="4"/>
        <v>37.805667485632654</v>
      </c>
      <c r="I54" s="144">
        <f t="shared" si="4"/>
        <v>0.28009823545123325</v>
      </c>
      <c r="J54" s="144">
        <f t="shared" si="4"/>
        <v>7778.0048684895664</v>
      </c>
      <c r="K54" s="144">
        <f t="shared" si="4"/>
        <v>8349.3847164867911</v>
      </c>
      <c r="L54" s="144">
        <f t="shared" si="4"/>
        <v>149.39413152423649</v>
      </c>
      <c r="M54" s="144">
        <f t="shared" si="4"/>
        <v>407.73746969731883</v>
      </c>
      <c r="N54" s="144">
        <f t="shared" ref="N54:W54" si="5">N55+N61+N72+N80+N85+N91+N98+N103</f>
        <v>44.179535197804192</v>
      </c>
      <c r="O54" s="144">
        <f t="shared" si="5"/>
        <v>68.946905112882135</v>
      </c>
      <c r="P54" s="144">
        <f t="shared" si="5"/>
        <v>58.366138606598504</v>
      </c>
      <c r="Q54" s="144">
        <f t="shared" si="5"/>
        <v>4.7354060824746389</v>
      </c>
      <c r="R54" s="144">
        <f t="shared" si="5"/>
        <v>412.78569503044037</v>
      </c>
      <c r="S54" s="144">
        <f t="shared" si="5"/>
        <v>1180.9104269852237</v>
      </c>
      <c r="T54" s="144">
        <f t="shared" si="5"/>
        <v>1.8690795598948033E-3</v>
      </c>
      <c r="U54" s="144">
        <f t="shared" si="5"/>
        <v>23.210733235630421</v>
      </c>
      <c r="V54" s="144">
        <f t="shared" si="5"/>
        <v>2.6295925551153623</v>
      </c>
      <c r="W54" s="144">
        <f t="shared" si="5"/>
        <v>0.24571356104968609</v>
      </c>
      <c r="X54" s="144">
        <f t="shared" ref="X54:AC54" si="6">X55+X61+X72+X80+X85+X91+X98+X103</f>
        <v>2.7608265286481589E-6</v>
      </c>
      <c r="Y54" s="144">
        <f t="shared" si="6"/>
        <v>8.7910030697203573E-2</v>
      </c>
      <c r="Z54" s="144">
        <f t="shared" si="6"/>
        <v>1.8405510190987724E-6</v>
      </c>
      <c r="AA54" s="144">
        <f t="shared" si="6"/>
        <v>2.4744518579856916</v>
      </c>
      <c r="AB54" s="144">
        <f t="shared" si="6"/>
        <v>400.91589105215155</v>
      </c>
      <c r="AC54" s="171">
        <f t="shared" si="6"/>
        <v>73672.413542915398</v>
      </c>
      <c r="AD54" s="172"/>
      <c r="AE54" s="224"/>
      <c r="AF54" s="143">
        <f>AF55+AF61+AF72+AF80+AF85+AF91+AF98+AF103</f>
        <v>0</v>
      </c>
    </row>
    <row r="55" spans="1:32" x14ac:dyDescent="0.3">
      <c r="A55" s="96" t="s">
        <v>83</v>
      </c>
      <c r="B55" s="178">
        <f>SUM(B56:B60)</f>
        <v>30918.58697125813</v>
      </c>
      <c r="C55" s="178">
        <f>SUM(C56:C60)</f>
        <v>0</v>
      </c>
      <c r="D55" s="178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30918.58697125813</v>
      </c>
      <c r="AD55" s="85"/>
      <c r="AE55" s="224"/>
      <c r="AF55" s="129"/>
    </row>
    <row r="56" spans="1:32" x14ac:dyDescent="0.3">
      <c r="A56" s="104" t="s">
        <v>84</v>
      </c>
      <c r="B56" s="116">
        <v>19411.143680800003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19411.143680800003</v>
      </c>
      <c r="AD56" s="85"/>
      <c r="AE56" s="224"/>
      <c r="AF56" s="56"/>
    </row>
    <row r="57" spans="1:32" x14ac:dyDescent="0.3">
      <c r="A57" s="105" t="s">
        <v>85</v>
      </c>
      <c r="B57" s="116">
        <v>4071.1779309910526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4071.1779309910526</v>
      </c>
      <c r="AD57" s="85"/>
      <c r="AE57" s="224"/>
      <c r="AF57" s="56"/>
    </row>
    <row r="58" spans="1:32" x14ac:dyDescent="0.3">
      <c r="A58" s="105" t="s">
        <v>86</v>
      </c>
      <c r="B58" s="116">
        <v>1148.018148787223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1148.018148787223</v>
      </c>
      <c r="AD58" s="85"/>
      <c r="AE58" s="224"/>
      <c r="AF58" s="56"/>
    </row>
    <row r="59" spans="1:32" x14ac:dyDescent="0.3">
      <c r="A59" s="105" t="s">
        <v>87</v>
      </c>
      <c r="B59" s="116">
        <v>6288.2472106798523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6288.2472106798523</v>
      </c>
      <c r="AD59" s="85"/>
      <c r="AE59" s="224"/>
      <c r="AF59" s="56"/>
    </row>
    <row r="60" spans="1:32" x14ac:dyDescent="0.3">
      <c r="A60" s="105" t="s">
        <v>88</v>
      </c>
      <c r="B60" s="116"/>
      <c r="C60" s="95"/>
      <c r="D60" s="123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224"/>
      <c r="AF60" s="56"/>
    </row>
    <row r="61" spans="1:32" x14ac:dyDescent="0.3">
      <c r="A61" s="126" t="s">
        <v>89</v>
      </c>
      <c r="B61" s="129">
        <f>SUM(B62:B71)</f>
        <v>2357.8308699999998</v>
      </c>
      <c r="C61" s="129">
        <f>SUM(C62:C71)</f>
        <v>237.00004916</v>
      </c>
      <c r="D61" s="129">
        <f>SUM(D62:D71)</f>
        <v>626.57766000000004</v>
      </c>
      <c r="E61" s="175">
        <f>SUM(E62:E71)</f>
        <v>1387.5348280000001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4608.9434071599999</v>
      </c>
      <c r="AD61" s="85"/>
      <c r="AE61" s="224"/>
      <c r="AF61" s="129"/>
    </row>
    <row r="62" spans="1:32" x14ac:dyDescent="0.3">
      <c r="A62" s="104" t="s">
        <v>90</v>
      </c>
      <c r="B62" s="116"/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0</v>
      </c>
      <c r="AD62" s="85"/>
      <c r="AE62" s="224"/>
      <c r="AF62" s="56"/>
    </row>
    <row r="63" spans="1:32" x14ac:dyDescent="0.3">
      <c r="A63" s="104" t="s">
        <v>91</v>
      </c>
      <c r="B63" s="116"/>
      <c r="C63" s="95"/>
      <c r="D63" s="95">
        <v>508.005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508.005</v>
      </c>
      <c r="AD63" s="85"/>
      <c r="AE63" s="224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224"/>
      <c r="AF64" s="56"/>
    </row>
    <row r="65" spans="1:32" x14ac:dyDescent="0.3">
      <c r="A65" s="104" t="s">
        <v>93</v>
      </c>
      <c r="B65" s="116"/>
      <c r="C65" s="95"/>
      <c r="D65" s="95">
        <v>118.57266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118.57266</v>
      </c>
      <c r="AD65" s="85"/>
      <c r="AE65" s="224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224"/>
      <c r="AF66" s="56"/>
    </row>
    <row r="67" spans="1:32" x14ac:dyDescent="0.3">
      <c r="A67" s="104" t="s">
        <v>95</v>
      </c>
      <c r="B67" s="116">
        <v>386.96922000000006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386.96922000000006</v>
      </c>
      <c r="AD67" s="85"/>
      <c r="AE67" s="224"/>
      <c r="AF67" s="56"/>
    </row>
    <row r="68" spans="1:32" x14ac:dyDescent="0.3">
      <c r="A68" s="104" t="s">
        <v>96</v>
      </c>
      <c r="B68" s="116">
        <v>166.01399999999998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166.01399999999998</v>
      </c>
      <c r="AD68" s="85"/>
      <c r="AE68" s="224"/>
      <c r="AF68" s="56"/>
    </row>
    <row r="69" spans="1:32" x14ac:dyDescent="0.3">
      <c r="A69" s="105" t="s">
        <v>97</v>
      </c>
      <c r="B69" s="116">
        <v>1804.8476499999997</v>
      </c>
      <c r="C69" s="95">
        <v>237.00004916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2041.8476991599996</v>
      </c>
      <c r="AD69" s="85"/>
      <c r="AE69" s="224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76">
        <v>1387.5348280000001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1387.5348280000001</v>
      </c>
      <c r="AD70" s="85"/>
      <c r="AE70" s="224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224"/>
      <c r="AF71" s="56"/>
    </row>
    <row r="72" spans="1:32" x14ac:dyDescent="0.3">
      <c r="A72" s="96" t="s">
        <v>100</v>
      </c>
      <c r="B72" s="222">
        <f>SUM(B73:B79)</f>
        <v>17305.668859999998</v>
      </c>
      <c r="C72" s="129">
        <f>SUM(C73:C79)</f>
        <v>3.1124800000000006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4">
        <f>SUM(AC73:AC79)</f>
        <v>17308.781339999998</v>
      </c>
      <c r="AD72" s="85"/>
      <c r="AE72" s="224"/>
      <c r="AF72" s="129"/>
    </row>
    <row r="73" spans="1:32" x14ac:dyDescent="0.3">
      <c r="A73" s="104" t="s">
        <v>101</v>
      </c>
      <c r="B73" s="221">
        <v>16884.61</v>
      </c>
      <c r="C73" s="95">
        <v>3.1124800000000006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47">
        <f t="shared" ref="AC73:AC79" si="8">SUM(B73:AB73)</f>
        <v>16887.72248</v>
      </c>
      <c r="AD73" s="85"/>
      <c r="AE73" s="224"/>
      <c r="AF73" s="56"/>
    </row>
    <row r="74" spans="1:32" x14ac:dyDescent="0.3">
      <c r="A74" s="104" t="s">
        <v>102</v>
      </c>
      <c r="B74" s="116">
        <v>333.11700000000002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47">
        <f t="shared" si="8"/>
        <v>333.11700000000002</v>
      </c>
      <c r="AD74" s="85"/>
      <c r="AE74" s="224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47">
        <f t="shared" si="8"/>
        <v>0</v>
      </c>
      <c r="AD75" s="85"/>
      <c r="AE75" s="224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47">
        <f t="shared" si="8"/>
        <v>0</v>
      </c>
      <c r="AD76" s="85"/>
      <c r="AE76" s="224"/>
      <c r="AF76" s="56"/>
    </row>
    <row r="77" spans="1:32" x14ac:dyDescent="0.3">
      <c r="A77" s="104" t="s">
        <v>105</v>
      </c>
      <c r="B77" s="116">
        <v>87.941860000000005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47">
        <f t="shared" si="8"/>
        <v>87.941860000000005</v>
      </c>
      <c r="AD77" s="85"/>
      <c r="AE77" s="224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224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224"/>
      <c r="AF79" s="56"/>
    </row>
    <row r="80" spans="1:32" ht="21.6" x14ac:dyDescent="0.3">
      <c r="A80" s="107" t="s">
        <v>108</v>
      </c>
      <c r="B80" s="70">
        <f>SUM(B81:B84)</f>
        <v>34.163139987987996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34.163139987987996</v>
      </c>
      <c r="AD80" s="85"/>
      <c r="AE80" s="224"/>
      <c r="AF80" s="70"/>
    </row>
    <row r="81" spans="1:32" x14ac:dyDescent="0.3">
      <c r="A81" s="104" t="s">
        <v>109</v>
      </c>
      <c r="B81" s="95">
        <v>27.640149436943997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27.640149436943997</v>
      </c>
      <c r="AD81" s="85"/>
      <c r="AE81" s="224"/>
      <c r="AF81" s="56"/>
    </row>
    <row r="82" spans="1:32" x14ac:dyDescent="0.3">
      <c r="A82" s="104" t="s">
        <v>110</v>
      </c>
      <c r="B82" s="119">
        <v>6.5229905510440016</v>
      </c>
      <c r="C82" s="121"/>
      <c r="D82" s="121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6.5229905510440016</v>
      </c>
      <c r="AD82" s="85"/>
      <c r="AE82" s="224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224"/>
      <c r="AF83" s="56"/>
    </row>
    <row r="84" spans="1:32" x14ac:dyDescent="0.3">
      <c r="A84" s="104" t="s">
        <v>112</v>
      </c>
      <c r="B84" s="130"/>
      <c r="C84" s="130"/>
      <c r="D84" s="130"/>
      <c r="E84" s="168"/>
      <c r="F84" s="125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25"/>
      <c r="R84" s="168"/>
      <c r="S84" s="168"/>
      <c r="T84" s="168"/>
      <c r="U84" s="168"/>
      <c r="V84" s="168"/>
      <c r="W84" s="168"/>
      <c r="X84" s="168"/>
      <c r="Y84" s="168"/>
      <c r="Z84" s="125"/>
      <c r="AA84" s="168"/>
      <c r="AB84" s="125"/>
      <c r="AC84" s="147">
        <f>SUM(B84:AB84)</f>
        <v>0</v>
      </c>
      <c r="AD84" s="85"/>
      <c r="AE84" s="224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L85" si="9">SUM(C86:C90)</f>
        <v>0</v>
      </c>
      <c r="D85" s="54">
        <f t="shared" si="9"/>
        <v>0.3011629981986057</v>
      </c>
      <c r="E85" s="166">
        <f t="shared" si="9"/>
        <v>0.57057081592061953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>SUM(M86:M90)</f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1.8690795598948033E-3</v>
      </c>
      <c r="U85" s="166">
        <f t="shared" si="10"/>
        <v>23.210733235630421</v>
      </c>
      <c r="V85" s="166">
        <f t="shared" si="10"/>
        <v>2.6295925551153623</v>
      </c>
      <c r="W85" s="166">
        <f t="shared" si="10"/>
        <v>0.24571356104968609</v>
      </c>
      <c r="X85" s="166">
        <f t="shared" si="10"/>
        <v>2.7608265286481589E-6</v>
      </c>
      <c r="Y85" s="166">
        <f t="shared" si="10"/>
        <v>8.7910030697203573E-2</v>
      </c>
      <c r="Z85" s="236">
        <f t="shared" si="10"/>
        <v>1.8405510190987724E-6</v>
      </c>
      <c r="AA85" s="166">
        <f t="shared" si="10"/>
        <v>2.4744518579856916</v>
      </c>
      <c r="AB85" s="164">
        <f t="shared" si="10"/>
        <v>2.2617256121515372</v>
      </c>
      <c r="AC85" s="14">
        <f t="shared" si="10"/>
        <v>31.783734347686572</v>
      </c>
      <c r="AD85" s="85"/>
      <c r="AE85" s="224"/>
      <c r="AF85" s="54"/>
    </row>
    <row r="86" spans="1:32" x14ac:dyDescent="0.3">
      <c r="A86" s="104" t="s">
        <v>114</v>
      </c>
      <c r="B86" s="130"/>
      <c r="C86" s="131"/>
      <c r="D86" s="95">
        <v>0.24631174013089324</v>
      </c>
      <c r="E86" s="147">
        <v>0.57057081592061953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1.8690795598948033E-3</v>
      </c>
      <c r="U86" s="60">
        <v>2.1965135861924745</v>
      </c>
      <c r="V86" s="60">
        <v>1.2258069787197823</v>
      </c>
      <c r="W86" s="60">
        <v>0.24571356104968609</v>
      </c>
      <c r="X86" s="60">
        <v>2.7608265286481589E-6</v>
      </c>
      <c r="Y86" s="233">
        <v>8.7794283611011451E-2</v>
      </c>
      <c r="Z86" s="233">
        <v>1.8405510190987724E-6</v>
      </c>
      <c r="AA86" s="60">
        <v>2.2224653555617673</v>
      </c>
      <c r="AB86" s="60">
        <v>1.0813237237205289</v>
      </c>
      <c r="AC86" s="147">
        <f>SUM(B86:AB86)</f>
        <v>7.8783737258442059</v>
      </c>
      <c r="AD86" s="85"/>
      <c r="AE86" s="224"/>
      <c r="AF86" s="56"/>
    </row>
    <row r="87" spans="1:32" x14ac:dyDescent="0.3">
      <c r="A87" s="104" t="s">
        <v>115</v>
      </c>
      <c r="B87" s="130"/>
      <c r="C87" s="121"/>
      <c r="D87" s="95">
        <v>5.4851258067712481E-2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5.2286380287731853E-2</v>
      </c>
      <c r="V87" s="60"/>
      <c r="W87" s="60"/>
      <c r="X87" s="60"/>
      <c r="Y87" s="233">
        <v>1.157470861921248E-4</v>
      </c>
      <c r="Z87" s="60"/>
      <c r="AA87" s="60">
        <v>0.25198650242392451</v>
      </c>
      <c r="AB87" s="60">
        <v>1.1804018884310084</v>
      </c>
      <c r="AC87" s="147">
        <f>SUM(B87:AB87)</f>
        <v>1.5396417762965693</v>
      </c>
      <c r="AD87" s="85"/>
      <c r="AE87" s="224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20.961933269150215</v>
      </c>
      <c r="V88" s="23">
        <v>1.40378557639558</v>
      </c>
      <c r="X88"/>
      <c r="Z88" s="73"/>
      <c r="AB88" s="23"/>
      <c r="AC88" s="147">
        <f>SUM(B88:AB88)</f>
        <v>22.365718845545796</v>
      </c>
      <c r="AD88" s="85"/>
      <c r="AE88" s="224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X89"/>
      <c r="Z89" s="73"/>
      <c r="AB89" s="21"/>
      <c r="AC89" s="147">
        <f>SUM(B89:AB89)</f>
        <v>0</v>
      </c>
      <c r="AD89" s="85"/>
      <c r="AE89" s="224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165"/>
      <c r="G90" s="20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20"/>
      <c r="S90" s="165"/>
      <c r="T90" s="165"/>
      <c r="U90" s="165"/>
      <c r="V90" s="165"/>
      <c r="W90" s="165"/>
      <c r="X90" s="165"/>
      <c r="Y90" s="20"/>
      <c r="Z90" s="165"/>
      <c r="AA90" s="165"/>
      <c r="AB90" s="20"/>
      <c r="AC90" s="147">
        <f>SUM(B90:AB90)</f>
        <v>0</v>
      </c>
      <c r="AD90" s="85"/>
      <c r="AE90" s="224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1848.0688989621485</v>
      </c>
      <c r="G91" s="167">
        <f t="shared" si="11"/>
        <v>3.1020668249999996</v>
      </c>
      <c r="H91" s="166">
        <f t="shared" si="11"/>
        <v>37.805667485632654</v>
      </c>
      <c r="I91" s="166">
        <f t="shared" si="11"/>
        <v>0.28009823545123325</v>
      </c>
      <c r="J91" s="166">
        <f t="shared" si="11"/>
        <v>7778.0048684895664</v>
      </c>
      <c r="K91" s="166">
        <f t="shared" si="11"/>
        <v>8349.3847164867911</v>
      </c>
      <c r="L91" s="166">
        <f t="shared" si="11"/>
        <v>149.39413152423649</v>
      </c>
      <c r="M91" s="166">
        <f t="shared" si="11"/>
        <v>407.73746969731883</v>
      </c>
      <c r="N91" s="166">
        <f t="shared" ref="N91:AC91" si="12">SUM(N92:N97)</f>
        <v>44.179535197804192</v>
      </c>
      <c r="O91" s="166">
        <f t="shared" si="12"/>
        <v>68.946905112882135</v>
      </c>
      <c r="P91" s="166">
        <f t="shared" si="12"/>
        <v>58.366138606598504</v>
      </c>
      <c r="Q91" s="166">
        <f t="shared" si="12"/>
        <v>4.7354060824746389</v>
      </c>
      <c r="R91" s="167">
        <f t="shared" si="12"/>
        <v>412.78569503044037</v>
      </c>
      <c r="S91" s="166">
        <f t="shared" si="12"/>
        <v>1180.9104269852237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20343.70202472157</v>
      </c>
      <c r="AD91" s="85"/>
      <c r="AE91" s="224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>
        <v>1848.0688989621485</v>
      </c>
      <c r="G92" s="20"/>
      <c r="H92" s="20"/>
      <c r="I92" s="20"/>
      <c r="J92" s="20">
        <v>7028.7318322243145</v>
      </c>
      <c r="K92" s="20">
        <v>8349.3847164867911</v>
      </c>
      <c r="L92" s="20">
        <v>149.39413152423649</v>
      </c>
      <c r="M92" s="20"/>
      <c r="N92" s="20"/>
      <c r="O92" s="20"/>
      <c r="P92" s="20"/>
      <c r="Q92" s="20"/>
      <c r="R92" s="20"/>
      <c r="S92" s="20">
        <v>1180.9104269852237</v>
      </c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18556.490006182717</v>
      </c>
      <c r="AD92" s="85"/>
      <c r="AE92" s="224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>
        <v>0.28009823545123325</v>
      </c>
      <c r="J93" s="20">
        <v>1.8345978332277442</v>
      </c>
      <c r="K93" s="20"/>
      <c r="L93" s="20"/>
      <c r="N93" s="20"/>
      <c r="O93" s="20"/>
      <c r="P93" s="20">
        <v>53.129340457740646</v>
      </c>
      <c r="Q93" s="20"/>
      <c r="R93" s="20">
        <v>412.78569503044037</v>
      </c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468.02973155685999</v>
      </c>
      <c r="AD93" s="85"/>
      <c r="AE93" s="224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>
        <v>37.805667485632654</v>
      </c>
      <c r="I94" s="20"/>
      <c r="J94" s="20"/>
      <c r="K94" s="20"/>
      <c r="L94" s="20"/>
      <c r="N94" s="20">
        <v>44.179535197804192</v>
      </c>
      <c r="O94" s="20">
        <v>68.946905112882135</v>
      </c>
      <c r="P94" s="20"/>
      <c r="Q94" s="20">
        <v>4.7354060824746389</v>
      </c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155.66751387879361</v>
      </c>
      <c r="AD94" s="85"/>
      <c r="AE94" s="224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>
        <v>747.43843843202364</v>
      </c>
      <c r="K95" s="20"/>
      <c r="L95" s="20"/>
      <c r="M95">
        <v>407.73746969731883</v>
      </c>
      <c r="N95" s="20"/>
      <c r="O95" s="20"/>
      <c r="P95" s="20">
        <v>5.2367981488578561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1160.4127062782004</v>
      </c>
      <c r="AD95" s="85"/>
      <c r="AE95" s="224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>
        <v>3.1020668249999996</v>
      </c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3.1020668249999996</v>
      </c>
      <c r="AD96" s="85"/>
      <c r="AE96" s="224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181"/>
      <c r="G97" s="23"/>
      <c r="H97" s="181"/>
      <c r="I97" s="165"/>
      <c r="J97" s="165"/>
      <c r="K97" s="165"/>
      <c r="L97" s="165"/>
      <c r="N97" s="165"/>
      <c r="O97" s="165"/>
      <c r="P97" s="165"/>
      <c r="Q97" s="165"/>
      <c r="R97" s="165"/>
      <c r="S97" s="165"/>
      <c r="T97" s="165"/>
      <c r="U97" s="181"/>
      <c r="V97" s="181"/>
      <c r="W97" s="181"/>
      <c r="X97" s="181"/>
      <c r="Y97" s="181"/>
      <c r="Z97" s="181"/>
      <c r="AA97" s="181"/>
      <c r="AB97" s="21"/>
      <c r="AC97" s="147">
        <f t="shared" si="13"/>
        <v>0</v>
      </c>
      <c r="AD97" s="85"/>
      <c r="AE97" s="224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M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M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398.65416543999999</v>
      </c>
      <c r="AC98" s="14">
        <f t="shared" si="15"/>
        <v>398.65416543999999</v>
      </c>
      <c r="AD98" s="85"/>
      <c r="AE98" s="224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182"/>
      <c r="G99" s="21"/>
      <c r="H99" s="182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70"/>
      <c r="V99" s="184"/>
      <c r="W99" s="184"/>
      <c r="X99" s="184"/>
      <c r="Y99" s="184"/>
      <c r="Z99" s="184"/>
      <c r="AA99" s="184"/>
      <c r="AB99" s="58">
        <v>398.65416543999999</v>
      </c>
      <c r="AC99" s="147">
        <f>SUM(B99:AB99)</f>
        <v>398.65416543999999</v>
      </c>
      <c r="AD99" s="85"/>
      <c r="AE99" s="224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224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224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224"/>
      <c r="AF102" s="56"/>
    </row>
    <row r="103" spans="1:32" x14ac:dyDescent="0.3">
      <c r="A103" s="107" t="s">
        <v>131</v>
      </c>
      <c r="B103" s="71">
        <f>SUM(B104:B106)</f>
        <v>27.798759999999998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27.798759999999998</v>
      </c>
      <c r="AD103" s="85"/>
      <c r="AE103" s="224"/>
      <c r="AF103" s="71"/>
    </row>
    <row r="104" spans="1:32" x14ac:dyDescent="0.3">
      <c r="A104" s="104" t="s">
        <v>132</v>
      </c>
      <c r="B104" s="95">
        <v>27.798759999999998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48" si="16">SUM(B104:AB104)</f>
        <v>27.798759999999998</v>
      </c>
      <c r="AD104" s="85"/>
      <c r="AE104" s="224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224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173"/>
      <c r="AE106" s="224"/>
      <c r="AF106" s="64"/>
    </row>
    <row r="107" spans="1:32" x14ac:dyDescent="0.3">
      <c r="A107" s="108" t="s">
        <v>135</v>
      </c>
      <c r="B107" s="69">
        <f>B108+B130+B149+B161</f>
        <v>-200408.92263875774</v>
      </c>
      <c r="C107" s="201">
        <f>C108+C130+C149+C161</f>
        <v>103683.696348906</v>
      </c>
      <c r="D107" s="69">
        <f>D108+D130+D149+D161</f>
        <v>35591.489996120923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>AC108+AC130+AC149+AC161</f>
        <v>-61133.736293730806</v>
      </c>
      <c r="AD107" s="192"/>
      <c r="AE107" s="224"/>
      <c r="AF107" s="69">
        <f>AF108+AF130+AF161+AF149</f>
        <v>9.08</v>
      </c>
    </row>
    <row r="108" spans="1:32" x14ac:dyDescent="0.3">
      <c r="A108" s="126" t="s">
        <v>136</v>
      </c>
      <c r="B108" s="135"/>
      <c r="C108" s="169">
        <f>C109+C119</f>
        <v>102105.89394418229</v>
      </c>
      <c r="D108" s="169">
        <f>D109+D119</f>
        <v>8166.3058777167753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110272.19982189906</v>
      </c>
      <c r="AD108" s="85"/>
      <c r="AE108" s="224"/>
      <c r="AF108" s="83"/>
    </row>
    <row r="109" spans="1:32" x14ac:dyDescent="0.3">
      <c r="A109" s="127" t="s">
        <v>137</v>
      </c>
      <c r="B109" s="122"/>
      <c r="C109" s="169">
        <f>SUM(C110:C118)</f>
        <v>82287.306147109222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82287.306147109222</v>
      </c>
      <c r="AD109" s="85"/>
      <c r="AE109" s="224"/>
      <c r="AF109" s="54"/>
    </row>
    <row r="110" spans="1:32" x14ac:dyDescent="0.3">
      <c r="A110" s="128" t="s">
        <v>138</v>
      </c>
      <c r="B110" s="122"/>
      <c r="C110" s="214">
        <v>78458.33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88"/>
      <c r="AC110" s="114">
        <f t="shared" si="16"/>
        <v>78458.33</v>
      </c>
      <c r="AD110" s="85"/>
      <c r="AE110" s="224"/>
      <c r="AF110" s="56"/>
    </row>
    <row r="111" spans="1:32" x14ac:dyDescent="0.3">
      <c r="A111" s="128" t="s">
        <v>140</v>
      </c>
      <c r="B111" s="123"/>
      <c r="C111" s="214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88"/>
      <c r="AC111" s="114">
        <f t="shared" si="16"/>
        <v>0</v>
      </c>
      <c r="AD111" s="85"/>
      <c r="AE111" s="224"/>
      <c r="AF111" s="56"/>
    </row>
    <row r="112" spans="1:32" x14ac:dyDescent="0.3">
      <c r="A112" s="105" t="s">
        <v>139</v>
      </c>
      <c r="B112" s="123"/>
      <c r="C112" s="214">
        <v>1691.81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88"/>
      <c r="AC112" s="114">
        <f t="shared" si="16"/>
        <v>1691.81</v>
      </c>
      <c r="AD112" s="85"/>
      <c r="AE112" s="224"/>
      <c r="AF112" s="56"/>
    </row>
    <row r="113" spans="1:32" x14ac:dyDescent="0.3">
      <c r="A113" s="128" t="s">
        <v>141</v>
      </c>
      <c r="B113" s="123"/>
      <c r="C113" s="214">
        <v>1180.79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88"/>
      <c r="AC113" s="114">
        <f t="shared" si="16"/>
        <v>1180.79</v>
      </c>
      <c r="AD113" s="85"/>
      <c r="AE113" s="224"/>
      <c r="AF113" s="56"/>
    </row>
    <row r="114" spans="1:32" x14ac:dyDescent="0.3">
      <c r="A114" s="128" t="s">
        <v>142</v>
      </c>
      <c r="B114" s="123"/>
      <c r="C114" s="163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88"/>
      <c r="AC114" s="114">
        <f t="shared" si="16"/>
        <v>0</v>
      </c>
      <c r="AD114" s="85"/>
      <c r="AE114" s="224"/>
      <c r="AF114" s="56"/>
    </row>
    <row r="115" spans="1:32" x14ac:dyDescent="0.3">
      <c r="A115" s="128" t="s">
        <v>143</v>
      </c>
      <c r="B115" s="123"/>
      <c r="C115" s="214">
        <v>437.98180387499997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88"/>
      <c r="AC115" s="114">
        <f t="shared" si="16"/>
        <v>437.98180387499997</v>
      </c>
      <c r="AD115" s="85"/>
      <c r="AE115" s="224"/>
      <c r="AF115" s="56"/>
    </row>
    <row r="116" spans="1:32" x14ac:dyDescent="0.3">
      <c r="A116" s="128" t="s">
        <v>144</v>
      </c>
      <c r="B116" s="136"/>
      <c r="C116" s="215">
        <v>109.488378125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86"/>
      <c r="AC116" s="114">
        <f t="shared" si="16"/>
        <v>109.488378125</v>
      </c>
      <c r="AD116" s="85"/>
      <c r="AE116" s="224"/>
      <c r="AF116" s="56"/>
    </row>
    <row r="117" spans="1:32" x14ac:dyDescent="0.3">
      <c r="A117" s="128" t="s">
        <v>145</v>
      </c>
      <c r="B117" s="137"/>
      <c r="C117" s="214">
        <v>408.90596510924382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187"/>
      <c r="AC117" s="114">
        <f t="shared" si="16"/>
        <v>408.90596510924382</v>
      </c>
      <c r="AD117" s="85"/>
      <c r="AE117" s="224"/>
      <c r="AF117" s="56"/>
    </row>
    <row r="118" spans="1:32" x14ac:dyDescent="0.3">
      <c r="A118" s="128" t="s">
        <v>146</v>
      </c>
      <c r="B118" s="123"/>
      <c r="C118" s="214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88"/>
      <c r="AC118" s="114">
        <f t="shared" si="16"/>
        <v>0</v>
      </c>
      <c r="AD118" s="85"/>
      <c r="AE118" s="224"/>
      <c r="AF118" s="56"/>
    </row>
    <row r="119" spans="1:32" x14ac:dyDescent="0.3">
      <c r="A119" s="127" t="s">
        <v>147</v>
      </c>
      <c r="B119" s="138"/>
      <c r="C119" s="206">
        <f>SUM(C120:C129)</f>
        <v>19818.587797073073</v>
      </c>
      <c r="D119" s="206">
        <f>SUM(D120:D129)</f>
        <v>8166.3058777167753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27984.893674789848</v>
      </c>
      <c r="AD119" s="85"/>
      <c r="AE119" s="224"/>
      <c r="AF119" s="70"/>
    </row>
    <row r="120" spans="1:32" x14ac:dyDescent="0.3">
      <c r="A120" s="128" t="s">
        <v>148</v>
      </c>
      <c r="B120" s="123"/>
      <c r="C120" s="217">
        <v>11898</v>
      </c>
      <c r="D120" s="218">
        <v>7244.5474805889116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88"/>
      <c r="AC120" s="114">
        <f t="shared" si="16"/>
        <v>19142.54748058891</v>
      </c>
      <c r="AD120" s="85"/>
      <c r="AE120" s="224"/>
      <c r="AF120" s="56"/>
    </row>
    <row r="121" spans="1:32" x14ac:dyDescent="0.3">
      <c r="A121" s="128" t="s">
        <v>149</v>
      </c>
      <c r="B121" s="123"/>
      <c r="C121" s="214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88"/>
      <c r="AC121" s="114">
        <f t="shared" si="16"/>
        <v>0</v>
      </c>
      <c r="AD121" s="85"/>
      <c r="AE121" s="224"/>
      <c r="AF121" s="56"/>
    </row>
    <row r="122" spans="1:32" x14ac:dyDescent="0.3">
      <c r="A122" s="105" t="s">
        <v>150</v>
      </c>
      <c r="B122" s="123"/>
      <c r="C122" s="214">
        <v>19.52</v>
      </c>
      <c r="D122" s="206">
        <v>39.1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88"/>
      <c r="AC122" s="114">
        <f t="shared" si="16"/>
        <v>58.620000000000005</v>
      </c>
      <c r="AD122" s="85"/>
      <c r="AE122" s="224"/>
      <c r="AF122" s="56"/>
    </row>
    <row r="123" spans="1:32" x14ac:dyDescent="0.3">
      <c r="A123" s="128" t="s">
        <v>151</v>
      </c>
      <c r="B123" s="123"/>
      <c r="C123" s="214">
        <v>13.68</v>
      </c>
      <c r="D123" s="206">
        <v>21.28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88"/>
      <c r="AC123" s="114">
        <f t="shared" si="16"/>
        <v>34.96</v>
      </c>
      <c r="AD123" s="85"/>
      <c r="AE123" s="224"/>
      <c r="AF123" s="56"/>
    </row>
    <row r="124" spans="1:32" x14ac:dyDescent="0.3">
      <c r="A124" s="128" t="s">
        <v>152</v>
      </c>
      <c r="B124" s="123"/>
      <c r="C124" s="214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88"/>
      <c r="AC124" s="114">
        <f t="shared" si="16"/>
        <v>0</v>
      </c>
      <c r="AD124" s="85"/>
      <c r="AE124" s="224"/>
      <c r="AF124" s="56"/>
    </row>
    <row r="125" spans="1:32" x14ac:dyDescent="0.3">
      <c r="A125" s="128" t="s">
        <v>153</v>
      </c>
      <c r="B125" s="123"/>
      <c r="C125" s="214">
        <v>42.389873752187505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88"/>
      <c r="AC125" s="114">
        <f t="shared" si="16"/>
        <v>42.389873752187505</v>
      </c>
      <c r="AD125" s="85"/>
      <c r="AE125" s="224"/>
      <c r="AF125" s="56"/>
    </row>
    <row r="126" spans="1:32" x14ac:dyDescent="0.3">
      <c r="A126" s="128" t="s">
        <v>154</v>
      </c>
      <c r="B126" s="123"/>
      <c r="C126" s="215">
        <v>10.806350296875003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88"/>
      <c r="AC126" s="114">
        <f t="shared" si="16"/>
        <v>10.806350296875003</v>
      </c>
      <c r="AD126" s="85"/>
      <c r="AE126" s="224"/>
      <c r="AF126" s="56"/>
    </row>
    <row r="127" spans="1:32" x14ac:dyDescent="0.3">
      <c r="A127" s="128" t="s">
        <v>155</v>
      </c>
      <c r="B127" s="123"/>
      <c r="C127" s="214">
        <v>5896.2256142590768</v>
      </c>
      <c r="D127" s="206">
        <v>463.23431883069185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88"/>
      <c r="AC127" s="114">
        <f t="shared" si="16"/>
        <v>6359.459933089769</v>
      </c>
      <c r="AD127" s="85"/>
      <c r="AE127" s="224"/>
      <c r="AF127" s="56"/>
    </row>
    <row r="128" spans="1:32" x14ac:dyDescent="0.3">
      <c r="A128" s="128" t="s">
        <v>156</v>
      </c>
      <c r="B128" s="136"/>
      <c r="C128" s="216">
        <v>1937.9659587649321</v>
      </c>
      <c r="D128" s="124">
        <v>398.14407829717095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86"/>
      <c r="AC128" s="114">
        <f t="shared" si="16"/>
        <v>2336.1100370621029</v>
      </c>
      <c r="AD128" s="85"/>
      <c r="AE128" s="224"/>
      <c r="AF128" s="56"/>
    </row>
    <row r="129" spans="1:32" x14ac:dyDescent="0.3">
      <c r="A129" s="128" t="s">
        <v>157</v>
      </c>
      <c r="B129" s="123"/>
      <c r="C129" s="169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88"/>
      <c r="AC129" s="114">
        <f t="shared" si="16"/>
        <v>0</v>
      </c>
      <c r="AD129" s="85"/>
      <c r="AE129" s="224"/>
      <c r="AF129" s="56"/>
    </row>
    <row r="130" spans="1:32" x14ac:dyDescent="0.3">
      <c r="A130" s="126" t="s">
        <v>158</v>
      </c>
      <c r="B130" s="198">
        <f>B131+B134+B137+B140+B143+B146</f>
        <v>-192753.93186221237</v>
      </c>
      <c r="C130" s="202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-192753.93186221237</v>
      </c>
      <c r="AD130" s="85"/>
      <c r="AE130" s="224"/>
      <c r="AF130" s="54"/>
    </row>
    <row r="131" spans="1:32" x14ac:dyDescent="0.3">
      <c r="A131" s="127" t="s">
        <v>159</v>
      </c>
      <c r="B131" s="207">
        <f>B132+B133</f>
        <v>-191483.32063257499</v>
      </c>
      <c r="C131" s="20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-191483.32063257499</v>
      </c>
      <c r="AD131" s="85"/>
      <c r="AE131" s="224"/>
      <c r="AF131" s="54"/>
    </row>
    <row r="132" spans="1:32" x14ac:dyDescent="0.3">
      <c r="A132" s="128" t="s">
        <v>160</v>
      </c>
      <c r="B132" s="219">
        <v>-188251.66399999999</v>
      </c>
      <c r="C132" s="20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si="16"/>
        <v>-188251.66399999999</v>
      </c>
      <c r="AD132" s="85"/>
      <c r="AE132" s="224"/>
      <c r="AF132" s="56"/>
    </row>
    <row r="133" spans="1:32" x14ac:dyDescent="0.3">
      <c r="A133" s="128" t="s">
        <v>161</v>
      </c>
      <c r="B133" s="219">
        <v>-3231.6566325750027</v>
      </c>
      <c r="C133" s="20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6"/>
        <v>-3231.6566325750027</v>
      </c>
      <c r="AD133" s="85"/>
      <c r="AE133" s="224"/>
      <c r="AF133" s="56"/>
    </row>
    <row r="134" spans="1:32" x14ac:dyDescent="0.3">
      <c r="A134" s="127" t="s">
        <v>162</v>
      </c>
      <c r="B134" s="207">
        <f>B135+B136</f>
        <v>-12362.594428398232</v>
      </c>
      <c r="C134" s="20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-12362.594428398232</v>
      </c>
      <c r="AD134" s="85"/>
      <c r="AE134" s="224"/>
      <c r="AF134" s="54"/>
    </row>
    <row r="135" spans="1:32" x14ac:dyDescent="0.3">
      <c r="A135" s="128" t="s">
        <v>163</v>
      </c>
      <c r="B135" s="193">
        <v>-18191.375037337111</v>
      </c>
      <c r="C135" s="20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6"/>
        <v>-18191.375037337111</v>
      </c>
      <c r="AD135" s="85"/>
      <c r="AE135" s="224"/>
      <c r="AF135" s="56"/>
    </row>
    <row r="136" spans="1:32" x14ac:dyDescent="0.3">
      <c r="A136" s="128" t="s">
        <v>164</v>
      </c>
      <c r="B136" s="193">
        <v>5828.7806089388805</v>
      </c>
      <c r="C136" s="20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6"/>
        <v>5828.7806089388805</v>
      </c>
      <c r="AD136" s="85"/>
      <c r="AE136" s="224"/>
      <c r="AF136" s="56"/>
    </row>
    <row r="137" spans="1:32" x14ac:dyDescent="0.3">
      <c r="A137" s="127" t="s">
        <v>165</v>
      </c>
      <c r="B137" s="207">
        <f>B138+B139</f>
        <v>10234.201864835961</v>
      </c>
      <c r="C137" s="20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10234.201864835961</v>
      </c>
      <c r="AD137" s="85"/>
      <c r="AE137" s="224"/>
      <c r="AF137" s="54"/>
    </row>
    <row r="138" spans="1:32" x14ac:dyDescent="0.3">
      <c r="A138" s="128" t="s">
        <v>166</v>
      </c>
      <c r="B138" s="208">
        <v>-553.24099999999999</v>
      </c>
      <c r="C138" s="20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6"/>
        <v>-553.24099999999999</v>
      </c>
      <c r="AD138" s="85"/>
      <c r="AE138" s="224"/>
      <c r="AF138" s="56"/>
    </row>
    <row r="139" spans="1:32" x14ac:dyDescent="0.3">
      <c r="A139" s="128" t="s">
        <v>167</v>
      </c>
      <c r="B139" s="208">
        <v>10787.442864835961</v>
      </c>
      <c r="C139" s="20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6"/>
        <v>10787.442864835961</v>
      </c>
      <c r="AD139" s="85"/>
      <c r="AE139" s="224"/>
      <c r="AF139" s="56"/>
    </row>
    <row r="140" spans="1:32" x14ac:dyDescent="0.3">
      <c r="A140" s="127" t="s">
        <v>168</v>
      </c>
      <c r="B140" s="193">
        <f>B141+B142</f>
        <v>107.72586546052753</v>
      </c>
      <c r="C140" s="20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107.72586546052753</v>
      </c>
      <c r="AD140" s="85"/>
      <c r="AE140" s="224"/>
      <c r="AF140" s="54"/>
    </row>
    <row r="141" spans="1:32" x14ac:dyDescent="0.3">
      <c r="A141" s="128" t="s">
        <v>169</v>
      </c>
      <c r="B141" s="194"/>
      <c r="C141" s="20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6"/>
        <v>0</v>
      </c>
      <c r="AD141" s="85"/>
      <c r="AE141" s="224"/>
      <c r="AF141" s="56"/>
    </row>
    <row r="142" spans="1:32" x14ac:dyDescent="0.3">
      <c r="A142" s="128" t="s">
        <v>170</v>
      </c>
      <c r="B142" s="195">
        <v>107.72586546052753</v>
      </c>
      <c r="C142" s="20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6"/>
        <v>107.72586546052753</v>
      </c>
      <c r="AD142" s="85"/>
      <c r="AE142" s="224"/>
      <c r="AF142" s="56"/>
    </row>
    <row r="143" spans="1:32" x14ac:dyDescent="0.3">
      <c r="A143" s="127" t="s">
        <v>171</v>
      </c>
      <c r="B143" s="193">
        <f>B144+B145</f>
        <v>110.52949351789326</v>
      </c>
      <c r="C143" s="20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110.52949351789326</v>
      </c>
      <c r="AD143" s="85"/>
      <c r="AE143" s="224"/>
      <c r="AF143" s="54"/>
    </row>
    <row r="144" spans="1:32" x14ac:dyDescent="0.3">
      <c r="A144" s="128" t="s">
        <v>172</v>
      </c>
      <c r="B144" s="194"/>
      <c r="C144" s="20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6"/>
        <v>0</v>
      </c>
      <c r="AD144" s="85"/>
      <c r="AE144" s="224"/>
      <c r="AF144" s="56"/>
    </row>
    <row r="145" spans="1:32" x14ac:dyDescent="0.3">
      <c r="A145" s="128" t="s">
        <v>173</v>
      </c>
      <c r="B145" s="195">
        <v>110.52949351789326</v>
      </c>
      <c r="C145" s="20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6"/>
        <v>110.52949351789326</v>
      </c>
      <c r="AD145" s="85"/>
      <c r="AE145" s="224"/>
      <c r="AF145" s="56"/>
    </row>
    <row r="146" spans="1:32" x14ac:dyDescent="0.3">
      <c r="A146" s="127" t="s">
        <v>174</v>
      </c>
      <c r="B146" s="193">
        <f>B147+B148</f>
        <v>639.52597494649376</v>
      </c>
      <c r="C146" s="20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639.52597494649376</v>
      </c>
      <c r="AD146" s="85"/>
      <c r="AE146" s="224"/>
      <c r="AF146" s="54"/>
    </row>
    <row r="147" spans="1:32" x14ac:dyDescent="0.3">
      <c r="A147" s="128" t="s">
        <v>175</v>
      </c>
      <c r="B147" s="194"/>
      <c r="C147" s="20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6"/>
        <v>0</v>
      </c>
      <c r="AD147" s="85"/>
      <c r="AE147" s="224"/>
      <c r="AF147" s="56"/>
    </row>
    <row r="148" spans="1:32" x14ac:dyDescent="0.3">
      <c r="A148" s="128" t="s">
        <v>176</v>
      </c>
      <c r="B148" s="195">
        <v>639.52597494649376</v>
      </c>
      <c r="C148" s="20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6"/>
        <v>639.52597494649376</v>
      </c>
      <c r="AD148" s="85"/>
      <c r="AE148" s="224"/>
      <c r="AF148" s="56"/>
    </row>
    <row r="149" spans="1:32" ht="27" customHeight="1" x14ac:dyDescent="0.3">
      <c r="A149" s="126" t="s">
        <v>177</v>
      </c>
      <c r="B149" s="198">
        <f>B150+B155+B156</f>
        <v>1532.0500000000002</v>
      </c>
      <c r="C149" s="199">
        <f>C150+C160</f>
        <v>1577.8024047237086</v>
      </c>
      <c r="D149" s="200">
        <f>D150+D157+D158+D159+D160</f>
        <v>27425.184118404148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>SUM(B149:AB149)</f>
        <v>30535.036523127856</v>
      </c>
      <c r="AD149" s="85"/>
      <c r="AE149" s="224"/>
      <c r="AF149" s="54">
        <f>AF150+AF155+AF156+AF157+AF158+AF159+AF160</f>
        <v>9.08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1458.6724047237085</v>
      </c>
      <c r="D150" s="116">
        <f>SUM(D151:D154)</f>
        <v>607.96711840414946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ref="AC150:AC160" si="17">SUM(B150:AB150)</f>
        <v>2066.639523127858</v>
      </c>
      <c r="AD150" s="85"/>
      <c r="AE150" s="224"/>
      <c r="AF150" s="119">
        <f>SUM(AF151:AF153)</f>
        <v>9.08</v>
      </c>
    </row>
    <row r="151" spans="1:32" ht="21.6" x14ac:dyDescent="0.3">
      <c r="A151" s="128" t="s">
        <v>179</v>
      </c>
      <c r="B151" s="116"/>
      <c r="C151" s="196">
        <v>511.92</v>
      </c>
      <c r="D151" s="116">
        <v>188.15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88"/>
      <c r="AC151" s="114">
        <f t="shared" si="17"/>
        <v>700.07</v>
      </c>
      <c r="AD151" s="85"/>
      <c r="AE151" s="224"/>
      <c r="AF151" s="124">
        <v>1.89</v>
      </c>
    </row>
    <row r="152" spans="1:32" ht="21.6" x14ac:dyDescent="0.3">
      <c r="A152" s="128" t="s">
        <v>180</v>
      </c>
      <c r="B152" s="116"/>
      <c r="C152" s="196">
        <v>709.88240472370831</v>
      </c>
      <c r="D152" s="116">
        <v>215.12711840414946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88"/>
      <c r="AC152" s="114">
        <f t="shared" si="17"/>
        <v>925.00952312785773</v>
      </c>
      <c r="AD152" s="85"/>
      <c r="AE152" s="224"/>
      <c r="AF152" s="124">
        <v>4.22</v>
      </c>
    </row>
    <row r="153" spans="1:32" ht="21.6" x14ac:dyDescent="0.3">
      <c r="A153" s="128" t="s">
        <v>181</v>
      </c>
      <c r="B153" s="116"/>
      <c r="C153" s="196">
        <v>236.87</v>
      </c>
      <c r="D153" s="116">
        <v>204.69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88"/>
      <c r="AC153" s="114">
        <f t="shared" si="17"/>
        <v>441.56</v>
      </c>
      <c r="AD153" s="85"/>
      <c r="AE153" s="224"/>
      <c r="AF153" s="56">
        <v>2.97</v>
      </c>
    </row>
    <row r="154" spans="1:32" ht="21.6" x14ac:dyDescent="0.3">
      <c r="A154" s="128" t="s">
        <v>182</v>
      </c>
      <c r="B154" s="116"/>
      <c r="C154" s="19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88"/>
      <c r="AC154" s="114">
        <f t="shared" si="17"/>
        <v>0</v>
      </c>
      <c r="AD154" s="85"/>
      <c r="AE154" s="224"/>
      <c r="AF154" s="56"/>
    </row>
    <row r="155" spans="1:32" x14ac:dyDescent="0.3">
      <c r="A155" s="127" t="s">
        <v>183</v>
      </c>
      <c r="B155" s="116">
        <v>47.4</v>
      </c>
      <c r="C155" s="188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88"/>
      <c r="AC155" s="114">
        <f t="shared" si="17"/>
        <v>47.4</v>
      </c>
      <c r="AD155" s="85"/>
      <c r="AE155" s="224"/>
      <c r="AF155" s="56"/>
    </row>
    <row r="156" spans="1:32" x14ac:dyDescent="0.3">
      <c r="A156" s="127" t="s">
        <v>184</v>
      </c>
      <c r="B156" s="116">
        <v>1484.65</v>
      </c>
      <c r="C156" s="188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88"/>
      <c r="AC156" s="114">
        <f t="shared" si="17"/>
        <v>1484.65</v>
      </c>
      <c r="AD156" s="85"/>
      <c r="AE156" s="224"/>
      <c r="AF156" s="56"/>
    </row>
    <row r="157" spans="1:32" ht="21.6" x14ac:dyDescent="0.3">
      <c r="A157" s="127" t="s">
        <v>185</v>
      </c>
      <c r="B157" s="123"/>
      <c r="C157" s="188"/>
      <c r="D157" s="116">
        <v>18752.674999999999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88"/>
      <c r="AC157" s="114">
        <f t="shared" si="17"/>
        <v>18752.674999999999</v>
      </c>
      <c r="AD157" s="85"/>
      <c r="AE157" s="224"/>
      <c r="AF157" s="56"/>
    </row>
    <row r="158" spans="1:32" ht="21.6" x14ac:dyDescent="0.3">
      <c r="A158" s="127" t="s">
        <v>186</v>
      </c>
      <c r="B158" s="123"/>
      <c r="C158" s="188"/>
      <c r="D158" s="116">
        <v>6748.2619999999997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88"/>
      <c r="AC158" s="114">
        <f t="shared" si="17"/>
        <v>6748.2619999999997</v>
      </c>
      <c r="AD158" s="85"/>
      <c r="AE158" s="224"/>
      <c r="AF158" s="56"/>
    </row>
    <row r="159" spans="1:32" ht="21.6" x14ac:dyDescent="0.3">
      <c r="A159" s="127" t="s">
        <v>187</v>
      </c>
      <c r="B159" s="123"/>
      <c r="C159" s="188"/>
      <c r="D159" s="116">
        <v>1316.28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88"/>
      <c r="AC159" s="114">
        <f t="shared" si="17"/>
        <v>1316.28</v>
      </c>
      <c r="AD159" s="85"/>
      <c r="AE159" s="224"/>
      <c r="AF159" s="56"/>
    </row>
    <row r="160" spans="1:32" x14ac:dyDescent="0.3">
      <c r="A160" s="127" t="s">
        <v>188</v>
      </c>
      <c r="B160" s="123"/>
      <c r="C160" s="220">
        <v>119.13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88"/>
      <c r="AC160" s="114">
        <f t="shared" si="17"/>
        <v>119.13</v>
      </c>
      <c r="AD160" s="85"/>
      <c r="AE160" s="224"/>
      <c r="AF160" s="56"/>
    </row>
    <row r="161" spans="1:32" x14ac:dyDescent="0.3">
      <c r="A161" s="126" t="s">
        <v>189</v>
      </c>
      <c r="B161" s="70">
        <f>B162</f>
        <v>-9187.0407765453583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-9187.0407765453583</v>
      </c>
      <c r="AD161" s="85"/>
      <c r="AE161" s="224"/>
      <c r="AF161" s="56"/>
    </row>
    <row r="162" spans="1:32" x14ac:dyDescent="0.3">
      <c r="A162" s="127" t="s">
        <v>190</v>
      </c>
      <c r="B162" s="218">
        <v>-9187.0407765453583</v>
      </c>
      <c r="C162" s="189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88"/>
      <c r="AC162" s="114">
        <f>SUM(B162:AB162)</f>
        <v>-9187.0407765453583</v>
      </c>
      <c r="AD162" s="85"/>
      <c r="AE162" s="224"/>
      <c r="AF162" s="56"/>
    </row>
    <row r="163" spans="1:32" ht="15" thickBot="1" x14ac:dyDescent="0.35">
      <c r="A163" s="111" t="s">
        <v>191</v>
      </c>
      <c r="B163" s="120"/>
      <c r="C163" s="42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190"/>
      <c r="AC163" s="197">
        <f>SUM(B163:AB163)</f>
        <v>0</v>
      </c>
      <c r="AD163" s="173"/>
      <c r="AE163" s="224"/>
      <c r="AF163" s="66"/>
    </row>
    <row r="164" spans="1:32" x14ac:dyDescent="0.3">
      <c r="A164" s="108" t="s">
        <v>192</v>
      </c>
      <c r="B164" s="227">
        <f>B165+B169+B170+B173+B176</f>
        <v>1037.9085960520235</v>
      </c>
      <c r="C164" s="227">
        <f>C165+C169+C170+C173+C176</f>
        <v>50464.117116853697</v>
      </c>
      <c r="D164" s="227">
        <f>D165+D169+D170+D173+D176</f>
        <v>2755.5234006741143</v>
      </c>
      <c r="E164" s="230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0"/>
      <c r="S164" s="230"/>
      <c r="T164" s="230"/>
      <c r="U164" s="230"/>
      <c r="V164" s="230"/>
      <c r="W164" s="230"/>
      <c r="X164" s="230"/>
      <c r="Y164" s="230"/>
      <c r="Z164" s="230"/>
      <c r="AA164" s="230"/>
      <c r="AB164" s="231"/>
      <c r="AC164" s="227">
        <f>AC165+AC169+AC170+AC173+AC176</f>
        <v>54257.549113579837</v>
      </c>
      <c r="AD164" s="85"/>
      <c r="AE164" s="225"/>
      <c r="AF164" s="69">
        <f>AF165+AF169+AF170+AF173+AF176</f>
        <v>1.5380077291122254</v>
      </c>
    </row>
    <row r="165" spans="1:32" ht="26.25" customHeight="1" x14ac:dyDescent="0.3">
      <c r="A165" s="112" t="s">
        <v>193</v>
      </c>
      <c r="B165" s="121"/>
      <c r="C165" s="70">
        <f>C166+C167+C168</f>
        <v>29028.88943531517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29028.88943531517</v>
      </c>
      <c r="AD165" s="85"/>
      <c r="AF165" s="70"/>
    </row>
    <row r="166" spans="1:32" ht="21.6" x14ac:dyDescent="0.3">
      <c r="A166" s="128" t="s">
        <v>194</v>
      </c>
      <c r="B166" s="121"/>
      <c r="C166" s="116">
        <v>14185.75102314751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14185.75102314751</v>
      </c>
      <c r="AD166" s="85"/>
      <c r="AF166" s="56"/>
    </row>
    <row r="167" spans="1:32" x14ac:dyDescent="0.3">
      <c r="A167" s="128" t="s">
        <v>195</v>
      </c>
      <c r="B167" s="121"/>
      <c r="C167" s="116">
        <v>5321.6900637842382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5321.6900637842382</v>
      </c>
      <c r="AD167" s="85"/>
      <c r="AE167" s="226"/>
      <c r="AF167" s="56"/>
    </row>
    <row r="168" spans="1:32" x14ac:dyDescent="0.3">
      <c r="A168" s="128" t="s">
        <v>196</v>
      </c>
      <c r="B168" s="121"/>
      <c r="C168" s="116">
        <v>9521.448348383421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9521.448348383421</v>
      </c>
      <c r="AD168" s="85"/>
      <c r="AE168" s="226"/>
      <c r="AF168" s="56"/>
    </row>
    <row r="169" spans="1:32" x14ac:dyDescent="0.3">
      <c r="A169" s="112" t="s">
        <v>197</v>
      </c>
      <c r="B169" s="121"/>
      <c r="C169" s="70">
        <v>90.969303141799998</v>
      </c>
      <c r="D169" s="70">
        <v>64.571960712299997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155.54126385410001</v>
      </c>
      <c r="AD169" s="85"/>
      <c r="AE169" s="228"/>
      <c r="AF169" s="56"/>
    </row>
    <row r="170" spans="1:32" ht="25.5" customHeight="1" x14ac:dyDescent="0.3">
      <c r="A170" s="112" t="s">
        <v>198</v>
      </c>
      <c r="B170" s="70">
        <f>B171+B172</f>
        <v>1037.9085960520235</v>
      </c>
      <c r="C170" s="70">
        <f>C171+C172</f>
        <v>747.04368494562232</v>
      </c>
      <c r="D170" s="70">
        <f>D171+D172</f>
        <v>178.70045625051392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1963.6527372481601</v>
      </c>
      <c r="AD170" s="85"/>
      <c r="AE170" s="225"/>
      <c r="AF170" s="129">
        <f>AF171+AF172</f>
        <v>1.5380077291122254</v>
      </c>
    </row>
    <row r="171" spans="1:32" ht="21.6" x14ac:dyDescent="0.3">
      <c r="A171" s="128" t="s">
        <v>199</v>
      </c>
      <c r="B171" s="116">
        <v>54.963143908773887</v>
      </c>
      <c r="C171" s="116">
        <v>9.3586508731632156E-2</v>
      </c>
      <c r="D171" s="116">
        <v>2.1050606623769261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>SUM(B171:AB171)</f>
        <v>57.161791079882448</v>
      </c>
      <c r="AD171" s="85"/>
      <c r="AE171" s="225"/>
      <c r="AF171" s="56"/>
    </row>
    <row r="172" spans="1:32" x14ac:dyDescent="0.3">
      <c r="A172" s="128" t="s">
        <v>200</v>
      </c>
      <c r="B172" s="116">
        <v>982.94545214324967</v>
      </c>
      <c r="C172" s="95">
        <v>746.9500984368907</v>
      </c>
      <c r="D172" s="95">
        <v>176.595395588137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>SUM(B172:AB172)</f>
        <v>1906.4909461682776</v>
      </c>
      <c r="AD172" s="85"/>
      <c r="AE172" s="225"/>
      <c r="AF172" s="56">
        <v>1.5380077291122254</v>
      </c>
    </row>
    <row r="173" spans="1:32" x14ac:dyDescent="0.3">
      <c r="A173" s="126" t="s">
        <v>201</v>
      </c>
      <c r="B173" s="121"/>
      <c r="C173" s="129">
        <f>C174+C175</f>
        <v>20597.214693451107</v>
      </c>
      <c r="D173" s="129">
        <f>D174+D175</f>
        <v>2512.2509837113003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>AC174+AC175</f>
        <v>23109.465677162407</v>
      </c>
      <c r="AD173" s="85"/>
      <c r="AE173" s="225"/>
      <c r="AF173" s="129"/>
    </row>
    <row r="174" spans="1:32" ht="21.6" x14ac:dyDescent="0.3">
      <c r="A174" s="128" t="s">
        <v>202</v>
      </c>
      <c r="B174" s="121"/>
      <c r="C174" s="95">
        <v>4191.3540128826826</v>
      </c>
      <c r="D174" s="95">
        <v>2512.2509837113003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>SUM(B174:AB174)</f>
        <v>6703.6049965939828</v>
      </c>
      <c r="AD174" s="85"/>
      <c r="AE174" s="225"/>
      <c r="AF174" s="56"/>
    </row>
    <row r="175" spans="1:32" ht="21.6" x14ac:dyDescent="0.3">
      <c r="A175" s="128" t="s">
        <v>203</v>
      </c>
      <c r="B175" s="121"/>
      <c r="C175" s="95">
        <v>16405.860680568425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>SUM(B175:AB175)</f>
        <v>16405.860680568425</v>
      </c>
      <c r="AD175" s="85"/>
      <c r="AE175" s="225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>SUM(B176:AB176)</f>
        <v>0</v>
      </c>
      <c r="AD176" s="85"/>
      <c r="AE176" s="225"/>
      <c r="AF176" s="66"/>
    </row>
    <row r="177" spans="1:32" ht="16.2" thickBot="1" x14ac:dyDescent="0.4">
      <c r="A177" s="10" t="s">
        <v>24</v>
      </c>
      <c r="B177" s="232">
        <f t="shared" ref="B177:AB177" si="18">B164+B107+B54+B9</f>
        <v>295777.93600852019</v>
      </c>
      <c r="C177" s="11">
        <f t="shared" si="18"/>
        <v>175558.46817528582</v>
      </c>
      <c r="D177" s="11">
        <f t="shared" si="18"/>
        <v>41190.82232860809</v>
      </c>
      <c r="E177" s="11">
        <f t="shared" si="18"/>
        <v>1388.1053988159206</v>
      </c>
      <c r="F177" s="11">
        <f t="shared" si="18"/>
        <v>1848.0688989621485</v>
      </c>
      <c r="G177" s="11">
        <f t="shared" si="18"/>
        <v>3.1020668249999996</v>
      </c>
      <c r="H177" s="11">
        <f t="shared" si="18"/>
        <v>37.805667485632654</v>
      </c>
      <c r="I177" s="11">
        <f t="shared" si="18"/>
        <v>0.28009823545123325</v>
      </c>
      <c r="J177" s="11">
        <f t="shared" si="18"/>
        <v>7778.0048684895664</v>
      </c>
      <c r="K177" s="11">
        <f t="shared" si="18"/>
        <v>8349.3847164867911</v>
      </c>
      <c r="L177" s="11">
        <f t="shared" si="18"/>
        <v>149.39413152423649</v>
      </c>
      <c r="M177" s="11">
        <f t="shared" si="18"/>
        <v>407.73746969731883</v>
      </c>
      <c r="N177" s="11">
        <f t="shared" si="18"/>
        <v>44.179535197804192</v>
      </c>
      <c r="O177" s="11">
        <f t="shared" si="18"/>
        <v>68.946905112882135</v>
      </c>
      <c r="P177" s="11">
        <f t="shared" si="18"/>
        <v>58.366138606598504</v>
      </c>
      <c r="Q177" s="11">
        <f t="shared" si="18"/>
        <v>4.7354060824746389</v>
      </c>
      <c r="R177" s="11">
        <f t="shared" si="18"/>
        <v>412.78569503044037</v>
      </c>
      <c r="S177" s="11">
        <f t="shared" si="18"/>
        <v>1180.9104269852237</v>
      </c>
      <c r="T177" s="11">
        <f t="shared" si="18"/>
        <v>1.8690795598948033E-3</v>
      </c>
      <c r="U177" s="11">
        <f t="shared" si="18"/>
        <v>23.210733235630421</v>
      </c>
      <c r="V177" s="11">
        <f t="shared" si="18"/>
        <v>2.6295925551153623</v>
      </c>
      <c r="W177" s="11">
        <f t="shared" si="18"/>
        <v>0.24571356104968609</v>
      </c>
      <c r="X177" s="11">
        <f t="shared" si="18"/>
        <v>2.7608265286481589E-6</v>
      </c>
      <c r="Y177" s="11">
        <f t="shared" si="18"/>
        <v>8.7910030697203573E-2</v>
      </c>
      <c r="Z177" s="11">
        <f t="shared" si="18"/>
        <v>1.8405510190987724E-6</v>
      </c>
      <c r="AA177" s="11">
        <f t="shared" si="18"/>
        <v>2.4744518579856916</v>
      </c>
      <c r="AB177" s="11">
        <f t="shared" si="18"/>
        <v>400.91589105215155</v>
      </c>
      <c r="AC177" s="11">
        <f>SUM(B177:AB177)</f>
        <v>534688.6001019252</v>
      </c>
      <c r="AD177" s="85"/>
      <c r="AE177" s="225"/>
      <c r="AF177" s="63">
        <f>AF164+AF107+AF54+AF9</f>
        <v>65.581718202473624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6"/>
      <c r="AD178" s="85"/>
      <c r="AE178" s="225"/>
      <c r="AF178" s="57"/>
    </row>
    <row r="179" spans="1:32" x14ac:dyDescent="0.3">
      <c r="A179" s="35" t="s">
        <v>25</v>
      </c>
      <c r="B179" s="148">
        <v>5697.0198794351245</v>
      </c>
      <c r="C179" s="142">
        <v>1.0983969831182814</v>
      </c>
      <c r="D179" s="142">
        <v>41.377605671240318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5739.4958820894835</v>
      </c>
      <c r="AD179" s="85"/>
      <c r="AE179" s="225"/>
      <c r="AF179" s="67">
        <f>AF180</f>
        <v>6.2316630629016871E-2</v>
      </c>
    </row>
    <row r="180" spans="1:32" x14ac:dyDescent="0.3">
      <c r="A180" s="38" t="s">
        <v>26</v>
      </c>
      <c r="B180" s="19">
        <v>4403.2147354243007</v>
      </c>
      <c r="C180" s="20">
        <v>0.84894899211109187</v>
      </c>
      <c r="D180" s="20">
        <v>32.138783272777047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4436.2024676891888</v>
      </c>
      <c r="AD180" s="85"/>
      <c r="AE180" s="225"/>
      <c r="AF180" s="56">
        <v>6.2316630629016871E-2</v>
      </c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225"/>
      <c r="AF181" s="64"/>
    </row>
    <row r="182" spans="1:32" ht="15" thickBot="1" x14ac:dyDescent="0.35">
      <c r="A182" s="44" t="s">
        <v>27</v>
      </c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0</v>
      </c>
      <c r="AD182" s="81"/>
      <c r="AE182" s="225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Z185" s="73"/>
      <c r="AE185" s="73"/>
    </row>
    <row r="186" spans="1:32" x14ac:dyDescent="0.3">
      <c r="A186" s="47"/>
      <c r="X186"/>
      <c r="Z186" s="73"/>
      <c r="AE186" s="73"/>
    </row>
    <row r="187" spans="1:32" x14ac:dyDescent="0.3">
      <c r="A187" s="47"/>
      <c r="X187"/>
      <c r="Y187" s="73"/>
      <c r="AD187" s="73"/>
    </row>
    <row r="188" spans="1:32" x14ac:dyDescent="0.3">
      <c r="A188" s="47"/>
      <c r="X188"/>
      <c r="Y188" s="73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0866141732283472" right="0.70866141732283472" top="0.74803149606299213" bottom="0.74803149606299213" header="0.31496062992125984" footer="0.31496062992125984"/>
  <pageSetup scale="58" fitToWidth="2" fitToHeight="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87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G19" sqref="G19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4.33203125" bestFit="1" customWidth="1"/>
    <col min="23" max="23" width="10.33203125" bestFit="1" customWidth="1"/>
    <col min="24" max="24" width="4.33203125" style="73" bestFit="1" customWidth="1"/>
    <col min="25" max="26" width="5.10937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1993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338075.10708259937</v>
      </c>
      <c r="C8" s="11">
        <f t="shared" si="0"/>
        <v>118275.35513012606</v>
      </c>
      <c r="D8" s="11">
        <f t="shared" si="0"/>
        <v>26219.010958613377</v>
      </c>
      <c r="E8" s="11">
        <f t="shared" si="0"/>
        <v>869.86000000000013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136.705296</v>
      </c>
      <c r="V8" s="11">
        <f t="shared" si="0"/>
        <v>36.476653499999998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47.776482299999998</v>
      </c>
      <c r="AC8" s="11">
        <f>SUM(B8:AB8)</f>
        <v>483660.29160313879</v>
      </c>
      <c r="AD8" s="12">
        <f>AC9+AC54+AC108+AC149+AC164</f>
        <v>479344.64830887329</v>
      </c>
      <c r="AE8" s="77"/>
      <c r="AF8" s="12">
        <f>AF9+AF54+AF107+AF164</f>
        <v>81.466652816375927</v>
      </c>
    </row>
    <row r="9" spans="1:32" x14ac:dyDescent="0.3">
      <c r="A9" s="103" t="s">
        <v>82</v>
      </c>
      <c r="B9" s="69">
        <f>B10+B39</f>
        <v>301303.62400295533</v>
      </c>
      <c r="C9" s="69">
        <f>C10+C39</f>
        <v>16892.611397661803</v>
      </c>
      <c r="D9" s="69">
        <f>D10+D39</f>
        <v>3097.7565904563626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321293.99199107348</v>
      </c>
      <c r="AD9" s="85"/>
      <c r="AE9" s="91"/>
      <c r="AF9" s="151">
        <f>AF10+AF39</f>
        <v>76.964546092321584</v>
      </c>
    </row>
    <row r="10" spans="1:32" x14ac:dyDescent="0.3">
      <c r="A10" s="96" t="s">
        <v>43</v>
      </c>
      <c r="B10" s="129">
        <f>B11+B15+B29+B35</f>
        <v>289141.72236183082</v>
      </c>
      <c r="C10" s="129">
        <f>C11+C15+C29+C35</f>
        <v>2974.3370422566027</v>
      </c>
      <c r="D10" s="129">
        <f>D11+D15+D29+D35</f>
        <v>3085.9575402335108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295202.01694432093</v>
      </c>
      <c r="AD10" s="85"/>
      <c r="AE10" s="91"/>
      <c r="AF10" s="129">
        <f>AF11+AF15+AF29+AF35</f>
        <v>74.482484390740439</v>
      </c>
    </row>
    <row r="11" spans="1:32" x14ac:dyDescent="0.3">
      <c r="A11" s="97" t="s">
        <v>44</v>
      </c>
      <c r="B11" s="129">
        <f>B12+B13+B14</f>
        <v>107960.06107566001</v>
      </c>
      <c r="C11" s="129">
        <f>C12+C13+C14</f>
        <v>88.49573755136845</v>
      </c>
      <c r="D11" s="129">
        <f>D12+D13+D14</f>
        <v>188.76531983721361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108237.3221330486</v>
      </c>
      <c r="AD11" s="85"/>
      <c r="AE11" s="91"/>
      <c r="AF11" s="129">
        <f>SUM(AF12:AF14)</f>
        <v>13.630790338595549</v>
      </c>
    </row>
    <row r="12" spans="1:32" x14ac:dyDescent="0.3">
      <c r="A12" s="98" t="s">
        <v>45</v>
      </c>
      <c r="B12" s="115">
        <v>73045.097563433519</v>
      </c>
      <c r="C12" s="115">
        <v>63.421281878264111</v>
      </c>
      <c r="D12" s="115">
        <v>150.28501963721362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73258.803864949004</v>
      </c>
      <c r="AD12" s="85"/>
      <c r="AE12" s="91"/>
      <c r="AF12" s="55">
        <v>11.791451648504113</v>
      </c>
    </row>
    <row r="13" spans="1:32" x14ac:dyDescent="0.3">
      <c r="A13" s="98" t="s">
        <v>46</v>
      </c>
      <c r="B13" s="116">
        <v>8940.0253216606761</v>
      </c>
      <c r="C13" s="116">
        <v>8.2123794269426362</v>
      </c>
      <c r="D13" s="116">
        <v>14.55131602907071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8962.7890171166891</v>
      </c>
      <c r="AD13" s="85"/>
      <c r="AE13" s="91"/>
      <c r="AF13" s="56">
        <v>1.5450560106879179</v>
      </c>
    </row>
    <row r="14" spans="1:32" ht="21.6" x14ac:dyDescent="0.3">
      <c r="A14" s="98" t="s">
        <v>47</v>
      </c>
      <c r="B14" s="116">
        <v>25974.938190565808</v>
      </c>
      <c r="C14" s="116">
        <v>16.862076246161699</v>
      </c>
      <c r="D14" s="116">
        <v>23.92898417092929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26015.729250982899</v>
      </c>
      <c r="AD14" s="85"/>
      <c r="AE14" s="91"/>
      <c r="AF14" s="56">
        <v>0.29428267940351871</v>
      </c>
    </row>
    <row r="15" spans="1:32" x14ac:dyDescent="0.3">
      <c r="A15" s="97" t="s">
        <v>48</v>
      </c>
      <c r="B15" s="129">
        <f>SUM(B16:B28)</f>
        <v>51635.296641607507</v>
      </c>
      <c r="C15" s="129">
        <f>SUM(C16:C28)</f>
        <v>113.7255308</v>
      </c>
      <c r="D15" s="129">
        <f>SUM(D16:D28)</f>
        <v>157.29744898799999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51906.319621395509</v>
      </c>
      <c r="AD15" s="85"/>
      <c r="AE15" s="91"/>
      <c r="AF15" s="129">
        <f>SUM(AF16:AF28)</f>
        <v>2.1839628562038151</v>
      </c>
    </row>
    <row r="16" spans="1:32" x14ac:dyDescent="0.3">
      <c r="A16" s="98" t="s">
        <v>49</v>
      </c>
      <c r="B16" s="115">
        <v>3238.1965886149992</v>
      </c>
      <c r="C16" s="115">
        <v>2.39561</v>
      </c>
      <c r="D16" s="115">
        <v>3.7075752499999992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3244.2997738649992</v>
      </c>
      <c r="AD16" s="85"/>
      <c r="AE16" s="91"/>
      <c r="AF16" s="56">
        <v>8.0098968289811945E-2</v>
      </c>
    </row>
    <row r="17" spans="1:32" x14ac:dyDescent="0.3">
      <c r="A17" s="98" t="s">
        <v>50</v>
      </c>
      <c r="B17" s="116">
        <v>1903.21905298</v>
      </c>
      <c r="C17" s="116">
        <v>1.371272</v>
      </c>
      <c r="D17" s="116">
        <v>2.0668145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1906.6571394800001</v>
      </c>
      <c r="AD17" s="85"/>
      <c r="AE17" s="91"/>
      <c r="AF17" s="56">
        <v>2.9193447836226148E-2</v>
      </c>
    </row>
    <row r="18" spans="1:32" x14ac:dyDescent="0.3">
      <c r="A18" s="98" t="s">
        <v>51</v>
      </c>
      <c r="B18" s="116">
        <v>17207.00694596456</v>
      </c>
      <c r="C18" s="116">
        <v>10.923606372</v>
      </c>
      <c r="D18" s="116">
        <v>14.842761459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17232.773313795562</v>
      </c>
      <c r="AD18" s="85"/>
      <c r="AE18" s="91"/>
      <c r="AF18" s="56">
        <v>0.37996959732610441</v>
      </c>
    </row>
    <row r="19" spans="1:32" x14ac:dyDescent="0.3">
      <c r="A19" s="98" t="s">
        <v>52</v>
      </c>
      <c r="B19" s="116">
        <v>2364.0191430600003</v>
      </c>
      <c r="C19" s="116">
        <v>2.0068999999999999</v>
      </c>
      <c r="D19" s="116">
        <v>3.3826985000000001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2369.4087415600002</v>
      </c>
      <c r="AD19" s="85"/>
      <c r="AE19" s="91"/>
      <c r="AF19" s="56">
        <v>6.7079137839146638E-2</v>
      </c>
    </row>
    <row r="20" spans="1:32" x14ac:dyDescent="0.3">
      <c r="A20" s="98" t="s">
        <v>53</v>
      </c>
      <c r="B20" s="116">
        <v>3886.7129828099996</v>
      </c>
      <c r="C20" s="116">
        <v>3.8979360000000001</v>
      </c>
      <c r="D20" s="116">
        <v>7.1955449999999992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3897.8064638099995</v>
      </c>
      <c r="AD20" s="85"/>
      <c r="AE20" s="91"/>
      <c r="AF20" s="56">
        <v>0.17990481265411606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203.50727886000001</v>
      </c>
      <c r="C22" s="116">
        <v>0.10911599999999999</v>
      </c>
      <c r="D22" s="116">
        <v>0.12791549999999999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203.74431036000001</v>
      </c>
      <c r="AD22" s="85"/>
      <c r="AE22" s="91"/>
      <c r="AF22" s="56">
        <v>5.4879983675292323E-4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7016.9064689499992</v>
      </c>
      <c r="C24" s="116">
        <v>7.0999998439999992</v>
      </c>
      <c r="D24" s="116">
        <v>13.185388919000001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7037.1918577129991</v>
      </c>
      <c r="AD24" s="85"/>
      <c r="AE24" s="91"/>
      <c r="AF24" s="56">
        <v>0.21236391469026908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383.04934866000002</v>
      </c>
      <c r="C26" s="116">
        <v>0.44167200000000001</v>
      </c>
      <c r="D26" s="116">
        <v>0.83602199999999993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384.32704266000002</v>
      </c>
      <c r="AD26" s="85"/>
      <c r="AE26" s="91"/>
      <c r="AF26" s="56">
        <v>1.6973649542495544E-3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15432.678831707952</v>
      </c>
      <c r="C28" s="116">
        <v>85.479418584000001</v>
      </c>
      <c r="D28" s="116">
        <v>111.95272786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15630.110978151952</v>
      </c>
      <c r="AD28" s="85"/>
      <c r="AE28" s="91"/>
      <c r="AF28" s="56">
        <v>1.2331068127771385</v>
      </c>
    </row>
    <row r="29" spans="1:32" x14ac:dyDescent="0.3">
      <c r="A29" s="97" t="s">
        <v>62</v>
      </c>
      <c r="B29" s="129">
        <f>SUM(B30:B34)</f>
        <v>100679.89359345843</v>
      </c>
      <c r="C29" s="129">
        <f>SUM(C30:C34)</f>
        <v>366.63789560523412</v>
      </c>
      <c r="D29" s="129">
        <f>SUM(D30:D34)</f>
        <v>2423.7587431157972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103470.29023217945</v>
      </c>
      <c r="AD29" s="85"/>
      <c r="AE29" s="91"/>
      <c r="AF29" s="129">
        <f>SUM(AF30:AF34)</f>
        <v>24.147021766729345</v>
      </c>
    </row>
    <row r="30" spans="1:32" x14ac:dyDescent="0.3">
      <c r="A30" s="98" t="s">
        <v>63</v>
      </c>
      <c r="B30" s="116">
        <v>4446.9079175824108</v>
      </c>
      <c r="C30" s="95">
        <v>0.85738593646564421</v>
      </c>
      <c r="D30" s="116">
        <v>32.4581818804851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4480.2234853993623</v>
      </c>
      <c r="AD30" s="85"/>
      <c r="AE30" s="91"/>
      <c r="AF30" s="56">
        <v>8.7971946765410527E-4</v>
      </c>
    </row>
    <row r="31" spans="1:32" x14ac:dyDescent="0.3">
      <c r="A31" s="98" t="s">
        <v>64</v>
      </c>
      <c r="B31" s="116">
        <v>93561.039355466011</v>
      </c>
      <c r="C31" s="116">
        <v>360.43774986876849</v>
      </c>
      <c r="D31" s="116">
        <v>2211.6593402353119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96133.136445570097</v>
      </c>
      <c r="AD31" s="85"/>
      <c r="AE31" s="91"/>
      <c r="AF31" s="56">
        <v>24.0448407443291</v>
      </c>
    </row>
    <row r="32" spans="1:32" x14ac:dyDescent="0.3">
      <c r="A32" s="98" t="s">
        <v>65</v>
      </c>
      <c r="B32" s="116">
        <v>1656.5536590300003</v>
      </c>
      <c r="C32" s="116">
        <v>2.6422718000000005</v>
      </c>
      <c r="D32" s="116">
        <v>172.33888100000001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1831.5348118300003</v>
      </c>
      <c r="AD32" s="85"/>
      <c r="AE32" s="91"/>
      <c r="AF32" s="56">
        <v>3.9061626136214528E-2</v>
      </c>
    </row>
    <row r="33" spans="1:32" x14ac:dyDescent="0.3">
      <c r="A33" s="98" t="s">
        <v>66</v>
      </c>
      <c r="B33" s="116">
        <v>1015.3926613800002</v>
      </c>
      <c r="C33" s="116">
        <v>2.700488</v>
      </c>
      <c r="D33" s="116">
        <v>7.3023400000000001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1025.3954893800001</v>
      </c>
      <c r="AD33" s="85"/>
      <c r="AE33" s="91"/>
      <c r="AF33" s="56">
        <v>6.2239676796376389E-2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28866.471051104851</v>
      </c>
      <c r="C35" s="129">
        <f>SUM(C36:C38)</f>
        <v>2405.4778783000002</v>
      </c>
      <c r="D35" s="129">
        <f>SUM(D36:D38)</f>
        <v>316.13602829250004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31588.084957697345</v>
      </c>
      <c r="AD35" s="85"/>
      <c r="AE35" s="91"/>
      <c r="AF35" s="129">
        <f>SUM(AF36:AF38)</f>
        <v>34.520709429211728</v>
      </c>
    </row>
    <row r="36" spans="1:32" x14ac:dyDescent="0.3">
      <c r="A36" s="98" t="s">
        <v>69</v>
      </c>
      <c r="B36" s="116">
        <v>3299.0099203094901</v>
      </c>
      <c r="C36" s="116">
        <v>7.3943370200000009</v>
      </c>
      <c r="D36" s="116">
        <v>1.5738003645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3307.9780576939902</v>
      </c>
      <c r="AD36" s="85"/>
      <c r="AE36" s="91"/>
      <c r="AF36" s="56">
        <v>1.6345166130918825</v>
      </c>
    </row>
    <row r="37" spans="1:32" x14ac:dyDescent="0.3">
      <c r="A37" s="98" t="s">
        <v>70</v>
      </c>
      <c r="B37" s="116">
        <v>20388.920515895359</v>
      </c>
      <c r="C37" s="116">
        <v>2378.2881012800003</v>
      </c>
      <c r="D37" s="116">
        <v>303.37922792800003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23070.587845103357</v>
      </c>
      <c r="AD37" s="85"/>
      <c r="AE37" s="91"/>
      <c r="AF37" s="56">
        <v>32.809396769937848</v>
      </c>
    </row>
    <row r="38" spans="1:32" x14ac:dyDescent="0.3">
      <c r="A38" s="98" t="s">
        <v>71</v>
      </c>
      <c r="B38" s="116">
        <v>5178.5406149</v>
      </c>
      <c r="C38" s="116">
        <v>19.795440000000003</v>
      </c>
      <c r="D38" s="116">
        <v>11.182999999999998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5209.5190548999999</v>
      </c>
      <c r="AD38" s="85"/>
      <c r="AE38" s="91"/>
      <c r="AF38" s="56">
        <v>7.6796046182000005E-2</v>
      </c>
    </row>
    <row r="39" spans="1:32" ht="21.6" x14ac:dyDescent="0.3">
      <c r="A39" s="99" t="s">
        <v>72</v>
      </c>
      <c r="B39" s="129">
        <f>B40+B45</f>
        <v>12161.901641124516</v>
      </c>
      <c r="C39" s="129">
        <f>C40+C45</f>
        <v>13918.274355405199</v>
      </c>
      <c r="D39" s="129">
        <f>D40+D45</f>
        <v>11.799050222851584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26091.975046752566</v>
      </c>
      <c r="AD39" s="85"/>
      <c r="AE39" s="91"/>
      <c r="AF39" s="129">
        <f>AF40+AF45</f>
        <v>2.4820617015811468</v>
      </c>
    </row>
    <row r="40" spans="1:32" x14ac:dyDescent="0.3">
      <c r="A40" s="97" t="s">
        <v>73</v>
      </c>
      <c r="B40" s="129">
        <f>B41+B44</f>
        <v>69.724625488000001</v>
      </c>
      <c r="C40" s="129">
        <f>C41+C44</f>
        <v>2452.4209606400004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2522.1455861280006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69.724625488000001</v>
      </c>
      <c r="C41" s="114">
        <v>2452.4209606400004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2522.1455861280006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66.40256952</v>
      </c>
      <c r="C42" s="116">
        <v>2352.3489486000003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2418.7515181200001</v>
      </c>
      <c r="AD42" s="85"/>
      <c r="AE42" s="91"/>
      <c r="AF42" s="56"/>
    </row>
    <row r="43" spans="1:32" x14ac:dyDescent="0.3">
      <c r="A43" s="101" t="s">
        <v>76</v>
      </c>
      <c r="B43" s="116">
        <v>3.3220559679999999</v>
      </c>
      <c r="C43" s="116">
        <v>100.07201204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103.394068008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12092.177015636516</v>
      </c>
      <c r="C45" s="129">
        <f t="shared" ref="C45:D45" si="2">C46+C50</f>
        <v>11465.853394765199</v>
      </c>
      <c r="D45" s="129">
        <f t="shared" si="2"/>
        <v>11.799050222851584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23569.829460624565</v>
      </c>
      <c r="AD45" s="85"/>
      <c r="AE45" s="91"/>
      <c r="AF45" s="53">
        <f>SUM(AF46:AF53)</f>
        <v>2.4820617015811468</v>
      </c>
    </row>
    <row r="46" spans="1:32" x14ac:dyDescent="0.3">
      <c r="A46" s="98" t="s">
        <v>79</v>
      </c>
      <c r="B46" s="116">
        <v>10203.950252947359</v>
      </c>
      <c r="C46" s="116">
        <v>9176.2544644881382</v>
      </c>
      <c r="D46" s="116">
        <v>11.793277083117184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19391.997994518613</v>
      </c>
      <c r="AD46" s="85"/>
      <c r="AE46" s="91"/>
      <c r="AF46" s="56"/>
    </row>
    <row r="47" spans="1:32" x14ac:dyDescent="0.3">
      <c r="A47" s="239" t="s">
        <v>206</v>
      </c>
      <c r="B47" s="119">
        <v>6324.626588308146</v>
      </c>
      <c r="C47" s="119">
        <v>5828.8921947108038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12153.51878301895</v>
      </c>
      <c r="AD47" s="85"/>
      <c r="AE47" s="91"/>
      <c r="AF47" s="64"/>
    </row>
    <row r="48" spans="1:32" x14ac:dyDescent="0.3">
      <c r="A48" s="239" t="s">
        <v>207</v>
      </c>
      <c r="B48" s="119">
        <v>3837.8502363038128</v>
      </c>
      <c r="C48" s="119">
        <v>3287.8990573841979</v>
      </c>
      <c r="D48" s="119">
        <v>11.793277083117184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7137.5425707711283</v>
      </c>
      <c r="AD48" s="85"/>
      <c r="AE48" s="91"/>
      <c r="AF48" s="64">
        <v>2.4820617015811468</v>
      </c>
    </row>
    <row r="49" spans="1:32" x14ac:dyDescent="0.3">
      <c r="A49" s="239" t="s">
        <v>208</v>
      </c>
      <c r="B49" s="119">
        <v>41.473428335400108</v>
      </c>
      <c r="C49" s="119">
        <v>59.463212393136104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100.93664072853622</v>
      </c>
      <c r="AD49" s="85"/>
      <c r="AE49" s="91"/>
      <c r="AF49" s="64"/>
    </row>
    <row r="50" spans="1:32" x14ac:dyDescent="0.3">
      <c r="A50" s="102" t="s">
        <v>80</v>
      </c>
      <c r="B50" s="117">
        <v>1888.2267626891571</v>
      </c>
      <c r="C50" s="117">
        <v>2289.5989302770618</v>
      </c>
      <c r="D50" s="117">
        <v>5.7731397344000001E-3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4177.831466105953</v>
      </c>
      <c r="AD50" s="85"/>
      <c r="AE50" s="91"/>
      <c r="AF50" s="64"/>
    </row>
    <row r="51" spans="1:32" x14ac:dyDescent="0.3">
      <c r="A51" s="239" t="s">
        <v>209</v>
      </c>
      <c r="B51" s="119">
        <v>1815.872565499858</v>
      </c>
      <c r="C51" s="119">
        <v>981.60135123814405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2797.4739167380021</v>
      </c>
      <c r="AD51" s="85"/>
      <c r="AE51" s="91"/>
      <c r="AF51" s="65"/>
    </row>
    <row r="52" spans="1:32" x14ac:dyDescent="0.3">
      <c r="A52" s="239" t="s">
        <v>210</v>
      </c>
      <c r="B52" s="119">
        <v>70.658321862152647</v>
      </c>
      <c r="C52" s="119">
        <v>1.3189437306555558</v>
      </c>
      <c r="D52" s="119">
        <v>5.7731397344000001E-3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71.98303873254261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1.6958753271464124</v>
      </c>
      <c r="C53" s="119">
        <v>1306.6786353082623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1308.3745106354088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31086.030540213003</v>
      </c>
      <c r="C54" s="69">
        <f>C55+C61+C72+C80+C85+C91+C98+C103</f>
        <v>246.02004380693603</v>
      </c>
      <c r="D54" s="69">
        <f>D55+D61+D72+D80+D85+D91+D98+D103</f>
        <v>695.182185</v>
      </c>
      <c r="E54" s="144">
        <f t="shared" ref="E54:M54" si="4">E55+E61+E72+E80+E85+E91+E98+E103</f>
        <v>869.86000000000013</v>
      </c>
      <c r="F54" s="144">
        <f t="shared" si="4"/>
        <v>0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0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0</v>
      </c>
      <c r="U54" s="144">
        <f t="shared" si="5"/>
        <v>136.705296</v>
      </c>
      <c r="V54" s="144">
        <f t="shared" si="5"/>
        <v>36.476653499999998</v>
      </c>
      <c r="W54" s="144">
        <f t="shared" si="5"/>
        <v>0</v>
      </c>
      <c r="X54" s="144">
        <f t="shared" ref="X54:AC54" si="6">X55+X61+X72+X80+X85+X91+X98+X103</f>
        <v>0</v>
      </c>
      <c r="Y54" s="144">
        <f t="shared" si="6"/>
        <v>0</v>
      </c>
      <c r="Z54" s="144">
        <f t="shared" si="6"/>
        <v>0</v>
      </c>
      <c r="AA54" s="144">
        <f t="shared" si="6"/>
        <v>0</v>
      </c>
      <c r="AB54" s="144">
        <f t="shared" si="6"/>
        <v>47.776482299999998</v>
      </c>
      <c r="AC54" s="171">
        <f t="shared" si="6"/>
        <v>33118.051200819944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15504.668146808403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15504.668146808403</v>
      </c>
      <c r="AD55" s="85"/>
      <c r="AE55" s="91"/>
      <c r="AF55" s="129"/>
    </row>
    <row r="56" spans="1:32" x14ac:dyDescent="0.3">
      <c r="A56" s="104" t="s">
        <v>84</v>
      </c>
      <c r="B56" s="116">
        <v>12043.624342400002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12043.624342400002</v>
      </c>
      <c r="AD56" s="85"/>
      <c r="AE56" s="91"/>
      <c r="AF56" s="56"/>
    </row>
    <row r="57" spans="1:32" x14ac:dyDescent="0.3">
      <c r="A57" s="105" t="s">
        <v>85</v>
      </c>
      <c r="B57" s="116">
        <v>2277.4639163006022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2277.4639163006022</v>
      </c>
      <c r="AD57" s="85"/>
      <c r="AE57" s="91"/>
      <c r="AF57" s="56"/>
    </row>
    <row r="58" spans="1:32" x14ac:dyDescent="0.3">
      <c r="A58" s="105" t="s">
        <v>86</v>
      </c>
      <c r="B58" s="116">
        <v>415.14518613947234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415.14518613947234</v>
      </c>
      <c r="AD58" s="85"/>
      <c r="AE58" s="91"/>
      <c r="AF58" s="56"/>
    </row>
    <row r="59" spans="1:32" x14ac:dyDescent="0.3">
      <c r="A59" s="105" t="s">
        <v>87</v>
      </c>
      <c r="B59" s="116">
        <v>768.43470196832368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768.43470196832368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4720.361993193932</v>
      </c>
      <c r="C61" s="129">
        <f>SUM(C62:C71)</f>
        <v>246.02004380693603</v>
      </c>
      <c r="D61" s="129">
        <f>SUM(D62:D71)</f>
        <v>695.182185</v>
      </c>
      <c r="E61" s="14">
        <f>SUM(E62:E71)</f>
        <v>869.86000000000013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6531.4242220008691</v>
      </c>
      <c r="AD61" s="85"/>
      <c r="AE61" s="91"/>
      <c r="AF61" s="129"/>
    </row>
    <row r="62" spans="1:32" x14ac:dyDescent="0.3">
      <c r="A62" s="104" t="s">
        <v>90</v>
      </c>
      <c r="B62" s="116">
        <v>2561.9009773139328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2561.9009773139328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543.78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543.78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151.40218500000003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151.40218500000003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109.34399999999999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109.34399999999999</v>
      </c>
      <c r="AD67" s="85"/>
      <c r="AE67" s="91"/>
      <c r="AF67" s="56"/>
    </row>
    <row r="68" spans="1:32" x14ac:dyDescent="0.3">
      <c r="A68" s="104" t="s">
        <v>96</v>
      </c>
      <c r="B68" s="116">
        <v>60.720000000000006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60.720000000000006</v>
      </c>
      <c r="AD68" s="85"/>
      <c r="AE68" s="91"/>
      <c r="AF68" s="56"/>
    </row>
    <row r="69" spans="1:32" x14ac:dyDescent="0.3">
      <c r="A69" s="105" t="s">
        <v>97</v>
      </c>
      <c r="B69" s="116">
        <v>1988.3970158799998</v>
      </c>
      <c r="C69" s="95">
        <v>246.02004380693603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2234.4170596869358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869.86000000000013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869.86000000000013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10601.886469999999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136.705296</v>
      </c>
      <c r="V72" s="60">
        <f>SUM(V73:V79)</f>
        <v>36.476653499999998</v>
      </c>
      <c r="W72" s="125"/>
      <c r="X72" s="125"/>
      <c r="Y72" s="125"/>
      <c r="Z72" s="125"/>
      <c r="AA72" s="125"/>
      <c r="AB72" s="125"/>
      <c r="AC72" s="14">
        <f>SUM(AC73:AC79)</f>
        <v>10775.068419499999</v>
      </c>
      <c r="AD72" s="85"/>
      <c r="AE72" s="91"/>
      <c r="AF72" s="129"/>
    </row>
    <row r="73" spans="1:32" x14ac:dyDescent="0.3">
      <c r="A73" s="104" t="s">
        <v>101</v>
      </c>
      <c r="B73" s="221">
        <v>10210.740879999999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10210.740879999999</v>
      </c>
      <c r="AD73" s="85"/>
      <c r="AE73" s="91"/>
      <c r="AF73" s="56"/>
    </row>
    <row r="74" spans="1:32" x14ac:dyDescent="0.3">
      <c r="A74" s="104" t="s">
        <v>102</v>
      </c>
      <c r="B74" s="116">
        <v>242.68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242.68</v>
      </c>
      <c r="AD74" s="85"/>
      <c r="AE74" s="91"/>
      <c r="AF74" s="56"/>
    </row>
    <row r="75" spans="1:32" x14ac:dyDescent="0.3">
      <c r="A75" s="104" t="s">
        <v>103</v>
      </c>
      <c r="B75" s="116">
        <v>41.238399999999999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136.705296</v>
      </c>
      <c r="V75" s="60">
        <v>36.476653499999998</v>
      </c>
      <c r="W75" s="60"/>
      <c r="X75" s="60"/>
      <c r="Y75" s="60"/>
      <c r="Z75" s="60"/>
      <c r="AA75" s="60"/>
      <c r="AB75" s="22"/>
      <c r="AC75" s="147">
        <f t="shared" si="8"/>
        <v>214.42034949999999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107.22718999999999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107.22718999999999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259.11393021066669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259.11393021066669</v>
      </c>
      <c r="AD80" s="85"/>
      <c r="AE80" s="91"/>
      <c r="AF80" s="70"/>
    </row>
    <row r="81" spans="1:32" x14ac:dyDescent="0.3">
      <c r="A81" s="104" t="s">
        <v>109</v>
      </c>
      <c r="B81" s="95">
        <v>211.93564186666669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211.93564186666669</v>
      </c>
      <c r="AD81" s="85"/>
      <c r="AE81" s="91"/>
      <c r="AF81" s="56"/>
    </row>
    <row r="82" spans="1:32" x14ac:dyDescent="0.3">
      <c r="A82" s="104" t="s">
        <v>110</v>
      </c>
      <c r="B82" s="119">
        <v>47.178288343999995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47.178288343999995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</v>
      </c>
      <c r="E85" s="166">
        <f t="shared" si="9"/>
        <v>0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0</v>
      </c>
      <c r="U85" s="166">
        <f t="shared" si="10"/>
        <v>0</v>
      </c>
      <c r="V85" s="166">
        <f t="shared" si="10"/>
        <v>0</v>
      </c>
      <c r="W85" s="166">
        <f t="shared" si="10"/>
        <v>0</v>
      </c>
      <c r="X85" s="166">
        <f t="shared" si="10"/>
        <v>0</v>
      </c>
      <c r="Y85" s="166">
        <f t="shared" si="10"/>
        <v>0</v>
      </c>
      <c r="Z85" s="167">
        <f t="shared" si="10"/>
        <v>0</v>
      </c>
      <c r="AA85" s="166">
        <f t="shared" si="10"/>
        <v>0</v>
      </c>
      <c r="AB85" s="164">
        <f t="shared" si="10"/>
        <v>0</v>
      </c>
      <c r="AC85" s="14">
        <f t="shared" si="10"/>
        <v>0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84"/>
      <c r="E86" s="132"/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3"/>
      <c r="V86" s="23"/>
      <c r="W86" s="23"/>
      <c r="X86" s="23"/>
      <c r="Y86" s="23"/>
      <c r="Z86" s="23"/>
      <c r="AA86" s="23"/>
      <c r="AB86" s="23"/>
      <c r="AC86" s="147">
        <f>SUM(B86:AB86)</f>
        <v>0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121"/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3"/>
      <c r="V87" s="23"/>
      <c r="W87" s="23"/>
      <c r="X87" s="23"/>
      <c r="Y87" s="23"/>
      <c r="Z87" s="23"/>
      <c r="AA87" s="23"/>
      <c r="AB87" s="23"/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/>
      <c r="V88" s="23"/>
      <c r="W88" s="23"/>
      <c r="X88" s="23"/>
      <c r="Y88" s="23"/>
      <c r="Z88" s="23"/>
      <c r="AA88" s="2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0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0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0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54">
        <f>SUM(B99:B104)</f>
        <v>0</v>
      </c>
      <c r="C98" s="54">
        <f t="shared" ref="C98:L98" si="14">SUM(C99:C104)</f>
        <v>0</v>
      </c>
      <c r="D98" s="54">
        <f t="shared" si="14"/>
        <v>0</v>
      </c>
      <c r="E98" s="167">
        <f t="shared" si="14"/>
        <v>0</v>
      </c>
      <c r="F98" s="166">
        <f t="shared" si="14"/>
        <v>0</v>
      </c>
      <c r="G98" s="167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SUM(N99:N104)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7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7">
        <f t="shared" si="15"/>
        <v>0</v>
      </c>
      <c r="Z98" s="166">
        <f t="shared" si="15"/>
        <v>0</v>
      </c>
      <c r="AA98" s="166">
        <f t="shared" si="15"/>
        <v>0</v>
      </c>
      <c r="AB98" s="164">
        <f t="shared" si="15"/>
        <v>47.776482299999998</v>
      </c>
      <c r="AC98" s="14">
        <f t="shared" si="15"/>
        <v>47.776482299999998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47.776482299999998</v>
      </c>
      <c r="AC99" s="147">
        <f>SUM(B99:AB99)</f>
        <v>47.776482299999998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0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0</v>
      </c>
      <c r="AD103" s="85"/>
      <c r="AE103" s="91"/>
      <c r="AF103" s="71"/>
    </row>
    <row r="104" spans="1:32" x14ac:dyDescent="0.3">
      <c r="A104" s="104" t="s">
        <v>132</v>
      </c>
      <c r="B104" s="95">
        <v>0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0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5237.173294265579</v>
      </c>
      <c r="C107" s="69">
        <f>C108+C130+C149+C161</f>
        <v>86022.958084401005</v>
      </c>
      <c r="D107" s="69">
        <f>D108+D130+D149+D161</f>
        <v>18592.721113313662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109852.85249198024</v>
      </c>
      <c r="AD107" s="85"/>
      <c r="AE107" s="91"/>
      <c r="AF107" s="69">
        <v>2.9929999999999999</v>
      </c>
    </row>
    <row r="108" spans="1:32" x14ac:dyDescent="0.3">
      <c r="A108" s="126" t="s">
        <v>136</v>
      </c>
      <c r="B108" s="135"/>
      <c r="C108" s="167">
        <f>C109+C119</f>
        <v>85356.076084401007</v>
      </c>
      <c r="D108" s="167">
        <f>D109+D119</f>
        <v>4822.2167384037602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90178.292822804768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69682.078243461932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69682.078243461932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64961.908401797577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64961.908401797577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1005.98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1005.98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1350.2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1350.2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1364.5835279999999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1364.5835279999999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585.94395999999995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585.94395999999995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413.4623536643474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413.4623536643474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15673.99784093907</v>
      </c>
      <c r="D119" s="211">
        <f>SUM(D120:D129)</f>
        <v>4822.2167384037602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20496.214579342828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7901.4360221674633</v>
      </c>
      <c r="D120" s="206">
        <v>4201.2332754974204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12102.669297664885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11.78</v>
      </c>
      <c r="D122" s="206">
        <v>25.1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36.880000000000003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15.5</v>
      </c>
      <c r="D123" s="206">
        <v>25.06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40.56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129.97825764000001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129.97825764000001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56.155822799999996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56.155822799999996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6622.8661412981819</v>
      </c>
      <c r="D127" s="206">
        <v>377.19310052878262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7000.0592418269644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936.28159703342476</v>
      </c>
      <c r="D128" s="115">
        <v>193.63036237755682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1129.9119594109816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0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0</v>
      </c>
      <c r="AD130" s="85"/>
      <c r="AE130" s="91"/>
      <c r="AF130" s="54"/>
    </row>
    <row r="131" spans="1:32" x14ac:dyDescent="0.3">
      <c r="A131" s="127" t="s">
        <v>159</v>
      </c>
      <c r="B131" s="193">
        <f>B132+B133</f>
        <v>0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0</v>
      </c>
      <c r="AD131" s="85"/>
      <c r="AE131" s="91"/>
      <c r="AF131" s="54"/>
    </row>
    <row r="132" spans="1:32" x14ac:dyDescent="0.3">
      <c r="A132" s="128" t="s">
        <v>160</v>
      </c>
      <c r="B132" s="193"/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0</v>
      </c>
      <c r="AD132" s="85"/>
      <c r="AE132" s="91"/>
      <c r="AF132" s="56"/>
    </row>
    <row r="133" spans="1:32" x14ac:dyDescent="0.3">
      <c r="A133" s="128" t="s">
        <v>161</v>
      </c>
      <c r="B133" s="193"/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0</v>
      </c>
      <c r="AD133" s="85"/>
      <c r="AE133" s="91"/>
      <c r="AF133" s="56"/>
    </row>
    <row r="134" spans="1:32" x14ac:dyDescent="0.3">
      <c r="A134" s="127" t="s">
        <v>162</v>
      </c>
      <c r="B134" s="193">
        <f>B135+B136</f>
        <v>0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0</v>
      </c>
      <c r="AD134" s="85"/>
      <c r="AE134" s="91"/>
      <c r="AF134" s="54"/>
    </row>
    <row r="135" spans="1:32" x14ac:dyDescent="0.3">
      <c r="A135" s="128" t="s">
        <v>163</v>
      </c>
      <c r="B135" s="193"/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0</v>
      </c>
      <c r="AD135" s="85"/>
      <c r="AE135" s="91"/>
      <c r="AF135" s="56"/>
    </row>
    <row r="136" spans="1:32" x14ac:dyDescent="0.3">
      <c r="A136" s="128" t="s">
        <v>164</v>
      </c>
      <c r="B136" s="193"/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0</v>
      </c>
      <c r="AD136" s="85"/>
      <c r="AE136" s="91"/>
      <c r="AF136" s="56"/>
    </row>
    <row r="137" spans="1:32" x14ac:dyDescent="0.3">
      <c r="A137" s="127" t="s">
        <v>165</v>
      </c>
      <c r="B137" s="193">
        <f>B138+B139</f>
        <v>0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0</v>
      </c>
      <c r="AD137" s="85"/>
      <c r="AE137" s="91"/>
      <c r="AF137" s="54"/>
    </row>
    <row r="138" spans="1:32" x14ac:dyDescent="0.3">
      <c r="A138" s="128" t="s">
        <v>166</v>
      </c>
      <c r="B138" s="193"/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0</v>
      </c>
      <c r="AD138" s="85"/>
      <c r="AE138" s="91"/>
      <c r="AF138" s="56"/>
    </row>
    <row r="139" spans="1:32" x14ac:dyDescent="0.3">
      <c r="A139" s="128" t="s">
        <v>167</v>
      </c>
      <c r="B139" s="193"/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0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0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0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/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0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921.53</v>
      </c>
      <c r="C149" s="199">
        <f>C150+C160</f>
        <v>666.88199999999995</v>
      </c>
      <c r="D149" s="200">
        <f>D150+D157+D158+D159+D160</f>
        <v>13770.504374909902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15358.916374909903</v>
      </c>
      <c r="AD149" s="85"/>
      <c r="AE149" s="91"/>
      <c r="AF149" s="54">
        <f>AF150+AF155+AF156+AF157+AF158+AF159+AF160</f>
        <v>2.9929999999999999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502.66699999999997</v>
      </c>
      <c r="D150" s="116">
        <f>SUM(D151:D154)</f>
        <v>152.07499999999999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654.74199999999996</v>
      </c>
      <c r="AD150" s="85"/>
      <c r="AE150" s="91"/>
      <c r="AF150" s="119">
        <f>SUM(AF151:AF153)</f>
        <v>2.9929999999999999</v>
      </c>
    </row>
    <row r="151" spans="1:32" ht="21.6" x14ac:dyDescent="0.3">
      <c r="A151" s="128" t="s">
        <v>179</v>
      </c>
      <c r="B151" s="116"/>
      <c r="C151" s="116">
        <v>0</v>
      </c>
      <c r="D151" s="116">
        <v>0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0</v>
      </c>
      <c r="AD151" s="85"/>
      <c r="AE151" s="91"/>
      <c r="AF151" s="124"/>
    </row>
    <row r="152" spans="1:32" ht="21.6" x14ac:dyDescent="0.3">
      <c r="A152" s="128" t="s">
        <v>180</v>
      </c>
      <c r="B152" s="116"/>
      <c r="C152" s="116">
        <v>502.66699999999997</v>
      </c>
      <c r="D152" s="116">
        <v>152.07499999999999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654.74199999999996</v>
      </c>
      <c r="AD152" s="85"/>
      <c r="AE152" s="91"/>
      <c r="AF152" s="124">
        <v>2.9929999999999999</v>
      </c>
    </row>
    <row r="153" spans="1:32" ht="21.6" x14ac:dyDescent="0.3">
      <c r="A153" s="128" t="s">
        <v>181</v>
      </c>
      <c r="B153" s="116"/>
      <c r="C153" s="116">
        <v>0</v>
      </c>
      <c r="D153" s="116">
        <v>0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0</v>
      </c>
      <c r="AD153" s="85"/>
      <c r="AE153" s="91"/>
      <c r="AF153" s="56"/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32.299999999999997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32.299999999999997</v>
      </c>
      <c r="AD155" s="85"/>
      <c r="AE155" s="91"/>
      <c r="AF155" s="56"/>
    </row>
    <row r="156" spans="1:32" x14ac:dyDescent="0.3">
      <c r="A156" s="127" t="s">
        <v>184</v>
      </c>
      <c r="B156" s="116">
        <v>889.23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889.23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7937.558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7937.558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4069.3029999999999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4069.3029999999999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1611.568374909903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1611.568374909903</v>
      </c>
      <c r="AD159" s="85"/>
      <c r="AE159" s="91"/>
      <c r="AF159" s="56"/>
    </row>
    <row r="160" spans="1:32" x14ac:dyDescent="0.3">
      <c r="A160" s="127" t="s">
        <v>188</v>
      </c>
      <c r="B160" s="123"/>
      <c r="C160" s="116">
        <v>164.215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164.215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4315.6432942655792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4315.6432942655792</v>
      </c>
      <c r="AD161" s="85"/>
      <c r="AE161" s="91"/>
      <c r="AF161" s="56"/>
    </row>
    <row r="162" spans="1:32" x14ac:dyDescent="0.3">
      <c r="A162" s="127" t="s">
        <v>190</v>
      </c>
      <c r="B162">
        <v>4315.6432942655792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4315.6432942655792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448.2792451654833</v>
      </c>
      <c r="C164" s="69">
        <f>C165+C169+C170+C173+C176</f>
        <v>15113.765604256314</v>
      </c>
      <c r="D164" s="69">
        <f>D165+D169+D170+D173+D176</f>
        <v>3833.3510698433543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19395.395919265153</v>
      </c>
      <c r="AD164" s="85"/>
      <c r="AE164" s="91"/>
      <c r="AF164" s="69">
        <f>AF165+AF169+AF170+AF173+AF176</f>
        <v>1.5091067240543417</v>
      </c>
    </row>
    <row r="165" spans="1:32" ht="26.25" customHeight="1" x14ac:dyDescent="0.3">
      <c r="A165" s="112" t="s">
        <v>193</v>
      </c>
      <c r="B165" s="121"/>
      <c r="C165" s="70">
        <f>C166+C167+C168</f>
        <v>2007.9138190412455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2007.9138190412455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660.72135740162867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660.72135740162867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274.70790905465049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274.70790905465049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1072.4845525849662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1072.4845525849662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1.0153392999999999</v>
      </c>
      <c r="D169" s="70">
        <v>0.72070959999999995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1.7360488999999999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448.2792451654833</v>
      </c>
      <c r="C170" s="70">
        <f>C171+C172</f>
        <v>893.206594733673</v>
      </c>
      <c r="D170" s="70">
        <f>D171+D172</f>
        <v>195.08271102618534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1536.5685509253417</v>
      </c>
      <c r="AD170" s="85"/>
      <c r="AE170" s="91"/>
      <c r="AF170" s="129">
        <f>AF171+AF172</f>
        <v>1.5091067240543417</v>
      </c>
    </row>
    <row r="171" spans="1:32" ht="21.6" x14ac:dyDescent="0.3">
      <c r="A171" s="128" t="s">
        <v>199</v>
      </c>
      <c r="B171" s="116">
        <v>1.583075095890411E-2</v>
      </c>
      <c r="C171" s="116">
        <v>3.2237165589041099E-5</v>
      </c>
      <c r="D171" s="116">
        <v>5.0850290958904111E-4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1.637149103408219E-2</v>
      </c>
      <c r="AD171" s="85"/>
      <c r="AE171" s="91"/>
      <c r="AF171" s="56"/>
    </row>
    <row r="172" spans="1:32" x14ac:dyDescent="0.3">
      <c r="A172" s="128" t="s">
        <v>200</v>
      </c>
      <c r="B172" s="116">
        <v>448.26341441452439</v>
      </c>
      <c r="C172" s="95">
        <v>893.20656249650744</v>
      </c>
      <c r="D172" s="95">
        <v>195.08220252327575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1536.5521794343076</v>
      </c>
      <c r="AD172" s="85"/>
      <c r="AE172" s="91"/>
      <c r="AF172" s="56">
        <v>1.5091067240543417</v>
      </c>
    </row>
    <row r="173" spans="1:32" x14ac:dyDescent="0.3">
      <c r="A173" s="126" t="s">
        <v>201</v>
      </c>
      <c r="B173" s="121"/>
      <c r="C173" s="129">
        <f>SUM(C174:C175)</f>
        <v>12211.629851181395</v>
      </c>
      <c r="D173" s="129">
        <f>SUM(D174:D175)</f>
        <v>3637.5476492171688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15849.177500398564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4500.5250769958702</v>
      </c>
      <c r="D174" s="95">
        <v>3637.5476492171688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8138.0727262130385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7711.1047741855245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7711.1047741855245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338075.10708259937</v>
      </c>
      <c r="C177" s="11">
        <f t="shared" si="20"/>
        <v>118275.35513012606</v>
      </c>
      <c r="D177" s="11">
        <f t="shared" si="20"/>
        <v>26219.010958613377</v>
      </c>
      <c r="E177" s="11">
        <f t="shared" si="20"/>
        <v>869.86000000000013</v>
      </c>
      <c r="F177" s="11">
        <f t="shared" si="20"/>
        <v>0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0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0</v>
      </c>
      <c r="U177" s="11">
        <f t="shared" si="21"/>
        <v>136.705296</v>
      </c>
      <c r="V177" s="11">
        <f t="shared" si="21"/>
        <v>36.476653499999998</v>
      </c>
      <c r="W177" s="11">
        <f t="shared" si="21"/>
        <v>0</v>
      </c>
      <c r="X177" s="11">
        <f t="shared" si="21"/>
        <v>0</v>
      </c>
      <c r="Y177" s="11">
        <f t="shared" si="21"/>
        <v>0</v>
      </c>
      <c r="Z177" s="11">
        <f t="shared" si="21"/>
        <v>0</v>
      </c>
      <c r="AA177" s="11">
        <f t="shared" si="21"/>
        <v>0</v>
      </c>
      <c r="AB177" s="11">
        <f t="shared" si="21"/>
        <v>47.776482299999998</v>
      </c>
      <c r="AC177" s="11">
        <f t="shared" si="21"/>
        <v>483660.29160313884</v>
      </c>
      <c r="AD177" s="85"/>
      <c r="AE177" s="91"/>
      <c r="AF177" s="63">
        <f>AF164+AF107+AF54+AF9</f>
        <v>81.466652816375927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2047.3130000000001</v>
      </c>
      <c r="C179" s="142">
        <v>0.39500000000000002</v>
      </c>
      <c r="D179" s="142">
        <v>14.943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2062.6510000000003</v>
      </c>
      <c r="AD179" s="85"/>
      <c r="AE179" s="91"/>
      <c r="AF179" s="67"/>
    </row>
    <row r="180" spans="1:32" x14ac:dyDescent="0.3">
      <c r="A180" s="38" t="s">
        <v>26</v>
      </c>
      <c r="B180" s="19">
        <v>2047.3130000000001</v>
      </c>
      <c r="C180" s="20">
        <v>0.39500000000000002</v>
      </c>
      <c r="D180" s="20">
        <v>14.943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2062.6510000000003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37424.853999999999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37424.853999999999</v>
      </c>
      <c r="AD182" s="81"/>
      <c r="AE182" s="73"/>
      <c r="AF182" s="68"/>
    </row>
    <row r="183" spans="1:32" x14ac:dyDescent="0.3">
      <c r="A183" s="47"/>
      <c r="V183" s="48"/>
      <c r="W183" s="49"/>
      <c r="X183"/>
      <c r="Y183" s="73"/>
    </row>
    <row r="184" spans="1:32" ht="15.6" x14ac:dyDescent="0.35">
      <c r="A184" s="50" t="s">
        <v>28</v>
      </c>
      <c r="B184" s="51" t="s">
        <v>29</v>
      </c>
      <c r="W184" s="52"/>
      <c r="X184"/>
      <c r="Y184" s="73"/>
    </row>
    <row r="185" spans="1:32" x14ac:dyDescent="0.3">
      <c r="A185" s="47"/>
      <c r="X185"/>
      <c r="Y185" s="73"/>
    </row>
    <row r="186" spans="1:32" x14ac:dyDescent="0.3">
      <c r="A186" s="47"/>
    </row>
    <row r="187" spans="1:32" x14ac:dyDescent="0.3">
      <c r="A187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hyperlinks>
    <hyperlink ref="C152" r:id="rId1" location="'Quemas Agricolas'!H62" display="3C1b(1993).xlsx - 'Quemas Agricolas'!H62" xr:uid="{00000000-0004-0000-0300-000000000000}"/>
    <hyperlink ref="D152" r:id="rId2" location="'Quemas Agricolas'!K65" display="3C1b(1993).xlsx - 'Quemas Agricolas'!K65" xr:uid="{00000000-0004-0000-0300-000001000000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87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L24" sqref="L24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2.6640625" style="73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1994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360853.34771748778</v>
      </c>
      <c r="C8" s="11">
        <f t="shared" si="0"/>
        <v>124026.18104142393</v>
      </c>
      <c r="D8" s="11">
        <f t="shared" si="0"/>
        <v>28335.696072061182</v>
      </c>
      <c r="E8" s="11">
        <f t="shared" si="0"/>
        <v>695.28287999999998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0</v>
      </c>
      <c r="V8" s="11">
        <f t="shared" si="0"/>
        <v>0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51.492870999999994</v>
      </c>
      <c r="AC8" s="11">
        <f>SUM(B8:AB8)</f>
        <v>513962.00058197294</v>
      </c>
      <c r="AD8" s="12">
        <f>AC9+AC54+AC108+AC149+AC164</f>
        <v>510086.81649574364</v>
      </c>
      <c r="AE8" s="77"/>
      <c r="AF8" s="12">
        <f>AF9+AF54+AF107+AF164</f>
        <v>84.566925087389279</v>
      </c>
    </row>
    <row r="9" spans="1:32" x14ac:dyDescent="0.3">
      <c r="A9" s="103" t="s">
        <v>82</v>
      </c>
      <c r="B9" s="69">
        <f>B10+B39</f>
        <v>321255.04348194512</v>
      </c>
      <c r="C9" s="69">
        <f>C10+C39</f>
        <v>16871.521899800264</v>
      </c>
      <c r="D9" s="69">
        <f>D10+D39</f>
        <v>3217.3668055568082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341343.93218730215</v>
      </c>
      <c r="AD9" s="85"/>
      <c r="AE9" s="91"/>
      <c r="AF9" s="151">
        <f>AF10+AF39</f>
        <v>80.003539707066437</v>
      </c>
    </row>
    <row r="10" spans="1:32" x14ac:dyDescent="0.3">
      <c r="A10" s="96" t="s">
        <v>43</v>
      </c>
      <c r="B10" s="129">
        <f>B11+B15+B29+B35</f>
        <v>309009.16433922679</v>
      </c>
      <c r="C10" s="129">
        <f>C11+C15+C29+C35</f>
        <v>2989.3760374043445</v>
      </c>
      <c r="D10" s="129">
        <f>D11+D15+D29+D35</f>
        <v>3205.8264014111783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315204.36677804228</v>
      </c>
      <c r="AD10" s="85"/>
      <c r="AE10" s="91"/>
      <c r="AF10" s="129">
        <f>AF11+AF15+AF29+AF35</f>
        <v>77.592465604714505</v>
      </c>
    </row>
    <row r="11" spans="1:32" x14ac:dyDescent="0.3">
      <c r="A11" s="97" t="s">
        <v>44</v>
      </c>
      <c r="B11" s="129">
        <f>B12+B13+B14</f>
        <v>123920.96380910868</v>
      </c>
      <c r="C11" s="129">
        <f>C12+C13+C14</f>
        <v>102.28195685989468</v>
      </c>
      <c r="D11" s="129">
        <f>D12+D13+D14</f>
        <v>222.34221808097826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124245.58798404958</v>
      </c>
      <c r="AD11" s="85"/>
      <c r="AE11" s="91"/>
      <c r="AF11" s="129">
        <f>SUM(AF12:AF14)</f>
        <v>16.224249354292422</v>
      </c>
    </row>
    <row r="12" spans="1:32" x14ac:dyDescent="0.3">
      <c r="A12" s="98" t="s">
        <v>45</v>
      </c>
      <c r="B12" s="115">
        <v>87788.813715725279</v>
      </c>
      <c r="C12" s="115">
        <v>75.804244358106644</v>
      </c>
      <c r="D12" s="115">
        <v>181.14277302097827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88045.760733104369</v>
      </c>
      <c r="AD12" s="85"/>
      <c r="AE12" s="91"/>
      <c r="AF12" s="55">
        <v>14.075147934350472</v>
      </c>
    </row>
    <row r="13" spans="1:32" x14ac:dyDescent="0.3">
      <c r="A13" s="98" t="s">
        <v>46</v>
      </c>
      <c r="B13" s="116">
        <v>10374.374950223677</v>
      </c>
      <c r="C13" s="116">
        <v>9.6819119877807154</v>
      </c>
      <c r="D13" s="116">
        <v>17.29529313129246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10401.352155342749</v>
      </c>
      <c r="AD13" s="85"/>
      <c r="AE13" s="91"/>
      <c r="AF13" s="56">
        <v>1.8497207889342078</v>
      </c>
    </row>
    <row r="14" spans="1:32" ht="21.6" x14ac:dyDescent="0.3">
      <c r="A14" s="98" t="s">
        <v>47</v>
      </c>
      <c r="B14" s="116">
        <v>25757.775143159732</v>
      </c>
      <c r="C14" s="116">
        <v>16.795800514007304</v>
      </c>
      <c r="D14" s="116">
        <v>23.904151928707538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25798.475095602447</v>
      </c>
      <c r="AD14" s="85"/>
      <c r="AE14" s="91"/>
      <c r="AF14" s="56">
        <v>0.29938063100774293</v>
      </c>
    </row>
    <row r="15" spans="1:32" x14ac:dyDescent="0.3">
      <c r="A15" s="97" t="s">
        <v>48</v>
      </c>
      <c r="B15" s="129">
        <f>SUM(B16:B28)</f>
        <v>52223.808709268204</v>
      </c>
      <c r="C15" s="129">
        <f>SUM(C16:C28)</f>
        <v>102.21980171199999</v>
      </c>
      <c r="D15" s="129">
        <f>SUM(D16:D28)</f>
        <v>142.9127590825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52468.9412700627</v>
      </c>
      <c r="AD15" s="85"/>
      <c r="AE15" s="91"/>
      <c r="AF15" s="129">
        <f>SUM(AF16:AF28)</f>
        <v>2.0216434111464894</v>
      </c>
    </row>
    <row r="16" spans="1:32" x14ac:dyDescent="0.3">
      <c r="A16" s="98" t="s">
        <v>49</v>
      </c>
      <c r="B16" s="115">
        <v>3137.9633233373997</v>
      </c>
      <c r="C16" s="115">
        <v>2.4424961679999999</v>
      </c>
      <c r="D16" s="115">
        <v>3.9182636589999995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3144.3240831643998</v>
      </c>
      <c r="AD16" s="85"/>
      <c r="AE16" s="91"/>
      <c r="AF16" s="56">
        <v>8.8016741543434099E-2</v>
      </c>
    </row>
    <row r="17" spans="1:32" x14ac:dyDescent="0.3">
      <c r="A17" s="98" t="s">
        <v>50</v>
      </c>
      <c r="B17" s="116">
        <v>1874.1808295013998</v>
      </c>
      <c r="C17" s="116">
        <v>1.3751882479999997</v>
      </c>
      <c r="D17" s="116">
        <v>2.1005719489999999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1877.6565896983998</v>
      </c>
      <c r="AD17" s="85"/>
      <c r="AE17" s="91"/>
      <c r="AF17" s="56">
        <v>3.0048300882827436E-2</v>
      </c>
    </row>
    <row r="18" spans="1:32" x14ac:dyDescent="0.3">
      <c r="A18" s="98" t="s">
        <v>51</v>
      </c>
      <c r="B18" s="116">
        <v>17614.87150974814</v>
      </c>
      <c r="C18" s="116">
        <v>11.123557844</v>
      </c>
      <c r="D18" s="116">
        <v>15.038964570500001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17641.034032162639</v>
      </c>
      <c r="AD18" s="85"/>
      <c r="AE18" s="91"/>
      <c r="AF18" s="56">
        <v>0.28780447731640063</v>
      </c>
    </row>
    <row r="19" spans="1:32" x14ac:dyDescent="0.3">
      <c r="A19" s="98" t="s">
        <v>52</v>
      </c>
      <c r="B19" s="116">
        <v>2367.0826480975002</v>
      </c>
      <c r="C19" s="116">
        <v>2.0385589</v>
      </c>
      <c r="D19" s="116">
        <v>3.4644953875000004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2372.5857023850003</v>
      </c>
      <c r="AD19" s="85"/>
      <c r="AE19" s="91"/>
      <c r="AF19" s="56">
        <v>6.9202572350335501E-2</v>
      </c>
    </row>
    <row r="20" spans="1:32" x14ac:dyDescent="0.3">
      <c r="A20" s="98" t="s">
        <v>53</v>
      </c>
      <c r="B20" s="116">
        <v>3485.2786897354999</v>
      </c>
      <c r="C20" s="116">
        <v>3.4733438600000004</v>
      </c>
      <c r="D20" s="116">
        <v>6.390872367500001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3495.142905963</v>
      </c>
      <c r="AD20" s="85"/>
      <c r="AE20" s="91"/>
      <c r="AF20" s="56">
        <v>0.15749088095346536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186.8473965515</v>
      </c>
      <c r="C22" s="116">
        <v>0.10152618000000001</v>
      </c>
      <c r="D22" s="116">
        <v>0.12073227750000001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187.069655009</v>
      </c>
      <c r="AD22" s="85"/>
      <c r="AE22" s="91"/>
      <c r="AF22" s="56">
        <v>5.0820715591474996E-4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7174.6896918199991</v>
      </c>
      <c r="C24" s="116">
        <v>7.2861780879999998</v>
      </c>
      <c r="D24" s="116">
        <v>13.583854738000001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7195.5597246459993</v>
      </c>
      <c r="AD24" s="85"/>
      <c r="AE24" s="91"/>
      <c r="AF24" s="56">
        <v>0.21562249221521437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382.75794557999996</v>
      </c>
      <c r="C26" s="116">
        <v>0.44133599999999995</v>
      </c>
      <c r="D26" s="116">
        <v>0.83538599999999996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384.03466757999996</v>
      </c>
      <c r="AD26" s="85"/>
      <c r="AE26" s="91"/>
      <c r="AF26" s="56">
        <v>1.6960736914467779E-3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16000.136674896761</v>
      </c>
      <c r="C28" s="116">
        <v>73.937616423999998</v>
      </c>
      <c r="D28" s="116">
        <v>97.459618133500001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16171.533909454261</v>
      </c>
      <c r="AD28" s="85"/>
      <c r="AE28" s="91"/>
      <c r="AF28" s="56">
        <v>1.1712536650374503</v>
      </c>
    </row>
    <row r="29" spans="1:32" x14ac:dyDescent="0.3">
      <c r="A29" s="97" t="s">
        <v>62</v>
      </c>
      <c r="B29" s="129">
        <f>SUM(B30:B34)</f>
        <v>105485.38717943244</v>
      </c>
      <c r="C29" s="129">
        <f>SUM(C30:C34)</f>
        <v>376.36447163245026</v>
      </c>
      <c r="D29" s="129">
        <f>SUM(D30:D34)</f>
        <v>2524.6169030677002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108386.36855413258</v>
      </c>
      <c r="AD29" s="85"/>
      <c r="AE29" s="91"/>
      <c r="AF29" s="129">
        <f>SUM(AF30:AF34)</f>
        <v>25.451486267191324</v>
      </c>
    </row>
    <row r="30" spans="1:32" x14ac:dyDescent="0.3">
      <c r="A30" s="98" t="s">
        <v>63</v>
      </c>
      <c r="B30" s="116">
        <v>5172.5025378023111</v>
      </c>
      <c r="C30" s="95">
        <v>0.99728611860115735</v>
      </c>
      <c r="D30" s="116">
        <v>37.754403061329526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5211.2542269822425</v>
      </c>
      <c r="AD30" s="85"/>
      <c r="AE30" s="91"/>
      <c r="AF30" s="56">
        <v>0.13535023244859049</v>
      </c>
    </row>
    <row r="31" spans="1:32" x14ac:dyDescent="0.3">
      <c r="A31" s="98" t="s">
        <v>64</v>
      </c>
      <c r="B31" s="116">
        <v>96459.051833030127</v>
      </c>
      <c r="C31" s="116">
        <v>367.07177671384909</v>
      </c>
      <c r="D31" s="116">
        <v>2278.4234640063705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99104.547073750349</v>
      </c>
      <c r="AD31" s="85"/>
      <c r="AE31" s="91"/>
      <c r="AF31" s="56">
        <v>25.18878736888534</v>
      </c>
    </row>
    <row r="32" spans="1:32" x14ac:dyDescent="0.3">
      <c r="A32" s="98" t="s">
        <v>65</v>
      </c>
      <c r="B32" s="116">
        <v>1865.2711150800001</v>
      </c>
      <c r="C32" s="116">
        <v>2.9751848000000001</v>
      </c>
      <c r="D32" s="116">
        <v>194.052716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2062.2990158800003</v>
      </c>
      <c r="AD32" s="85"/>
      <c r="AE32" s="91"/>
      <c r="AF32" s="56">
        <v>4.3983195197310206E-2</v>
      </c>
    </row>
    <row r="33" spans="1:32" x14ac:dyDescent="0.3">
      <c r="A33" s="98" t="s">
        <v>66</v>
      </c>
      <c r="B33" s="116">
        <v>1988.5616935200001</v>
      </c>
      <c r="C33" s="116">
        <v>5.3202239999999996</v>
      </c>
      <c r="D33" s="116">
        <v>14.38632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2008.2682375200002</v>
      </c>
      <c r="AD33" s="85"/>
      <c r="AE33" s="91"/>
      <c r="AF33" s="56">
        <v>8.3365470660082625E-2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4">
        <f>SUM(B36:B38)</f>
        <v>27379.004641417443</v>
      </c>
      <c r="C35" s="14">
        <f>SUM(C36:C38)</f>
        <v>2408.5098071999996</v>
      </c>
      <c r="D35" s="14">
        <f>SUM(D36:D38)</f>
        <v>315.95452118000014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30103.468969797443</v>
      </c>
      <c r="AD35" s="85"/>
      <c r="AE35" s="91"/>
      <c r="AF35" s="129">
        <f>SUM(AF36:AF38)</f>
        <v>33.895086572084274</v>
      </c>
    </row>
    <row r="36" spans="1:32" x14ac:dyDescent="0.3">
      <c r="A36" s="98" t="s">
        <v>69</v>
      </c>
      <c r="B36" s="116">
        <v>3563.5168699475698</v>
      </c>
      <c r="C36" s="116">
        <v>8.0687888400000016</v>
      </c>
      <c r="D36" s="116">
        <v>1.7896564590000001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3573.3753152465697</v>
      </c>
      <c r="AD36" s="85"/>
      <c r="AE36" s="91"/>
      <c r="AF36" s="56">
        <v>1.7464793582136633</v>
      </c>
    </row>
    <row r="37" spans="1:32" x14ac:dyDescent="0.3">
      <c r="A37" s="98" t="s">
        <v>70</v>
      </c>
      <c r="B37" s="116">
        <v>18920.293538533875</v>
      </c>
      <c r="C37" s="116">
        <v>2381.72479608</v>
      </c>
      <c r="D37" s="116">
        <v>303.58968721800011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21605.608021831875</v>
      </c>
      <c r="AD37" s="85"/>
      <c r="AE37" s="91"/>
      <c r="AF37" s="56">
        <v>32.077305483104027</v>
      </c>
    </row>
    <row r="38" spans="1:32" x14ac:dyDescent="0.3">
      <c r="A38" s="98" t="s">
        <v>71</v>
      </c>
      <c r="B38" s="116">
        <v>4895.1942329359999</v>
      </c>
      <c r="C38" s="116">
        <v>18.71622228</v>
      </c>
      <c r="D38" s="116">
        <v>10.575177502999999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4924.485632719</v>
      </c>
      <c r="AD38" s="85"/>
      <c r="AE38" s="91"/>
      <c r="AF38" s="56">
        <v>7.1301730766582014E-2</v>
      </c>
    </row>
    <row r="39" spans="1:32" ht="21.6" x14ac:dyDescent="0.3">
      <c r="A39" s="99" t="s">
        <v>72</v>
      </c>
      <c r="B39" s="129">
        <f>B40+B45</f>
        <v>12245.879142718333</v>
      </c>
      <c r="C39" s="129">
        <f>C40+C45</f>
        <v>13882.145862395919</v>
      </c>
      <c r="D39" s="129">
        <f>D40+D45</f>
        <v>11.540404145630101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26139.565409259885</v>
      </c>
      <c r="AD39" s="85"/>
      <c r="AE39" s="91"/>
      <c r="AF39" s="129">
        <f>AF40+AF45</f>
        <v>2.4110741023519311</v>
      </c>
    </row>
    <row r="40" spans="1:32" x14ac:dyDescent="0.3">
      <c r="A40" s="97" t="s">
        <v>73</v>
      </c>
      <c r="B40" s="129">
        <f>B41+B44</f>
        <v>74.657199287200001</v>
      </c>
      <c r="C40" s="129">
        <f>C41+C44</f>
        <v>2625.9141460159994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2700.5713453031995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74.657199287200001</v>
      </c>
      <c r="C41" s="114">
        <v>2625.9141460159994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2700.5713453031995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71.100128987999994</v>
      </c>
      <c r="C42" s="116">
        <v>2518.7626755899996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2589.8628045779997</v>
      </c>
      <c r="AD42" s="85"/>
      <c r="AE42" s="91"/>
      <c r="AF42" s="56"/>
    </row>
    <row r="43" spans="1:32" x14ac:dyDescent="0.3">
      <c r="A43" s="101" t="s">
        <v>76</v>
      </c>
      <c r="B43" s="116">
        <v>3.5570702992000003</v>
      </c>
      <c r="C43" s="116">
        <v>107.15147042600002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110.70854072520002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12171.221943431134</v>
      </c>
      <c r="C45" s="129">
        <f t="shared" ref="C45:D45" si="2">C46+C50</f>
        <v>11256.23171637992</v>
      </c>
      <c r="D45" s="129">
        <f t="shared" si="2"/>
        <v>11.540404145630101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23438.994063956685</v>
      </c>
      <c r="AD45" s="85"/>
      <c r="AE45" s="91"/>
      <c r="AF45" s="53">
        <f>SUM(AF46:AF53)</f>
        <v>2.4110741023519311</v>
      </c>
    </row>
    <row r="46" spans="1:32" x14ac:dyDescent="0.3">
      <c r="A46" s="98" t="s">
        <v>79</v>
      </c>
      <c r="B46" s="116">
        <v>10252.837542958066</v>
      </c>
      <c r="C46" s="116">
        <v>8921.3162382401533</v>
      </c>
      <c r="D46" s="116">
        <v>11.531053176450245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19185.684834374671</v>
      </c>
      <c r="AD46" s="85"/>
      <c r="AE46" s="91"/>
      <c r="AF46" s="56"/>
    </row>
    <row r="47" spans="1:32" x14ac:dyDescent="0.3">
      <c r="A47" s="239" t="s">
        <v>206</v>
      </c>
      <c r="B47" s="119">
        <v>6474.4315953434952</v>
      </c>
      <c r="C47" s="119">
        <v>5677.3500381486201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12151.781633492115</v>
      </c>
      <c r="AD47" s="85"/>
      <c r="AE47" s="91"/>
      <c r="AF47" s="64"/>
    </row>
    <row r="48" spans="1:32" x14ac:dyDescent="0.3">
      <c r="A48" s="239" t="s">
        <v>207</v>
      </c>
      <c r="B48" s="119">
        <v>3738.5136402041157</v>
      </c>
      <c r="C48" s="119">
        <v>3183.4374019150678</v>
      </c>
      <c r="D48" s="119">
        <v>11.531053176450245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6933.4820952956334</v>
      </c>
      <c r="AD48" s="85"/>
      <c r="AE48" s="91"/>
      <c r="AF48" s="64">
        <v>2.4110741023519311</v>
      </c>
    </row>
    <row r="49" spans="1:32" x14ac:dyDescent="0.3">
      <c r="A49" s="239" t="s">
        <v>208</v>
      </c>
      <c r="B49" s="119">
        <v>39.892307410455416</v>
      </c>
      <c r="C49" s="119">
        <v>60.528798176465799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100.42110558692121</v>
      </c>
      <c r="AD49" s="85"/>
      <c r="AE49" s="91"/>
      <c r="AF49" s="64"/>
    </row>
    <row r="50" spans="1:32" x14ac:dyDescent="0.3">
      <c r="A50" s="102" t="s">
        <v>80</v>
      </c>
      <c r="B50" s="117">
        <v>1918.3844004730668</v>
      </c>
      <c r="C50" s="117">
        <v>2334.9154781397674</v>
      </c>
      <c r="D50" s="117">
        <v>9.3509691798559988E-3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4253.3092295820134</v>
      </c>
      <c r="AD50" s="85"/>
      <c r="AE50" s="91"/>
      <c r="AF50" s="64"/>
    </row>
    <row r="51" spans="1:32" x14ac:dyDescent="0.3">
      <c r="A51" s="239" t="s">
        <v>209</v>
      </c>
      <c r="B51" s="119">
        <v>1848.0058741888245</v>
      </c>
      <c r="C51" s="119">
        <v>963.08567498572802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2811.0915491745527</v>
      </c>
      <c r="AD51" s="85"/>
      <c r="AE51" s="91"/>
      <c r="AF51" s="65"/>
    </row>
    <row r="52" spans="1:32" x14ac:dyDescent="0.3">
      <c r="A52" s="239" t="s">
        <v>210</v>
      </c>
      <c r="B52" s="119">
        <v>68.637487887167296</v>
      </c>
      <c r="C52" s="119">
        <v>1.2812095079759707</v>
      </c>
      <c r="D52" s="119">
        <v>9.3509691798559988E-3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69.928048364323132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1.7410383970750543</v>
      </c>
      <c r="C53" s="119">
        <v>1370.5485936460632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1372.2896320431382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34158.624306334612</v>
      </c>
      <c r="C54" s="69">
        <f>C55+C61+C72+C80+C85+C91+C98+C103</f>
        <v>248.22202821824803</v>
      </c>
      <c r="D54" s="69">
        <f>D55+D61+D72+D80+D85+D91+D98+D103</f>
        <v>762.63713999999993</v>
      </c>
      <c r="E54" s="144">
        <f t="shared" ref="E54:M54" si="4">E55+E61+E72+E80+E85+E91+E98+E103</f>
        <v>695.28287999999998</v>
      </c>
      <c r="F54" s="144">
        <f t="shared" si="4"/>
        <v>0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0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0</v>
      </c>
      <c r="U54" s="144">
        <f t="shared" si="5"/>
        <v>0</v>
      </c>
      <c r="V54" s="144">
        <f t="shared" si="5"/>
        <v>0</v>
      </c>
      <c r="W54" s="144">
        <f t="shared" si="5"/>
        <v>0</v>
      </c>
      <c r="X54" s="144">
        <f t="shared" ref="X54:AC54" si="6">X55+X61+X72+X80+X85+X91+X98+X103</f>
        <v>0</v>
      </c>
      <c r="Y54" s="144">
        <f t="shared" si="6"/>
        <v>0</v>
      </c>
      <c r="Z54" s="144">
        <f t="shared" si="6"/>
        <v>0</v>
      </c>
      <c r="AA54" s="144">
        <f t="shared" si="6"/>
        <v>0</v>
      </c>
      <c r="AB54" s="144">
        <f t="shared" si="6"/>
        <v>51.492870999999994</v>
      </c>
      <c r="AC54" s="171">
        <f t="shared" si="6"/>
        <v>35916.259225552858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17446.545116329395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17446.545116329395</v>
      </c>
      <c r="AD55" s="85"/>
      <c r="AE55" s="91"/>
      <c r="AF55" s="129"/>
    </row>
    <row r="56" spans="1:32" x14ac:dyDescent="0.3">
      <c r="A56" s="104" t="s">
        <v>84</v>
      </c>
      <c r="B56" s="116">
        <v>13526.422032000002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13526.422032000002</v>
      </c>
      <c r="AD56" s="85"/>
      <c r="AE56" s="91"/>
      <c r="AF56" s="56"/>
    </row>
    <row r="57" spans="1:32" x14ac:dyDescent="0.3">
      <c r="A57" s="105" t="s">
        <v>85</v>
      </c>
      <c r="B57" s="116">
        <v>2318.5974053588866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2318.5974053588866</v>
      </c>
      <c r="AD57" s="85"/>
      <c r="AE57" s="91"/>
      <c r="AF57" s="56"/>
    </row>
    <row r="58" spans="1:32" x14ac:dyDescent="0.3">
      <c r="A58" s="105" t="s">
        <v>86</v>
      </c>
      <c r="B58" s="116">
        <v>431.58433244164866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431.58433244164866</v>
      </c>
      <c r="AD58" s="85"/>
      <c r="AE58" s="91"/>
      <c r="AF58" s="56"/>
    </row>
    <row r="59" spans="1:32" x14ac:dyDescent="0.3">
      <c r="A59" s="105" t="s">
        <v>87</v>
      </c>
      <c r="B59" s="116">
        <v>1169.9413465288569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1169.9413465288569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5200.4806601732153</v>
      </c>
      <c r="C61" s="129">
        <f>SUM(C62:C71)</f>
        <v>248.22202821824803</v>
      </c>
      <c r="D61" s="129">
        <f>SUM(D62:D71)</f>
        <v>762.63713999999993</v>
      </c>
      <c r="E61" s="14">
        <f>SUM(E62:E71)</f>
        <v>695.28287999999998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6906.6227083914628</v>
      </c>
      <c r="AD61" s="85"/>
      <c r="AE61" s="91"/>
      <c r="AF61" s="129"/>
    </row>
    <row r="62" spans="1:32" x14ac:dyDescent="0.3">
      <c r="A62" s="104" t="s">
        <v>90</v>
      </c>
      <c r="B62" s="116">
        <v>2957.937214783215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2957.937214783215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595.29599999999994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595.29599999999994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167.34114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167.34114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131.03190000000001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131.03190000000001</v>
      </c>
      <c r="AD67" s="85"/>
      <c r="AE67" s="91"/>
      <c r="AF67" s="56"/>
    </row>
    <row r="68" spans="1:32" x14ac:dyDescent="0.3">
      <c r="A68" s="104" t="s">
        <v>96</v>
      </c>
      <c r="B68" s="116">
        <v>60.720000000000006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60.720000000000006</v>
      </c>
      <c r="AD68" s="85"/>
      <c r="AE68" s="91"/>
      <c r="AF68" s="56"/>
    </row>
    <row r="69" spans="1:32" x14ac:dyDescent="0.3">
      <c r="A69" s="105" t="s">
        <v>97</v>
      </c>
      <c r="B69" s="116">
        <v>2050.7915453900005</v>
      </c>
      <c r="C69" s="95">
        <v>248.22202821824803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2299.0135736082484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695.28287999999998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695.28287999999998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11249.01211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0</v>
      </c>
      <c r="V72" s="60">
        <f>SUM(V73:V79)</f>
        <v>0</v>
      </c>
      <c r="W72" s="125"/>
      <c r="X72" s="125"/>
      <c r="Y72" s="125"/>
      <c r="Z72" s="125"/>
      <c r="AA72" s="125"/>
      <c r="AB72" s="125"/>
      <c r="AC72" s="14">
        <f>SUM(AC73:AC79)</f>
        <v>11249.01211</v>
      </c>
      <c r="AD72" s="85"/>
      <c r="AE72" s="91"/>
      <c r="AF72" s="129"/>
    </row>
    <row r="73" spans="1:32" x14ac:dyDescent="0.3">
      <c r="A73" s="104" t="s">
        <v>101</v>
      </c>
      <c r="B73" s="221">
        <v>10899.23667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10899.23667</v>
      </c>
      <c r="AD73" s="85"/>
      <c r="AE73" s="91"/>
      <c r="AF73" s="56"/>
    </row>
    <row r="74" spans="1:32" x14ac:dyDescent="0.3">
      <c r="A74" s="104" t="s">
        <v>102</v>
      </c>
      <c r="B74" s="116">
        <v>253.1122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253.1122</v>
      </c>
      <c r="AD74" s="85"/>
      <c r="AE74" s="91"/>
      <c r="AF74" s="56"/>
    </row>
    <row r="75" spans="1:32" x14ac:dyDescent="0.3">
      <c r="A75" s="104" t="s">
        <v>103</v>
      </c>
      <c r="B75" s="116">
        <v>0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0</v>
      </c>
      <c r="V75" s="60">
        <v>0</v>
      </c>
      <c r="W75" s="60"/>
      <c r="X75" s="60"/>
      <c r="Y75" s="60"/>
      <c r="Z75" s="60"/>
      <c r="AA75" s="60"/>
      <c r="AB75" s="22"/>
      <c r="AC75" s="147">
        <f t="shared" si="8"/>
        <v>0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96.663239999999988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96.663239999999988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262.58641983200005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262.58641983200005</v>
      </c>
      <c r="AD80" s="85"/>
      <c r="AE80" s="91"/>
      <c r="AF80" s="70"/>
    </row>
    <row r="81" spans="1:32" x14ac:dyDescent="0.3">
      <c r="A81" s="104" t="s">
        <v>109</v>
      </c>
      <c r="B81" s="95">
        <v>216.70079428800003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216.70079428800003</v>
      </c>
      <c r="AD81" s="85"/>
      <c r="AE81" s="91"/>
      <c r="AF81" s="56"/>
    </row>
    <row r="82" spans="1:32" x14ac:dyDescent="0.3">
      <c r="A82" s="104" t="s">
        <v>110</v>
      </c>
      <c r="B82" s="119">
        <v>45.885625544000014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45.885625544000014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</v>
      </c>
      <c r="E85" s="166">
        <f t="shared" si="9"/>
        <v>0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0</v>
      </c>
      <c r="U85" s="166">
        <f t="shared" si="10"/>
        <v>0</v>
      </c>
      <c r="V85" s="166">
        <f t="shared" si="10"/>
        <v>0</v>
      </c>
      <c r="W85" s="166">
        <f t="shared" si="10"/>
        <v>0</v>
      </c>
      <c r="X85" s="166">
        <f t="shared" si="10"/>
        <v>0</v>
      </c>
      <c r="Y85" s="166">
        <f t="shared" si="10"/>
        <v>0</v>
      </c>
      <c r="Z85" s="167">
        <f t="shared" si="10"/>
        <v>0</v>
      </c>
      <c r="AA85" s="166">
        <f t="shared" si="10"/>
        <v>0</v>
      </c>
      <c r="AB85" s="164">
        <f t="shared" si="10"/>
        <v>0</v>
      </c>
      <c r="AC85" s="14">
        <f t="shared" si="10"/>
        <v>0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84"/>
      <c r="E86" s="132"/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3"/>
      <c r="V86" s="23"/>
      <c r="W86" s="23"/>
      <c r="X86" s="23"/>
      <c r="Y86" s="23"/>
      <c r="Z86" s="23"/>
      <c r="AA86" s="23"/>
      <c r="AB86" s="23"/>
      <c r="AC86" s="147">
        <f>SUM(B86:AB86)</f>
        <v>0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121"/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3"/>
      <c r="V87" s="23"/>
      <c r="W87" s="23"/>
      <c r="X87" s="23"/>
      <c r="Y87" s="23"/>
      <c r="Z87" s="23"/>
      <c r="AA87" s="23"/>
      <c r="AB87" s="23"/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/>
      <c r="V88" s="23"/>
      <c r="W88" s="23"/>
      <c r="X88" s="23"/>
      <c r="Y88" s="23"/>
      <c r="Z88" s="23"/>
      <c r="AA88" s="2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0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0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0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54">
        <f>SUM(B99:B104)</f>
        <v>0</v>
      </c>
      <c r="C98" s="54">
        <f t="shared" ref="C98:L98" si="14">SUM(C99:C104)</f>
        <v>0</v>
      </c>
      <c r="D98" s="54">
        <f t="shared" si="14"/>
        <v>0</v>
      </c>
      <c r="E98" s="167">
        <f t="shared" si="14"/>
        <v>0</v>
      </c>
      <c r="F98" s="166">
        <f t="shared" si="14"/>
        <v>0</v>
      </c>
      <c r="G98" s="167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SUM(N99:N104)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7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7">
        <f t="shared" si="15"/>
        <v>0</v>
      </c>
      <c r="Z98" s="166">
        <f t="shared" si="15"/>
        <v>0</v>
      </c>
      <c r="AA98" s="166">
        <f t="shared" si="15"/>
        <v>0</v>
      </c>
      <c r="AB98" s="164">
        <f t="shared" si="15"/>
        <v>51.492870999999994</v>
      </c>
      <c r="AC98" s="14">
        <f t="shared" si="15"/>
        <v>51.492870999999994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51.492870999999994</v>
      </c>
      <c r="AC99" s="147">
        <f>SUM(B99:AB99)</f>
        <v>51.492870999999994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0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0</v>
      </c>
      <c r="AD103" s="85"/>
      <c r="AE103" s="91"/>
      <c r="AF103" s="71"/>
    </row>
    <row r="104" spans="1:32" x14ac:dyDescent="0.3">
      <c r="A104" s="104" t="s">
        <v>132</v>
      </c>
      <c r="B104" s="95">
        <v>0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0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4974.894086229202</v>
      </c>
      <c r="C107" s="69">
        <f>C108+C130+C149+C161</f>
        <v>90333.783537376003</v>
      </c>
      <c r="D107" s="69">
        <f>D108+D130+D149+D161</f>
        <v>20417.484819674355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115726.16244327957</v>
      </c>
      <c r="AD107" s="85"/>
      <c r="AE107" s="91"/>
      <c r="AF107" s="69">
        <v>2.9988953053677103</v>
      </c>
    </row>
    <row r="108" spans="1:32" x14ac:dyDescent="0.3">
      <c r="A108" s="126" t="s">
        <v>136</v>
      </c>
      <c r="B108" s="135"/>
      <c r="C108" s="167">
        <f>C109+C119</f>
        <v>89590.702418170957</v>
      </c>
      <c r="D108" s="167">
        <f>D109+D119</f>
        <v>5245.2754932149483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94835.977911385911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73436.559973552125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73436.559973552125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68791.669351009186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68791.669351009186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1013.29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1013.29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1334.78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1334.78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1314.936504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1314.936504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560.27328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560.27328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421.61083854295174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421.61083854295174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16154.142444618836</v>
      </c>
      <c r="D119" s="211">
        <f>SUM(D120:D129)</f>
        <v>5245.2754932149483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21399.417937833783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8325.9037961396843</v>
      </c>
      <c r="D120" s="206">
        <v>4604.1796790096159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12930.0834751493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11.91</v>
      </c>
      <c r="D122" s="206">
        <v>25.85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37.760000000000005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15.32</v>
      </c>
      <c r="D123" s="206">
        <v>24.77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40.090000000000003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125.22019692000001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125.22019692000001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53.718663600000014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53.718663600000014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6712.9285431684657</v>
      </c>
      <c r="D127" s="206">
        <v>392.36312611792528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7105.291669286391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909.14124479068516</v>
      </c>
      <c r="D128" s="115">
        <v>198.11268808740584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1107.2539328780911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0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0</v>
      </c>
      <c r="AD130" s="85"/>
      <c r="AE130" s="91"/>
      <c r="AF130" s="54"/>
    </row>
    <row r="131" spans="1:32" x14ac:dyDescent="0.3">
      <c r="A131" s="127" t="s">
        <v>159</v>
      </c>
      <c r="B131" s="193">
        <f>B132+B133</f>
        <v>0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0</v>
      </c>
      <c r="AD131" s="85"/>
      <c r="AE131" s="91"/>
      <c r="AF131" s="54"/>
    </row>
    <row r="132" spans="1:32" x14ac:dyDescent="0.3">
      <c r="A132" s="128" t="s">
        <v>160</v>
      </c>
      <c r="B132" s="193"/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0</v>
      </c>
      <c r="AD132" s="85"/>
      <c r="AE132" s="91"/>
      <c r="AF132" s="56"/>
    </row>
    <row r="133" spans="1:32" x14ac:dyDescent="0.3">
      <c r="A133" s="128" t="s">
        <v>161</v>
      </c>
      <c r="B133" s="193"/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0</v>
      </c>
      <c r="AD133" s="85"/>
      <c r="AE133" s="91"/>
      <c r="AF133" s="56"/>
    </row>
    <row r="134" spans="1:32" x14ac:dyDescent="0.3">
      <c r="A134" s="127" t="s">
        <v>162</v>
      </c>
      <c r="B134" s="193">
        <f>B135+B136</f>
        <v>0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0</v>
      </c>
      <c r="AD134" s="85"/>
      <c r="AE134" s="91"/>
      <c r="AF134" s="54"/>
    </row>
    <row r="135" spans="1:32" x14ac:dyDescent="0.3">
      <c r="A135" s="128" t="s">
        <v>163</v>
      </c>
      <c r="B135" s="193"/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0</v>
      </c>
      <c r="AD135" s="85"/>
      <c r="AE135" s="91"/>
      <c r="AF135" s="56"/>
    </row>
    <row r="136" spans="1:32" x14ac:dyDescent="0.3">
      <c r="A136" s="128" t="s">
        <v>164</v>
      </c>
      <c r="B136" s="193"/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0</v>
      </c>
      <c r="AD136" s="85"/>
      <c r="AE136" s="91"/>
      <c r="AF136" s="56"/>
    </row>
    <row r="137" spans="1:32" x14ac:dyDescent="0.3">
      <c r="A137" s="127" t="s">
        <v>165</v>
      </c>
      <c r="B137" s="193">
        <f>B138+B139</f>
        <v>0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0</v>
      </c>
      <c r="AD137" s="85"/>
      <c r="AE137" s="91"/>
      <c r="AF137" s="54"/>
    </row>
    <row r="138" spans="1:32" x14ac:dyDescent="0.3">
      <c r="A138" s="128" t="s">
        <v>166</v>
      </c>
      <c r="B138" s="193"/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0</v>
      </c>
      <c r="AD138" s="85"/>
      <c r="AE138" s="91"/>
      <c r="AF138" s="56"/>
    </row>
    <row r="139" spans="1:32" x14ac:dyDescent="0.3">
      <c r="A139" s="128" t="s">
        <v>167</v>
      </c>
      <c r="B139" s="193"/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0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0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0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/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0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1099.71</v>
      </c>
      <c r="C149" s="199">
        <f>C150+C160</f>
        <v>743.081119205042</v>
      </c>
      <c r="D149" s="200">
        <f>D150+D157+D158+D159+D160</f>
        <v>15172.209326459406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17015.000445664449</v>
      </c>
      <c r="AD149" s="85"/>
      <c r="AE149" s="91"/>
      <c r="AF149" s="54">
        <f>AF150+AF155+AF156+AF157+AF158+AF159+AF160</f>
        <v>2.9988953053677103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498.48111920504198</v>
      </c>
      <c r="D150" s="116">
        <f>SUM(D151:D154)</f>
        <v>151.47065285075874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649.95177205580069</v>
      </c>
      <c r="AD150" s="85"/>
      <c r="AE150" s="91"/>
      <c r="AF150" s="119">
        <f>SUM(AF151:AF153)</f>
        <v>2.9988953053677103</v>
      </c>
    </row>
    <row r="151" spans="1:32" ht="21.6" x14ac:dyDescent="0.3">
      <c r="A151" s="128" t="s">
        <v>179</v>
      </c>
      <c r="B151" s="116"/>
      <c r="C151" s="116">
        <v>0</v>
      </c>
      <c r="D151" s="116">
        <v>0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0</v>
      </c>
      <c r="AD151" s="85"/>
      <c r="AE151" s="91"/>
      <c r="AF151" s="124"/>
    </row>
    <row r="152" spans="1:32" ht="21.6" x14ac:dyDescent="0.3">
      <c r="A152" s="128" t="s">
        <v>180</v>
      </c>
      <c r="B152" s="116"/>
      <c r="C152" s="116">
        <v>498.48111920504198</v>
      </c>
      <c r="D152" s="116">
        <v>151.47065285075874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649.95177205580069</v>
      </c>
      <c r="AD152" s="85"/>
      <c r="AE152" s="91"/>
      <c r="AF152" s="124">
        <v>2.9988953053677103</v>
      </c>
    </row>
    <row r="153" spans="1:32" ht="21.6" x14ac:dyDescent="0.3">
      <c r="A153" s="128" t="s">
        <v>181</v>
      </c>
      <c r="B153" s="116"/>
      <c r="C153" s="116">
        <v>0</v>
      </c>
      <c r="D153" s="116">
        <v>0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0</v>
      </c>
      <c r="AD153" s="85"/>
      <c r="AE153" s="91"/>
      <c r="AF153" s="56"/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32.9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32.9</v>
      </c>
      <c r="AD155" s="85"/>
      <c r="AE155" s="91"/>
      <c r="AF155" s="56"/>
    </row>
    <row r="156" spans="1:32" x14ac:dyDescent="0.3">
      <c r="A156" s="127" t="s">
        <v>184</v>
      </c>
      <c r="B156" s="116">
        <v>1066.81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1066.81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8639.93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8639.93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4694.42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4694.42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1686.3886736086465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1686.3886736086465</v>
      </c>
      <c r="AD159" s="85"/>
      <c r="AE159" s="91"/>
      <c r="AF159" s="56"/>
    </row>
    <row r="160" spans="1:32" x14ac:dyDescent="0.3">
      <c r="A160" s="127" t="s">
        <v>188</v>
      </c>
      <c r="B160" s="123"/>
      <c r="C160" s="223">
        <v>244.6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244.6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3875.1840862292024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3875.1840862292024</v>
      </c>
      <c r="AD161" s="85"/>
      <c r="AE161" s="91"/>
      <c r="AF161" s="56"/>
    </row>
    <row r="162" spans="1:32" x14ac:dyDescent="0.3">
      <c r="A162" s="127" t="s">
        <v>190</v>
      </c>
      <c r="B162">
        <v>3875.1840862292024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3875.1840862292024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464.78584297887136</v>
      </c>
      <c r="C164" s="69">
        <f>C165+C169+C170+C173+C176</f>
        <v>16572.653576029399</v>
      </c>
      <c r="D164" s="69">
        <f>D165+D169+D170+D173+D176</f>
        <v>3938.2073068300215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20975.646725838295</v>
      </c>
      <c r="AD164" s="85"/>
      <c r="AE164" s="91"/>
      <c r="AF164" s="69">
        <f>AF165+AF169+AF170+AF173+AF176</f>
        <v>1.5644900749551245</v>
      </c>
    </row>
    <row r="165" spans="1:32" ht="26.25" customHeight="1" x14ac:dyDescent="0.3">
      <c r="A165" s="112" t="s">
        <v>193</v>
      </c>
      <c r="B165" s="121"/>
      <c r="C165" s="70">
        <f>C166+C167+C168</f>
        <v>2630.357824194572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2630.357824194572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890.78698139558037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890.78698139558037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390.90901386974201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390.90901386974201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1348.6618289292496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1348.6618289292496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96.304355099999995</v>
      </c>
      <c r="D169" s="70">
        <v>68.358894899999996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164.66325000000001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464.78584297887136</v>
      </c>
      <c r="C170" s="70">
        <f>C171+C172</f>
        <v>925.98724500920889</v>
      </c>
      <c r="D170" s="70">
        <f>D171+D172</f>
        <v>202.24397939531323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1593.0170673833934</v>
      </c>
      <c r="AD170" s="85"/>
      <c r="AE170" s="91"/>
      <c r="AF170" s="129">
        <f>AF171+AF172</f>
        <v>1.5644900749551245</v>
      </c>
    </row>
    <row r="171" spans="1:32" ht="21.6" x14ac:dyDescent="0.3">
      <c r="A171" s="128" t="s">
        <v>199</v>
      </c>
      <c r="B171" s="116">
        <v>7.13361E-2</v>
      </c>
      <c r="C171" s="116">
        <v>1.4526624000000003E-4</v>
      </c>
      <c r="D171" s="116">
        <v>2.2914020000000001E-3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7.3772768239999995E-2</v>
      </c>
      <c r="AD171" s="85"/>
      <c r="AE171" s="91"/>
      <c r="AF171" s="56"/>
    </row>
    <row r="172" spans="1:32" x14ac:dyDescent="0.3">
      <c r="A172" s="128" t="s">
        <v>200</v>
      </c>
      <c r="B172" s="116">
        <v>464.71450687887136</v>
      </c>
      <c r="C172" s="95">
        <v>925.98709974296889</v>
      </c>
      <c r="D172" s="95">
        <v>202.24168799331323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1592.9432946151535</v>
      </c>
      <c r="AD172" s="85"/>
      <c r="AE172" s="91"/>
      <c r="AF172" s="56">
        <v>1.5644900749551245</v>
      </c>
    </row>
    <row r="173" spans="1:32" x14ac:dyDescent="0.3">
      <c r="A173" s="126" t="s">
        <v>201</v>
      </c>
      <c r="B173" s="121"/>
      <c r="C173" s="129">
        <f>SUM(C174:C175)</f>
        <v>12920.00415172562</v>
      </c>
      <c r="D173" s="129">
        <f>SUM(D174:D175)</f>
        <v>3667.6044325347084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16587.608584260328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4513.0641753323071</v>
      </c>
      <c r="D174" s="95">
        <v>3667.6044325347084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8180.6686078670155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8406.9399763933125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8406.9399763933125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360853.34771748778</v>
      </c>
      <c r="C177" s="11">
        <f t="shared" si="20"/>
        <v>124026.18104142393</v>
      </c>
      <c r="D177" s="11">
        <f t="shared" si="20"/>
        <v>28335.696072061182</v>
      </c>
      <c r="E177" s="11">
        <f t="shared" si="20"/>
        <v>695.28287999999998</v>
      </c>
      <c r="F177" s="11">
        <f t="shared" si="20"/>
        <v>0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0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0</v>
      </c>
      <c r="U177" s="11">
        <f t="shared" si="21"/>
        <v>0</v>
      </c>
      <c r="V177" s="11">
        <f t="shared" si="21"/>
        <v>0</v>
      </c>
      <c r="W177" s="11">
        <f t="shared" si="21"/>
        <v>0</v>
      </c>
      <c r="X177" s="11">
        <f t="shared" si="21"/>
        <v>0</v>
      </c>
      <c r="Y177" s="11">
        <f t="shared" si="21"/>
        <v>0</v>
      </c>
      <c r="Z177" s="11">
        <f t="shared" si="21"/>
        <v>0</v>
      </c>
      <c r="AA177" s="11">
        <f t="shared" si="21"/>
        <v>0</v>
      </c>
      <c r="AB177" s="11">
        <f t="shared" si="21"/>
        <v>51.492870999999994</v>
      </c>
      <c r="AC177" s="11">
        <f t="shared" si="21"/>
        <v>513962.00058197288</v>
      </c>
      <c r="AD177" s="85"/>
      <c r="AE177" s="91"/>
      <c r="AF177" s="63">
        <f>AF164+AF107+AF54+AF9</f>
        <v>84.566925087389279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2105.8435315176894</v>
      </c>
      <c r="C179" s="142">
        <v>0.40601788139884259</v>
      </c>
      <c r="D179" s="142">
        <v>15.370676938670469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2121.6202263377586</v>
      </c>
      <c r="AD179" s="85"/>
      <c r="AE179" s="91"/>
      <c r="AF179" s="67"/>
    </row>
    <row r="180" spans="1:32" x14ac:dyDescent="0.3">
      <c r="A180" s="38" t="s">
        <v>26</v>
      </c>
      <c r="B180" s="19">
        <v>2105.8435315176894</v>
      </c>
      <c r="C180" s="20">
        <v>0.40601788139884259</v>
      </c>
      <c r="D180" s="20">
        <v>15.370676938670469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2121.6202263377586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36096.895072116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36096.895072116</v>
      </c>
      <c r="AD182" s="81"/>
      <c r="AE182" s="73"/>
      <c r="AF182" s="68"/>
    </row>
    <row r="183" spans="1:32" x14ac:dyDescent="0.3">
      <c r="A183" s="47"/>
      <c r="W183" s="48"/>
      <c r="X183" s="49"/>
      <c r="Z183" s="73"/>
    </row>
    <row r="184" spans="1:32" ht="15.6" x14ac:dyDescent="0.35">
      <c r="A184" s="50" t="s">
        <v>28</v>
      </c>
      <c r="B184" s="51" t="s">
        <v>29</v>
      </c>
      <c r="X184" s="52"/>
      <c r="Z184" s="73"/>
    </row>
    <row r="185" spans="1:32" x14ac:dyDescent="0.3">
      <c r="A185" s="47"/>
      <c r="X185"/>
      <c r="Y185" s="73"/>
    </row>
    <row r="186" spans="1:32" x14ac:dyDescent="0.3">
      <c r="A186" s="47"/>
    </row>
    <row r="187" spans="1:32" x14ac:dyDescent="0.3">
      <c r="A187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hyperlinks>
    <hyperlink ref="C152" r:id="rId1" location="'Quemas Agricolas'!H62" display="3C1b(1994).xlsx - 'Quemas Agricolas'!H62" xr:uid="{00000000-0004-0000-0400-000000000000}"/>
    <hyperlink ref="D152" r:id="rId2" location="'Quemas Agricolas'!K65" display="3C1b(1994).xlsx - 'Quemas Agricolas'!K65" xr:uid="{00000000-0004-0000-0400-000001000000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87"/>
  <sheetViews>
    <sheetView zoomScaleNormal="100" workbookViewId="0">
      <pane xSplit="1" ySplit="7" topLeftCell="B8" activePane="bottomRight" state="frozen"/>
      <selection activeCell="E11" sqref="E11"/>
      <selection pane="topRight" activeCell="E11" sqref="E11"/>
      <selection pane="bottomLeft" activeCell="E11" sqref="E11"/>
      <selection pane="bottomRight" activeCell="H24" sqref="H24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7.332031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4.33203125" style="73" bestFit="1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1995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33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347496.6453617292</v>
      </c>
      <c r="C8" s="11">
        <f t="shared" si="0"/>
        <v>127038.45651360731</v>
      </c>
      <c r="D8" s="11">
        <f t="shared" si="0"/>
        <v>28258.992994110806</v>
      </c>
      <c r="E8" s="11">
        <f t="shared" si="0"/>
        <v>647.78095999999994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55.230551999999996</v>
      </c>
      <c r="V8" s="11">
        <f t="shared" si="0"/>
        <v>14.736998250000003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53.40825259999999</v>
      </c>
      <c r="AC8" s="11">
        <f>SUM(B8:AB8)</f>
        <v>503565.2516322973</v>
      </c>
      <c r="AD8" s="12">
        <f>AC9+AC54+AC108+AC149+AC164</f>
        <v>500357.60847704363</v>
      </c>
      <c r="AE8" s="77"/>
      <c r="AF8" s="12">
        <f>AF9+AF54+AF107+AF164</f>
        <v>85.660385119304038</v>
      </c>
    </row>
    <row r="9" spans="1:32" x14ac:dyDescent="0.3">
      <c r="A9" s="103" t="s">
        <v>82</v>
      </c>
      <c r="B9" s="69">
        <f>B10+B39</f>
        <v>309168.37233766005</v>
      </c>
      <c r="C9" s="69">
        <f>C10+C39</f>
        <v>18489.595569450757</v>
      </c>
      <c r="D9" s="69">
        <f>D10+D39</f>
        <v>3098.7752452655577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330756.74315237638</v>
      </c>
      <c r="AD9" s="85"/>
      <c r="AE9" s="91"/>
      <c r="AF9" s="151">
        <f>AF10+AF39</f>
        <v>78.214239108205476</v>
      </c>
    </row>
    <row r="10" spans="1:32" x14ac:dyDescent="0.3">
      <c r="A10" s="96" t="s">
        <v>43</v>
      </c>
      <c r="B10" s="129">
        <f>B11+B15+B29+B35</f>
        <v>295586.98689673294</v>
      </c>
      <c r="C10" s="129">
        <f>C11+C15+C29+C35</f>
        <v>2989.5281525293958</v>
      </c>
      <c r="D10" s="129">
        <f>D11+D15+D29+D35</f>
        <v>3082.5573049597351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301659.07235422207</v>
      </c>
      <c r="AD10" s="85"/>
      <c r="AE10" s="91"/>
      <c r="AF10" s="129">
        <f>AF11+AF15+AF29+AF35</f>
        <v>74.678110973832247</v>
      </c>
    </row>
    <row r="11" spans="1:32" x14ac:dyDescent="0.3">
      <c r="A11" s="97" t="s">
        <v>44</v>
      </c>
      <c r="B11" s="129">
        <f>B12+B13+B14</f>
        <v>114171.98397682555</v>
      </c>
      <c r="C11" s="129">
        <f>C12+C13+C14</f>
        <v>91.195854324325268</v>
      </c>
      <c r="D11" s="129">
        <f>D12+D13+D14</f>
        <v>205.71638552417886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114468.89621667405</v>
      </c>
      <c r="AD11" s="85"/>
      <c r="AE11" s="91"/>
      <c r="AF11" s="129">
        <f>SUM(AF12:AF14)</f>
        <v>14.379972129695844</v>
      </c>
    </row>
    <row r="12" spans="1:32" x14ac:dyDescent="0.3">
      <c r="A12" s="98" t="s">
        <v>45</v>
      </c>
      <c r="B12" s="115">
        <v>81733.787362034578</v>
      </c>
      <c r="C12" s="115">
        <v>67.967230103006315</v>
      </c>
      <c r="D12" s="115">
        <v>169.92363847417886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81971.678230611768</v>
      </c>
      <c r="AD12" s="85"/>
      <c r="AE12" s="91"/>
      <c r="AF12" s="55">
        <v>12.401932424693166</v>
      </c>
    </row>
    <row r="13" spans="1:32" x14ac:dyDescent="0.3">
      <c r="A13" s="98" t="s">
        <v>46</v>
      </c>
      <c r="B13" s="116">
        <v>9852.8714030929368</v>
      </c>
      <c r="C13" s="116">
        <v>9.1132555590865412</v>
      </c>
      <c r="D13" s="116">
        <v>16.205052439849759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9878.1897110918726</v>
      </c>
      <c r="AD13" s="85"/>
      <c r="AE13" s="91"/>
      <c r="AF13" s="56">
        <v>1.7261097914501455</v>
      </c>
    </row>
    <row r="14" spans="1:32" ht="21.6" x14ac:dyDescent="0.3">
      <c r="A14" s="98" t="s">
        <v>47</v>
      </c>
      <c r="B14" s="116">
        <v>22585.325211698026</v>
      </c>
      <c r="C14" s="116">
        <v>14.115368662232415</v>
      </c>
      <c r="D14" s="116">
        <v>19.58769461015024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22619.028274970406</v>
      </c>
      <c r="AD14" s="85"/>
      <c r="AE14" s="91"/>
      <c r="AF14" s="56">
        <v>0.25192991355253191</v>
      </c>
    </row>
    <row r="15" spans="1:32" x14ac:dyDescent="0.3">
      <c r="A15" s="97" t="s">
        <v>48</v>
      </c>
      <c r="B15" s="129">
        <f>SUM(B16:B28)</f>
        <v>51094.664948966296</v>
      </c>
      <c r="C15" s="129">
        <f>SUM(C16:C28)</f>
        <v>110.272764056</v>
      </c>
      <c r="D15" s="129">
        <f>SUM(D16:D28)</f>
        <v>151.1321739295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51356.06988695178</v>
      </c>
      <c r="AD15" s="85"/>
      <c r="AE15" s="91"/>
      <c r="AF15" s="129">
        <f>SUM(AF16:AF28)</f>
        <v>2.0654408975164982</v>
      </c>
    </row>
    <row r="16" spans="1:32" x14ac:dyDescent="0.3">
      <c r="A16" s="98" t="s">
        <v>49</v>
      </c>
      <c r="B16" s="115">
        <v>2994.3896259099993</v>
      </c>
      <c r="C16" s="115">
        <v>2.4160080000000002</v>
      </c>
      <c r="D16" s="115">
        <v>3.9680039999999996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3000.7736379099993</v>
      </c>
      <c r="AD16" s="85"/>
      <c r="AE16" s="91"/>
      <c r="AF16" s="56">
        <v>9.0649142963649398E-2</v>
      </c>
    </row>
    <row r="17" spans="1:32" x14ac:dyDescent="0.3">
      <c r="A17" s="98" t="s">
        <v>50</v>
      </c>
      <c r="B17" s="116">
        <v>1919.5885753299999</v>
      </c>
      <c r="C17" s="116">
        <v>1.3944840000000001</v>
      </c>
      <c r="D17" s="116">
        <v>2.1166079999999998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1923.0996673299999</v>
      </c>
      <c r="AD17" s="85"/>
      <c r="AE17" s="91"/>
      <c r="AF17" s="56">
        <v>2.7137474116378516E-2</v>
      </c>
    </row>
    <row r="18" spans="1:32" x14ac:dyDescent="0.3">
      <c r="A18" s="98" t="s">
        <v>51</v>
      </c>
      <c r="B18" s="116">
        <v>17146.537720539087</v>
      </c>
      <c r="C18" s="116">
        <v>10.598657159999998</v>
      </c>
      <c r="D18" s="116">
        <v>14.022329965500001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17171.158707664588</v>
      </c>
      <c r="AD18" s="85"/>
      <c r="AE18" s="91"/>
      <c r="AF18" s="56">
        <v>0.25508157769661849</v>
      </c>
    </row>
    <row r="19" spans="1:32" x14ac:dyDescent="0.3">
      <c r="A19" s="98" t="s">
        <v>52</v>
      </c>
      <c r="B19" s="116">
        <v>1766.5395422199999</v>
      </c>
      <c r="C19" s="116">
        <v>1.4729120000000002</v>
      </c>
      <c r="D19" s="116">
        <v>2.4511174999999996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1770.4635717199999</v>
      </c>
      <c r="AD19" s="85"/>
      <c r="AE19" s="91"/>
      <c r="AF19" s="56">
        <v>4.4023370934088146E-2</v>
      </c>
    </row>
    <row r="20" spans="1:32" x14ac:dyDescent="0.3">
      <c r="A20" s="98" t="s">
        <v>53</v>
      </c>
      <c r="B20" s="116">
        <v>3669.6562154499998</v>
      </c>
      <c r="C20" s="116">
        <v>3.6978200000000001</v>
      </c>
      <c r="D20" s="116">
        <v>6.8436515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3680.1976869499995</v>
      </c>
      <c r="AD20" s="85"/>
      <c r="AE20" s="91"/>
      <c r="AF20" s="56">
        <v>0.17326429058740131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146.41835865000002</v>
      </c>
      <c r="C22" s="116">
        <v>7.6775999999999997E-2</v>
      </c>
      <c r="D22" s="116">
        <v>8.7290999999999994E-2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146.58242565</v>
      </c>
      <c r="AD22" s="85"/>
      <c r="AE22" s="91"/>
      <c r="AF22" s="56">
        <v>3.9224410342639503E-4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6142.7086536399993</v>
      </c>
      <c r="C24" s="116">
        <v>6.2280656480000012</v>
      </c>
      <c r="D24" s="116">
        <v>11.607605047999998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6160.5443243359987</v>
      </c>
      <c r="AD24" s="85"/>
      <c r="AE24" s="91"/>
      <c r="AF24" s="56">
        <v>0.18359461728011889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292.64154309000008</v>
      </c>
      <c r="C26" s="116">
        <v>0.33742800000000006</v>
      </c>
      <c r="D26" s="116">
        <v>0.63870300000000002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293.61767409000009</v>
      </c>
      <c r="AD26" s="85"/>
      <c r="AE26" s="91"/>
      <c r="AF26" s="56">
        <v>1.2967506696881818E-3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17016.184714137202</v>
      </c>
      <c r="C28" s="116">
        <v>84.050613248000005</v>
      </c>
      <c r="D28" s="116">
        <v>109.396863916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17209.632191301203</v>
      </c>
      <c r="AD28" s="85"/>
      <c r="AE28" s="91"/>
      <c r="AF28" s="56">
        <v>1.2900014291651292</v>
      </c>
    </row>
    <row r="29" spans="1:32" x14ac:dyDescent="0.3">
      <c r="A29" s="97" t="s">
        <v>62</v>
      </c>
      <c r="B29" s="129">
        <f>SUM(B30:B34)</f>
        <v>100355.97527140613</v>
      </c>
      <c r="C29" s="129">
        <f>SUM(C30:C34)</f>
        <v>367.60978172907016</v>
      </c>
      <c r="D29" s="129">
        <f>SUM(D30:D34)</f>
        <v>2407.7534011065563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103131.33845424175</v>
      </c>
      <c r="AD29" s="85"/>
      <c r="AE29" s="91"/>
      <c r="AF29" s="129">
        <f>SUM(AF30:AF34)</f>
        <v>22.837673711371323</v>
      </c>
    </row>
    <row r="30" spans="1:32" x14ac:dyDescent="0.3">
      <c r="A30" s="98" t="s">
        <v>63</v>
      </c>
      <c r="B30" s="116">
        <v>4900.6592178221299</v>
      </c>
      <c r="C30" s="95">
        <v>0.94492089075453156</v>
      </c>
      <c r="D30" s="116">
        <v>35.772005149992978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4937.3761438628771</v>
      </c>
      <c r="AD30" s="85"/>
      <c r="AE30" s="91"/>
      <c r="AF30" s="56">
        <v>6.9551779645772152E-2</v>
      </c>
    </row>
    <row r="31" spans="1:32" x14ac:dyDescent="0.3">
      <c r="A31" s="98" t="s">
        <v>64</v>
      </c>
      <c r="B31" s="116">
        <v>92044.250368704001</v>
      </c>
      <c r="C31" s="116">
        <v>359.31472783831566</v>
      </c>
      <c r="D31" s="116">
        <v>2188.0308509565634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94591.595947498878</v>
      </c>
      <c r="AD31" s="85"/>
      <c r="AE31" s="91"/>
      <c r="AF31" s="56">
        <v>22.657372432050156</v>
      </c>
    </row>
    <row r="32" spans="1:32" x14ac:dyDescent="0.3">
      <c r="A32" s="98" t="s">
        <v>65</v>
      </c>
      <c r="B32" s="116">
        <v>1645.3346404500001</v>
      </c>
      <c r="C32" s="116">
        <v>2.6243770000000004</v>
      </c>
      <c r="D32" s="116">
        <v>171.17171500000001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1819.1307324500001</v>
      </c>
      <c r="AD32" s="85"/>
      <c r="AE32" s="91"/>
      <c r="AF32" s="56">
        <v>3.8797081062773429E-2</v>
      </c>
    </row>
    <row r="33" spans="1:32" x14ac:dyDescent="0.3">
      <c r="A33" s="98" t="s">
        <v>66</v>
      </c>
      <c r="B33" s="116">
        <v>1765.7310444300001</v>
      </c>
      <c r="C33" s="116">
        <v>4.7257560000000005</v>
      </c>
      <c r="D33" s="116">
        <v>12.778830000000001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1783.2356304300001</v>
      </c>
      <c r="AD33" s="85"/>
      <c r="AE33" s="91"/>
      <c r="AF33" s="56">
        <v>7.1952418612621347E-2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>
        <v>0</v>
      </c>
    </row>
    <row r="35" spans="1:32" x14ac:dyDescent="0.3">
      <c r="A35" s="97" t="s">
        <v>68</v>
      </c>
      <c r="B35" s="129">
        <f>SUM(B36:B38)</f>
        <v>29964.362699534991</v>
      </c>
      <c r="C35" s="129">
        <f>SUM(C36:C38)</f>
        <v>2420.4497524200001</v>
      </c>
      <c r="D35" s="129">
        <f>SUM(D36:D38)</f>
        <v>317.95534439950006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32702.767796354492</v>
      </c>
      <c r="AD35" s="85"/>
      <c r="AE35" s="91"/>
      <c r="AF35" s="129">
        <f>SUM(AF36:AF38)</f>
        <v>35.395024235248584</v>
      </c>
    </row>
    <row r="36" spans="1:32" x14ac:dyDescent="0.3">
      <c r="A36" s="98" t="s">
        <v>69</v>
      </c>
      <c r="B36" s="116">
        <v>3858.34162376723</v>
      </c>
      <c r="C36" s="116">
        <v>8.6012375399999996</v>
      </c>
      <c r="D36" s="116">
        <v>1.7977973915000001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3868.7406586987299</v>
      </c>
      <c r="AD36" s="85"/>
      <c r="AE36" s="91"/>
      <c r="AF36" s="56">
        <v>1.9402072170846143</v>
      </c>
    </row>
    <row r="37" spans="1:32" x14ac:dyDescent="0.3">
      <c r="A37" s="98" t="s">
        <v>70</v>
      </c>
      <c r="B37" s="116">
        <v>21058.277555157762</v>
      </c>
      <c r="C37" s="116">
        <v>2392.5590348800001</v>
      </c>
      <c r="D37" s="116">
        <v>305.26334400800005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23756.09993404576</v>
      </c>
      <c r="AD37" s="85"/>
      <c r="AE37" s="91"/>
      <c r="AF37" s="56">
        <v>33.377897749265969</v>
      </c>
    </row>
    <row r="38" spans="1:32" x14ac:dyDescent="0.3">
      <c r="A38" s="98" t="s">
        <v>71</v>
      </c>
      <c r="B38" s="116">
        <v>5047.7435206099999</v>
      </c>
      <c r="C38" s="116">
        <v>19.289479999999998</v>
      </c>
      <c r="D38" s="116">
        <v>10.894202999999997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5077.9272036100001</v>
      </c>
      <c r="AD38" s="85"/>
      <c r="AE38" s="91"/>
      <c r="AF38" s="56">
        <v>7.6919268898000007E-2</v>
      </c>
    </row>
    <row r="39" spans="1:32" ht="21.6" x14ac:dyDescent="0.3">
      <c r="A39" s="99" t="s">
        <v>72</v>
      </c>
      <c r="B39" s="129">
        <f>B40+B45</f>
        <v>13581.385440927108</v>
      </c>
      <c r="C39" s="129">
        <f>C40+C45</f>
        <v>15500.067416921363</v>
      </c>
      <c r="D39" s="129">
        <f>D40+D45</f>
        <v>16.217940305822786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29097.670798154297</v>
      </c>
      <c r="AD39" s="85"/>
      <c r="AE39" s="91"/>
      <c r="AF39" s="129">
        <f>AF40+AF45</f>
        <v>3.5361281343732278</v>
      </c>
    </row>
    <row r="40" spans="1:32" x14ac:dyDescent="0.3">
      <c r="A40" s="97" t="s">
        <v>73</v>
      </c>
      <c r="B40" s="129">
        <f>B41+B44</f>
        <v>76.635686703200008</v>
      </c>
      <c r="C40" s="129">
        <f>C41+C44</f>
        <v>2695.5033904960001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2772.1390771992001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76.635686703200008</v>
      </c>
      <c r="C41" s="114">
        <v>2695.5033904960001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2772.1390771992001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72.984350628000001</v>
      </c>
      <c r="C42" s="116">
        <v>2585.5123032900001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2658.496653918</v>
      </c>
      <c r="AD42" s="85"/>
      <c r="AE42" s="91"/>
      <c r="AF42" s="56"/>
    </row>
    <row r="43" spans="1:32" x14ac:dyDescent="0.3">
      <c r="A43" s="101" t="s">
        <v>76</v>
      </c>
      <c r="B43" s="116">
        <v>3.6513360752000001</v>
      </c>
      <c r="C43" s="116">
        <v>109.991087206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113.64242328120001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13504.749754223907</v>
      </c>
      <c r="C45" s="129">
        <f t="shared" ref="C45:D45" si="2">C46+C50</f>
        <v>12804.564026425363</v>
      </c>
      <c r="D45" s="129">
        <f t="shared" si="2"/>
        <v>16.217940305822786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26325.531720955096</v>
      </c>
      <c r="AD45" s="85"/>
      <c r="AE45" s="91"/>
      <c r="AF45" s="53">
        <f>SUM(AF46:AF53)</f>
        <v>3.5361281343732278</v>
      </c>
    </row>
    <row r="46" spans="1:32" x14ac:dyDescent="0.3">
      <c r="A46" s="98" t="s">
        <v>79</v>
      </c>
      <c r="B46" s="116">
        <v>11547.05962111541</v>
      </c>
      <c r="C46" s="116">
        <v>10303.805390354581</v>
      </c>
      <c r="D46" s="116">
        <v>16.205808911112115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21867.070820381105</v>
      </c>
      <c r="AD46" s="85"/>
      <c r="AE46" s="91"/>
      <c r="AF46" s="56"/>
    </row>
    <row r="47" spans="1:32" x14ac:dyDescent="0.3">
      <c r="A47" s="239" t="s">
        <v>206</v>
      </c>
      <c r="B47" s="119">
        <v>6122.5723716767843</v>
      </c>
      <c r="C47" s="119">
        <v>5480.2105781898763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11602.782949866662</v>
      </c>
      <c r="AD47" s="85"/>
      <c r="AE47" s="91"/>
      <c r="AF47" s="64"/>
    </row>
    <row r="48" spans="1:32" x14ac:dyDescent="0.3">
      <c r="A48" s="239" t="s">
        <v>207</v>
      </c>
      <c r="B48" s="119">
        <v>5386.1552256132527</v>
      </c>
      <c r="C48" s="119">
        <v>4765.7126912273079</v>
      </c>
      <c r="D48" s="119">
        <v>16.205808911112115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10168.073725751674</v>
      </c>
      <c r="AD48" s="85"/>
      <c r="AE48" s="91"/>
      <c r="AF48" s="64">
        <v>3.5361281343732278</v>
      </c>
    </row>
    <row r="49" spans="1:32" x14ac:dyDescent="0.3">
      <c r="A49" s="239" t="s">
        <v>208</v>
      </c>
      <c r="B49" s="119">
        <v>38.332023825372353</v>
      </c>
      <c r="C49" s="119">
        <v>57.882120937396586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96.214144762768939</v>
      </c>
      <c r="AD49" s="85"/>
      <c r="AE49" s="91"/>
      <c r="AF49" s="64"/>
    </row>
    <row r="50" spans="1:32" x14ac:dyDescent="0.3">
      <c r="A50" s="102" t="s">
        <v>80</v>
      </c>
      <c r="B50" s="117">
        <v>1957.6901331084978</v>
      </c>
      <c r="C50" s="117">
        <v>2500.7586360707819</v>
      </c>
      <c r="D50" s="117">
        <v>1.2131394710672004E-2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4458.4609005739912</v>
      </c>
      <c r="AD50" s="85"/>
      <c r="AE50" s="91"/>
      <c r="AF50" s="64"/>
    </row>
    <row r="51" spans="1:32" x14ac:dyDescent="0.3">
      <c r="A51" s="239" t="s">
        <v>209</v>
      </c>
      <c r="B51" s="119">
        <v>1855.3486612790948</v>
      </c>
      <c r="C51" s="119">
        <v>1027.9313752870401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2883.2800365661351</v>
      </c>
      <c r="AD51" s="85"/>
      <c r="AE51" s="91"/>
      <c r="AF51" s="65"/>
    </row>
    <row r="52" spans="1:32" x14ac:dyDescent="0.3">
      <c r="A52" s="239" t="s">
        <v>210</v>
      </c>
      <c r="B52" s="119">
        <v>100.66514638499346</v>
      </c>
      <c r="C52" s="119">
        <v>1.8789739871334397</v>
      </c>
      <c r="D52" s="119">
        <v>1.2131394710672004E-2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102.55625176683758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1.6763254444095548</v>
      </c>
      <c r="C53" s="119">
        <v>1470.9482867966087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1472.6246122410182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33696.350185777876</v>
      </c>
      <c r="C54" s="69">
        <f>C55+C61+C72+C80+C85+C91+C98+C103</f>
        <v>257.78539161609461</v>
      </c>
      <c r="D54" s="69">
        <f>D55+D61+D72+D80+D85+D91+D98+D103</f>
        <v>1300.9602599999998</v>
      </c>
      <c r="E54" s="144">
        <f t="shared" ref="E54:M54" si="4">E55+E61+E72+E80+E85+E91+E98+E103</f>
        <v>647.78095999999994</v>
      </c>
      <c r="F54" s="144">
        <f t="shared" si="4"/>
        <v>0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0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0</v>
      </c>
      <c r="U54" s="144">
        <f t="shared" si="5"/>
        <v>55.230551999999996</v>
      </c>
      <c r="V54" s="144">
        <f t="shared" si="5"/>
        <v>14.736998250000003</v>
      </c>
      <c r="W54" s="144">
        <f t="shared" si="5"/>
        <v>0</v>
      </c>
      <c r="X54" s="144">
        <f t="shared" ref="X54:AC54" si="6">X55+X61+X72+X80+X85+X91+X98+X103</f>
        <v>0</v>
      </c>
      <c r="Y54" s="144">
        <f t="shared" si="6"/>
        <v>0</v>
      </c>
      <c r="Z54" s="144">
        <f t="shared" si="6"/>
        <v>0</v>
      </c>
      <c r="AA54" s="144">
        <f t="shared" si="6"/>
        <v>0</v>
      </c>
      <c r="AB54" s="144">
        <f t="shared" si="6"/>
        <v>53.40825259999999</v>
      </c>
      <c r="AC54" s="171">
        <f t="shared" si="6"/>
        <v>36026.25260024397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15204.822910067982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15204.822910067982</v>
      </c>
      <c r="AD55" s="85"/>
      <c r="AE55" s="91"/>
      <c r="AF55" s="129"/>
    </row>
    <row r="56" spans="1:32" x14ac:dyDescent="0.3">
      <c r="A56" s="104" t="s">
        <v>84</v>
      </c>
      <c r="B56" s="116">
        <v>10795.8400872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10795.8400872</v>
      </c>
      <c r="AD56" s="85"/>
      <c r="AE56" s="91"/>
      <c r="AF56" s="56"/>
    </row>
    <row r="57" spans="1:32" x14ac:dyDescent="0.3">
      <c r="A57" s="105" t="s">
        <v>85</v>
      </c>
      <c r="B57" s="116">
        <v>2282.1498214443764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2282.1498214443764</v>
      </c>
      <c r="AD57" s="85"/>
      <c r="AE57" s="91"/>
      <c r="AF57" s="56"/>
    </row>
    <row r="58" spans="1:32" x14ac:dyDescent="0.3">
      <c r="A58" s="105" t="s">
        <v>86</v>
      </c>
      <c r="B58" s="116">
        <v>455.09967670478261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455.09967670478261</v>
      </c>
      <c r="AD58" s="85"/>
      <c r="AE58" s="91"/>
      <c r="AF58" s="56"/>
    </row>
    <row r="59" spans="1:32" x14ac:dyDescent="0.3">
      <c r="A59" s="105" t="s">
        <v>87</v>
      </c>
      <c r="B59" s="116">
        <v>1671.7333247188235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1671.7333247188235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5192.7041009378963</v>
      </c>
      <c r="C61" s="129">
        <f>SUM(C62:C71)</f>
        <v>257.78539161609461</v>
      </c>
      <c r="D61" s="129">
        <f>SUM(D62:D71)</f>
        <v>1300.9602599999998</v>
      </c>
      <c r="E61" s="14">
        <f>SUM(E62:E71)</f>
        <v>647.78095999999994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7399.2307125539919</v>
      </c>
      <c r="AD61" s="85"/>
      <c r="AE61" s="91"/>
      <c r="AF61" s="129"/>
    </row>
    <row r="62" spans="1:32" x14ac:dyDescent="0.3">
      <c r="A62" s="104" t="s">
        <v>90</v>
      </c>
      <c r="B62" s="116">
        <v>2903.0287720308711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2903.0287720308711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1123.0964999999999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1123.0964999999999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177.86376000000001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177.86376000000001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115.91000000000001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115.91000000000001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2133.7453289070254</v>
      </c>
      <c r="C69" s="95">
        <v>257.78539161609461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2391.5307205231202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647.78095999999994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647.78095999999994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13030.99999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55.230551999999996</v>
      </c>
      <c r="V72" s="60">
        <f>SUM(V73:V79)</f>
        <v>14.736998250000003</v>
      </c>
      <c r="W72" s="125"/>
      <c r="X72" s="125"/>
      <c r="Y72" s="125"/>
      <c r="Z72" s="125"/>
      <c r="AA72" s="125"/>
      <c r="AB72" s="125"/>
      <c r="AC72" s="14">
        <f>SUM(AC73:AC79)</f>
        <v>13100.96754025</v>
      </c>
      <c r="AD72" s="85"/>
      <c r="AE72" s="91"/>
      <c r="AF72" s="129"/>
    </row>
    <row r="73" spans="1:32" x14ac:dyDescent="0.3">
      <c r="A73" s="104" t="s">
        <v>101</v>
      </c>
      <c r="B73" s="221">
        <v>12658.990900000001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12658.990900000001</v>
      </c>
      <c r="AD73" s="85"/>
      <c r="AE73" s="91"/>
      <c r="AF73" s="56"/>
    </row>
    <row r="74" spans="1:32" x14ac:dyDescent="0.3">
      <c r="A74" s="104" t="s">
        <v>102</v>
      </c>
      <c r="B74" s="116">
        <v>249.30109999999996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249.30109999999996</v>
      </c>
      <c r="AD74" s="85"/>
      <c r="AE74" s="91"/>
      <c r="AF74" s="56"/>
    </row>
    <row r="75" spans="1:32" x14ac:dyDescent="0.3">
      <c r="A75" s="104" t="s">
        <v>103</v>
      </c>
      <c r="B75" s="116">
        <v>16.660799999999998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55.230551999999996</v>
      </c>
      <c r="V75" s="60">
        <v>14.736998250000003</v>
      </c>
      <c r="W75" s="60"/>
      <c r="X75" s="60"/>
      <c r="Y75" s="60"/>
      <c r="Z75" s="60"/>
      <c r="AA75" s="60"/>
      <c r="AB75" s="22"/>
      <c r="AC75" s="147">
        <f t="shared" si="8"/>
        <v>86.628350249999997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106.04718999999999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106.04718999999999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267.82318477199999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267.82318477199999</v>
      </c>
      <c r="AD80" s="85"/>
      <c r="AE80" s="91"/>
      <c r="AF80" s="70"/>
    </row>
    <row r="81" spans="1:32" x14ac:dyDescent="0.3">
      <c r="A81" s="104" t="s">
        <v>109</v>
      </c>
      <c r="B81" s="95">
        <v>212.92394243999999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212.92394243999999</v>
      </c>
      <c r="AD81" s="85"/>
      <c r="AE81" s="91"/>
      <c r="AF81" s="56"/>
    </row>
    <row r="82" spans="1:32" x14ac:dyDescent="0.3">
      <c r="A82" s="104" t="s">
        <v>110</v>
      </c>
      <c r="B82" s="119">
        <v>54.899242331999993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54.899242331999993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</v>
      </c>
      <c r="E85" s="166">
        <f t="shared" si="9"/>
        <v>0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0</v>
      </c>
      <c r="U85" s="166">
        <f t="shared" si="10"/>
        <v>0</v>
      </c>
      <c r="V85" s="166">
        <f t="shared" si="10"/>
        <v>0</v>
      </c>
      <c r="W85" s="166">
        <f t="shared" si="10"/>
        <v>0</v>
      </c>
      <c r="X85" s="166">
        <f t="shared" si="10"/>
        <v>0</v>
      </c>
      <c r="Y85" s="166">
        <f t="shared" si="10"/>
        <v>0</v>
      </c>
      <c r="Z85" s="167">
        <f t="shared" si="10"/>
        <v>0</v>
      </c>
      <c r="AA85" s="166">
        <f t="shared" si="10"/>
        <v>0</v>
      </c>
      <c r="AB85" s="164">
        <f t="shared" si="10"/>
        <v>0</v>
      </c>
      <c r="AC85" s="14">
        <f t="shared" si="10"/>
        <v>0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84"/>
      <c r="E86" s="132"/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3"/>
      <c r="V86" s="23"/>
      <c r="W86" s="23"/>
      <c r="X86" s="23"/>
      <c r="Y86" s="23"/>
      <c r="Z86" s="23"/>
      <c r="AA86" s="23"/>
      <c r="AB86" s="23"/>
      <c r="AC86" s="147">
        <f>SUM(B86:AB86)</f>
        <v>0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121"/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3"/>
      <c r="V87" s="23"/>
      <c r="W87" s="23"/>
      <c r="X87" s="23"/>
      <c r="Y87" s="23"/>
      <c r="Z87" s="23"/>
      <c r="AA87" s="23"/>
      <c r="AB87" s="23"/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/>
      <c r="V88" s="23"/>
      <c r="W88" s="23"/>
      <c r="X88" s="23"/>
      <c r="Y88" s="23"/>
      <c r="Z88" s="23"/>
      <c r="AA88" s="2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0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0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0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53.40825259999999</v>
      </c>
      <c r="AC98" s="14">
        <f t="shared" si="15"/>
        <v>53.40825259999999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53.40825259999999</v>
      </c>
      <c r="AC99" s="147">
        <f>SUM(B99:AB99)</f>
        <v>53.40825259999999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0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0</v>
      </c>
      <c r="AD103" s="85"/>
      <c r="AE103" s="91"/>
      <c r="AF103" s="71"/>
    </row>
    <row r="104" spans="1:32" x14ac:dyDescent="0.3">
      <c r="A104" s="104" t="s">
        <v>132</v>
      </c>
      <c r="B104" s="95">
        <v>0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0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4150.0531552536913</v>
      </c>
      <c r="C107" s="69">
        <f>C108+C130+C149+C161</f>
        <v>90011.837979507181</v>
      </c>
      <c r="D107" s="69">
        <f>D108+D130+D149+D161</f>
        <v>19942.418282602317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114104.30941736318</v>
      </c>
      <c r="AD107" s="85"/>
      <c r="AE107" s="91"/>
      <c r="AF107" s="69">
        <v>5.8241429656489867</v>
      </c>
    </row>
    <row r="108" spans="1:32" x14ac:dyDescent="0.3">
      <c r="A108" s="126" t="s">
        <v>136</v>
      </c>
      <c r="B108" s="135"/>
      <c r="C108" s="167">
        <f>C109+C119</f>
        <v>88525.222172727357</v>
      </c>
      <c r="D108" s="167">
        <f>D109+D119</f>
        <v>5183.1411537113845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93708.363326438746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72449.08308963287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72449.08308963287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67945.438974154342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67945.438974154342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977.57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977.57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1318.35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1318.35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1265.290992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1265.290992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534.60540000000003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534.60540000000003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407.82772347852557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407.82772347852557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16076.139083094487</v>
      </c>
      <c r="D119" s="211">
        <f>SUM(D120:D129)</f>
        <v>5183.1411537113845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21259.280236805873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8391.3292583648436</v>
      </c>
      <c r="D120" s="206">
        <v>4538.535247373934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12929.864505738777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11.45</v>
      </c>
      <c r="D122" s="206">
        <v>24.65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36.099999999999994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15.13</v>
      </c>
      <c r="D123" s="206">
        <v>24.47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39.6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121.26040975999997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121.26040975999997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51.521979600000009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51.521979600000009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6455.0586450967676</v>
      </c>
      <c r="D127" s="206">
        <v>388.7329268615876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6843.7915719583552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1030.3887902728768</v>
      </c>
      <c r="D128" s="115">
        <v>206.75297947586301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1237.1417697487398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0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0</v>
      </c>
      <c r="AD130" s="85"/>
      <c r="AE130" s="91"/>
      <c r="AF130" s="54"/>
    </row>
    <row r="131" spans="1:32" x14ac:dyDescent="0.3">
      <c r="A131" s="127" t="s">
        <v>159</v>
      </c>
      <c r="B131" s="193">
        <f>B132+B133</f>
        <v>0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0</v>
      </c>
      <c r="AD131" s="85"/>
      <c r="AE131" s="91"/>
      <c r="AF131" s="54"/>
    </row>
    <row r="132" spans="1:32" x14ac:dyDescent="0.3">
      <c r="A132" s="128" t="s">
        <v>160</v>
      </c>
      <c r="B132" s="193"/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0</v>
      </c>
      <c r="AD132" s="85"/>
      <c r="AE132" s="91"/>
      <c r="AF132" s="56"/>
    </row>
    <row r="133" spans="1:32" x14ac:dyDescent="0.3">
      <c r="A133" s="128" t="s">
        <v>161</v>
      </c>
      <c r="B133" s="193"/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0</v>
      </c>
      <c r="AD133" s="85"/>
      <c r="AE133" s="91"/>
      <c r="AF133" s="56"/>
    </row>
    <row r="134" spans="1:32" x14ac:dyDescent="0.3">
      <c r="A134" s="127" t="s">
        <v>162</v>
      </c>
      <c r="B134" s="193">
        <f>B135+B136</f>
        <v>0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0</v>
      </c>
      <c r="AD134" s="85"/>
      <c r="AE134" s="91"/>
      <c r="AF134" s="54"/>
    </row>
    <row r="135" spans="1:32" x14ac:dyDescent="0.3">
      <c r="A135" s="128" t="s">
        <v>163</v>
      </c>
      <c r="B135" s="193"/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0</v>
      </c>
      <c r="AD135" s="85"/>
      <c r="AE135" s="91"/>
      <c r="AF135" s="56"/>
    </row>
    <row r="136" spans="1:32" x14ac:dyDescent="0.3">
      <c r="A136" s="128" t="s">
        <v>164</v>
      </c>
      <c r="B136" s="193"/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0</v>
      </c>
      <c r="AD136" s="85"/>
      <c r="AE136" s="91"/>
      <c r="AF136" s="56"/>
    </row>
    <row r="137" spans="1:32" x14ac:dyDescent="0.3">
      <c r="A137" s="127" t="s">
        <v>165</v>
      </c>
      <c r="B137" s="193">
        <f>B138+B139</f>
        <v>0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0</v>
      </c>
      <c r="AD137" s="85"/>
      <c r="AE137" s="91"/>
      <c r="AF137" s="54"/>
    </row>
    <row r="138" spans="1:32" x14ac:dyDescent="0.3">
      <c r="A138" s="128" t="s">
        <v>166</v>
      </c>
      <c r="B138" s="193"/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0</v>
      </c>
      <c r="AD138" s="85"/>
      <c r="AE138" s="91"/>
      <c r="AF138" s="56"/>
    </row>
    <row r="139" spans="1:32" x14ac:dyDescent="0.3">
      <c r="A139" s="128" t="s">
        <v>167</v>
      </c>
      <c r="B139" s="193"/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0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0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0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/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0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942.41</v>
      </c>
      <c r="C149" s="199">
        <f>C150+C160</f>
        <v>1486.6158067798217</v>
      </c>
      <c r="D149" s="200">
        <f>D150+D157+D158+D159+D160</f>
        <v>14759.277128890932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17188.302935670752</v>
      </c>
      <c r="AD149" s="85"/>
      <c r="AE149" s="91"/>
      <c r="AF149" s="54">
        <f>AF150+AF155+AF156+AF157+AF158+AF159+AF160</f>
        <v>5.8241429656489867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1262.9258067798216</v>
      </c>
      <c r="D150" s="116">
        <f>SUM(D151:D154)</f>
        <v>458.58559959483244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1721.5114063746541</v>
      </c>
      <c r="AD150" s="85"/>
      <c r="AE150" s="91"/>
      <c r="AF150" s="119">
        <f>SUM(AF151:AF153)</f>
        <v>5.8241429656489867</v>
      </c>
    </row>
    <row r="151" spans="1:32" ht="21.6" x14ac:dyDescent="0.3">
      <c r="A151" s="128" t="s">
        <v>179</v>
      </c>
      <c r="B151" s="116"/>
      <c r="C151" s="116">
        <v>691.71</v>
      </c>
      <c r="D151" s="116">
        <v>258.17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949.88000000000011</v>
      </c>
      <c r="AD151" s="85"/>
      <c r="AE151" s="91"/>
      <c r="AF151" s="124">
        <v>2.5170185956657112</v>
      </c>
    </row>
    <row r="152" spans="1:32" ht="21.6" x14ac:dyDescent="0.3">
      <c r="A152" s="128" t="s">
        <v>180</v>
      </c>
      <c r="B152" s="116"/>
      <c r="C152" s="116">
        <v>522.28580677982143</v>
      </c>
      <c r="D152" s="116">
        <v>158.12559959483244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680.41140637465389</v>
      </c>
      <c r="AD152" s="85"/>
      <c r="AE152" s="91"/>
      <c r="AF152" s="124">
        <v>3.0541928776489873</v>
      </c>
    </row>
    <row r="153" spans="1:32" ht="21.6" x14ac:dyDescent="0.3">
      <c r="A153" s="128" t="s">
        <v>181</v>
      </c>
      <c r="B153" s="116"/>
      <c r="C153" s="116">
        <v>48.93</v>
      </c>
      <c r="D153" s="116">
        <v>42.29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91.22</v>
      </c>
      <c r="AD153" s="85"/>
      <c r="AE153" s="91"/>
      <c r="AF153" s="56">
        <v>0.25293149233428847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31.8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31.8</v>
      </c>
      <c r="AD155" s="85"/>
      <c r="AE155" s="91"/>
      <c r="AF155" s="56"/>
    </row>
    <row r="156" spans="1:32" x14ac:dyDescent="0.3">
      <c r="A156" s="127" t="s">
        <v>184</v>
      </c>
      <c r="B156" s="116">
        <v>910.61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910.61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8238.1360000000004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8238.1360000000004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4333.134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4333.134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1729.4215292960985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1729.4215292960985</v>
      </c>
      <c r="AD159" s="85"/>
      <c r="AE159" s="91"/>
      <c r="AF159" s="56"/>
    </row>
    <row r="160" spans="1:32" x14ac:dyDescent="0.3">
      <c r="A160" s="127" t="s">
        <v>188</v>
      </c>
      <c r="B160" s="123"/>
      <c r="C160" s="116">
        <v>223.69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223.69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3207.6431552536915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3207.6431552536915</v>
      </c>
      <c r="AD161" s="85"/>
      <c r="AE161" s="91"/>
      <c r="AF161" s="56"/>
    </row>
    <row r="162" spans="1:32" x14ac:dyDescent="0.3">
      <c r="A162" s="127" t="s">
        <v>190</v>
      </c>
      <c r="B162">
        <v>3207.6431552536915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3207.6431552536915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481.86968303757544</v>
      </c>
      <c r="C164" s="69">
        <f>C165+C169+C170+C173+C176</f>
        <v>18279.237573033271</v>
      </c>
      <c r="D164" s="69">
        <f>D165+D169+D170+D173+D176</f>
        <v>3916.8392062429321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22677.946462313783</v>
      </c>
      <c r="AD164" s="85"/>
      <c r="AE164" s="91"/>
      <c r="AF164" s="69">
        <f>AF165+AF169+AF170+AF173+AF176</f>
        <v>1.6220030454495808</v>
      </c>
    </row>
    <row r="165" spans="1:32" ht="26.25" customHeight="1" x14ac:dyDescent="0.3">
      <c r="A165" s="112" t="s">
        <v>193</v>
      </c>
      <c r="B165" s="121"/>
      <c r="C165" s="70">
        <f>C166+C167+C168</f>
        <v>3341.3029006794218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3341.3029006794218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1133.1722967402168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1133.1722967402168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587.57897023599173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587.57897023599173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1620.5516337032132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1620.5516337032132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96.585474399999995</v>
      </c>
      <c r="D169" s="70">
        <v>68.558439399999997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165.14391380000001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481.86968303757544</v>
      </c>
      <c r="C170" s="70">
        <f>C171+C172</f>
        <v>960.02773228794729</v>
      </c>
      <c r="D170" s="70">
        <f>D171+D172</f>
        <v>209.67864625976293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1651.5760615852855</v>
      </c>
      <c r="AD170" s="85"/>
      <c r="AE170" s="91"/>
      <c r="AF170" s="129">
        <f>AF171+AF172</f>
        <v>1.6220030454495808</v>
      </c>
    </row>
    <row r="171" spans="1:32" ht="21.6" x14ac:dyDescent="0.3">
      <c r="A171" s="128" t="s">
        <v>199</v>
      </c>
      <c r="B171" s="116">
        <v>7.13361E-2</v>
      </c>
      <c r="C171" s="116">
        <v>1.4526624000000003E-4</v>
      </c>
      <c r="D171" s="116">
        <v>2.2914020000000001E-3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7.3772768239999995E-2</v>
      </c>
      <c r="AD171" s="85"/>
      <c r="AE171" s="91"/>
      <c r="AF171" s="56"/>
    </row>
    <row r="172" spans="1:32" x14ac:dyDescent="0.3">
      <c r="A172" s="128" t="s">
        <v>200</v>
      </c>
      <c r="B172" s="116">
        <v>481.79834693757545</v>
      </c>
      <c r="C172" s="95">
        <v>960.02758702170729</v>
      </c>
      <c r="D172" s="95">
        <v>209.67635485776293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1651.5022888170456</v>
      </c>
      <c r="AD172" s="85"/>
      <c r="AE172" s="91"/>
      <c r="AF172" s="56">
        <v>1.6220030454495808</v>
      </c>
    </row>
    <row r="173" spans="1:32" x14ac:dyDescent="0.3">
      <c r="A173" s="126" t="s">
        <v>201</v>
      </c>
      <c r="B173" s="121"/>
      <c r="C173" s="129">
        <f>SUM(C174:C175)</f>
        <v>13881.321465665904</v>
      </c>
      <c r="D173" s="129">
        <f>SUM(D174:D175)</f>
        <v>3638.6021205831694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17519.923586249075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4753.5358155963995</v>
      </c>
      <c r="D174" s="95">
        <v>3638.6021205831694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8392.1379361795698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9127.7856500695034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9127.7856500695034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347496.6453617292</v>
      </c>
      <c r="C177" s="11">
        <f t="shared" si="20"/>
        <v>127038.45651360731</v>
      </c>
      <c r="D177" s="11">
        <f t="shared" si="20"/>
        <v>28258.992994110806</v>
      </c>
      <c r="E177" s="11">
        <f t="shared" si="20"/>
        <v>647.78095999999994</v>
      </c>
      <c r="F177" s="11">
        <f t="shared" si="20"/>
        <v>0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0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0</v>
      </c>
      <c r="U177" s="11">
        <f t="shared" si="21"/>
        <v>55.230551999999996</v>
      </c>
      <c r="V177" s="11">
        <f t="shared" si="21"/>
        <v>14.736998250000003</v>
      </c>
      <c r="W177" s="11">
        <f t="shared" si="21"/>
        <v>0</v>
      </c>
      <c r="X177" s="11">
        <f t="shared" si="21"/>
        <v>0</v>
      </c>
      <c r="Y177" s="11">
        <f t="shared" si="21"/>
        <v>0</v>
      </c>
      <c r="Z177" s="11">
        <f t="shared" si="21"/>
        <v>0</v>
      </c>
      <c r="AA177" s="11">
        <f t="shared" si="21"/>
        <v>0</v>
      </c>
      <c r="AB177" s="11">
        <f t="shared" si="21"/>
        <v>53.40825259999999</v>
      </c>
      <c r="AC177" s="11">
        <f t="shared" si="21"/>
        <v>503565.2516322973</v>
      </c>
      <c r="AD177" s="85"/>
      <c r="AE177" s="91"/>
      <c r="AF177" s="63">
        <f>AF164+AF107+AF54+AF9</f>
        <v>85.660385119304038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2026.62133099787</v>
      </c>
      <c r="C179" s="142">
        <v>0.39076310924546859</v>
      </c>
      <c r="D179" s="142">
        <v>14.793174850007023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2041.8052689571225</v>
      </c>
      <c r="AD179" s="85"/>
      <c r="AE179" s="91"/>
      <c r="AF179" s="67"/>
    </row>
    <row r="180" spans="1:32" x14ac:dyDescent="0.3">
      <c r="A180" s="38" t="s">
        <v>26</v>
      </c>
      <c r="B180" s="19">
        <v>2026.62133099787</v>
      </c>
      <c r="C180" s="20">
        <v>0.39076310924546859</v>
      </c>
      <c r="D180" s="20">
        <v>14.793174850007023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2041.8052689571225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37379.280856051999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37379.280856051999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Y185" s="73"/>
      <c r="AD185" s="73"/>
    </row>
    <row r="186" spans="1:32" x14ac:dyDescent="0.3">
      <c r="A186" s="47"/>
      <c r="X186"/>
      <c r="Y186" s="73"/>
      <c r="AD186" s="73"/>
    </row>
    <row r="187" spans="1:32" x14ac:dyDescent="0.3">
      <c r="A187" s="47"/>
      <c r="AC187" s="73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88"/>
  <sheetViews>
    <sheetView zoomScaleNormal="100" workbookViewId="0">
      <pane xSplit="1" ySplit="7" topLeftCell="B8" activePane="bottomRight" state="frozen"/>
      <selection activeCell="E11" sqref="E11"/>
      <selection pane="topRight" activeCell="E11" sqref="E11"/>
      <selection pane="bottomLeft" activeCell="E11" sqref="E11"/>
      <selection pane="bottomRight" activeCell="G25" sqref="G25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10.10937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4.33203125" style="73" bestFit="1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1996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359553.2713015264</v>
      </c>
      <c r="C8" s="11">
        <f t="shared" si="0"/>
        <v>131254.59719776307</v>
      </c>
      <c r="D8" s="11">
        <f t="shared" si="0"/>
        <v>27629.111441985129</v>
      </c>
      <c r="E8" s="11">
        <f t="shared" si="0"/>
        <v>1632.0086400000002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325.7610719999999</v>
      </c>
      <c r="V8" s="11">
        <f t="shared" si="0"/>
        <v>86.9218245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62.732709499999999</v>
      </c>
      <c r="AC8" s="11">
        <f>SUM(B8:AB8)</f>
        <v>520544.40418727469</v>
      </c>
      <c r="AD8" s="12">
        <f>AC9+AC54+AC108+AC149+AC164</f>
        <v>521689.44870783295</v>
      </c>
      <c r="AE8" s="77"/>
      <c r="AF8" s="12">
        <f>AF9+AF54+AF107+AF164</f>
        <v>86.055964029461236</v>
      </c>
    </row>
    <row r="9" spans="1:32" x14ac:dyDescent="0.3">
      <c r="A9" s="103" t="s">
        <v>82</v>
      </c>
      <c r="B9" s="69">
        <f>B10+B39</f>
        <v>322696.39345936693</v>
      </c>
      <c r="C9" s="69">
        <f>C10+C39</f>
        <v>24314.065923649254</v>
      </c>
      <c r="D9" s="69">
        <f>D10+D39</f>
        <v>3160.4661951887988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350170.92557820497</v>
      </c>
      <c r="AD9" s="85"/>
      <c r="AE9" s="91"/>
      <c r="AF9" s="151">
        <f>AF10+AF39</f>
        <v>78.738364714516891</v>
      </c>
    </row>
    <row r="10" spans="1:32" x14ac:dyDescent="0.3">
      <c r="A10" s="96" t="s">
        <v>43</v>
      </c>
      <c r="B10" s="129">
        <f>B11+B15+B29+B35</f>
        <v>304236.26485367341</v>
      </c>
      <c r="C10" s="129">
        <f>C11+C15+C29+C35</f>
        <v>3006.832370805404</v>
      </c>
      <c r="D10" s="129">
        <f>D11+D15+D29+D35</f>
        <v>3131.1212255630244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310374.21845004184</v>
      </c>
      <c r="AD10" s="85"/>
      <c r="AE10" s="91"/>
      <c r="AF10" s="129">
        <f>AF11+AF15+AF29+AF35</f>
        <v>72.098149597467781</v>
      </c>
    </row>
    <row r="11" spans="1:32" x14ac:dyDescent="0.3">
      <c r="A11" s="97" t="s">
        <v>44</v>
      </c>
      <c r="B11" s="129">
        <f>B12+B13+B14</f>
        <v>117435.51555748074</v>
      </c>
      <c r="C11" s="129">
        <f>C12+C13+C14</f>
        <v>106.8749846474865</v>
      </c>
      <c r="D11" s="129">
        <f>D12+D13+D14</f>
        <v>236.76628811113073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117779.15683023936</v>
      </c>
      <c r="AD11" s="85"/>
      <c r="AE11" s="91"/>
      <c r="AF11" s="129">
        <f>SUM(AF12:AF14)</f>
        <v>14.935678363874031</v>
      </c>
    </row>
    <row r="12" spans="1:32" x14ac:dyDescent="0.3">
      <c r="A12" s="98" t="s">
        <v>45</v>
      </c>
      <c r="B12" s="115">
        <v>86867.561964694629</v>
      </c>
      <c r="C12" s="115">
        <v>85.018632241860772</v>
      </c>
      <c r="D12" s="115">
        <v>203.08623236113073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87155.666829297625</v>
      </c>
      <c r="AD12" s="85"/>
      <c r="AE12" s="91"/>
      <c r="AF12" s="55">
        <v>13.018344936214611</v>
      </c>
    </row>
    <row r="13" spans="1:32" x14ac:dyDescent="0.3">
      <c r="A13" s="98" t="s">
        <v>46</v>
      </c>
      <c r="B13" s="116">
        <v>9797.8640228474542</v>
      </c>
      <c r="C13" s="116">
        <v>8.9733359384951985</v>
      </c>
      <c r="D13" s="116">
        <v>15.874673513218669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9822.7120322991686</v>
      </c>
      <c r="AD13" s="85"/>
      <c r="AE13" s="91"/>
      <c r="AF13" s="56">
        <v>1.6831991416923218</v>
      </c>
    </row>
    <row r="14" spans="1:32" ht="21.6" x14ac:dyDescent="0.3">
      <c r="A14" s="98" t="s">
        <v>47</v>
      </c>
      <c r="B14" s="116">
        <v>20770.089569938656</v>
      </c>
      <c r="C14" s="116">
        <v>12.883016467130531</v>
      </c>
      <c r="D14" s="116">
        <v>17.80538223678133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20800.777968642567</v>
      </c>
      <c r="AD14" s="85"/>
      <c r="AE14" s="91"/>
      <c r="AF14" s="56">
        <v>0.23413428596709843</v>
      </c>
    </row>
    <row r="15" spans="1:32" x14ac:dyDescent="0.3">
      <c r="A15" s="97" t="s">
        <v>48</v>
      </c>
      <c r="B15" s="129">
        <f>SUM(B16:B28)</f>
        <v>53986.487126282344</v>
      </c>
      <c r="C15" s="129">
        <f>SUM(C16:C28)</f>
        <v>97.633170067999984</v>
      </c>
      <c r="D15" s="129">
        <f>SUM(D16:D28)</f>
        <v>136.14987672049998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54220.27017307085</v>
      </c>
      <c r="AD15" s="85"/>
      <c r="AE15" s="91"/>
      <c r="AF15" s="129">
        <f>SUM(AF16:AF28)</f>
        <v>1.9079696981026704</v>
      </c>
    </row>
    <row r="16" spans="1:32" x14ac:dyDescent="0.3">
      <c r="A16" s="98" t="s">
        <v>49</v>
      </c>
      <c r="B16" s="115">
        <v>5394.2495838028608</v>
      </c>
      <c r="C16" s="115">
        <v>3.7316916560000006</v>
      </c>
      <c r="D16" s="115">
        <v>5.4791321029999995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5403.4604075618608</v>
      </c>
      <c r="AD16" s="85"/>
      <c r="AE16" s="91"/>
      <c r="AF16" s="56">
        <v>0.11086267663117627</v>
      </c>
    </row>
    <row r="17" spans="1:32" x14ac:dyDescent="0.3">
      <c r="A17" s="98" t="s">
        <v>50</v>
      </c>
      <c r="B17" s="116">
        <v>2707.1688281387201</v>
      </c>
      <c r="C17" s="116">
        <v>1.8490221119999999</v>
      </c>
      <c r="D17" s="116">
        <v>2.6742343559999999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2711.6920846067201</v>
      </c>
      <c r="AD17" s="85"/>
      <c r="AE17" s="91"/>
      <c r="AF17" s="56">
        <v>3.5562593310845457E-2</v>
      </c>
    </row>
    <row r="18" spans="1:32" x14ac:dyDescent="0.3">
      <c r="A18" s="98" t="s">
        <v>51</v>
      </c>
      <c r="B18" s="116">
        <v>18700.718803160926</v>
      </c>
      <c r="C18" s="116">
        <v>11.593687363999999</v>
      </c>
      <c r="D18" s="116">
        <v>15.3889216625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18727.701412187424</v>
      </c>
      <c r="AD18" s="85"/>
      <c r="AE18" s="91"/>
      <c r="AF18" s="56">
        <v>0.28377780182923174</v>
      </c>
    </row>
    <row r="19" spans="1:32" x14ac:dyDescent="0.3">
      <c r="A19" s="98" t="s">
        <v>52</v>
      </c>
      <c r="B19" s="116">
        <v>2541.9189211083699</v>
      </c>
      <c r="C19" s="116">
        <v>2.066386252</v>
      </c>
      <c r="D19" s="116">
        <v>3.3919339884999999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2547.37724134887</v>
      </c>
      <c r="AD19" s="85"/>
      <c r="AE19" s="91"/>
      <c r="AF19" s="56">
        <v>6.4931600599100178E-2</v>
      </c>
    </row>
    <row r="20" spans="1:32" x14ac:dyDescent="0.3">
      <c r="A20" s="98" t="s">
        <v>53</v>
      </c>
      <c r="B20" s="116">
        <v>4186.9856052625892</v>
      </c>
      <c r="C20" s="116">
        <v>4.1298141639999999</v>
      </c>
      <c r="D20" s="116">
        <v>7.5669256195000001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4198.6823450460888</v>
      </c>
      <c r="AD20" s="85"/>
      <c r="AE20" s="91"/>
      <c r="AF20" s="56">
        <v>0.18957533447515376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236.03958017550002</v>
      </c>
      <c r="C22" s="116">
        <v>0.1219498</v>
      </c>
      <c r="D22" s="116">
        <v>0.134417275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236.29594725050003</v>
      </c>
      <c r="AD22" s="85"/>
      <c r="AE22" s="91"/>
      <c r="AF22" s="56">
        <v>6.3738270020255005E-4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6872.8797280618201</v>
      </c>
      <c r="C24" s="116">
        <v>6.8458992840000006</v>
      </c>
      <c r="D24" s="116">
        <v>12.684586247999999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6892.4102135938201</v>
      </c>
      <c r="AD24" s="85"/>
      <c r="AE24" s="91"/>
      <c r="AF24" s="56">
        <v>0.19613022077135156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352.08777141000002</v>
      </c>
      <c r="C26" s="116">
        <v>0.405972</v>
      </c>
      <c r="D26" s="116">
        <v>0.76844699999999999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353.26219041000002</v>
      </c>
      <c r="AD26" s="85"/>
      <c r="AE26" s="91"/>
      <c r="AF26" s="56">
        <v>1.5601682814545639E-3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12994.438305161562</v>
      </c>
      <c r="C28" s="116">
        <v>66.888747435999989</v>
      </c>
      <c r="D28" s="116">
        <v>88.061278467999983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13149.388331065562</v>
      </c>
      <c r="AD28" s="85"/>
      <c r="AE28" s="91"/>
      <c r="AF28" s="56">
        <v>1.0249319195041542</v>
      </c>
    </row>
    <row r="29" spans="1:32" x14ac:dyDescent="0.3">
      <c r="A29" s="97" t="s">
        <v>62</v>
      </c>
      <c r="B29" s="129">
        <f>SUM(B30:B34)</f>
        <v>101590.20881561874</v>
      </c>
      <c r="C29" s="129">
        <f>SUM(C30:C34)</f>
        <v>371.1374596299176</v>
      </c>
      <c r="D29" s="129">
        <f>SUM(D30:D34)</f>
        <v>2438.0858634428937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104399.43213869158</v>
      </c>
      <c r="AD29" s="85"/>
      <c r="AE29" s="91"/>
      <c r="AF29" s="129">
        <f>SUM(AF30:AF34)</f>
        <v>19.33524876006415</v>
      </c>
    </row>
    <row r="30" spans="1:32" x14ac:dyDescent="0.3">
      <c r="A30" s="98" t="s">
        <v>63</v>
      </c>
      <c r="B30" s="116">
        <v>4469.9138576147543</v>
      </c>
      <c r="C30" s="95">
        <v>0.86182053464685615</v>
      </c>
      <c r="D30" s="116">
        <v>32.626063097345266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4503.4017412467465</v>
      </c>
      <c r="AD30" s="85"/>
      <c r="AE30" s="91"/>
      <c r="AF30" s="56">
        <v>6.3296839625184953E-2</v>
      </c>
    </row>
    <row r="31" spans="1:32" x14ac:dyDescent="0.3">
      <c r="A31" s="98" t="s">
        <v>64</v>
      </c>
      <c r="B31" s="116">
        <v>93550.599950963995</v>
      </c>
      <c r="C31" s="116">
        <v>362.63187289527076</v>
      </c>
      <c r="D31" s="116">
        <v>2209.0480013455485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96122.279825204823</v>
      </c>
      <c r="AD31" s="85"/>
      <c r="AE31" s="91"/>
      <c r="AF31" s="56">
        <v>19.151368296143811</v>
      </c>
    </row>
    <row r="32" spans="1:32" x14ac:dyDescent="0.3">
      <c r="A32" s="98" t="s">
        <v>65</v>
      </c>
      <c r="B32" s="116">
        <v>1762.33297707</v>
      </c>
      <c r="C32" s="116">
        <v>2.8109942000000006</v>
      </c>
      <c r="D32" s="116">
        <v>183.34358900000004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1948.4875602700001</v>
      </c>
      <c r="AD32" s="85"/>
      <c r="AE32" s="91"/>
      <c r="AF32" s="56">
        <v>4.1555908257230552E-2</v>
      </c>
    </row>
    <row r="33" spans="1:32" x14ac:dyDescent="0.3">
      <c r="A33" s="98" t="s">
        <v>66</v>
      </c>
      <c r="B33" s="116">
        <v>1807.3620299700001</v>
      </c>
      <c r="C33" s="116">
        <v>4.8327719999999994</v>
      </c>
      <c r="D33" s="116">
        <v>13.068209999999999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1825.26301197</v>
      </c>
      <c r="AD33" s="85"/>
      <c r="AE33" s="91"/>
      <c r="AF33" s="56">
        <v>7.9027716037924245E-2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31224.053354291573</v>
      </c>
      <c r="C35" s="129">
        <f>SUM(C36:C38)</f>
        <v>2431.1867564600002</v>
      </c>
      <c r="D35" s="129">
        <f>SUM(D36:D38)</f>
        <v>320.1191972885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33975.359308040075</v>
      </c>
      <c r="AD35" s="85"/>
      <c r="AE35" s="91"/>
      <c r="AF35" s="129">
        <f>SUM(AF36:AF38)</f>
        <v>35.919252775426926</v>
      </c>
    </row>
    <row r="36" spans="1:32" x14ac:dyDescent="0.3">
      <c r="A36" s="98" t="s">
        <v>69</v>
      </c>
      <c r="B36" s="116">
        <v>3995.66094116661</v>
      </c>
      <c r="C36" s="116">
        <v>8.912970780000002</v>
      </c>
      <c r="D36" s="116">
        <v>1.8672980405000001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4006.4412099871097</v>
      </c>
      <c r="AD36" s="85"/>
      <c r="AE36" s="91"/>
      <c r="AF36" s="56">
        <v>2.0066054155410984</v>
      </c>
    </row>
    <row r="37" spans="1:32" x14ac:dyDescent="0.3">
      <c r="A37" s="98" t="s">
        <v>70</v>
      </c>
      <c r="B37" s="116">
        <v>21832.385833874963</v>
      </c>
      <c r="C37" s="116">
        <v>2401.6473056800005</v>
      </c>
      <c r="D37" s="116">
        <v>306.60048524800004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24540.633624802966</v>
      </c>
      <c r="AD37" s="85"/>
      <c r="AE37" s="91"/>
      <c r="AF37" s="56">
        <v>33.831888587157835</v>
      </c>
    </row>
    <row r="38" spans="1:32" x14ac:dyDescent="0.3">
      <c r="A38" s="98" t="s">
        <v>71</v>
      </c>
      <c r="B38" s="116">
        <v>5396.00657925</v>
      </c>
      <c r="C38" s="116">
        <v>20.626480000000001</v>
      </c>
      <c r="D38" s="116">
        <v>11.651413999999999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5428.2844732499998</v>
      </c>
      <c r="AD38" s="85"/>
      <c r="AE38" s="91"/>
      <c r="AF38" s="56">
        <v>8.0758772728000014E-2</v>
      </c>
    </row>
    <row r="39" spans="1:32" ht="21.6" x14ac:dyDescent="0.3">
      <c r="A39" s="99" t="s">
        <v>72</v>
      </c>
      <c r="B39" s="129">
        <f>B40+B45</f>
        <v>18460.128605693513</v>
      </c>
      <c r="C39" s="129">
        <f>C40+C45</f>
        <v>21307.233552843849</v>
      </c>
      <c r="D39" s="129">
        <f>D40+D45</f>
        <v>29.344969625774635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39796.707128163143</v>
      </c>
      <c r="AD39" s="85"/>
      <c r="AE39" s="91"/>
      <c r="AF39" s="129">
        <f>AF40+AF45</f>
        <v>6.640215117049113</v>
      </c>
    </row>
    <row r="40" spans="1:32" x14ac:dyDescent="0.3">
      <c r="A40" s="97" t="s">
        <v>73</v>
      </c>
      <c r="B40" s="129">
        <f>B41+B44</f>
        <v>93.787125888799991</v>
      </c>
      <c r="C40" s="129">
        <f>C41+C44</f>
        <v>3298.7701512639997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3392.5572771527995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93.787125888799991</v>
      </c>
      <c r="C41" s="114">
        <v>3298.7701512639997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3392.5572771527995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89.318603051999986</v>
      </c>
      <c r="C42" s="116">
        <v>3164.1625241099996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3253.4811271619997</v>
      </c>
      <c r="AD42" s="85"/>
      <c r="AE42" s="91"/>
      <c r="AF42" s="56"/>
    </row>
    <row r="43" spans="1:32" x14ac:dyDescent="0.3">
      <c r="A43" s="101" t="s">
        <v>76</v>
      </c>
      <c r="B43" s="116">
        <v>4.4685228368000001</v>
      </c>
      <c r="C43" s="116">
        <v>134.607627154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139.07614999079999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18366.341479804712</v>
      </c>
      <c r="C45" s="129">
        <f t="shared" ref="C45:D45" si="2">C46+C50</f>
        <v>18008.463401579851</v>
      </c>
      <c r="D45" s="129">
        <f t="shared" si="2"/>
        <v>29.344969625774635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36404.149851010341</v>
      </c>
      <c r="AD45" s="85"/>
      <c r="AE45" s="91"/>
      <c r="AF45" s="53">
        <f>SUM(AF46:AF53)</f>
        <v>6.640215117049113</v>
      </c>
    </row>
    <row r="46" spans="1:32" x14ac:dyDescent="0.3">
      <c r="A46" s="98" t="s">
        <v>79</v>
      </c>
      <c r="B46" s="116">
        <v>16193.817008622</v>
      </c>
      <c r="C46" s="116">
        <v>15288.305264169023</v>
      </c>
      <c r="D46" s="116">
        <v>29.33345758505784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31511.455730376078</v>
      </c>
      <c r="AD46" s="85"/>
      <c r="AE46" s="91"/>
      <c r="AF46" s="56"/>
    </row>
    <row r="47" spans="1:32" x14ac:dyDescent="0.3">
      <c r="A47" s="239" t="s">
        <v>206</v>
      </c>
      <c r="B47" s="119">
        <v>6190.3427361666691</v>
      </c>
      <c r="C47" s="119">
        <v>6124.7807858973529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12315.123522064023</v>
      </c>
      <c r="AD47" s="85"/>
      <c r="AE47" s="91"/>
      <c r="AF47" s="64"/>
    </row>
    <row r="48" spans="1:32" x14ac:dyDescent="0.3">
      <c r="A48" s="239" t="s">
        <v>207</v>
      </c>
      <c r="B48" s="119">
        <v>9960.3104547964012</v>
      </c>
      <c r="C48" s="119">
        <v>9103.0787228808367</v>
      </c>
      <c r="D48" s="119">
        <v>29.33345758505784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19092.722635262293</v>
      </c>
      <c r="AD48" s="85"/>
      <c r="AE48" s="91"/>
      <c r="AF48" s="64">
        <v>6.640215117049113</v>
      </c>
    </row>
    <row r="49" spans="1:32" x14ac:dyDescent="0.3">
      <c r="A49" s="239" t="s">
        <v>208</v>
      </c>
      <c r="B49" s="119">
        <v>43.163817658928856</v>
      </c>
      <c r="C49" s="119">
        <v>60.445755390832787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103.60957304976165</v>
      </c>
      <c r="AD49" s="85"/>
      <c r="AE49" s="91"/>
      <c r="AF49" s="64"/>
    </row>
    <row r="50" spans="1:32" x14ac:dyDescent="0.3">
      <c r="A50" s="102" t="s">
        <v>80</v>
      </c>
      <c r="B50" s="117">
        <v>2172.5244711827131</v>
      </c>
      <c r="C50" s="117">
        <v>2720.1581374108291</v>
      </c>
      <c r="D50" s="117">
        <v>1.1512040716793601E-2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4892.6941206342599</v>
      </c>
      <c r="AD50" s="85"/>
      <c r="AE50" s="91"/>
      <c r="AF50" s="64"/>
    </row>
    <row r="51" spans="1:32" x14ac:dyDescent="0.3">
      <c r="A51" s="239" t="s">
        <v>209</v>
      </c>
      <c r="B51" s="119">
        <v>1981.7591167107269</v>
      </c>
      <c r="C51" s="119">
        <v>1092.7473923638274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3074.5065090745543</v>
      </c>
      <c r="AD51" s="85"/>
      <c r="AE51" s="91"/>
      <c r="AF51" s="65"/>
    </row>
    <row r="52" spans="1:32" x14ac:dyDescent="0.3">
      <c r="A52" s="239" t="s">
        <v>210</v>
      </c>
      <c r="B52" s="119">
        <v>189.03113163282558</v>
      </c>
      <c r="C52" s="119">
        <v>3.5283550103788626</v>
      </c>
      <c r="D52" s="119">
        <v>1.1512040716793601E-2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192.57099868392123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1.7342228391609484</v>
      </c>
      <c r="C53" s="119">
        <v>1623.8823900366226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1625.6166128757836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36719.520912666077</v>
      </c>
      <c r="C54" s="69">
        <f>C55+C61+C72+C80+C85+C91+C98+C103</f>
        <v>254.86177723985503</v>
      </c>
      <c r="D54" s="69">
        <f>D55+D61+D72+D80+D85+D91+D98+D103</f>
        <v>1592.7507000000001</v>
      </c>
      <c r="E54" s="144">
        <f t="shared" ref="E54:M54" si="4">E55+E61+E72+E80+E85+E91+E98+E103</f>
        <v>1632.0086400000002</v>
      </c>
      <c r="F54" s="144">
        <f t="shared" si="4"/>
        <v>0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0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0</v>
      </c>
      <c r="U54" s="144">
        <f t="shared" si="5"/>
        <v>325.7610719999999</v>
      </c>
      <c r="V54" s="144">
        <f t="shared" si="5"/>
        <v>86.9218245</v>
      </c>
      <c r="W54" s="144">
        <f t="shared" si="5"/>
        <v>0</v>
      </c>
      <c r="X54" s="144">
        <f t="shared" ref="X54:AC54" si="6">X55+X61+X72+X80+X85+X91+X98+X103</f>
        <v>0</v>
      </c>
      <c r="Y54" s="144">
        <f t="shared" si="6"/>
        <v>0</v>
      </c>
      <c r="Z54" s="144">
        <f t="shared" si="6"/>
        <v>0</v>
      </c>
      <c r="AA54" s="144">
        <f t="shared" si="6"/>
        <v>0</v>
      </c>
      <c r="AB54" s="144">
        <f t="shared" si="6"/>
        <v>62.732709499999999</v>
      </c>
      <c r="AC54" s="171">
        <f t="shared" si="6"/>
        <v>40674.557635905934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17321.689841691554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17321.689841691554</v>
      </c>
      <c r="AD55" s="85"/>
      <c r="AE55" s="91"/>
      <c r="AF55" s="129"/>
    </row>
    <row r="56" spans="1:32" x14ac:dyDescent="0.3">
      <c r="A56" s="104" t="s">
        <v>84</v>
      </c>
      <c r="B56" s="116">
        <v>12051.644832000002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12051.644832000002</v>
      </c>
      <c r="AD56" s="85"/>
      <c r="AE56" s="91"/>
      <c r="AF56" s="56"/>
    </row>
    <row r="57" spans="1:32" x14ac:dyDescent="0.3">
      <c r="A57" s="105" t="s">
        <v>85</v>
      </c>
      <c r="B57" s="116">
        <v>2364.6887511682885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2364.6887511682885</v>
      </c>
      <c r="AD57" s="85"/>
      <c r="AE57" s="91"/>
      <c r="AF57" s="56"/>
    </row>
    <row r="58" spans="1:32" x14ac:dyDescent="0.3">
      <c r="A58" s="105" t="s">
        <v>86</v>
      </c>
      <c r="B58" s="116">
        <v>465.27166377119818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465.27166377119818</v>
      </c>
      <c r="AD58" s="85"/>
      <c r="AE58" s="91"/>
      <c r="AF58" s="56"/>
    </row>
    <row r="59" spans="1:32" x14ac:dyDescent="0.3">
      <c r="A59" s="105" t="s">
        <v>87</v>
      </c>
      <c r="B59" s="116">
        <v>2440.0845947520661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2440.0845947520661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5298.1376098370902</v>
      </c>
      <c r="C61" s="129">
        <f>SUM(C62:C71)</f>
        <v>254.86177723985503</v>
      </c>
      <c r="D61" s="129">
        <f>SUM(D62:D71)</f>
        <v>1592.7507000000001</v>
      </c>
      <c r="E61" s="14">
        <f>SUM(E62:E71)</f>
        <v>1632.0086400000002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8777.7587270769473</v>
      </c>
      <c r="AD61" s="85"/>
      <c r="AE61" s="91"/>
      <c r="AF61" s="129"/>
    </row>
    <row r="62" spans="1:32" x14ac:dyDescent="0.3">
      <c r="A62" s="104" t="s">
        <v>90</v>
      </c>
      <c r="B62" s="116">
        <v>2996.0726852328198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2996.0726852328198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1411.443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1411.443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181.30769999999998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181.30769999999998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115.23732000000001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115.23732000000001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2146.8076046042702</v>
      </c>
      <c r="C69" s="95">
        <v>254.86177723985503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2401.6693818441254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1632.0086400000002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1632.0086400000002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13825.884520000001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325.7610719999999</v>
      </c>
      <c r="V72" s="60">
        <f>SUM(V73:V79)</f>
        <v>86.9218245</v>
      </c>
      <c r="W72" s="125"/>
      <c r="X72" s="125"/>
      <c r="Y72" s="125"/>
      <c r="Z72" s="125"/>
      <c r="AA72" s="125"/>
      <c r="AB72" s="125"/>
      <c r="AC72" s="14">
        <f>SUM(AC73:AC79)</f>
        <v>14238.567416500002</v>
      </c>
      <c r="AD72" s="85"/>
      <c r="AE72" s="91"/>
      <c r="AF72" s="129"/>
    </row>
    <row r="73" spans="1:32" x14ac:dyDescent="0.3">
      <c r="A73" s="104" t="s">
        <v>101</v>
      </c>
      <c r="B73" s="221">
        <v>13317.416070000001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13317.416070000001</v>
      </c>
      <c r="AD73" s="85"/>
      <c r="AE73" s="91"/>
      <c r="AF73" s="56"/>
    </row>
    <row r="74" spans="1:32" x14ac:dyDescent="0.3">
      <c r="A74" s="104" t="s">
        <v>102</v>
      </c>
      <c r="B74" s="116">
        <v>311.60179999999997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311.60179999999997</v>
      </c>
      <c r="AD74" s="85"/>
      <c r="AE74" s="91"/>
      <c r="AF74" s="56"/>
    </row>
    <row r="75" spans="1:32" x14ac:dyDescent="0.3">
      <c r="A75" s="104" t="s">
        <v>103</v>
      </c>
      <c r="B75" s="116">
        <v>98.268799999999999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325.7610719999999</v>
      </c>
      <c r="V75" s="60">
        <v>86.9218245</v>
      </c>
      <c r="W75" s="60"/>
      <c r="X75" s="60"/>
      <c r="Y75" s="60"/>
      <c r="Z75" s="60"/>
      <c r="AA75" s="60"/>
      <c r="AB75" s="22"/>
      <c r="AC75" s="147">
        <f t="shared" si="8"/>
        <v>510.95169649999991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98.597849999999994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98.597849999999994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273.8089411374317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273.8089411374317</v>
      </c>
      <c r="AD80" s="85"/>
      <c r="AE80" s="91"/>
      <c r="AF80" s="70"/>
    </row>
    <row r="81" spans="1:32" x14ac:dyDescent="0.3">
      <c r="A81" s="104" t="s">
        <v>109</v>
      </c>
      <c r="B81" s="95">
        <v>214.49839104322405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214.49839104322405</v>
      </c>
      <c r="AD81" s="85"/>
      <c r="AE81" s="91"/>
      <c r="AF81" s="56"/>
    </row>
    <row r="82" spans="1:32" x14ac:dyDescent="0.3">
      <c r="A82" s="104" t="s">
        <v>110</v>
      </c>
      <c r="B82" s="119">
        <v>59.310550094207656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59.310550094207656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</v>
      </c>
      <c r="E85" s="166">
        <f t="shared" si="9"/>
        <v>0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0</v>
      </c>
      <c r="U85" s="166">
        <f t="shared" si="10"/>
        <v>0</v>
      </c>
      <c r="V85" s="166">
        <f t="shared" si="10"/>
        <v>0</v>
      </c>
      <c r="W85" s="166">
        <f t="shared" si="10"/>
        <v>0</v>
      </c>
      <c r="X85" s="166">
        <f t="shared" si="10"/>
        <v>0</v>
      </c>
      <c r="Y85" s="166">
        <f t="shared" si="10"/>
        <v>0</v>
      </c>
      <c r="Z85" s="167">
        <f t="shared" si="10"/>
        <v>0</v>
      </c>
      <c r="AA85" s="166">
        <f t="shared" si="10"/>
        <v>0</v>
      </c>
      <c r="AB85" s="164">
        <f t="shared" si="10"/>
        <v>0</v>
      </c>
      <c r="AC85" s="14">
        <f t="shared" si="10"/>
        <v>0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84"/>
      <c r="E86" s="132"/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3"/>
      <c r="V86" s="23"/>
      <c r="W86" s="23"/>
      <c r="X86" s="23"/>
      <c r="Y86" s="23"/>
      <c r="Z86" s="23"/>
      <c r="AA86" s="23"/>
      <c r="AB86" s="23"/>
      <c r="AC86" s="147">
        <f>SUM(B86:AB86)</f>
        <v>0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121"/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3"/>
      <c r="V87" s="23"/>
      <c r="W87" s="23"/>
      <c r="X87" s="23"/>
      <c r="Y87" s="23"/>
      <c r="Z87" s="23"/>
      <c r="AA87" s="23"/>
      <c r="AB87" s="23"/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/>
      <c r="V88" s="23"/>
      <c r="W88" s="23"/>
      <c r="X88" s="23"/>
      <c r="Y88" s="23"/>
      <c r="Z88" s="23"/>
      <c r="AA88" s="2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0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0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0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62.732709499999999</v>
      </c>
      <c r="AC98" s="14">
        <f t="shared" si="15"/>
        <v>62.732709499999999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62.732709499999999</v>
      </c>
      <c r="AC99" s="147">
        <f>SUM(B99:AB99)</f>
        <v>62.732709499999999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0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0</v>
      </c>
      <c r="AD103" s="85"/>
      <c r="AE103" s="91"/>
      <c r="AF103" s="71"/>
    </row>
    <row r="104" spans="1:32" x14ac:dyDescent="0.3">
      <c r="A104" s="104" t="s">
        <v>132</v>
      </c>
      <c r="B104" s="95">
        <v>0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0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-362.98452055834639</v>
      </c>
      <c r="C107" s="69">
        <f>C108+C130+C149+C161</f>
        <v>87078.426680870121</v>
      </c>
      <c r="D107" s="69">
        <f>D108+D130+D149+D161</f>
        <v>18966.220296978641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105681.66245729043</v>
      </c>
      <c r="AD107" s="85"/>
      <c r="AE107" s="91"/>
      <c r="AF107" s="69">
        <v>5.6334074975836419</v>
      </c>
    </row>
    <row r="108" spans="1:32" x14ac:dyDescent="0.3">
      <c r="A108" s="126" t="s">
        <v>136</v>
      </c>
      <c r="B108" s="135"/>
      <c r="C108" s="167">
        <f>C109+C119</f>
        <v>85640.544712062314</v>
      </c>
      <c r="D108" s="167">
        <f>D109+D119</f>
        <v>5053.1905183611188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90693.735230423437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70009.285658183115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70009.285658183115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65686.454868240791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65686.454868240791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968.07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968.07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1244.6600000000001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1244.6600000000001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1215.6439679999999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1215.6439679999999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508.93639999999999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508.93639999999999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385.52042194230103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385.52042194230103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15631.259053879196</v>
      </c>
      <c r="D119" s="211">
        <f>SUM(D120:D129)</f>
        <v>5053.1905183611188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20684.449572240315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8292.037433149173</v>
      </c>
      <c r="D120" s="206">
        <v>4421.7569200045791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12713.794353153753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11.3</v>
      </c>
      <c r="D122" s="206">
        <v>24.5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35.799999999999997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14.28</v>
      </c>
      <c r="D123" s="206">
        <v>23.1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37.380000000000003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117.00575963999997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117.00575963999997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49.090582799999993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49.090582799999993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6104.2687225086547</v>
      </c>
      <c r="D127" s="206">
        <v>378.81123240474676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6483.0799549134017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1043.2765557813698</v>
      </c>
      <c r="D128" s="115">
        <v>205.02236595179252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1248.2989217331624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0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0</v>
      </c>
      <c r="AD130" s="85"/>
      <c r="AE130" s="91"/>
      <c r="AF130" s="54"/>
    </row>
    <row r="131" spans="1:32" x14ac:dyDescent="0.3">
      <c r="A131" s="127" t="s">
        <v>159</v>
      </c>
      <c r="B131" s="193">
        <f>B132+B133</f>
        <v>0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0</v>
      </c>
      <c r="AD131" s="85"/>
      <c r="AE131" s="91"/>
      <c r="AF131" s="54"/>
    </row>
    <row r="132" spans="1:32" x14ac:dyDescent="0.3">
      <c r="A132" s="128" t="s">
        <v>160</v>
      </c>
      <c r="B132" s="193"/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0</v>
      </c>
      <c r="AD132" s="85"/>
      <c r="AE132" s="91"/>
      <c r="AF132" s="56"/>
    </row>
    <row r="133" spans="1:32" x14ac:dyDescent="0.3">
      <c r="A133" s="128" t="s">
        <v>161</v>
      </c>
      <c r="B133" s="193"/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0</v>
      </c>
      <c r="AD133" s="85"/>
      <c r="AE133" s="91"/>
      <c r="AF133" s="56"/>
    </row>
    <row r="134" spans="1:32" x14ac:dyDescent="0.3">
      <c r="A134" s="127" t="s">
        <v>162</v>
      </c>
      <c r="B134" s="193">
        <f>B135+B136</f>
        <v>0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0</v>
      </c>
      <c r="AD134" s="85"/>
      <c r="AE134" s="91"/>
      <c r="AF134" s="54"/>
    </row>
    <row r="135" spans="1:32" x14ac:dyDescent="0.3">
      <c r="A135" s="128" t="s">
        <v>163</v>
      </c>
      <c r="B135" s="193"/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0</v>
      </c>
      <c r="AD135" s="85"/>
      <c r="AE135" s="91"/>
      <c r="AF135" s="56"/>
    </row>
    <row r="136" spans="1:32" x14ac:dyDescent="0.3">
      <c r="A136" s="128" t="s">
        <v>164</v>
      </c>
      <c r="B136" s="193"/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0</v>
      </c>
      <c r="AD136" s="85"/>
      <c r="AE136" s="91"/>
      <c r="AF136" s="56"/>
    </row>
    <row r="137" spans="1:32" x14ac:dyDescent="0.3">
      <c r="A137" s="127" t="s">
        <v>165</v>
      </c>
      <c r="B137" s="193">
        <f>B138+B139</f>
        <v>0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0</v>
      </c>
      <c r="AD137" s="85"/>
      <c r="AE137" s="91"/>
      <c r="AF137" s="54"/>
    </row>
    <row r="138" spans="1:32" x14ac:dyDescent="0.3">
      <c r="A138" s="128" t="s">
        <v>166</v>
      </c>
      <c r="B138" s="193"/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0</v>
      </c>
      <c r="AD138" s="85"/>
      <c r="AE138" s="91"/>
      <c r="AF138" s="56"/>
    </row>
    <row r="139" spans="1:32" x14ac:dyDescent="0.3">
      <c r="A139" s="128" t="s">
        <v>167</v>
      </c>
      <c r="B139" s="193"/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0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0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0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/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0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782.06000000000006</v>
      </c>
      <c r="C149" s="199">
        <f>C150+C160</f>
        <v>1437.881968807807</v>
      </c>
      <c r="D149" s="200">
        <f>D150+D157+D158+D159+D160</f>
        <v>13913.029778617523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16132.97174742533</v>
      </c>
      <c r="AD149" s="85"/>
      <c r="AE149" s="91"/>
      <c r="AF149" s="54">
        <f>AF150+AF155+AF156+AF157+AF158+AF159+AF160</f>
        <v>5.6334074975836419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1196.841968807807</v>
      </c>
      <c r="D150" s="116">
        <f>SUM(D151:D154)</f>
        <v>425.88073380208186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1622.722702609889</v>
      </c>
      <c r="AD150" s="85"/>
      <c r="AE150" s="91"/>
      <c r="AF150" s="119">
        <f>SUM(AF151:AF153)</f>
        <v>5.6334074975836419</v>
      </c>
    </row>
    <row r="151" spans="1:32" ht="21.6" x14ac:dyDescent="0.3">
      <c r="A151" s="128" t="s">
        <v>179</v>
      </c>
      <c r="B151" s="116"/>
      <c r="C151" s="116">
        <v>598.65</v>
      </c>
      <c r="D151" s="116">
        <v>216.95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815.59999999999991</v>
      </c>
      <c r="AD151" s="85"/>
      <c r="AE151" s="91"/>
      <c r="AF151" s="124">
        <v>2.0734915171697845</v>
      </c>
    </row>
    <row r="152" spans="1:32" ht="21.6" x14ac:dyDescent="0.3">
      <c r="A152" s="128" t="s">
        <v>180</v>
      </c>
      <c r="B152" s="116"/>
      <c r="C152" s="116">
        <v>548.96196880780712</v>
      </c>
      <c r="D152" s="116">
        <v>166.39073380208185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715.35270260988898</v>
      </c>
      <c r="AD152" s="85"/>
      <c r="AE152" s="91"/>
      <c r="AF152" s="124">
        <v>3.3035224175836411</v>
      </c>
    </row>
    <row r="153" spans="1:32" ht="21.6" x14ac:dyDescent="0.3">
      <c r="A153" s="128" t="s">
        <v>181</v>
      </c>
      <c r="B153" s="116"/>
      <c r="C153" s="116">
        <v>49.23</v>
      </c>
      <c r="D153" s="116">
        <v>42.54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91.77</v>
      </c>
      <c r="AD153" s="85"/>
      <c r="AE153" s="91"/>
      <c r="AF153" s="56">
        <v>0.25639356283021636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32.700000000000003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32.700000000000003</v>
      </c>
      <c r="AD155" s="85"/>
      <c r="AE155" s="91"/>
      <c r="AF155" s="56"/>
    </row>
    <row r="156" spans="1:32" x14ac:dyDescent="0.3">
      <c r="A156" s="127" t="s">
        <v>184</v>
      </c>
      <c r="B156" s="116">
        <v>749.36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749.36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7667.2060000000001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7667.2060000000001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4148.049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4148.049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1671.8940448154403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1671.8940448154403</v>
      </c>
      <c r="AD159" s="85"/>
      <c r="AE159" s="91"/>
      <c r="AF159" s="56"/>
    </row>
    <row r="160" spans="1:32" x14ac:dyDescent="0.3">
      <c r="A160" s="127" t="s">
        <v>188</v>
      </c>
      <c r="B160" s="123"/>
      <c r="C160" s="116">
        <v>241.04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241.04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-1145.0445205583464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-1145.0445205583464</v>
      </c>
      <c r="AD161" s="85"/>
      <c r="AE161" s="91"/>
      <c r="AF161" s="56"/>
    </row>
    <row r="162" spans="1:32" x14ac:dyDescent="0.3">
      <c r="A162" s="127" t="s">
        <v>190</v>
      </c>
      <c r="B162">
        <v>-1145.0445205583464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-1145.0445205583464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500.34145005176305</v>
      </c>
      <c r="C164" s="69">
        <f>C165+C169+C170+C173+C176</f>
        <v>19607.24281600384</v>
      </c>
      <c r="D164" s="69">
        <f>D165+D169+D170+D173+D176</f>
        <v>3909.6742498176895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24017.258515873291</v>
      </c>
      <c r="AD164" s="85"/>
      <c r="AE164" s="91"/>
      <c r="AF164" s="69">
        <f>AF165+AF169+AF170+AF173+AF176</f>
        <v>1.6841918173606922</v>
      </c>
    </row>
    <row r="165" spans="1:32" ht="26.25" customHeight="1" x14ac:dyDescent="0.3">
      <c r="A165" s="112" t="s">
        <v>193</v>
      </c>
      <c r="B165" s="121"/>
      <c r="C165" s="70">
        <f>C166+C167+C168</f>
        <v>4098.9726436226338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4098.9726436226338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1466.2019047593019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1466.2019047593019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759.7484899051808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759.7484899051808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1873.0222489581506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1873.0222489581506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97.1199735</v>
      </c>
      <c r="D169" s="70">
        <v>68.937838299999996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166.0578118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500.34145005176305</v>
      </c>
      <c r="C170" s="70">
        <f>C171+C172</f>
        <v>996.83518784487114</v>
      </c>
      <c r="D170" s="70">
        <f>D171+D172</f>
        <v>217.71763723991535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1714.8942751365494</v>
      </c>
      <c r="AD170" s="85"/>
      <c r="AE170" s="91"/>
      <c r="AF170" s="129">
        <f>AF171+AF172</f>
        <v>1.6841918173606922</v>
      </c>
    </row>
    <row r="171" spans="1:32" ht="21.6" x14ac:dyDescent="0.3">
      <c r="A171" s="128" t="s">
        <v>199</v>
      </c>
      <c r="B171" s="116">
        <v>7.13361E-2</v>
      </c>
      <c r="C171" s="116">
        <v>1.4526624000000003E-4</v>
      </c>
      <c r="D171" s="116">
        <v>2.2914020000000001E-3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7.3772768239999995E-2</v>
      </c>
      <c r="AD171" s="85"/>
      <c r="AE171" s="91"/>
      <c r="AF171" s="56"/>
    </row>
    <row r="172" spans="1:32" x14ac:dyDescent="0.3">
      <c r="A172" s="128" t="s">
        <v>200</v>
      </c>
      <c r="B172" s="116">
        <v>500.27011395176305</v>
      </c>
      <c r="C172" s="95">
        <v>996.83504257863115</v>
      </c>
      <c r="D172" s="95">
        <v>217.71534583791535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1714.8205023683095</v>
      </c>
      <c r="AD172" s="85"/>
      <c r="AE172" s="91"/>
      <c r="AF172" s="56">
        <v>1.6841918173606922</v>
      </c>
    </row>
    <row r="173" spans="1:32" x14ac:dyDescent="0.3">
      <c r="A173" s="126" t="s">
        <v>201</v>
      </c>
      <c r="B173" s="121"/>
      <c r="C173" s="129">
        <f>SUM(C174:C175)</f>
        <v>14414.315011036335</v>
      </c>
      <c r="D173" s="129">
        <f>SUM(D174:D175)</f>
        <v>3623.0187742777744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18037.333785314109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4505.6836893308709</v>
      </c>
      <c r="D174" s="95">
        <v>3623.0187742777744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8128.7024636086453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9908.6313217054649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9908.6313217054649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359553.2713015264</v>
      </c>
      <c r="C177" s="11">
        <f t="shared" si="20"/>
        <v>131254.59719776307</v>
      </c>
      <c r="D177" s="11">
        <f t="shared" si="20"/>
        <v>27629.111441985129</v>
      </c>
      <c r="E177" s="11">
        <f t="shared" si="20"/>
        <v>1632.0086400000002</v>
      </c>
      <c r="F177" s="11">
        <f t="shared" si="20"/>
        <v>0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0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0</v>
      </c>
      <c r="U177" s="11">
        <f t="shared" si="21"/>
        <v>325.7610719999999</v>
      </c>
      <c r="V177" s="11">
        <f t="shared" si="21"/>
        <v>86.9218245</v>
      </c>
      <c r="W177" s="11">
        <f t="shared" si="21"/>
        <v>0</v>
      </c>
      <c r="X177" s="11">
        <f t="shared" si="21"/>
        <v>0</v>
      </c>
      <c r="Y177" s="11">
        <f t="shared" si="21"/>
        <v>0</v>
      </c>
      <c r="Z177" s="11">
        <f t="shared" si="21"/>
        <v>0</v>
      </c>
      <c r="AA177" s="11">
        <f t="shared" si="21"/>
        <v>0</v>
      </c>
      <c r="AB177" s="11">
        <f t="shared" si="21"/>
        <v>62.732709499999999</v>
      </c>
      <c r="AC177" s="11">
        <f t="shared" si="21"/>
        <v>520544.40418727457</v>
      </c>
      <c r="AD177" s="85"/>
      <c r="AE177" s="91"/>
      <c r="AF177" s="63">
        <f>AF164+AF107+AF54+AF9</f>
        <v>86.055964029461222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2225.8866016952461</v>
      </c>
      <c r="C179" s="142">
        <v>0.42916146535314381</v>
      </c>
      <c r="D179" s="142">
        <v>16.246826902654732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2242.562590063254</v>
      </c>
      <c r="AD179" s="85"/>
      <c r="AE179" s="91"/>
      <c r="AF179" s="67"/>
    </row>
    <row r="180" spans="1:32" x14ac:dyDescent="0.3">
      <c r="A180" s="38" t="s">
        <v>26</v>
      </c>
      <c r="B180" s="19">
        <v>2225.8866016952461</v>
      </c>
      <c r="C180" s="20">
        <v>0.42916146535314381</v>
      </c>
      <c r="D180" s="20">
        <v>16.246826902654732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2242.562590063254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35675.183169062999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35675.183169062999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8"/>
  <sheetViews>
    <sheetView zoomScaleNormal="100" workbookViewId="0">
      <pane xSplit="1" ySplit="8" topLeftCell="B9" activePane="bottomRight" state="frozen"/>
      <selection activeCell="E11" sqref="E11"/>
      <selection pane="topRight" activeCell="E11" sqref="E11"/>
      <selection pane="bottomLeft" activeCell="E11" sqref="E11"/>
      <selection pane="bottomRight" activeCell="H19" sqref="H19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10.66406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4.33203125" style="73" bestFit="1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1997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31.2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375317.23615374154</v>
      </c>
      <c r="C8" s="11">
        <f t="shared" si="0"/>
        <v>138365.11885560583</v>
      </c>
      <c r="D8" s="11">
        <f t="shared" si="0"/>
        <v>29935.230414422582</v>
      </c>
      <c r="E8" s="11">
        <f t="shared" si="0"/>
        <v>1668.5881439999998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351.952224</v>
      </c>
      <c r="V8" s="11">
        <f t="shared" si="0"/>
        <v>93.910329000000004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65.246114399999996</v>
      </c>
      <c r="AC8" s="11">
        <f>SUM(B8:AB8)</f>
        <v>545797.28223517002</v>
      </c>
      <c r="AD8" s="12">
        <f>AC9+AC54+AC108+AC149+AC164</f>
        <v>551984.37281520013</v>
      </c>
      <c r="AE8" s="77"/>
      <c r="AF8" s="12">
        <f>AF9+AF54+AF107+AF164</f>
        <v>90.364479561417312</v>
      </c>
    </row>
    <row r="9" spans="1:32" x14ac:dyDescent="0.3">
      <c r="A9" s="103" t="s">
        <v>82</v>
      </c>
      <c r="B9" s="69">
        <f>B10+B39</f>
        <v>339872.61573804432</v>
      </c>
      <c r="C9" s="69">
        <f>C10+C39</f>
        <v>29098.557596816278</v>
      </c>
      <c r="D9" s="69">
        <f>D10+D39</f>
        <v>3306.3567421826092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372277.53007704316</v>
      </c>
      <c r="AD9" s="85"/>
      <c r="AE9" s="91"/>
      <c r="AF9" s="151">
        <f>AF10+AF39</f>
        <v>84.446652025103745</v>
      </c>
    </row>
    <row r="10" spans="1:32" x14ac:dyDescent="0.3">
      <c r="A10" s="96" t="s">
        <v>43</v>
      </c>
      <c r="B10" s="129">
        <f>B11+B15+B29+B35</f>
        <v>317140.51002961327</v>
      </c>
      <c r="C10" s="129">
        <f>C11+C15+C29+C35</f>
        <v>3042.8461199971462</v>
      </c>
      <c r="D10" s="129">
        <f>D11+D15+D29+D35</f>
        <v>3264.7155744312768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323448.07172404166</v>
      </c>
      <c r="AD10" s="85"/>
      <c r="AE10" s="91"/>
      <c r="AF10" s="129">
        <f>AF11+AF15+AF29+AF35</f>
        <v>74.888351959482691</v>
      </c>
    </row>
    <row r="11" spans="1:32" x14ac:dyDescent="0.3">
      <c r="A11" s="97" t="s">
        <v>44</v>
      </c>
      <c r="B11" s="129">
        <f>B12+B13+B14</f>
        <v>126402.22901767073</v>
      </c>
      <c r="C11" s="129">
        <f>C12+C13+C14</f>
        <v>115.18769028623309</v>
      </c>
      <c r="D11" s="129">
        <f>D12+D13+D14</f>
        <v>251.86600740667143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126769.28271536363</v>
      </c>
      <c r="AD11" s="85"/>
      <c r="AE11" s="91"/>
      <c r="AF11" s="129">
        <f>SUM(AF12:AF14)</f>
        <v>16.594888831988097</v>
      </c>
    </row>
    <row r="12" spans="1:32" x14ac:dyDescent="0.3">
      <c r="A12" s="98" t="s">
        <v>45</v>
      </c>
      <c r="B12" s="115">
        <v>96440.947046526446</v>
      </c>
      <c r="C12" s="115">
        <v>94.64715514611018</v>
      </c>
      <c r="D12" s="115">
        <v>221.17658795667143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96756.770789629227</v>
      </c>
      <c r="AD12" s="85"/>
      <c r="AE12" s="91"/>
      <c r="AF12" s="55">
        <v>14.84383168596324</v>
      </c>
    </row>
    <row r="13" spans="1:32" x14ac:dyDescent="0.3">
      <c r="A13" s="98" t="s">
        <v>46</v>
      </c>
      <c r="B13" s="116">
        <v>9867.1196229828074</v>
      </c>
      <c r="C13" s="116">
        <v>8.5898337417327824</v>
      </c>
      <c r="D13" s="116">
        <v>14.7827010769971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9890.4921578015383</v>
      </c>
      <c r="AD13" s="85"/>
      <c r="AE13" s="91"/>
      <c r="AF13" s="56">
        <v>1.5280830864904307</v>
      </c>
    </row>
    <row r="14" spans="1:32" ht="21.6" x14ac:dyDescent="0.3">
      <c r="A14" s="98" t="s">
        <v>47</v>
      </c>
      <c r="B14" s="116">
        <v>20094.162348161484</v>
      </c>
      <c r="C14" s="116">
        <v>11.950701398390137</v>
      </c>
      <c r="D14" s="116">
        <v>15.906718373002903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20122.019767932878</v>
      </c>
      <c r="AD14" s="85"/>
      <c r="AE14" s="91"/>
      <c r="AF14" s="56">
        <v>0.22297405953442659</v>
      </c>
    </row>
    <row r="15" spans="1:32" x14ac:dyDescent="0.3">
      <c r="A15" s="97" t="s">
        <v>48</v>
      </c>
      <c r="B15" s="129">
        <f>SUM(B16:B28)</f>
        <v>53787.52311643897</v>
      </c>
      <c r="C15" s="129">
        <f>SUM(C16:C28)</f>
        <v>104.90959704400001</v>
      </c>
      <c r="D15" s="129">
        <f>SUM(D16:D28)</f>
        <v>146.09449377250002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54038.52720725548</v>
      </c>
      <c r="AD15" s="85"/>
      <c r="AE15" s="91"/>
      <c r="AF15" s="129">
        <f>SUM(AF16:AF28)</f>
        <v>2.0074752588388476</v>
      </c>
    </row>
    <row r="16" spans="1:32" x14ac:dyDescent="0.3">
      <c r="A16" s="98" t="s">
        <v>49</v>
      </c>
      <c r="B16" s="115">
        <v>5739.1481123901194</v>
      </c>
      <c r="C16" s="115">
        <v>3.9320815519999996</v>
      </c>
      <c r="D16" s="115">
        <v>5.7266628259999992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5748.8068567681203</v>
      </c>
      <c r="AD16" s="85"/>
      <c r="AE16" s="91"/>
      <c r="AF16" s="56">
        <v>0.11467263848239072</v>
      </c>
    </row>
    <row r="17" spans="1:32" x14ac:dyDescent="0.3">
      <c r="A17" s="98" t="s">
        <v>50</v>
      </c>
      <c r="B17" s="116">
        <v>2678.3825413637901</v>
      </c>
      <c r="C17" s="116">
        <v>1.8028976840000002</v>
      </c>
      <c r="D17" s="116">
        <v>2.5751693795000001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2682.7606084272902</v>
      </c>
      <c r="AD17" s="85"/>
      <c r="AE17" s="91"/>
      <c r="AF17" s="56">
        <v>3.3802490614897325E-2</v>
      </c>
    </row>
    <row r="18" spans="1:32" x14ac:dyDescent="0.3">
      <c r="A18" s="98" t="s">
        <v>51</v>
      </c>
      <c r="B18" s="116">
        <v>18145.72469283238</v>
      </c>
      <c r="C18" s="116">
        <v>11.428503771999999</v>
      </c>
      <c r="D18" s="116">
        <v>15.418864198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18172.57206080238</v>
      </c>
      <c r="AD18" s="85"/>
      <c r="AE18" s="91"/>
      <c r="AF18" s="56">
        <v>0.28977608274615368</v>
      </c>
    </row>
    <row r="19" spans="1:32" x14ac:dyDescent="0.3">
      <c r="A19" s="98" t="s">
        <v>52</v>
      </c>
      <c r="B19" s="116">
        <v>2371.0749747388099</v>
      </c>
      <c r="C19" s="116">
        <v>1.899397276</v>
      </c>
      <c r="D19" s="116">
        <v>3.0889623504999997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2376.0633343653099</v>
      </c>
      <c r="AD19" s="85"/>
      <c r="AE19" s="91"/>
      <c r="AF19" s="56">
        <v>5.8619181119568917E-2</v>
      </c>
    </row>
    <row r="20" spans="1:32" x14ac:dyDescent="0.3">
      <c r="A20" s="98" t="s">
        <v>53</v>
      </c>
      <c r="B20" s="116">
        <v>4257.8784015049687</v>
      </c>
      <c r="C20" s="116">
        <v>4.1633236120000001</v>
      </c>
      <c r="D20" s="116">
        <v>7.5964934184999997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4269.6382185354687</v>
      </c>
      <c r="AD20" s="85"/>
      <c r="AE20" s="91"/>
      <c r="AF20" s="56">
        <v>0.18904897511165386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275.41639407239001</v>
      </c>
      <c r="C22" s="116">
        <v>0.14185424399999999</v>
      </c>
      <c r="D22" s="116">
        <v>0.15532240950000001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275.71357072589001</v>
      </c>
      <c r="AD22" s="85"/>
      <c r="AE22" s="91"/>
      <c r="AF22" s="56">
        <v>7.4491031050702601E-4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7229.0798994354782</v>
      </c>
      <c r="C24" s="116">
        <v>7.1250469359999995</v>
      </c>
      <c r="D24" s="116">
        <v>13.192454932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7249.3974013034785</v>
      </c>
      <c r="AD24" s="85"/>
      <c r="AE24" s="91"/>
      <c r="AF24" s="56">
        <v>0.19692450091957336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357.47872839000001</v>
      </c>
      <c r="C26" s="116">
        <v>0.412188</v>
      </c>
      <c r="D26" s="116">
        <v>0.78021300000000005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358.67112939000003</v>
      </c>
      <c r="AD26" s="85"/>
      <c r="AE26" s="91"/>
      <c r="AF26" s="56">
        <v>1.5840566433059269E-3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12733.339371711038</v>
      </c>
      <c r="C28" s="116">
        <v>74.004303968000002</v>
      </c>
      <c r="D28" s="116">
        <v>97.560351258500006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12904.904026937538</v>
      </c>
      <c r="AD28" s="85"/>
      <c r="AE28" s="91"/>
      <c r="AF28" s="56">
        <v>1.122302422890797</v>
      </c>
    </row>
    <row r="29" spans="1:32" x14ac:dyDescent="0.3">
      <c r="A29" s="97" t="s">
        <v>62</v>
      </c>
      <c r="B29" s="129">
        <f>SUM(B30:B34)</f>
        <v>105645.49298683736</v>
      </c>
      <c r="C29" s="129">
        <f>SUM(C30:C34)</f>
        <v>382.89629502691298</v>
      </c>
      <c r="D29" s="129">
        <f>SUM(D30:D34)</f>
        <v>2545.2486667631056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108573.63794862737</v>
      </c>
      <c r="AD29" s="85"/>
      <c r="AE29" s="91"/>
      <c r="AF29" s="129">
        <f>SUM(AF30:AF34)</f>
        <v>20.375460745386516</v>
      </c>
    </row>
    <row r="30" spans="1:32" x14ac:dyDescent="0.3">
      <c r="A30" s="98" t="s">
        <v>63</v>
      </c>
      <c r="B30" s="116">
        <v>4675.7214890493542</v>
      </c>
      <c r="C30" s="95">
        <v>0.90149876775242843</v>
      </c>
      <c r="D30" s="116">
        <v>34.128167636341935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4710.7511554534494</v>
      </c>
      <c r="AD30" s="85"/>
      <c r="AE30" s="91"/>
      <c r="AF30" s="56">
        <v>6.6203684084318967E-2</v>
      </c>
    </row>
    <row r="31" spans="1:32" x14ac:dyDescent="0.3">
      <c r="A31" s="98" t="s">
        <v>64</v>
      </c>
      <c r="B31" s="116">
        <v>97006.483835048013</v>
      </c>
      <c r="C31" s="116">
        <v>373.58271005916055</v>
      </c>
      <c r="D31" s="116">
        <v>2286.1872801267637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99666.253825233929</v>
      </c>
      <c r="AD31" s="85"/>
      <c r="AE31" s="91"/>
      <c r="AF31" s="56">
        <v>20.179219016285177</v>
      </c>
    </row>
    <row r="32" spans="1:32" x14ac:dyDescent="0.3">
      <c r="A32" s="98" t="s">
        <v>65</v>
      </c>
      <c r="B32" s="116">
        <v>2027.5097798699999</v>
      </c>
      <c r="C32" s="116">
        <v>3.2339622000000001</v>
      </c>
      <c r="D32" s="116">
        <v>210.931149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2241.6748910699998</v>
      </c>
      <c r="AD32" s="85"/>
      <c r="AE32" s="91"/>
      <c r="AF32" s="56">
        <v>4.7808791811292779E-2</v>
      </c>
    </row>
    <row r="33" spans="1:32" x14ac:dyDescent="0.3">
      <c r="A33" s="98" t="s">
        <v>66</v>
      </c>
      <c r="B33" s="116">
        <v>1935.7778828700002</v>
      </c>
      <c r="C33" s="116">
        <v>5.1781239999999995</v>
      </c>
      <c r="D33" s="116">
        <v>14.00207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1954.9580768700002</v>
      </c>
      <c r="AD33" s="85"/>
      <c r="AE33" s="91"/>
      <c r="AF33" s="56">
        <v>8.2229253205726716E-2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31305.264908666173</v>
      </c>
      <c r="C35" s="129">
        <f>SUM(C36:C38)</f>
        <v>2439.8525376399998</v>
      </c>
      <c r="D35" s="129">
        <f>SUM(D36:D38)</f>
        <v>321.50640648900003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34066.623852795179</v>
      </c>
      <c r="AD35" s="85"/>
      <c r="AE35" s="91"/>
      <c r="AF35" s="129">
        <f>SUM(AF36:AF38)</f>
        <v>35.910527123269226</v>
      </c>
    </row>
    <row r="36" spans="1:32" x14ac:dyDescent="0.3">
      <c r="A36" s="98" t="s">
        <v>69</v>
      </c>
      <c r="B36" s="116">
        <v>4137.17851912279</v>
      </c>
      <c r="C36" s="116">
        <v>9.2367104200000014</v>
      </c>
      <c r="D36" s="116">
        <v>1.9420393295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4148.3572688722907</v>
      </c>
      <c r="AD36" s="85"/>
      <c r="AE36" s="91"/>
      <c r="AF36" s="56">
        <v>2.0752657880118224</v>
      </c>
    </row>
    <row r="37" spans="1:32" x14ac:dyDescent="0.3">
      <c r="A37" s="98" t="s">
        <v>70</v>
      </c>
      <c r="B37" s="116">
        <v>21398.407705773385</v>
      </c>
      <c r="C37" s="116">
        <v>2408.5525272200002</v>
      </c>
      <c r="D37" s="116">
        <v>307.09667365950003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24114.056906652884</v>
      </c>
      <c r="AD37" s="85"/>
      <c r="AE37" s="91"/>
      <c r="AF37" s="56">
        <v>33.752145375344405</v>
      </c>
    </row>
    <row r="38" spans="1:32" x14ac:dyDescent="0.3">
      <c r="A38" s="98" t="s">
        <v>71</v>
      </c>
      <c r="B38" s="116">
        <v>5769.6786837699992</v>
      </c>
      <c r="C38" s="116">
        <v>22.063299999999998</v>
      </c>
      <c r="D38" s="116">
        <v>12.467693499999998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5804.2096772699988</v>
      </c>
      <c r="AD38" s="85"/>
      <c r="AE38" s="91"/>
      <c r="AF38" s="56">
        <v>8.3115959912999998E-2</v>
      </c>
    </row>
    <row r="39" spans="1:32" ht="21.6" x14ac:dyDescent="0.3">
      <c r="A39" s="99" t="s">
        <v>72</v>
      </c>
      <c r="B39" s="129">
        <f>B40+B45</f>
        <v>22732.10570843102</v>
      </c>
      <c r="C39" s="129">
        <f>C40+C45</f>
        <v>26055.711476819131</v>
      </c>
      <c r="D39" s="129">
        <f>D40+D45</f>
        <v>41.641167751332247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48829.458353001486</v>
      </c>
      <c r="AD39" s="85"/>
      <c r="AE39" s="91"/>
      <c r="AF39" s="129">
        <f>AF40+AF45</f>
        <v>9.5583000656210579</v>
      </c>
    </row>
    <row r="40" spans="1:32" x14ac:dyDescent="0.3">
      <c r="A40" s="97" t="s">
        <v>73</v>
      </c>
      <c r="B40" s="129">
        <f>B41+B44</f>
        <v>86.691860672800004</v>
      </c>
      <c r="C40" s="129">
        <f>C41+C44</f>
        <v>3049.2087227840002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3135.9005834568002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86.691860672800004</v>
      </c>
      <c r="C41" s="114">
        <v>3049.2087227840002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3135.9005834568002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82.561394411999999</v>
      </c>
      <c r="C42" s="116">
        <v>2924.78454891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3007.345943322</v>
      </c>
      <c r="AD42" s="85"/>
      <c r="AE42" s="91"/>
      <c r="AF42" s="56"/>
    </row>
    <row r="43" spans="1:32" x14ac:dyDescent="0.3">
      <c r="A43" s="101" t="s">
        <v>76</v>
      </c>
      <c r="B43" s="116">
        <v>4.1304662608000013</v>
      </c>
      <c r="C43" s="116">
        <v>124.424173874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128.5546401348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22645.41384775822</v>
      </c>
      <c r="C45" s="129">
        <f t="shared" ref="C45:D45" si="2">C46+C50</f>
        <v>23006.502754035129</v>
      </c>
      <c r="D45" s="129">
        <f t="shared" si="2"/>
        <v>41.641167751332247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45693.557769544685</v>
      </c>
      <c r="AD45" s="85"/>
      <c r="AE45" s="91"/>
      <c r="AF45" s="53">
        <f>SUM(AF46:AF53)</f>
        <v>9.5583000656210579</v>
      </c>
    </row>
    <row r="46" spans="1:32" x14ac:dyDescent="0.3">
      <c r="A46" s="98" t="s">
        <v>79</v>
      </c>
      <c r="B46" s="116">
        <v>20360.141926181426</v>
      </c>
      <c r="C46" s="116">
        <v>20075.882752863185</v>
      </c>
      <c r="D46" s="116">
        <v>41.622891252516133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40477.647570297129</v>
      </c>
      <c r="AD46" s="85"/>
      <c r="AE46" s="91"/>
      <c r="AF46" s="56"/>
    </row>
    <row r="47" spans="1:32" x14ac:dyDescent="0.3">
      <c r="A47" s="239" t="s">
        <v>206</v>
      </c>
      <c r="B47" s="119">
        <v>6055.0468439805718</v>
      </c>
      <c r="C47" s="119">
        <v>6829.9151167049185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12884.96196068549</v>
      </c>
      <c r="AD47" s="85"/>
      <c r="AE47" s="91"/>
      <c r="AF47" s="64"/>
    </row>
    <row r="48" spans="1:32" x14ac:dyDescent="0.3">
      <c r="A48" s="239" t="s">
        <v>207</v>
      </c>
      <c r="B48" s="119">
        <v>14255.887549624193</v>
      </c>
      <c r="C48" s="119">
        <v>13185.029772483165</v>
      </c>
      <c r="D48" s="119">
        <v>41.622891252516133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27482.540213359873</v>
      </c>
      <c r="AD48" s="85"/>
      <c r="AE48" s="91"/>
      <c r="AF48" s="64">
        <v>9.5583000656210579</v>
      </c>
    </row>
    <row r="49" spans="1:32" x14ac:dyDescent="0.3">
      <c r="A49" s="239" t="s">
        <v>208</v>
      </c>
      <c r="B49" s="119">
        <v>49.207532576659794</v>
      </c>
      <c r="C49" s="119">
        <v>60.937863675103465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110.14539625176326</v>
      </c>
      <c r="AD49" s="85"/>
      <c r="AE49" s="91"/>
      <c r="AF49" s="64"/>
    </row>
    <row r="50" spans="1:32" x14ac:dyDescent="0.3">
      <c r="A50" s="102" t="s">
        <v>80</v>
      </c>
      <c r="B50" s="117">
        <v>2285.2719215767929</v>
      </c>
      <c r="C50" s="117">
        <v>2930.6200011719461</v>
      </c>
      <c r="D50" s="117">
        <v>1.8276498816112E-2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5215.9101992475544</v>
      </c>
      <c r="AD50" s="85"/>
      <c r="AE50" s="91"/>
      <c r="AF50" s="64"/>
    </row>
    <row r="51" spans="1:32" x14ac:dyDescent="0.3">
      <c r="A51" s="239" t="s">
        <v>209</v>
      </c>
      <c r="B51" s="119">
        <v>2011.204094156501</v>
      </c>
      <c r="C51" s="119">
        <v>1147.1894585679361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3158.3935527244371</v>
      </c>
      <c r="AD51" s="85"/>
      <c r="AE51" s="91"/>
      <c r="AF51" s="65"/>
    </row>
    <row r="52" spans="1:32" x14ac:dyDescent="0.3">
      <c r="A52" s="239" t="s">
        <v>210</v>
      </c>
      <c r="B52" s="119">
        <v>272.10208768124801</v>
      </c>
      <c r="C52" s="119">
        <v>5.0788953703414474</v>
      </c>
      <c r="D52" s="119">
        <v>1.8276498816112E-2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277.1992595504056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1.9657397390437834</v>
      </c>
      <c r="C53" s="119">
        <v>1778.3516472336687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1780.3173869727125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40151.418956986759</v>
      </c>
      <c r="C54" s="69">
        <f>C55+C61+C72+C80+C85+C91+C98+C103</f>
        <v>247.00345706957029</v>
      </c>
      <c r="D54" s="69">
        <f>D55+D61+D72+D80+D85+D91+D98+D103</f>
        <v>1282.2475499999998</v>
      </c>
      <c r="E54" s="144">
        <f t="shared" ref="E54:M54" si="4">E55+E61+E72+E80+E85+E91+E98+E103</f>
        <v>1668.5881439999998</v>
      </c>
      <c r="F54" s="144">
        <f t="shared" si="4"/>
        <v>0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0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0</v>
      </c>
      <c r="U54" s="144">
        <f t="shared" si="5"/>
        <v>351.952224</v>
      </c>
      <c r="V54" s="144">
        <f t="shared" si="5"/>
        <v>93.910329000000004</v>
      </c>
      <c r="W54" s="144">
        <f t="shared" si="5"/>
        <v>0</v>
      </c>
      <c r="X54" s="144">
        <f t="shared" ref="X54:AC54" si="6">X55+X61+X72+X80+X85+X91+X98+X103</f>
        <v>0</v>
      </c>
      <c r="Y54" s="144">
        <f t="shared" si="6"/>
        <v>0</v>
      </c>
      <c r="Z54" s="144">
        <f t="shared" si="6"/>
        <v>0</v>
      </c>
      <c r="AA54" s="144">
        <f t="shared" si="6"/>
        <v>0</v>
      </c>
      <c r="AB54" s="144">
        <f t="shared" si="6"/>
        <v>65.246114399999996</v>
      </c>
      <c r="AC54" s="171">
        <f t="shared" si="6"/>
        <v>43860.366775456328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20113.594420167497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20113.594420167497</v>
      </c>
      <c r="AD55" s="85"/>
      <c r="AE55" s="91"/>
      <c r="AF55" s="129"/>
    </row>
    <row r="56" spans="1:32" x14ac:dyDescent="0.3">
      <c r="A56" s="104" t="s">
        <v>84</v>
      </c>
      <c r="B56" s="116">
        <v>12689.367501600003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12689.367501600003</v>
      </c>
      <c r="AD56" s="85"/>
      <c r="AE56" s="91"/>
      <c r="AF56" s="56"/>
    </row>
    <row r="57" spans="1:32" x14ac:dyDescent="0.3">
      <c r="A57" s="105" t="s">
        <v>85</v>
      </c>
      <c r="B57" s="116">
        <v>2458.7036573712749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2458.7036573712749</v>
      </c>
      <c r="AD57" s="85"/>
      <c r="AE57" s="91"/>
      <c r="AF57" s="56"/>
    </row>
    <row r="58" spans="1:32" x14ac:dyDescent="0.3">
      <c r="A58" s="105" t="s">
        <v>86</v>
      </c>
      <c r="B58" s="116">
        <v>470.04510586473236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470.04510586473236</v>
      </c>
      <c r="AD58" s="85"/>
      <c r="AE58" s="91"/>
      <c r="AF58" s="56"/>
    </row>
    <row r="59" spans="1:32" x14ac:dyDescent="0.3">
      <c r="A59" s="105" t="s">
        <v>87</v>
      </c>
      <c r="B59" s="116">
        <v>4495.4781553314879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4495.4781553314879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4859.8308225195779</v>
      </c>
      <c r="C61" s="129">
        <f>SUM(C62:C71)</f>
        <v>247.00345706957029</v>
      </c>
      <c r="D61" s="129">
        <f>SUM(D62:D71)</f>
        <v>1282.2475499999998</v>
      </c>
      <c r="E61" s="14">
        <f>SUM(E62:E71)</f>
        <v>1668.5881439999998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8057.669973589147</v>
      </c>
      <c r="AD61" s="85"/>
      <c r="AE61" s="91"/>
      <c r="AF61" s="129"/>
    </row>
    <row r="62" spans="1:32" x14ac:dyDescent="0.3">
      <c r="A62" s="104" t="s">
        <v>90</v>
      </c>
      <c r="B62" s="116">
        <v>2552.9157925906115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2552.9157925906115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1090.8989999999999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1090.8989999999999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191.34855000000002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191.34855000000002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136.80462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136.80462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2130.090409928966</v>
      </c>
      <c r="C69" s="95">
        <v>247.00345706957029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2377.0938669985362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1668.5881439999998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1668.5881439999998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14885.329599999999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351.952224</v>
      </c>
      <c r="V72" s="60">
        <f>SUM(V73:V79)</f>
        <v>93.910329000000004</v>
      </c>
      <c r="W72" s="125"/>
      <c r="X72" s="125"/>
      <c r="Y72" s="125"/>
      <c r="Z72" s="125"/>
      <c r="AA72" s="125"/>
      <c r="AB72" s="125"/>
      <c r="AC72" s="14">
        <f>SUM(AC73:AC79)</f>
        <v>15331.192153</v>
      </c>
      <c r="AD72" s="85"/>
      <c r="AE72" s="91"/>
      <c r="AF72" s="129"/>
    </row>
    <row r="73" spans="1:32" x14ac:dyDescent="0.3">
      <c r="A73" s="104" t="s">
        <v>101</v>
      </c>
      <c r="B73" s="221">
        <v>14337.23839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14337.23839</v>
      </c>
      <c r="AD73" s="85"/>
      <c r="AE73" s="91"/>
      <c r="AF73" s="56"/>
    </row>
    <row r="74" spans="1:32" x14ac:dyDescent="0.3">
      <c r="A74" s="104" t="s">
        <v>102</v>
      </c>
      <c r="B74" s="116">
        <v>335.51570000000004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335.51570000000004</v>
      </c>
      <c r="AD74" s="85"/>
      <c r="AE74" s="91"/>
      <c r="AF74" s="56"/>
    </row>
    <row r="75" spans="1:32" x14ac:dyDescent="0.3">
      <c r="A75" s="104" t="s">
        <v>103</v>
      </c>
      <c r="B75" s="116">
        <v>106.1696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351.952224</v>
      </c>
      <c r="V75" s="60">
        <v>93.910329000000004</v>
      </c>
      <c r="W75" s="60"/>
      <c r="X75" s="60"/>
      <c r="Y75" s="60"/>
      <c r="Z75" s="60"/>
      <c r="AA75" s="60"/>
      <c r="AB75" s="22"/>
      <c r="AC75" s="147">
        <f t="shared" si="8"/>
        <v>552.03215299999999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106.40590999999999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106.40590999999999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232.34770832533334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232.34770832533334</v>
      </c>
      <c r="AD80" s="85"/>
      <c r="AE80" s="91"/>
      <c r="AF80" s="70"/>
    </row>
    <row r="81" spans="1:32" x14ac:dyDescent="0.3">
      <c r="A81" s="104" t="s">
        <v>109</v>
      </c>
      <c r="B81" s="95">
        <v>180.12697765333334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180.12697765333334</v>
      </c>
      <c r="AD81" s="85"/>
      <c r="AE81" s="91"/>
      <c r="AF81" s="56"/>
    </row>
    <row r="82" spans="1:32" x14ac:dyDescent="0.3">
      <c r="A82" s="104" t="s">
        <v>110</v>
      </c>
      <c r="B82" s="119">
        <v>52.220730671999995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52.220730671999995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0</v>
      </c>
      <c r="E85" s="166">
        <f t="shared" si="9"/>
        <v>0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0</v>
      </c>
      <c r="U85" s="166">
        <f t="shared" si="10"/>
        <v>0</v>
      </c>
      <c r="V85" s="166">
        <f t="shared" si="10"/>
        <v>0</v>
      </c>
      <c r="W85" s="166">
        <f t="shared" si="10"/>
        <v>0</v>
      </c>
      <c r="X85" s="166">
        <f t="shared" si="10"/>
        <v>0</v>
      </c>
      <c r="Y85" s="166">
        <f t="shared" si="10"/>
        <v>0</v>
      </c>
      <c r="Z85" s="167">
        <f t="shared" si="10"/>
        <v>0</v>
      </c>
      <c r="AA85" s="166">
        <f t="shared" si="10"/>
        <v>0</v>
      </c>
      <c r="AB85" s="164">
        <f t="shared" si="10"/>
        <v>0</v>
      </c>
      <c r="AC85" s="14">
        <f t="shared" si="10"/>
        <v>0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84"/>
      <c r="E86" s="132"/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3"/>
      <c r="V86" s="23"/>
      <c r="W86" s="23"/>
      <c r="X86" s="23"/>
      <c r="Y86" s="23"/>
      <c r="Z86" s="23"/>
      <c r="AA86" s="23"/>
      <c r="AB86" s="23"/>
      <c r="AC86" s="147">
        <f>SUM(B86:AB86)</f>
        <v>0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121"/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3"/>
      <c r="V87" s="23"/>
      <c r="W87" s="23"/>
      <c r="X87" s="23"/>
      <c r="Y87" s="23"/>
      <c r="Z87" s="23"/>
      <c r="AA87" s="23"/>
      <c r="AB87" s="23"/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/>
      <c r="V88" s="23"/>
      <c r="W88" s="23"/>
      <c r="X88" s="23"/>
      <c r="Y88" s="23"/>
      <c r="Z88" s="23"/>
      <c r="AA88" s="2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0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0</v>
      </c>
      <c r="AD91" s="85"/>
      <c r="AE91" s="91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0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65.246114399999996</v>
      </c>
      <c r="AC98" s="14">
        <f t="shared" si="15"/>
        <v>65.246114399999996</v>
      </c>
      <c r="AD98" s="85"/>
      <c r="AE98" s="91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65.246114399999996</v>
      </c>
      <c r="AC99" s="147">
        <f>SUM(B99:AB99)</f>
        <v>65.246114399999996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60.316405974359824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60.316405974359824</v>
      </c>
      <c r="AD103" s="85"/>
      <c r="AE103" s="91"/>
      <c r="AF103" s="71"/>
    </row>
    <row r="104" spans="1:32" x14ac:dyDescent="0.3">
      <c r="A104" s="104" t="s">
        <v>132</v>
      </c>
      <c r="B104" s="95">
        <v>60.316405974359824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60.316405974359824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-5226.3505800301709</v>
      </c>
      <c r="C107" s="69">
        <f>C108+C130+C149+C161</f>
        <v>87649.854277351682</v>
      </c>
      <c r="D107" s="69">
        <f>D108+D130+D149+D161</f>
        <v>21333.998533295267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103757.50223061678</v>
      </c>
      <c r="AD107" s="85"/>
      <c r="AE107" s="91"/>
      <c r="AF107" s="69">
        <v>4.1689636712008564</v>
      </c>
    </row>
    <row r="108" spans="1:32" x14ac:dyDescent="0.3">
      <c r="A108" s="126" t="s">
        <v>136</v>
      </c>
      <c r="B108" s="135"/>
      <c r="C108" s="167">
        <f>C109+C119</f>
        <v>86574.467236227269</v>
      </c>
      <c r="D108" s="167">
        <f>D109+D119</f>
        <v>5146.5379006774992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91721.005136904772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70935.927447755093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70935.927447755093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66778.647965129378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66778.647965129378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975.42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975.42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1160.96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1160.96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1165.998456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1165.998456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483.26795999999996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483.26795999999996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371.63306662571421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371.63306662571421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15638.539788472181</v>
      </c>
      <c r="D119" s="211">
        <f>SUM(D120:D129)</f>
        <v>5146.5379006774992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20785.077689149679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8555.8736113264658</v>
      </c>
      <c r="D120" s="206">
        <v>4507.4174133559818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13063.291024682447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11.48</v>
      </c>
      <c r="D122" s="206">
        <v>25.02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36.5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13.31</v>
      </c>
      <c r="D123" s="206">
        <v>21.54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34.85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112.21257068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112.21257068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46.642159200000002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46.642159200000002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5764.4703587183176</v>
      </c>
      <c r="D127" s="206">
        <v>380.12757522145137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6144.5979339397691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1134.5510885473973</v>
      </c>
      <c r="D128" s="115">
        <v>212.43291210006552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1346.9840006474628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0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0</v>
      </c>
      <c r="AD130" s="85"/>
      <c r="AE130" s="91"/>
      <c r="AF130" s="54"/>
    </row>
    <row r="131" spans="1:32" x14ac:dyDescent="0.3">
      <c r="A131" s="127" t="s">
        <v>159</v>
      </c>
      <c r="B131" s="193">
        <f>B132+B133</f>
        <v>0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0</v>
      </c>
      <c r="AD131" s="85"/>
      <c r="AE131" s="91"/>
      <c r="AF131" s="54"/>
    </row>
    <row r="132" spans="1:32" x14ac:dyDescent="0.3">
      <c r="A132" s="128" t="s">
        <v>160</v>
      </c>
      <c r="B132" s="193"/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0</v>
      </c>
      <c r="AD132" s="85"/>
      <c r="AE132" s="91"/>
      <c r="AF132" s="56"/>
    </row>
    <row r="133" spans="1:32" x14ac:dyDescent="0.3">
      <c r="A133" s="128" t="s">
        <v>161</v>
      </c>
      <c r="B133" s="193"/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0</v>
      </c>
      <c r="AD133" s="85"/>
      <c r="AE133" s="91"/>
      <c r="AF133" s="56"/>
    </row>
    <row r="134" spans="1:32" x14ac:dyDescent="0.3">
      <c r="A134" s="127" t="s">
        <v>162</v>
      </c>
      <c r="B134" s="193">
        <f>B135+B136</f>
        <v>0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0</v>
      </c>
      <c r="AD134" s="85"/>
      <c r="AE134" s="91"/>
      <c r="AF134" s="54"/>
    </row>
    <row r="135" spans="1:32" x14ac:dyDescent="0.3">
      <c r="A135" s="128" t="s">
        <v>163</v>
      </c>
      <c r="B135" s="193"/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0</v>
      </c>
      <c r="AD135" s="85"/>
      <c r="AE135" s="91"/>
      <c r="AF135" s="56"/>
    </row>
    <row r="136" spans="1:32" x14ac:dyDescent="0.3">
      <c r="A136" s="128" t="s">
        <v>164</v>
      </c>
      <c r="B136" s="193"/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0</v>
      </c>
      <c r="AD136" s="85"/>
      <c r="AE136" s="91"/>
      <c r="AF136" s="56"/>
    </row>
    <row r="137" spans="1:32" x14ac:dyDescent="0.3">
      <c r="A137" s="127" t="s">
        <v>165</v>
      </c>
      <c r="B137" s="193">
        <f>B138+B139</f>
        <v>0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0</v>
      </c>
      <c r="AD137" s="85"/>
      <c r="AE137" s="91"/>
      <c r="AF137" s="54"/>
    </row>
    <row r="138" spans="1:32" x14ac:dyDescent="0.3">
      <c r="A138" s="128" t="s">
        <v>166</v>
      </c>
      <c r="B138" s="193"/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0</v>
      </c>
      <c r="AD138" s="85"/>
      <c r="AE138" s="91"/>
      <c r="AF138" s="56"/>
    </row>
    <row r="139" spans="1:32" x14ac:dyDescent="0.3">
      <c r="A139" s="128" t="s">
        <v>167</v>
      </c>
      <c r="B139" s="193"/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0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0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0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/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0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960.74</v>
      </c>
      <c r="C149" s="199">
        <f>C150+C160</f>
        <v>1075.3870411244166</v>
      </c>
      <c r="D149" s="200">
        <f>D150+D157+D158+D159+D160</f>
        <v>16187.460632617767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18223.587673742182</v>
      </c>
      <c r="AD149" s="85"/>
      <c r="AE149" s="91"/>
      <c r="AF149" s="54">
        <f>AF150+AF155+AF156+AF157+AF158+AF159+AF160</f>
        <v>4.1689636712008564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758.40704112441654</v>
      </c>
      <c r="D150" s="116">
        <f>SUM(D151:D154)</f>
        <v>256.13530894630588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1014.5423500707225</v>
      </c>
      <c r="AD150" s="85"/>
      <c r="AE150" s="91"/>
      <c r="AF150" s="119">
        <f>SUM(AF151:AF153)</f>
        <v>4.1689636712008564</v>
      </c>
    </row>
    <row r="151" spans="1:32" ht="21.6" x14ac:dyDescent="0.3">
      <c r="A151" s="128" t="s">
        <v>179</v>
      </c>
      <c r="B151" s="116"/>
      <c r="C151" s="116">
        <v>196.45</v>
      </c>
      <c r="D151" s="116">
        <v>71.2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267.64999999999998</v>
      </c>
      <c r="AD151" s="85"/>
      <c r="AE151" s="91"/>
      <c r="AF151" s="124">
        <v>0.8680300097636976</v>
      </c>
    </row>
    <row r="152" spans="1:32" ht="21.6" x14ac:dyDescent="0.3">
      <c r="A152" s="128" t="s">
        <v>180</v>
      </c>
      <c r="B152" s="116"/>
      <c r="C152" s="116">
        <v>536.17704112441652</v>
      </c>
      <c r="D152" s="116">
        <v>162.66530894630588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698.84235007072243</v>
      </c>
      <c r="AD152" s="85"/>
      <c r="AE152" s="91"/>
      <c r="AF152" s="124">
        <v>3.1369439672008563</v>
      </c>
    </row>
    <row r="153" spans="1:32" ht="21.6" x14ac:dyDescent="0.3">
      <c r="A153" s="128" t="s">
        <v>181</v>
      </c>
      <c r="B153" s="116"/>
      <c r="C153" s="116">
        <v>25.78</v>
      </c>
      <c r="D153" s="116">
        <v>22.27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48.05</v>
      </c>
      <c r="AD153" s="85"/>
      <c r="AE153" s="91"/>
      <c r="AF153" s="56">
        <v>0.16398969423630258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34.200000000000003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34.200000000000003</v>
      </c>
      <c r="AD155" s="85"/>
      <c r="AE155" s="91"/>
      <c r="AF155" s="56"/>
    </row>
    <row r="156" spans="1:32" x14ac:dyDescent="0.3">
      <c r="A156" s="127" t="s">
        <v>184</v>
      </c>
      <c r="B156" s="116">
        <v>926.54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926.54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9337.1540000000005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9337.1540000000005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4909.4610000000002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4909.4610000000002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1684.7103236714613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1684.7103236714613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316.98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316.98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-6187.0905800301707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-6187.0905800301707</v>
      </c>
      <c r="AD161" s="85"/>
      <c r="AE161" s="91"/>
      <c r="AF161" s="56"/>
    </row>
    <row r="162" spans="1:32" x14ac:dyDescent="0.3">
      <c r="A162" s="127" t="s">
        <v>190</v>
      </c>
      <c r="B162">
        <v>-6187.0905800301707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-6187.0905800301707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519.55203874067433</v>
      </c>
      <c r="C164" s="69">
        <f>C165+C169+C170+C173+C176</f>
        <v>21369.703524368291</v>
      </c>
      <c r="D164" s="69">
        <f>D165+D169+D170+D173+D176</f>
        <v>4012.627588944707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25901.883152053673</v>
      </c>
      <c r="AD164" s="85"/>
      <c r="AE164" s="91"/>
      <c r="AF164" s="69">
        <f>AF165+AF169+AF170+AF173+AF176</f>
        <v>1.7488638651127162</v>
      </c>
    </row>
    <row r="165" spans="1:32" ht="26.25" customHeight="1" x14ac:dyDescent="0.3">
      <c r="A165" s="112" t="s">
        <v>193</v>
      </c>
      <c r="B165" s="121"/>
      <c r="C165" s="70">
        <f>C166+C167+C168</f>
        <v>4888.0627926861416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4888.0627926861416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1859.2875793982912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1859.2875793982912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927.08396622713053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927.08396622713053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2101.6912470607199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2101.6912470607199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97.635054400000001</v>
      </c>
      <c r="D169" s="70">
        <v>69.3034538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166.9385082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519.55203874067433</v>
      </c>
      <c r="C170" s="70">
        <f>C171+C172</f>
        <v>1035.113666450113</v>
      </c>
      <c r="D170" s="70">
        <f>D171+D172</f>
        <v>226.07790935287338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1780.7436145436604</v>
      </c>
      <c r="AD170" s="85"/>
      <c r="AE170" s="91"/>
      <c r="AF170" s="129">
        <f>AF171+AF172</f>
        <v>1.7488638651127162</v>
      </c>
    </row>
    <row r="171" spans="1:32" ht="21.6" x14ac:dyDescent="0.3">
      <c r="A171" s="128" t="s">
        <v>199</v>
      </c>
      <c r="B171" s="116">
        <v>7.13361E-2</v>
      </c>
      <c r="C171" s="116">
        <v>1.4526624000000003E-4</v>
      </c>
      <c r="D171" s="116">
        <v>2.2914020000000001E-3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7.3772768239999995E-2</v>
      </c>
      <c r="AD171" s="85"/>
      <c r="AE171" s="91"/>
      <c r="AF171" s="56"/>
    </row>
    <row r="172" spans="1:32" x14ac:dyDescent="0.3">
      <c r="A172" s="128" t="s">
        <v>200</v>
      </c>
      <c r="B172" s="116">
        <v>519.48070264067428</v>
      </c>
      <c r="C172" s="95">
        <v>1035.113521183873</v>
      </c>
      <c r="D172" s="95">
        <v>226.07561795087338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1780.6698417754205</v>
      </c>
      <c r="AD172" s="85"/>
      <c r="AE172" s="91"/>
      <c r="AF172" s="56">
        <v>1.7488638651127162</v>
      </c>
    </row>
    <row r="173" spans="1:32" x14ac:dyDescent="0.3">
      <c r="A173" s="126" t="s">
        <v>201</v>
      </c>
      <c r="B173" s="121"/>
      <c r="C173" s="129">
        <f>SUM(C174:C175)</f>
        <v>15348.892010832038</v>
      </c>
      <c r="D173" s="129">
        <f>SUM(D174:D175)</f>
        <v>3717.2462257918337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19066.138236623872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4594.8956481272389</v>
      </c>
      <c r="D174" s="95">
        <v>3717.2462257918337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8312.1418739190722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10753.996362704798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10753.996362704798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375317.23615374154</v>
      </c>
      <c r="C177" s="11">
        <f t="shared" si="20"/>
        <v>138365.11885560583</v>
      </c>
      <c r="D177" s="11">
        <f t="shared" si="20"/>
        <v>29935.230414422582</v>
      </c>
      <c r="E177" s="11">
        <f t="shared" si="20"/>
        <v>1668.5881439999998</v>
      </c>
      <c r="F177" s="11">
        <f t="shared" si="20"/>
        <v>0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0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0</v>
      </c>
      <c r="U177" s="11">
        <f t="shared" si="21"/>
        <v>351.952224</v>
      </c>
      <c r="V177" s="11">
        <f t="shared" si="21"/>
        <v>93.910329000000004</v>
      </c>
      <c r="W177" s="11">
        <f t="shared" si="21"/>
        <v>0</v>
      </c>
      <c r="X177" s="11">
        <f t="shared" si="21"/>
        <v>0</v>
      </c>
      <c r="Y177" s="11">
        <f t="shared" si="21"/>
        <v>0</v>
      </c>
      <c r="Z177" s="11">
        <f t="shared" si="21"/>
        <v>0</v>
      </c>
      <c r="AA177" s="11">
        <f t="shared" si="21"/>
        <v>0</v>
      </c>
      <c r="AB177" s="11">
        <f t="shared" si="21"/>
        <v>65.246114399999996</v>
      </c>
      <c r="AC177" s="11">
        <f t="shared" si="21"/>
        <v>545797.28223517002</v>
      </c>
      <c r="AD177" s="85"/>
      <c r="AE177" s="91"/>
      <c r="AF177" s="63">
        <f>AF164+AF107+AF54+AF9</f>
        <v>90.364479561417312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2517.2751315006453</v>
      </c>
      <c r="C179" s="142">
        <v>0.48534123224757159</v>
      </c>
      <c r="D179" s="142">
        <v>18.373632363658068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2536.1341050965511</v>
      </c>
      <c r="AD179" s="85"/>
      <c r="AE179" s="91"/>
      <c r="AF179" s="67"/>
    </row>
    <row r="180" spans="1:32" x14ac:dyDescent="0.3">
      <c r="A180" s="38" t="s">
        <v>26</v>
      </c>
      <c r="B180" s="19">
        <v>2517.2751315006453</v>
      </c>
      <c r="C180" s="20">
        <v>0.48534123224757159</v>
      </c>
      <c r="D180" s="20">
        <v>18.373632363658068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2536.1341050965511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36591.353437464997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36591.353437464997</v>
      </c>
      <c r="AD182" s="81"/>
      <c r="AE182" s="73"/>
      <c r="AF182" s="68"/>
    </row>
    <row r="183" spans="1:32" x14ac:dyDescent="0.3">
      <c r="A183" s="47"/>
      <c r="W183" s="48"/>
      <c r="X183" s="49"/>
      <c r="Z183" s="73"/>
    </row>
    <row r="184" spans="1:32" ht="15.6" x14ac:dyDescent="0.35">
      <c r="A184" s="50" t="s">
        <v>28</v>
      </c>
      <c r="B184" s="51" t="s">
        <v>29</v>
      </c>
      <c r="X184" s="52"/>
      <c r="Z184" s="73"/>
    </row>
    <row r="185" spans="1:32" x14ac:dyDescent="0.3">
      <c r="A185" s="47"/>
      <c r="X185"/>
      <c r="Z185" s="73"/>
    </row>
    <row r="186" spans="1:32" x14ac:dyDescent="0.3">
      <c r="A186" s="47"/>
      <c r="X186"/>
      <c r="Z186" s="73"/>
    </row>
    <row r="187" spans="1:32" x14ac:dyDescent="0.3">
      <c r="A187" s="47"/>
      <c r="X187"/>
      <c r="Y187" s="73"/>
    </row>
    <row r="188" spans="1:32" x14ac:dyDescent="0.3">
      <c r="A188" s="47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88"/>
  <sheetViews>
    <sheetView zoomScaleNormal="100" workbookViewId="0">
      <pane xSplit="1" ySplit="7" topLeftCell="B8" activePane="bottomRight" state="frozen"/>
      <selection activeCell="E11" sqref="E11"/>
      <selection pane="topRight" activeCell="E11" sqref="E11"/>
      <selection pane="bottomLeft" activeCell="E11" sqref="E11"/>
      <selection pane="bottomRight" activeCell="E17" sqref="E17"/>
    </sheetView>
  </sheetViews>
  <sheetFormatPr baseColWidth="10" defaultRowHeight="14.4" x14ac:dyDescent="0.3"/>
  <cols>
    <col min="1" max="1" width="46.33203125" customWidth="1"/>
    <col min="2" max="2" width="11.6640625" customWidth="1"/>
    <col min="3" max="3" width="10.6640625" customWidth="1"/>
    <col min="4" max="4" width="11" customWidth="1"/>
    <col min="5" max="5" width="9.6640625" customWidth="1"/>
    <col min="6" max="6" width="8.109375" bestFit="1" customWidth="1"/>
    <col min="7" max="7" width="11.33203125" bestFit="1" customWidth="1"/>
    <col min="8" max="9" width="7" bestFit="1" customWidth="1"/>
    <col min="10" max="10" width="7.6640625" bestFit="1" customWidth="1"/>
    <col min="11" max="11" width="8.109375" bestFit="1" customWidth="1"/>
    <col min="12" max="12" width="8" bestFit="1" customWidth="1"/>
    <col min="13" max="13" width="7.6640625" bestFit="1" customWidth="1"/>
    <col min="14" max="14" width="8.6640625" bestFit="1" customWidth="1"/>
    <col min="15" max="15" width="8.33203125" bestFit="1" customWidth="1"/>
    <col min="16" max="16" width="10.6640625" bestFit="1" customWidth="1"/>
    <col min="17" max="17" width="9.33203125" bestFit="1" customWidth="1"/>
    <col min="18" max="18" width="8.33203125" bestFit="1" customWidth="1"/>
    <col min="19" max="19" width="7.109375" customWidth="1"/>
    <col min="20" max="21" width="7.33203125" customWidth="1"/>
    <col min="22" max="22" width="13.6640625" bestFit="1" customWidth="1"/>
    <col min="23" max="23" width="10.33203125" bestFit="1" customWidth="1"/>
    <col min="24" max="24" width="4.33203125" style="73" bestFit="1" customWidth="1"/>
    <col min="25" max="25" width="14.33203125" bestFit="1" customWidth="1"/>
  </cols>
  <sheetData>
    <row r="1" spans="1:32" ht="53.25" customHeight="1" thickBot="1" x14ac:dyDescent="0.35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/>
      <c r="Y1" s="73"/>
      <c r="Z1" s="3"/>
    </row>
    <row r="2" spans="1:32" ht="21" customHeight="1" x14ac:dyDescent="0.45">
      <c r="A2" s="263" t="s">
        <v>0</v>
      </c>
      <c r="B2" s="4" t="s">
        <v>212</v>
      </c>
      <c r="C2" s="5"/>
      <c r="D2" s="5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59"/>
      <c r="AE2" s="74"/>
      <c r="AF2" s="257" t="s">
        <v>1</v>
      </c>
    </row>
    <row r="3" spans="1:32" ht="21.6" thickBot="1" x14ac:dyDescent="0.45">
      <c r="A3" s="251"/>
      <c r="B3" s="160">
        <v>1998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161"/>
      <c r="AD3" s="161"/>
      <c r="AE3" s="75"/>
      <c r="AF3" s="258"/>
    </row>
    <row r="4" spans="1:32" ht="15.75" customHeight="1" thickBot="1" x14ac:dyDescent="0.35">
      <c r="A4" s="251"/>
      <c r="B4" s="253" t="s">
        <v>2</v>
      </c>
      <c r="C4" s="253" t="s">
        <v>3</v>
      </c>
      <c r="D4" s="253" t="s">
        <v>4</v>
      </c>
      <c r="E4" s="254" t="s">
        <v>5</v>
      </c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4" t="s">
        <v>6</v>
      </c>
      <c r="V4" s="255"/>
      <c r="W4" s="255"/>
      <c r="X4" s="255"/>
      <c r="Y4" s="255"/>
      <c r="Z4" s="256"/>
      <c r="AA4" s="260" t="s">
        <v>36</v>
      </c>
      <c r="AB4" s="252" t="s">
        <v>7</v>
      </c>
      <c r="AC4" s="252" t="s">
        <v>32</v>
      </c>
      <c r="AD4" s="252" t="s">
        <v>205</v>
      </c>
      <c r="AE4" s="76"/>
      <c r="AF4" s="258"/>
    </row>
    <row r="5" spans="1:32" ht="46.2" customHeight="1" thickBot="1" x14ac:dyDescent="0.35">
      <c r="A5" s="251"/>
      <c r="B5" s="264"/>
      <c r="C5" s="264"/>
      <c r="D5" s="264"/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42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41</v>
      </c>
      <c r="U5" s="6" t="s">
        <v>22</v>
      </c>
      <c r="V5" s="6" t="s">
        <v>23</v>
      </c>
      <c r="W5" s="6" t="s">
        <v>40</v>
      </c>
      <c r="X5" s="154" t="s">
        <v>39</v>
      </c>
      <c r="Y5" s="6" t="s">
        <v>38</v>
      </c>
      <c r="Z5" s="155" t="s">
        <v>37</v>
      </c>
      <c r="AA5" s="261"/>
      <c r="AB5" s="253"/>
      <c r="AC5" s="262"/>
      <c r="AD5" s="262"/>
      <c r="AE5" s="76"/>
      <c r="AF5" s="258"/>
    </row>
    <row r="6" spans="1:32" s="94" customFormat="1" ht="15.75" customHeight="1" thickBot="1" x14ac:dyDescent="0.35">
      <c r="A6" s="92" t="s">
        <v>33</v>
      </c>
      <c r="B6" s="89">
        <v>1</v>
      </c>
      <c r="C6" s="89">
        <v>28</v>
      </c>
      <c r="D6" s="89">
        <v>265</v>
      </c>
      <c r="E6" s="90">
        <v>12400</v>
      </c>
      <c r="F6" s="90">
        <v>1924</v>
      </c>
      <c r="G6" s="90">
        <v>1650</v>
      </c>
      <c r="H6" s="90">
        <v>3170</v>
      </c>
      <c r="I6" s="90">
        <v>1120</v>
      </c>
      <c r="J6" s="90">
        <v>1300</v>
      </c>
      <c r="K6" s="90">
        <v>3943</v>
      </c>
      <c r="L6" s="90">
        <v>1624</v>
      </c>
      <c r="M6" s="90">
        <v>3985</v>
      </c>
      <c r="N6" s="90">
        <v>138</v>
      </c>
      <c r="O6" s="90">
        <v>2640</v>
      </c>
      <c r="P6" s="90">
        <v>8060</v>
      </c>
      <c r="Q6" s="90">
        <v>982</v>
      </c>
      <c r="R6" s="90">
        <v>804</v>
      </c>
      <c r="S6" s="90">
        <v>858</v>
      </c>
      <c r="T6" s="90">
        <v>677</v>
      </c>
      <c r="U6" s="90">
        <v>6630</v>
      </c>
      <c r="V6" s="90">
        <v>11100</v>
      </c>
      <c r="W6" s="90">
        <v>8900</v>
      </c>
      <c r="X6" s="90">
        <v>1</v>
      </c>
      <c r="Y6" s="90">
        <v>9540</v>
      </c>
      <c r="Z6" s="90">
        <v>2</v>
      </c>
      <c r="AA6" s="90">
        <v>16100</v>
      </c>
      <c r="AB6" s="89">
        <v>23500</v>
      </c>
      <c r="AC6" s="262"/>
      <c r="AD6" s="262"/>
      <c r="AE6" s="93"/>
      <c r="AF6" s="259"/>
    </row>
    <row r="7" spans="1:32" ht="15.75" customHeight="1" thickBot="1" x14ac:dyDescent="0.3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253"/>
      <c r="AD7" s="253"/>
      <c r="AE7" s="76"/>
      <c r="AF7" s="82"/>
    </row>
    <row r="8" spans="1:32" ht="24.75" customHeight="1" thickBot="1" x14ac:dyDescent="0.4">
      <c r="A8" s="10" t="s">
        <v>24</v>
      </c>
      <c r="B8" s="11">
        <f t="shared" ref="B8:AB8" si="0">B9+B54+B107+B164</f>
        <v>393944.48693004408</v>
      </c>
      <c r="C8" s="11">
        <f t="shared" si="0"/>
        <v>143331.78627862374</v>
      </c>
      <c r="D8" s="11">
        <f t="shared" si="0"/>
        <v>30056.780951190212</v>
      </c>
      <c r="E8" s="11">
        <f t="shared" si="0"/>
        <v>1312.2142752499999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3.7852762500000005E-5</v>
      </c>
      <c r="U8" s="11">
        <f t="shared" si="0"/>
        <v>357.27599134499991</v>
      </c>
      <c r="V8" s="11">
        <f t="shared" si="0"/>
        <v>95.34380908499999</v>
      </c>
      <c r="W8" s="11">
        <f t="shared" si="0"/>
        <v>4.9762124999999996E-3</v>
      </c>
      <c r="X8" s="11">
        <f t="shared" si="0"/>
        <v>5.5912500000000005E-8</v>
      </c>
      <c r="Y8" s="11">
        <f t="shared" si="0"/>
        <v>1.7780175000000002E-3</v>
      </c>
      <c r="Z8" s="11">
        <f t="shared" si="0"/>
        <v>3.7275000000000001E-8</v>
      </c>
      <c r="AA8" s="11">
        <f t="shared" si="0"/>
        <v>4.500956250000001E-2</v>
      </c>
      <c r="AB8" s="11">
        <f t="shared" si="0"/>
        <v>66.591702662500012</v>
      </c>
      <c r="AC8" s="11">
        <f>SUM(B8:AB8)</f>
        <v>569164.53173993889</v>
      </c>
      <c r="AD8" s="12">
        <f>AC9+AC54+AC108+AC149+AC164</f>
        <v>577829.12826386886</v>
      </c>
      <c r="AE8" s="77"/>
      <c r="AF8" s="12">
        <f>AF9+AF54+AF107+AF164</f>
        <v>101.61244802076415</v>
      </c>
    </row>
    <row r="9" spans="1:32" x14ac:dyDescent="0.3">
      <c r="A9" s="103" t="s">
        <v>82</v>
      </c>
      <c r="B9" s="69">
        <f>B10+B39</f>
        <v>360117.93439574295</v>
      </c>
      <c r="C9" s="69">
        <f>C10+C39</f>
        <v>30985.052504180989</v>
      </c>
      <c r="D9" s="69">
        <f>D10+D39</f>
        <v>3372.7932914567737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5"/>
      <c r="AC9" s="146">
        <f>AC10+AC39</f>
        <v>394475.78019138071</v>
      </c>
      <c r="AD9" s="85"/>
      <c r="AE9" s="91"/>
      <c r="AF9" s="151">
        <f>AF10+AF39</f>
        <v>88.26254468974409</v>
      </c>
    </row>
    <row r="10" spans="1:32" x14ac:dyDescent="0.3">
      <c r="A10" s="96" t="s">
        <v>43</v>
      </c>
      <c r="B10" s="129">
        <f>B11+B15+B29+B35</f>
        <v>335765.79400048463</v>
      </c>
      <c r="C10" s="129">
        <f>C11+C15+C29+C35</f>
        <v>3081.0434325589886</v>
      </c>
      <c r="D10" s="129">
        <f>D11+D15+D29+D35</f>
        <v>3327.2861925498619</v>
      </c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  <c r="AC10" s="14">
        <f>AC11+AC15+AC29+AC35</f>
        <v>342174.12362559349</v>
      </c>
      <c r="AD10" s="85"/>
      <c r="AE10" s="91"/>
      <c r="AF10" s="129">
        <f>AF11+AF15+AF29+AF35</f>
        <v>77.807907830267737</v>
      </c>
    </row>
    <row r="11" spans="1:32" x14ac:dyDescent="0.3">
      <c r="A11" s="97" t="s">
        <v>44</v>
      </c>
      <c r="B11" s="129">
        <f>B12+B13+B14</f>
        <v>140632.91018390545</v>
      </c>
      <c r="C11" s="129">
        <f>C12+C13+C14</f>
        <v>131.92073590574304</v>
      </c>
      <c r="D11" s="129">
        <f>D12+D13+D14</f>
        <v>281.4483954912223</v>
      </c>
      <c r="E11" s="113"/>
      <c r="F11" s="18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  <c r="AC11" s="14">
        <f>SUM(AC12:AC14)</f>
        <v>141046.27931530244</v>
      </c>
      <c r="AD11" s="85"/>
      <c r="AE11" s="91"/>
      <c r="AF11" s="129">
        <f>SUM(AF12:AF14)</f>
        <v>18.180513963512762</v>
      </c>
    </row>
    <row r="12" spans="1:32" x14ac:dyDescent="0.3">
      <c r="A12" s="98" t="s">
        <v>45</v>
      </c>
      <c r="B12" s="115">
        <v>105871.4438915129</v>
      </c>
      <c r="C12" s="115">
        <v>106.56162190142949</v>
      </c>
      <c r="D12" s="115">
        <v>242.0737573912223</v>
      </c>
      <c r="E12" s="33"/>
      <c r="F12" s="21"/>
      <c r="G12" s="2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47">
        <f>SUM(B12:AB12)</f>
        <v>106220.07927080555</v>
      </c>
      <c r="AD12" s="85"/>
      <c r="AE12" s="91"/>
      <c r="AF12" s="55">
        <v>16.325061033819399</v>
      </c>
    </row>
    <row r="13" spans="1:32" x14ac:dyDescent="0.3">
      <c r="A13" s="98" t="s">
        <v>46</v>
      </c>
      <c r="B13" s="116">
        <v>10384.29465861533</v>
      </c>
      <c r="C13" s="116">
        <v>8.9332986328905939</v>
      </c>
      <c r="D13" s="116">
        <v>15.269866563271455</v>
      </c>
      <c r="E13" s="33"/>
      <c r="F13" s="21"/>
      <c r="G13" s="2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47">
        <f>SUM(B13:AB13)</f>
        <v>10408.497823811491</v>
      </c>
      <c r="AD13" s="85"/>
      <c r="AE13" s="91"/>
      <c r="AF13" s="56">
        <v>1.5682798078064226</v>
      </c>
    </row>
    <row r="14" spans="1:32" ht="21.6" x14ac:dyDescent="0.3">
      <c r="A14" s="98" t="s">
        <v>47</v>
      </c>
      <c r="B14" s="116">
        <v>24377.171633777238</v>
      </c>
      <c r="C14" s="116">
        <v>16.425815371422967</v>
      </c>
      <c r="D14" s="116">
        <v>24.104771536728542</v>
      </c>
      <c r="E14" s="33"/>
      <c r="F14" s="21"/>
      <c r="G14" s="2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47">
        <f>SUM(B14:AB14)</f>
        <v>24417.702220685387</v>
      </c>
      <c r="AD14" s="85"/>
      <c r="AE14" s="91"/>
      <c r="AF14" s="56">
        <v>0.28717312188694022</v>
      </c>
    </row>
    <row r="15" spans="1:32" x14ac:dyDescent="0.3">
      <c r="A15" s="97" t="s">
        <v>48</v>
      </c>
      <c r="B15" s="129">
        <f>SUM(B16:B28)</f>
        <v>53914.15733479691</v>
      </c>
      <c r="C15" s="129">
        <f>SUM(C16:C28)</f>
        <v>103.33565132800001</v>
      </c>
      <c r="D15" s="129">
        <f>SUM(D16:D28)</f>
        <v>144.05312027950004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  <c r="AC15" s="14">
        <f>SUM(AC16:AC28)</f>
        <v>54161.546106404414</v>
      </c>
      <c r="AD15" s="85"/>
      <c r="AE15" s="91"/>
      <c r="AF15" s="129">
        <f>SUM(AF16:AF28)</f>
        <v>1.9394400197356623</v>
      </c>
    </row>
    <row r="16" spans="1:32" x14ac:dyDescent="0.3">
      <c r="A16" s="98" t="s">
        <v>49</v>
      </c>
      <c r="B16" s="115">
        <v>4709.0196419961394</v>
      </c>
      <c r="C16" s="115">
        <v>3.4323127439999999</v>
      </c>
      <c r="D16" s="115">
        <v>5.2530313470000003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47">
        <f t="shared" ref="AC16:AC28" si="1">SUM(B16:AB16)</f>
        <v>4717.7049860871393</v>
      </c>
      <c r="AD16" s="85"/>
      <c r="AE16" s="91"/>
      <c r="AF16" s="56">
        <v>0.11176501911978509</v>
      </c>
    </row>
    <row r="17" spans="1:32" x14ac:dyDescent="0.3">
      <c r="A17" s="98" t="s">
        <v>50</v>
      </c>
      <c r="B17" s="116">
        <v>2835.5187363995801</v>
      </c>
      <c r="C17" s="116">
        <v>1.917294568</v>
      </c>
      <c r="D17" s="116">
        <v>2.7492638589999996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47">
        <f t="shared" si="1"/>
        <v>2840.1852948265805</v>
      </c>
      <c r="AD17" s="85"/>
      <c r="AE17" s="91"/>
      <c r="AF17" s="56">
        <v>3.6235027874500857E-2</v>
      </c>
    </row>
    <row r="18" spans="1:32" x14ac:dyDescent="0.3">
      <c r="A18" s="98" t="s">
        <v>51</v>
      </c>
      <c r="B18" s="116">
        <v>17398.891285163361</v>
      </c>
      <c r="C18" s="116">
        <v>11.040308971999998</v>
      </c>
      <c r="D18" s="116">
        <v>15.007187069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47">
        <f t="shared" si="1"/>
        <v>17424.938781204361</v>
      </c>
      <c r="AD18" s="85"/>
      <c r="AE18" s="91"/>
      <c r="AF18" s="56">
        <v>0.257379694307378</v>
      </c>
    </row>
    <row r="19" spans="1:32" x14ac:dyDescent="0.3">
      <c r="A19" s="98" t="s">
        <v>52</v>
      </c>
      <c r="B19" s="116">
        <v>2581.9391608370797</v>
      </c>
      <c r="C19" s="116">
        <v>2.0951155680000006</v>
      </c>
      <c r="D19" s="116">
        <v>3.4351832339999997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47">
        <f t="shared" si="1"/>
        <v>2587.4694596390796</v>
      </c>
      <c r="AD19" s="85"/>
      <c r="AE19" s="91"/>
      <c r="AF19" s="56">
        <v>6.5690391040761645E-2</v>
      </c>
    </row>
    <row r="20" spans="1:32" x14ac:dyDescent="0.3">
      <c r="A20" s="98" t="s">
        <v>53</v>
      </c>
      <c r="B20" s="116">
        <v>4770.9313614931889</v>
      </c>
      <c r="C20" s="116">
        <v>4.6819579239999998</v>
      </c>
      <c r="D20" s="116">
        <v>8.5582222495</v>
      </c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47">
        <f t="shared" si="1"/>
        <v>4784.1715416666893</v>
      </c>
      <c r="AD20" s="85"/>
      <c r="AE20" s="91"/>
      <c r="AF20" s="56">
        <v>0.214029736219773</v>
      </c>
    </row>
    <row r="21" spans="1:32" x14ac:dyDescent="0.3">
      <c r="A21" s="98" t="s">
        <v>54</v>
      </c>
      <c r="B21" s="116"/>
      <c r="C21" s="116"/>
      <c r="D21" s="11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47">
        <f t="shared" si="1"/>
        <v>0</v>
      </c>
      <c r="AD21" s="85"/>
      <c r="AE21" s="91"/>
      <c r="AF21" s="56"/>
    </row>
    <row r="22" spans="1:32" x14ac:dyDescent="0.3">
      <c r="A22" s="98" t="s">
        <v>55</v>
      </c>
      <c r="B22" s="116">
        <v>294.00910591452003</v>
      </c>
      <c r="C22" s="116">
        <v>0.15155179199999999</v>
      </c>
      <c r="D22" s="116">
        <v>0.16624944600000002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47">
        <f t="shared" si="1"/>
        <v>294.32690715252005</v>
      </c>
      <c r="AD22" s="85"/>
      <c r="AE22" s="91"/>
      <c r="AF22" s="56">
        <v>7.9473396070729968E-4</v>
      </c>
    </row>
    <row r="23" spans="1:32" x14ac:dyDescent="0.3">
      <c r="A23" s="98" t="s">
        <v>56</v>
      </c>
      <c r="B23" s="116"/>
      <c r="C23" s="116"/>
      <c r="D23" s="11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47">
        <f t="shared" si="1"/>
        <v>0</v>
      </c>
      <c r="AD23" s="85"/>
      <c r="AE23" s="91"/>
      <c r="AF23" s="56"/>
    </row>
    <row r="24" spans="1:32" x14ac:dyDescent="0.3">
      <c r="A24" s="98" t="s">
        <v>57</v>
      </c>
      <c r="B24" s="116">
        <v>8069.2858678554703</v>
      </c>
      <c r="C24" s="116">
        <v>7.9081672039999997</v>
      </c>
      <c r="D24" s="116">
        <v>14.648354835499999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47">
        <f t="shared" si="1"/>
        <v>8091.8423898949704</v>
      </c>
      <c r="AD24" s="85"/>
      <c r="AE24" s="91"/>
      <c r="AF24" s="56">
        <v>0.21312173408950072</v>
      </c>
    </row>
    <row r="25" spans="1:32" x14ac:dyDescent="0.3">
      <c r="A25" s="98" t="s">
        <v>58</v>
      </c>
      <c r="B25" s="116"/>
      <c r="C25" s="116"/>
      <c r="D25" s="11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47">
        <f t="shared" si="1"/>
        <v>0</v>
      </c>
      <c r="AD25" s="85"/>
      <c r="AE25" s="91"/>
      <c r="AF25" s="56"/>
    </row>
    <row r="26" spans="1:32" x14ac:dyDescent="0.3">
      <c r="A26" s="98" t="s">
        <v>59</v>
      </c>
      <c r="B26" s="116">
        <v>373.94300241000002</v>
      </c>
      <c r="C26" s="116">
        <v>0.43117200000000006</v>
      </c>
      <c r="D26" s="116">
        <v>0.81614700000000007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47">
        <f t="shared" si="1"/>
        <v>375.19032141000002</v>
      </c>
      <c r="AD26" s="85"/>
      <c r="AE26" s="91"/>
      <c r="AF26" s="56">
        <v>1.6570129916627925E-3</v>
      </c>
    </row>
    <row r="27" spans="1:32" x14ac:dyDescent="0.3">
      <c r="A27" s="98" t="s">
        <v>60</v>
      </c>
      <c r="B27" s="116"/>
      <c r="C27" s="116"/>
      <c r="D27" s="11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47">
        <f t="shared" si="1"/>
        <v>0</v>
      </c>
      <c r="AD27" s="85"/>
      <c r="AE27" s="91"/>
      <c r="AF27" s="56"/>
    </row>
    <row r="28" spans="1:32" x14ac:dyDescent="0.3">
      <c r="A28" s="98" t="s">
        <v>61</v>
      </c>
      <c r="B28" s="116">
        <v>12880.619172727573</v>
      </c>
      <c r="C28" s="116">
        <v>71.677770556000013</v>
      </c>
      <c r="D28" s="116">
        <v>93.419481239500016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47">
        <f t="shared" si="1"/>
        <v>13045.716424523072</v>
      </c>
      <c r="AD28" s="85"/>
      <c r="AE28" s="91"/>
      <c r="AF28" s="56">
        <v>1.0387666701315927</v>
      </c>
    </row>
    <row r="29" spans="1:32" x14ac:dyDescent="0.3">
      <c r="A29" s="97" t="s">
        <v>62</v>
      </c>
      <c r="B29" s="129">
        <f>SUM(B30:B34)</f>
        <v>108862.87334641612</v>
      </c>
      <c r="C29" s="129">
        <f>SUM(C30:C34)</f>
        <v>394.03616962524484</v>
      </c>
      <c r="D29" s="129">
        <f>SUM(D30:D34)</f>
        <v>2578.5965636216397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  <c r="AC29" s="14">
        <f>SUM(AC30:AC34)</f>
        <v>111835.50607966298</v>
      </c>
      <c r="AD29" s="85"/>
      <c r="AE29" s="91"/>
      <c r="AF29" s="129">
        <f>SUM(AF30:AF34)</f>
        <v>21.033406605784229</v>
      </c>
    </row>
    <row r="30" spans="1:32" x14ac:dyDescent="0.3">
      <c r="A30" s="98" t="s">
        <v>63</v>
      </c>
      <c r="B30" s="116">
        <v>5026.3633198460966</v>
      </c>
      <c r="C30" s="95">
        <v>0.96910148523689388</v>
      </c>
      <c r="D30" s="116">
        <v>36.68741336968241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47">
        <f>SUM(B30:AB30)</f>
        <v>5064.0198347010155</v>
      </c>
      <c r="AD30" s="85"/>
      <c r="AE30" s="91"/>
      <c r="AF30" s="56">
        <v>7.1160754397100331E-2</v>
      </c>
    </row>
    <row r="31" spans="1:32" x14ac:dyDescent="0.3">
      <c r="A31" s="98" t="s">
        <v>64</v>
      </c>
      <c r="B31" s="116">
        <v>99693.74694242001</v>
      </c>
      <c r="C31" s="116">
        <v>383.82296754000794</v>
      </c>
      <c r="D31" s="116">
        <v>2348.0569332519576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47">
        <f>SUM(B31:AB31)</f>
        <v>102425.62684321197</v>
      </c>
      <c r="AD31" s="85"/>
      <c r="AE31" s="91"/>
      <c r="AF31" s="56">
        <v>20.807244390656113</v>
      </c>
    </row>
    <row r="32" spans="1:32" x14ac:dyDescent="0.3">
      <c r="A32" s="98" t="s">
        <v>65</v>
      </c>
      <c r="B32" s="116">
        <v>1693.2704471100001</v>
      </c>
      <c r="C32" s="116">
        <v>2.7008366000000001</v>
      </c>
      <c r="D32" s="116">
        <v>176.15869699999999</v>
      </c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47">
        <f>SUM(B32:AB32)</f>
        <v>1872.1299807100002</v>
      </c>
      <c r="AD32" s="85"/>
      <c r="AE32" s="91"/>
      <c r="AF32" s="56">
        <v>3.9927410012930827E-2</v>
      </c>
    </row>
    <row r="33" spans="1:32" x14ac:dyDescent="0.3">
      <c r="A33" s="98" t="s">
        <v>66</v>
      </c>
      <c r="B33" s="116">
        <v>2449.4926370399999</v>
      </c>
      <c r="C33" s="116">
        <v>6.5432639999999997</v>
      </c>
      <c r="D33" s="116">
        <v>17.693519999999999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47">
        <f>SUM(B33:AB33)</f>
        <v>2473.7294210399996</v>
      </c>
      <c r="AD33" s="85"/>
      <c r="AE33" s="91"/>
      <c r="AF33" s="56">
        <v>0.11507405071808155</v>
      </c>
    </row>
    <row r="34" spans="1:32" x14ac:dyDescent="0.3">
      <c r="A34" s="98" t="s">
        <v>67</v>
      </c>
      <c r="B34" s="116"/>
      <c r="C34" s="116"/>
      <c r="D34" s="116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47">
        <f>SUM(B34:AB34)</f>
        <v>0</v>
      </c>
      <c r="AD34" s="85"/>
      <c r="AE34" s="91"/>
      <c r="AF34" s="56"/>
    </row>
    <row r="35" spans="1:32" x14ac:dyDescent="0.3">
      <c r="A35" s="97" t="s">
        <v>68</v>
      </c>
      <c r="B35" s="129">
        <f>SUM(B36:B38)</f>
        <v>32355.853135366149</v>
      </c>
      <c r="C35" s="129">
        <f>SUM(C36:C38)</f>
        <v>2451.7508757000005</v>
      </c>
      <c r="D35" s="129">
        <f>SUM(D36:D38)</f>
        <v>323.18811315749997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7"/>
      <c r="AC35" s="14">
        <f>SUM(AC36:AC38)</f>
        <v>35130.792124223648</v>
      </c>
      <c r="AD35" s="85"/>
      <c r="AE35" s="91"/>
      <c r="AF35" s="129">
        <f>SUM(AF36:AF38)</f>
        <v>36.654547241235072</v>
      </c>
    </row>
    <row r="36" spans="1:32" x14ac:dyDescent="0.3">
      <c r="A36" s="98" t="s">
        <v>69</v>
      </c>
      <c r="B36" s="116">
        <v>4419.0914360223196</v>
      </c>
      <c r="C36" s="116">
        <v>10.039963360000002</v>
      </c>
      <c r="D36" s="116">
        <v>2.2649556359999998</v>
      </c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47">
        <f>SUM(B36:AB36)</f>
        <v>4431.3963550183198</v>
      </c>
      <c r="AD36" s="85"/>
      <c r="AE36" s="91"/>
      <c r="AF36" s="56">
        <v>2.1750013310815763</v>
      </c>
    </row>
    <row r="37" spans="1:32" x14ac:dyDescent="0.3">
      <c r="A37" s="98" t="s">
        <v>70</v>
      </c>
      <c r="B37" s="116">
        <v>22214.163045813832</v>
      </c>
      <c r="C37" s="116">
        <v>2419.8546723400004</v>
      </c>
      <c r="D37" s="116">
        <v>308.57860952149997</v>
      </c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47">
        <f>SUM(B37:AB37)</f>
        <v>24942.596327675332</v>
      </c>
      <c r="AD37" s="85"/>
      <c r="AE37" s="91"/>
      <c r="AF37" s="56">
        <v>34.392819237135498</v>
      </c>
    </row>
    <row r="38" spans="1:32" x14ac:dyDescent="0.3">
      <c r="A38" s="98" t="s">
        <v>71</v>
      </c>
      <c r="B38" s="116">
        <v>5722.5986535299999</v>
      </c>
      <c r="C38" s="116">
        <v>21.85624</v>
      </c>
      <c r="D38" s="116">
        <v>12.344547999999998</v>
      </c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47">
        <f>SUM(B38:AB38)</f>
        <v>5756.79944153</v>
      </c>
      <c r="AD38" s="85"/>
      <c r="AE38" s="91"/>
      <c r="AF38" s="56">
        <v>8.6726673018000008E-2</v>
      </c>
    </row>
    <row r="39" spans="1:32" ht="21.6" x14ac:dyDescent="0.3">
      <c r="A39" s="99" t="s">
        <v>72</v>
      </c>
      <c r="B39" s="129">
        <f>B40+B45</f>
        <v>24352.140395258295</v>
      </c>
      <c r="C39" s="129">
        <f>C40+C45</f>
        <v>27904.009071622</v>
      </c>
      <c r="D39" s="129">
        <f>D40+D45</f>
        <v>45.507098906911565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7"/>
      <c r="AC39" s="14">
        <f>AC40+AC45</f>
        <v>52301.656565787205</v>
      </c>
      <c r="AD39" s="85"/>
      <c r="AE39" s="91"/>
      <c r="AF39" s="129">
        <f>AF40+AF45</f>
        <v>10.454636859476349</v>
      </c>
    </row>
    <row r="40" spans="1:32" x14ac:dyDescent="0.3">
      <c r="A40" s="97" t="s">
        <v>73</v>
      </c>
      <c r="B40" s="129">
        <f>B41+B44</f>
        <v>84.522346885600001</v>
      </c>
      <c r="C40" s="129">
        <f>C41+C44</f>
        <v>2972.9005167680002</v>
      </c>
      <c r="D40" s="129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14">
        <f>AC41+AC44</f>
        <v>3057.4228636536004</v>
      </c>
      <c r="AD40" s="85"/>
      <c r="AE40" s="91"/>
      <c r="AF40" s="129">
        <f>AF41+AF44</f>
        <v>0</v>
      </c>
    </row>
    <row r="41" spans="1:32" x14ac:dyDescent="0.3">
      <c r="A41" s="100" t="s">
        <v>74</v>
      </c>
      <c r="B41" s="114">
        <v>84.522346885600001</v>
      </c>
      <c r="C41" s="114">
        <v>2972.9005167680002</v>
      </c>
      <c r="D41" s="11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4">
        <f>SUM(B41:AB41)</f>
        <v>3057.4228636536004</v>
      </c>
      <c r="AD41" s="85"/>
      <c r="AE41" s="91"/>
      <c r="AF41" s="53">
        <v>0</v>
      </c>
    </row>
    <row r="42" spans="1:32" x14ac:dyDescent="0.3">
      <c r="A42" s="101" t="s">
        <v>75</v>
      </c>
      <c r="B42" s="116">
        <v>80.495247923999997</v>
      </c>
      <c r="C42" s="116">
        <v>2851.59012957</v>
      </c>
      <c r="D42" s="116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47">
        <f>SUM(B42:AB42)</f>
        <v>2932.0853774940001</v>
      </c>
      <c r="AD42" s="85"/>
      <c r="AE42" s="91"/>
      <c r="AF42" s="56"/>
    </row>
    <row r="43" spans="1:32" x14ac:dyDescent="0.3">
      <c r="A43" s="101" t="s">
        <v>76</v>
      </c>
      <c r="B43" s="116">
        <v>4.0270989616000001</v>
      </c>
      <c r="C43" s="116">
        <v>121.31038719800002</v>
      </c>
      <c r="D43" s="116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47">
        <f>SUM(B43:AB43)</f>
        <v>125.33748615960002</v>
      </c>
      <c r="AD43" s="85"/>
      <c r="AE43" s="91"/>
      <c r="AF43" s="56"/>
    </row>
    <row r="44" spans="1:32" ht="21.6" x14ac:dyDescent="0.3">
      <c r="A44" s="100" t="s">
        <v>77</v>
      </c>
      <c r="B44" s="116"/>
      <c r="C44" s="116"/>
      <c r="D44" s="116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47">
        <f>SUM(B44:AB44)</f>
        <v>0</v>
      </c>
      <c r="AD44" s="85"/>
      <c r="AE44" s="91"/>
      <c r="AF44" s="53">
        <v>0</v>
      </c>
    </row>
    <row r="45" spans="1:32" x14ac:dyDescent="0.3">
      <c r="A45" s="97" t="s">
        <v>78</v>
      </c>
      <c r="B45" s="129">
        <f>B46+B50</f>
        <v>24267.618048372697</v>
      </c>
      <c r="C45" s="129">
        <f t="shared" ref="C45:D45" si="2">C46+C50</f>
        <v>24931.108554854</v>
      </c>
      <c r="D45" s="129">
        <f t="shared" si="2"/>
        <v>45.507098906911565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14">
        <f>AC46+AC50</f>
        <v>49244.233702133606</v>
      </c>
      <c r="AD45" s="85"/>
      <c r="AE45" s="91"/>
      <c r="AF45" s="53">
        <f>SUM(AF46:AF53)</f>
        <v>10.454636859476349</v>
      </c>
    </row>
    <row r="46" spans="1:32" x14ac:dyDescent="0.3">
      <c r="A46" s="98" t="s">
        <v>79</v>
      </c>
      <c r="B46" s="116">
        <v>21898.392510913913</v>
      </c>
      <c r="C46" s="116">
        <v>21640.943540329696</v>
      </c>
      <c r="D46" s="116">
        <v>45.452571420321675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47">
        <f>SUM(B46:AB46)</f>
        <v>43584.788622663924</v>
      </c>
      <c r="AD46" s="85"/>
      <c r="AE46" s="91"/>
      <c r="AF46" s="56"/>
    </row>
    <row r="47" spans="1:32" x14ac:dyDescent="0.3">
      <c r="A47" s="239" t="s">
        <v>206</v>
      </c>
      <c r="B47" s="119">
        <v>6264.3167502240631</v>
      </c>
      <c r="C47" s="119">
        <v>7146.651879674806</v>
      </c>
      <c r="D47" s="119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47">
        <f t="shared" ref="AC47:AC53" si="3">SUM(B47:AB47)</f>
        <v>13410.968629898869</v>
      </c>
      <c r="AD47" s="85"/>
      <c r="AE47" s="91"/>
      <c r="AF47" s="64"/>
    </row>
    <row r="48" spans="1:32" x14ac:dyDescent="0.3">
      <c r="A48" s="239" t="s">
        <v>207</v>
      </c>
      <c r="B48" s="119">
        <v>15581.991362158542</v>
      </c>
      <c r="C48" s="119">
        <v>14432.218667238149</v>
      </c>
      <c r="D48" s="119">
        <v>45.452571420321675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47">
        <f t="shared" si="3"/>
        <v>30059.662600817013</v>
      </c>
      <c r="AD48" s="85"/>
      <c r="AE48" s="91"/>
      <c r="AF48" s="64">
        <v>10.454636859476349</v>
      </c>
    </row>
    <row r="49" spans="1:32" x14ac:dyDescent="0.3">
      <c r="A49" s="239" t="s">
        <v>208</v>
      </c>
      <c r="B49" s="119">
        <v>52.084398531306199</v>
      </c>
      <c r="C49" s="119">
        <v>62.072993416738235</v>
      </c>
      <c r="D49" s="119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47">
        <f t="shared" si="3"/>
        <v>114.15739194804443</v>
      </c>
      <c r="AD49" s="85"/>
      <c r="AE49" s="91"/>
      <c r="AF49" s="64"/>
    </row>
    <row r="50" spans="1:32" x14ac:dyDescent="0.3">
      <c r="A50" s="102" t="s">
        <v>80</v>
      </c>
      <c r="B50" s="117">
        <v>2369.2255374587835</v>
      </c>
      <c r="C50" s="117">
        <v>3290.1650145243057</v>
      </c>
      <c r="D50" s="117">
        <v>5.4527486589888013E-2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147">
        <f t="shared" si="3"/>
        <v>5659.4450794696795</v>
      </c>
      <c r="AD50" s="85"/>
      <c r="AE50" s="91"/>
      <c r="AF50" s="64"/>
    </row>
    <row r="51" spans="1:32" x14ac:dyDescent="0.3">
      <c r="A51" s="239" t="s">
        <v>209</v>
      </c>
      <c r="B51" s="119">
        <v>2069.1459601713423</v>
      </c>
      <c r="C51" s="119">
        <v>1219.450203869184</v>
      </c>
      <c r="D51" s="119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47">
        <f t="shared" si="3"/>
        <v>3288.5961640405262</v>
      </c>
      <c r="AD51" s="85"/>
      <c r="AE51" s="91"/>
      <c r="AF51" s="65"/>
    </row>
    <row r="52" spans="1:32" x14ac:dyDescent="0.3">
      <c r="A52" s="239" t="s">
        <v>210</v>
      </c>
      <c r="B52" s="119">
        <v>297.61912120109309</v>
      </c>
      <c r="C52" s="119">
        <v>5.5547174796814929</v>
      </c>
      <c r="D52" s="119">
        <v>5.4527486589888013E-2</v>
      </c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47">
        <f t="shared" si="3"/>
        <v>303.22836616736447</v>
      </c>
      <c r="AD52" s="85"/>
      <c r="AE52" s="91"/>
      <c r="AF52" s="65"/>
    </row>
    <row r="53" spans="1:32" ht="15" thickBot="1" x14ac:dyDescent="0.35">
      <c r="A53" s="239" t="s">
        <v>211</v>
      </c>
      <c r="B53" s="119">
        <v>2.4604560863482012</v>
      </c>
      <c r="C53" s="119">
        <v>2065.1600931754401</v>
      </c>
      <c r="D53" s="119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47">
        <f t="shared" si="3"/>
        <v>2067.6205492617883</v>
      </c>
      <c r="AD53" s="85"/>
      <c r="AE53" s="91"/>
      <c r="AF53" s="65"/>
    </row>
    <row r="54" spans="1:32" x14ac:dyDescent="0.3">
      <c r="A54" s="103" t="s">
        <v>81</v>
      </c>
      <c r="B54" s="69">
        <f>B55+B61+B72+B80+B85+B91+B98+B103</f>
        <v>40961.072455776237</v>
      </c>
      <c r="C54" s="69">
        <f>C55+C61+C72+C80+C85+C91+C98+C103</f>
        <v>240.5497212970528</v>
      </c>
      <c r="D54" s="69">
        <f>D55+D61+D72+D80+D85+D91+D98+D103</f>
        <v>1188.3193133268751</v>
      </c>
      <c r="E54" s="144">
        <f t="shared" ref="E54:M54" si="4">E55+E61+E72+E80+E85+E91+E98+E103</f>
        <v>1312.2142752499999</v>
      </c>
      <c r="F54" s="144">
        <f t="shared" si="4"/>
        <v>0</v>
      </c>
      <c r="G54" s="144">
        <f t="shared" si="4"/>
        <v>0</v>
      </c>
      <c r="H54" s="144">
        <f t="shared" si="4"/>
        <v>0</v>
      </c>
      <c r="I54" s="144">
        <f t="shared" si="4"/>
        <v>0</v>
      </c>
      <c r="J54" s="144">
        <f t="shared" si="4"/>
        <v>0</v>
      </c>
      <c r="K54" s="144">
        <f t="shared" si="4"/>
        <v>0</v>
      </c>
      <c r="L54" s="144">
        <f t="shared" si="4"/>
        <v>0</v>
      </c>
      <c r="M54" s="144">
        <f t="shared" si="4"/>
        <v>0</v>
      </c>
      <c r="N54" s="144">
        <f t="shared" ref="N54:W54" si="5">N55+N61+N72+N80+N85+N91+N98+N103</f>
        <v>0</v>
      </c>
      <c r="O54" s="144">
        <f t="shared" si="5"/>
        <v>0</v>
      </c>
      <c r="P54" s="144">
        <f t="shared" si="5"/>
        <v>0</v>
      </c>
      <c r="Q54" s="144">
        <f t="shared" si="5"/>
        <v>0</v>
      </c>
      <c r="R54" s="144">
        <f t="shared" si="5"/>
        <v>0</v>
      </c>
      <c r="S54" s="144">
        <f t="shared" si="5"/>
        <v>0</v>
      </c>
      <c r="T54" s="144">
        <f t="shared" si="5"/>
        <v>3.7852762500000005E-5</v>
      </c>
      <c r="U54" s="144">
        <f t="shared" si="5"/>
        <v>357.27599134499991</v>
      </c>
      <c r="V54" s="144">
        <f t="shared" si="5"/>
        <v>95.34380908499999</v>
      </c>
      <c r="W54" s="144">
        <f t="shared" si="5"/>
        <v>4.9762124999999996E-3</v>
      </c>
      <c r="X54" s="144">
        <f t="shared" ref="X54:AC54" si="6">X55+X61+X72+X80+X85+X91+X98+X103</f>
        <v>5.5912500000000005E-8</v>
      </c>
      <c r="Y54" s="144">
        <f t="shared" si="6"/>
        <v>1.7780175000000002E-3</v>
      </c>
      <c r="Z54" s="144">
        <f t="shared" si="6"/>
        <v>3.7275000000000001E-8</v>
      </c>
      <c r="AA54" s="144">
        <f t="shared" si="6"/>
        <v>4.500956250000001E-2</v>
      </c>
      <c r="AB54" s="144">
        <f t="shared" si="6"/>
        <v>66.591702662500012</v>
      </c>
      <c r="AC54" s="171">
        <f t="shared" si="6"/>
        <v>44221.419070481112</v>
      </c>
      <c r="AD54" s="172"/>
      <c r="AE54" s="174"/>
      <c r="AF54" s="143">
        <f>AF55+AF61+AF72+AF80+AF85+AF91+AF98+AF103</f>
        <v>0</v>
      </c>
    </row>
    <row r="55" spans="1:32" x14ac:dyDescent="0.3">
      <c r="A55" s="96" t="s">
        <v>83</v>
      </c>
      <c r="B55" s="53">
        <f>SUM(B56:B60)</f>
        <v>20478.38611322028</v>
      </c>
      <c r="C55" s="53">
        <f>SUM(C56:C60)</f>
        <v>0</v>
      </c>
      <c r="D55" s="53">
        <f>SUM(D56:D60)</f>
        <v>0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4">
        <f>SUM(AC56:AC60)</f>
        <v>20478.38611322028</v>
      </c>
      <c r="AD55" s="85"/>
      <c r="AE55" s="91"/>
      <c r="AF55" s="129"/>
    </row>
    <row r="56" spans="1:32" x14ac:dyDescent="0.3">
      <c r="A56" s="104" t="s">
        <v>84</v>
      </c>
      <c r="B56" s="116">
        <v>13206.471572000002</v>
      </c>
      <c r="C56" s="95"/>
      <c r="D56" s="122"/>
      <c r="E56" s="3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C56" s="147">
        <f>SUM(B56:AB56)</f>
        <v>13206.471572000002</v>
      </c>
      <c r="AD56" s="85"/>
      <c r="AE56" s="91"/>
      <c r="AF56" s="56"/>
    </row>
    <row r="57" spans="1:32" x14ac:dyDescent="0.3">
      <c r="A57" s="105" t="s">
        <v>85</v>
      </c>
      <c r="B57" s="116">
        <v>2410.1725617445413</v>
      </c>
      <c r="C57" s="116"/>
      <c r="D57" s="123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22"/>
      <c r="AC57" s="147">
        <f>SUM(B57:AB57)</f>
        <v>2410.1725617445413</v>
      </c>
      <c r="AD57" s="85"/>
      <c r="AE57" s="91"/>
      <c r="AF57" s="56"/>
    </row>
    <row r="58" spans="1:32" x14ac:dyDescent="0.3">
      <c r="A58" s="105" t="s">
        <v>86</v>
      </c>
      <c r="B58" s="116">
        <v>485.62386022728413</v>
      </c>
      <c r="C58" s="116"/>
      <c r="D58" s="123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22"/>
      <c r="AC58" s="147">
        <f>SUM(B58:AB58)</f>
        <v>485.62386022728413</v>
      </c>
      <c r="AD58" s="85"/>
      <c r="AE58" s="91"/>
      <c r="AF58" s="56"/>
    </row>
    <row r="59" spans="1:32" x14ac:dyDescent="0.3">
      <c r="A59" s="105" t="s">
        <v>87</v>
      </c>
      <c r="B59" s="116">
        <v>4376.1181192484546</v>
      </c>
      <c r="C59" s="116"/>
      <c r="D59" s="123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22"/>
      <c r="AC59" s="147">
        <f>SUM(B59:AB59)</f>
        <v>4376.1181192484546</v>
      </c>
      <c r="AD59" s="85"/>
      <c r="AE59" s="91"/>
      <c r="AF59" s="56"/>
    </row>
    <row r="60" spans="1:32" x14ac:dyDescent="0.3">
      <c r="A60" s="105" t="s">
        <v>88</v>
      </c>
      <c r="B60" s="116"/>
      <c r="C60" s="95"/>
      <c r="D60" s="9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22"/>
      <c r="AC60" s="147">
        <f>SUM(B60:AB60)</f>
        <v>0</v>
      </c>
      <c r="AD60" s="85"/>
      <c r="AE60" s="91"/>
      <c r="AF60" s="56"/>
    </row>
    <row r="61" spans="1:32" x14ac:dyDescent="0.3">
      <c r="A61" s="126" t="s">
        <v>89</v>
      </c>
      <c r="B61" s="129">
        <f>SUM(B62:B71)</f>
        <v>4435.9921661453209</v>
      </c>
      <c r="C61" s="129">
        <f>SUM(C62:C71)</f>
        <v>240.5497212970528</v>
      </c>
      <c r="D61" s="129">
        <f>SUM(D62:D71)</f>
        <v>1188.3143250000001</v>
      </c>
      <c r="E61" s="14">
        <f>SUM(E62:E71)</f>
        <v>1312.20272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125"/>
      <c r="U61" s="29"/>
      <c r="V61" s="29"/>
      <c r="W61" s="29"/>
      <c r="X61" s="29"/>
      <c r="Y61" s="29"/>
      <c r="Z61" s="29"/>
      <c r="AA61" s="29"/>
      <c r="AB61" s="29"/>
      <c r="AC61" s="14">
        <f>SUM(AC62:AC71)</f>
        <v>7177.0589324423745</v>
      </c>
      <c r="AD61" s="85"/>
      <c r="AE61" s="91"/>
      <c r="AF61" s="129"/>
    </row>
    <row r="62" spans="1:32" x14ac:dyDescent="0.3">
      <c r="A62" s="104" t="s">
        <v>90</v>
      </c>
      <c r="B62" s="116">
        <v>2180.357631243734</v>
      </c>
      <c r="C62" s="95"/>
      <c r="D62" s="9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22"/>
      <c r="AC62" s="147">
        <f t="shared" ref="AC62:AC71" si="7">SUM(B62:AB62)</f>
        <v>2180.357631243734</v>
      </c>
      <c r="AD62" s="85"/>
      <c r="AE62" s="91"/>
      <c r="AF62" s="56"/>
    </row>
    <row r="63" spans="1:32" x14ac:dyDescent="0.3">
      <c r="A63" s="104" t="s">
        <v>91</v>
      </c>
      <c r="B63" s="116"/>
      <c r="C63" s="95"/>
      <c r="D63" s="95">
        <v>992.16000000000008</v>
      </c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22"/>
      <c r="AC63" s="147">
        <f t="shared" si="7"/>
        <v>992.16000000000008</v>
      </c>
      <c r="AD63" s="85"/>
      <c r="AE63" s="91"/>
      <c r="AF63" s="56"/>
    </row>
    <row r="64" spans="1:32" x14ac:dyDescent="0.3">
      <c r="A64" s="104" t="s">
        <v>92</v>
      </c>
      <c r="B64" s="116"/>
      <c r="C64" s="95"/>
      <c r="D64" s="9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22"/>
      <c r="AC64" s="147">
        <f t="shared" si="7"/>
        <v>0</v>
      </c>
      <c r="AD64" s="85"/>
      <c r="AE64" s="91"/>
      <c r="AF64" s="56"/>
    </row>
    <row r="65" spans="1:32" x14ac:dyDescent="0.3">
      <c r="A65" s="104" t="s">
        <v>93</v>
      </c>
      <c r="B65" s="116"/>
      <c r="C65" s="95"/>
      <c r="D65" s="95">
        <v>196.154325</v>
      </c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22"/>
      <c r="AC65" s="147">
        <f t="shared" si="7"/>
        <v>196.154325</v>
      </c>
      <c r="AD65" s="85"/>
      <c r="AE65" s="91"/>
      <c r="AF65" s="56"/>
    </row>
    <row r="66" spans="1:32" x14ac:dyDescent="0.3">
      <c r="A66" s="104" t="s">
        <v>94</v>
      </c>
      <c r="B66" s="116"/>
      <c r="C66" s="95"/>
      <c r="D66" s="9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22"/>
      <c r="AC66" s="147">
        <f t="shared" si="7"/>
        <v>0</v>
      </c>
      <c r="AD66" s="85"/>
      <c r="AE66" s="91"/>
      <c r="AF66" s="56"/>
    </row>
    <row r="67" spans="1:32" x14ac:dyDescent="0.3">
      <c r="A67" s="104" t="s">
        <v>95</v>
      </c>
      <c r="B67" s="116">
        <v>149.21034</v>
      </c>
      <c r="C67" s="95"/>
      <c r="D67" s="9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22"/>
      <c r="AC67" s="147">
        <f t="shared" si="7"/>
        <v>149.21034</v>
      </c>
      <c r="AD67" s="85"/>
      <c r="AE67" s="91"/>
      <c r="AF67" s="56"/>
    </row>
    <row r="68" spans="1:32" x14ac:dyDescent="0.3">
      <c r="A68" s="104" t="s">
        <v>96</v>
      </c>
      <c r="B68" s="116">
        <v>40.020000000000003</v>
      </c>
      <c r="C68" s="95"/>
      <c r="D68" s="9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22"/>
      <c r="AC68" s="147">
        <f t="shared" si="7"/>
        <v>40.020000000000003</v>
      </c>
      <c r="AD68" s="85"/>
      <c r="AE68" s="91"/>
      <c r="AF68" s="56"/>
    </row>
    <row r="69" spans="1:32" x14ac:dyDescent="0.3">
      <c r="A69" s="105" t="s">
        <v>97</v>
      </c>
      <c r="B69" s="116">
        <v>2066.4041949015873</v>
      </c>
      <c r="C69" s="95">
        <v>240.5497212970528</v>
      </c>
      <c r="D69" s="9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22"/>
      <c r="AC69" s="147">
        <f t="shared" si="7"/>
        <v>2306.9539161986399</v>
      </c>
      <c r="AD69" s="85"/>
      <c r="AE69" s="91"/>
      <c r="AF69" s="56"/>
    </row>
    <row r="70" spans="1:32" x14ac:dyDescent="0.3">
      <c r="A70" s="105" t="s">
        <v>98</v>
      </c>
      <c r="B70" s="123" t="s">
        <v>30</v>
      </c>
      <c r="C70" s="122"/>
      <c r="D70" s="122"/>
      <c r="E70" s="147">
        <v>1312.20272</v>
      </c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22"/>
      <c r="AC70" s="147">
        <f t="shared" si="7"/>
        <v>1312.20272</v>
      </c>
      <c r="AD70" s="85"/>
      <c r="AE70" s="91"/>
      <c r="AF70" s="56"/>
    </row>
    <row r="71" spans="1:32" x14ac:dyDescent="0.3">
      <c r="A71" s="105" t="s">
        <v>99</v>
      </c>
      <c r="B71" s="116"/>
      <c r="C71" s="95"/>
      <c r="D71" s="9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22"/>
      <c r="AC71" s="147">
        <f t="shared" si="7"/>
        <v>0</v>
      </c>
      <c r="AD71" s="85"/>
      <c r="AE71" s="91"/>
      <c r="AF71" s="56"/>
    </row>
    <row r="72" spans="1:32" x14ac:dyDescent="0.3">
      <c r="A72" s="96" t="s">
        <v>100</v>
      </c>
      <c r="B72" s="129">
        <f>SUM(B73:B79)</f>
        <v>15740.000954000001</v>
      </c>
      <c r="C72" s="129">
        <f>SUM(C73:C79)</f>
        <v>0</v>
      </c>
      <c r="D72" s="129">
        <f>SUM(D73:D79)</f>
        <v>0</v>
      </c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60">
        <f>SUM(U73:U79)</f>
        <v>357.23150735999991</v>
      </c>
      <c r="V72" s="60">
        <f>SUM(V73:V79)</f>
        <v>95.318983934999991</v>
      </c>
      <c r="W72" s="125"/>
      <c r="X72" s="125"/>
      <c r="Y72" s="125"/>
      <c r="Z72" s="125"/>
      <c r="AA72" s="125"/>
      <c r="AB72" s="125"/>
      <c r="AC72" s="14">
        <f>SUM(AC73:AC79)</f>
        <v>16192.551445295001</v>
      </c>
      <c r="AD72" s="85"/>
      <c r="AE72" s="91"/>
      <c r="AF72" s="129"/>
    </row>
    <row r="73" spans="1:32" x14ac:dyDescent="0.3">
      <c r="A73" s="104" t="s">
        <v>101</v>
      </c>
      <c r="B73" s="221">
        <v>15171.02902</v>
      </c>
      <c r="C73" s="95">
        <v>0</v>
      </c>
      <c r="D73" s="9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22"/>
      <c r="AC73" s="147">
        <f t="shared" ref="AC73:AC79" si="8">SUM(B73:AB73)</f>
        <v>15171.02902</v>
      </c>
      <c r="AD73" s="85"/>
      <c r="AE73" s="91"/>
      <c r="AF73" s="56"/>
    </row>
    <row r="74" spans="1:32" x14ac:dyDescent="0.3">
      <c r="A74" s="104" t="s">
        <v>102</v>
      </c>
      <c r="B74" s="116">
        <v>359.95929999999998</v>
      </c>
      <c r="C74" s="116"/>
      <c r="D74" s="116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22"/>
      <c r="AC74" s="147">
        <f t="shared" si="8"/>
        <v>359.95929999999998</v>
      </c>
      <c r="AD74" s="85"/>
      <c r="AE74" s="91"/>
      <c r="AF74" s="56"/>
    </row>
    <row r="75" spans="1:32" x14ac:dyDescent="0.3">
      <c r="A75" s="104" t="s">
        <v>103</v>
      </c>
      <c r="B75" s="116">
        <v>107.76214400000001</v>
      </c>
      <c r="C75" s="95"/>
      <c r="D75" s="122"/>
      <c r="E75" s="33"/>
      <c r="F75" s="21"/>
      <c r="G75" s="21"/>
      <c r="H75" s="21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60">
        <v>357.23150735999991</v>
      </c>
      <c r="V75" s="60">
        <v>95.318983934999991</v>
      </c>
      <c r="W75" s="60"/>
      <c r="X75" s="60"/>
      <c r="Y75" s="60"/>
      <c r="Z75" s="60"/>
      <c r="AA75" s="60"/>
      <c r="AB75" s="22"/>
      <c r="AC75" s="147">
        <f t="shared" si="8"/>
        <v>560.31263529499995</v>
      </c>
      <c r="AD75" s="85"/>
      <c r="AE75" s="91"/>
      <c r="AF75" s="56"/>
    </row>
    <row r="76" spans="1:32" x14ac:dyDescent="0.3">
      <c r="A76" s="104" t="s">
        <v>104</v>
      </c>
      <c r="B76" s="116"/>
      <c r="C76" s="122"/>
      <c r="D76" s="122"/>
      <c r="E76" s="33"/>
      <c r="F76" s="21"/>
      <c r="G76" s="21"/>
      <c r="H76" s="21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22"/>
      <c r="AC76" s="147">
        <f t="shared" si="8"/>
        <v>0</v>
      </c>
      <c r="AD76" s="85"/>
      <c r="AE76" s="91"/>
      <c r="AF76" s="56"/>
    </row>
    <row r="77" spans="1:32" x14ac:dyDescent="0.3">
      <c r="A77" s="104" t="s">
        <v>105</v>
      </c>
      <c r="B77" s="116">
        <v>101.25048999999999</v>
      </c>
      <c r="C77" s="122"/>
      <c r="D77" s="122"/>
      <c r="E77" s="33"/>
      <c r="F77" s="21"/>
      <c r="G77" s="21"/>
      <c r="H77" s="21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22"/>
      <c r="AC77" s="147">
        <f t="shared" si="8"/>
        <v>101.25048999999999</v>
      </c>
      <c r="AD77" s="85"/>
      <c r="AE77" s="91"/>
      <c r="AF77" s="56"/>
    </row>
    <row r="78" spans="1:32" x14ac:dyDescent="0.3">
      <c r="A78" s="104" t="s">
        <v>106</v>
      </c>
      <c r="B78" s="116"/>
      <c r="C78" s="122"/>
      <c r="D78" s="122"/>
      <c r="E78" s="33"/>
      <c r="F78" s="21"/>
      <c r="G78" s="21"/>
      <c r="H78" s="21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22"/>
      <c r="AC78" s="147">
        <f t="shared" si="8"/>
        <v>0</v>
      </c>
      <c r="AD78" s="85"/>
      <c r="AE78" s="91"/>
      <c r="AF78" s="56"/>
    </row>
    <row r="79" spans="1:32" x14ac:dyDescent="0.3">
      <c r="A79" s="104" t="s">
        <v>107</v>
      </c>
      <c r="B79" s="116"/>
      <c r="C79" s="95"/>
      <c r="D79" s="95"/>
      <c r="E79" s="33"/>
      <c r="F79" s="21"/>
      <c r="G79" s="21"/>
      <c r="H79" s="21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22"/>
      <c r="AC79" s="147">
        <f t="shared" si="8"/>
        <v>0</v>
      </c>
      <c r="AD79" s="85"/>
      <c r="AE79" s="91"/>
      <c r="AF79" s="56"/>
    </row>
    <row r="80" spans="1:32" ht="21.6" x14ac:dyDescent="0.3">
      <c r="A80" s="107" t="s">
        <v>108</v>
      </c>
      <c r="B80" s="70">
        <f>SUM(B81:B84)</f>
        <v>229.05051451333333</v>
      </c>
      <c r="C80" s="70">
        <f>SUM(C81:C84)</f>
        <v>0</v>
      </c>
      <c r="D80" s="70">
        <f>SUM(D81:D84)</f>
        <v>0</v>
      </c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4">
        <f>SUM(AC81:AC84)</f>
        <v>229.05051451333333</v>
      </c>
      <c r="AD80" s="85"/>
      <c r="AE80" s="91"/>
      <c r="AF80" s="70"/>
    </row>
    <row r="81" spans="1:32" x14ac:dyDescent="0.3">
      <c r="A81" s="104" t="s">
        <v>109</v>
      </c>
      <c r="B81" s="95">
        <v>173.43594556933334</v>
      </c>
      <c r="C81" s="121"/>
      <c r="D81" s="121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47">
        <f>SUM(B81:AB81)</f>
        <v>173.43594556933334</v>
      </c>
      <c r="AD81" s="85"/>
      <c r="AE81" s="91"/>
      <c r="AF81" s="56"/>
    </row>
    <row r="82" spans="1:32" x14ac:dyDescent="0.3">
      <c r="A82" s="104" t="s">
        <v>110</v>
      </c>
      <c r="B82" s="119">
        <v>55.614568943999998</v>
      </c>
      <c r="C82" s="54"/>
      <c r="D82" s="5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47">
        <f>SUM(B82:AB82)</f>
        <v>55.614568943999998</v>
      </c>
      <c r="AD82" s="85"/>
      <c r="AE82" s="91"/>
      <c r="AF82" s="56"/>
    </row>
    <row r="83" spans="1:32" x14ac:dyDescent="0.3">
      <c r="A83" s="104" t="s">
        <v>111</v>
      </c>
      <c r="B83" s="130"/>
      <c r="C83" s="121"/>
      <c r="D83" s="121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47">
        <f>SUM(B83:AB83)</f>
        <v>0</v>
      </c>
      <c r="AD83" s="85"/>
      <c r="AE83" s="91"/>
      <c r="AF83" s="56"/>
    </row>
    <row r="84" spans="1:32" x14ac:dyDescent="0.3">
      <c r="A84" s="104" t="s">
        <v>112</v>
      </c>
      <c r="B84" s="71"/>
      <c r="C84" s="54"/>
      <c r="D84" s="54"/>
      <c r="E84" s="125"/>
      <c r="F84" s="125"/>
      <c r="G84" s="125"/>
      <c r="H84" s="125"/>
      <c r="I84" s="125"/>
      <c r="J84" s="125"/>
      <c r="K84" s="125"/>
      <c r="L84" s="125"/>
      <c r="M84" s="168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47">
        <f>SUM(B84:AB84)</f>
        <v>0</v>
      </c>
      <c r="AD84" s="85"/>
      <c r="AE84" s="91"/>
      <c r="AF84" s="56"/>
    </row>
    <row r="85" spans="1:32" x14ac:dyDescent="0.3">
      <c r="A85" s="107" t="s">
        <v>113</v>
      </c>
      <c r="B85" s="54">
        <f>SUM(B86:B90)</f>
        <v>0</v>
      </c>
      <c r="C85" s="54">
        <f t="shared" ref="C85:M85" si="9">SUM(C86:C90)</f>
        <v>0</v>
      </c>
      <c r="D85" s="54">
        <f t="shared" si="9"/>
        <v>4.9883268750000008E-3</v>
      </c>
      <c r="E85" s="166">
        <f t="shared" si="9"/>
        <v>1.155525E-2</v>
      </c>
      <c r="F85" s="167">
        <f t="shared" si="9"/>
        <v>0</v>
      </c>
      <c r="G85" s="166">
        <f t="shared" si="9"/>
        <v>0</v>
      </c>
      <c r="H85" s="166">
        <f t="shared" si="9"/>
        <v>0</v>
      </c>
      <c r="I85" s="166">
        <f t="shared" si="9"/>
        <v>0</v>
      </c>
      <c r="J85" s="166">
        <f t="shared" si="9"/>
        <v>0</v>
      </c>
      <c r="K85" s="166">
        <f t="shared" si="9"/>
        <v>0</v>
      </c>
      <c r="L85" s="166">
        <f t="shared" si="9"/>
        <v>0</v>
      </c>
      <c r="M85" s="166">
        <f t="shared" si="9"/>
        <v>0</v>
      </c>
      <c r="N85" s="166">
        <f t="shared" ref="N85:AC85" si="10">SUM(N86:N90)</f>
        <v>0</v>
      </c>
      <c r="O85" s="166">
        <f t="shared" si="10"/>
        <v>0</v>
      </c>
      <c r="P85" s="166">
        <f t="shared" si="10"/>
        <v>0</v>
      </c>
      <c r="Q85" s="167">
        <f t="shared" si="10"/>
        <v>0</v>
      </c>
      <c r="R85" s="166">
        <f t="shared" si="10"/>
        <v>0</v>
      </c>
      <c r="S85" s="166">
        <f t="shared" si="10"/>
        <v>0</v>
      </c>
      <c r="T85" s="166">
        <f t="shared" si="10"/>
        <v>3.7852762500000005E-5</v>
      </c>
      <c r="U85" s="166">
        <f t="shared" si="10"/>
        <v>4.4483985000000004E-2</v>
      </c>
      <c r="V85" s="166">
        <f t="shared" si="10"/>
        <v>2.4825149999999997E-2</v>
      </c>
      <c r="W85" s="166">
        <f t="shared" si="10"/>
        <v>4.9762124999999996E-3</v>
      </c>
      <c r="X85" s="166">
        <f t="shared" si="10"/>
        <v>5.5912500000000005E-8</v>
      </c>
      <c r="Y85" s="166">
        <f t="shared" si="10"/>
        <v>1.7780175000000002E-3</v>
      </c>
      <c r="Z85" s="167">
        <f t="shared" si="10"/>
        <v>3.7275000000000001E-8</v>
      </c>
      <c r="AA85" s="166">
        <f t="shared" si="10"/>
        <v>4.500956250000001E-2</v>
      </c>
      <c r="AB85" s="164">
        <f t="shared" si="10"/>
        <v>2.18990625E-2</v>
      </c>
      <c r="AC85" s="14">
        <f t="shared" si="10"/>
        <v>0.15955351282500002</v>
      </c>
      <c r="AD85" s="85"/>
      <c r="AE85" s="91"/>
      <c r="AF85" s="54"/>
    </row>
    <row r="86" spans="1:32" x14ac:dyDescent="0.3">
      <c r="A86" s="104" t="s">
        <v>114</v>
      </c>
      <c r="B86" s="84"/>
      <c r="C86" s="131"/>
      <c r="D86" s="95">
        <v>4.9883268750000008E-3</v>
      </c>
      <c r="E86" s="147">
        <v>1.155525E-2</v>
      </c>
      <c r="F86" s="23"/>
      <c r="G86" s="23"/>
      <c r="H86" s="23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60">
        <v>3.7852762500000005E-5</v>
      </c>
      <c r="U86" s="60">
        <v>4.4483985000000004E-2</v>
      </c>
      <c r="V86" s="60">
        <v>2.4825149999999997E-2</v>
      </c>
      <c r="W86" s="60">
        <v>4.9762124999999996E-3</v>
      </c>
      <c r="X86" s="60">
        <v>5.5912500000000005E-8</v>
      </c>
      <c r="Y86" s="60">
        <v>1.7780175000000002E-3</v>
      </c>
      <c r="Z86" s="60">
        <v>3.7275000000000001E-8</v>
      </c>
      <c r="AA86" s="60">
        <v>4.500956250000001E-2</v>
      </c>
      <c r="AB86" s="60">
        <v>2.18990625E-2</v>
      </c>
      <c r="AC86" s="147">
        <f>SUM(B86:AB86)</f>
        <v>0.15955351282500002</v>
      </c>
      <c r="AD86" s="85"/>
      <c r="AE86" s="91"/>
      <c r="AF86" s="56"/>
    </row>
    <row r="87" spans="1:32" x14ac:dyDescent="0.3">
      <c r="A87" s="104" t="s">
        <v>115</v>
      </c>
      <c r="B87" s="130"/>
      <c r="C87" s="121"/>
      <c r="D87" s="95">
        <v>0</v>
      </c>
      <c r="E87" s="132"/>
      <c r="F87" s="23"/>
      <c r="G87" s="23"/>
      <c r="H87" s="23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60"/>
      <c r="U87" s="60">
        <v>0</v>
      </c>
      <c r="V87" s="60"/>
      <c r="W87" s="60"/>
      <c r="X87" s="60"/>
      <c r="Y87" s="60">
        <v>0</v>
      </c>
      <c r="Z87" s="60"/>
      <c r="AA87" s="60">
        <v>0</v>
      </c>
      <c r="AB87" s="60">
        <v>0</v>
      </c>
      <c r="AC87" s="147">
        <f>SUM(B87:AB87)</f>
        <v>0</v>
      </c>
      <c r="AD87" s="85"/>
      <c r="AE87" s="91"/>
      <c r="AF87" s="56"/>
    </row>
    <row r="88" spans="1:32" x14ac:dyDescent="0.3">
      <c r="A88" s="104" t="s">
        <v>116</v>
      </c>
      <c r="B88" s="130"/>
      <c r="C88" s="121"/>
      <c r="D88" s="121"/>
      <c r="E88" s="132"/>
      <c r="F88" s="23"/>
      <c r="G88" s="23"/>
      <c r="H88" s="23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3">
        <v>0</v>
      </c>
      <c r="V88" s="23">
        <v>0</v>
      </c>
      <c r="X88"/>
      <c r="Z88" s="73"/>
      <c r="AB88" s="23"/>
      <c r="AC88" s="147">
        <f>SUM(B88:AB88)</f>
        <v>0</v>
      </c>
      <c r="AD88" s="85"/>
      <c r="AE88" s="91"/>
      <c r="AF88" s="56"/>
    </row>
    <row r="89" spans="1:32" x14ac:dyDescent="0.3">
      <c r="A89" s="104" t="s">
        <v>117</v>
      </c>
      <c r="B89" s="130"/>
      <c r="C89" s="121"/>
      <c r="D89" s="121"/>
      <c r="E89" s="33"/>
      <c r="F89" s="21"/>
      <c r="G89" s="21"/>
      <c r="H89" s="21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21"/>
      <c r="V89" s="21"/>
      <c r="W89" s="21"/>
      <c r="X89" s="21"/>
      <c r="Y89" s="21"/>
      <c r="Z89" s="21"/>
      <c r="AA89" s="21"/>
      <c r="AB89" s="21"/>
      <c r="AC89" s="147">
        <f>SUM(B89:AB89)</f>
        <v>0</v>
      </c>
      <c r="AD89" s="85"/>
      <c r="AE89" s="91"/>
      <c r="AF89" s="56"/>
    </row>
    <row r="90" spans="1:32" x14ac:dyDescent="0.3">
      <c r="A90" s="104" t="s">
        <v>118</v>
      </c>
      <c r="B90" s="71"/>
      <c r="C90" s="54"/>
      <c r="D90" s="54"/>
      <c r="E90" s="132"/>
      <c r="F90" s="20"/>
      <c r="G90" s="20"/>
      <c r="H90" s="20"/>
      <c r="I90" s="20"/>
      <c r="J90" s="20"/>
      <c r="K90" s="20"/>
      <c r="L90" s="20"/>
      <c r="M90" s="165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47">
        <f>SUM(B90:AB90)</f>
        <v>0</v>
      </c>
      <c r="AD90" s="85"/>
      <c r="AE90" s="91"/>
      <c r="AF90" s="56"/>
    </row>
    <row r="91" spans="1:32" s="150" customFormat="1" ht="21.6" x14ac:dyDescent="0.3">
      <c r="A91" s="107" t="s">
        <v>119</v>
      </c>
      <c r="B91" s="54">
        <f>SUM(B92:B97)</f>
        <v>0</v>
      </c>
      <c r="C91" s="54">
        <f t="shared" ref="C91:M91" si="11">SUM(C92:C97)</f>
        <v>0</v>
      </c>
      <c r="D91" s="54">
        <f t="shared" si="11"/>
        <v>0</v>
      </c>
      <c r="E91" s="167">
        <f t="shared" si="11"/>
        <v>0</v>
      </c>
      <c r="F91" s="166">
        <f t="shared" si="11"/>
        <v>0</v>
      </c>
      <c r="G91" s="167">
        <f t="shared" si="11"/>
        <v>0</v>
      </c>
      <c r="H91" s="166">
        <f t="shared" si="11"/>
        <v>0</v>
      </c>
      <c r="I91" s="166">
        <f t="shared" si="11"/>
        <v>0</v>
      </c>
      <c r="J91" s="166">
        <f t="shared" si="11"/>
        <v>0</v>
      </c>
      <c r="K91" s="166">
        <f t="shared" si="11"/>
        <v>0</v>
      </c>
      <c r="L91" s="166">
        <f t="shared" si="11"/>
        <v>0</v>
      </c>
      <c r="M91" s="166">
        <f t="shared" si="11"/>
        <v>0</v>
      </c>
      <c r="N91" s="166">
        <f t="shared" ref="N91:AC91" si="12">SUM(N92:N97)</f>
        <v>0</v>
      </c>
      <c r="O91" s="166">
        <f t="shared" si="12"/>
        <v>0</v>
      </c>
      <c r="P91" s="166">
        <f t="shared" si="12"/>
        <v>0</v>
      </c>
      <c r="Q91" s="166">
        <f t="shared" si="12"/>
        <v>0</v>
      </c>
      <c r="R91" s="167">
        <f t="shared" si="12"/>
        <v>0</v>
      </c>
      <c r="S91" s="166">
        <f t="shared" si="12"/>
        <v>0</v>
      </c>
      <c r="T91" s="166">
        <f t="shared" si="12"/>
        <v>0</v>
      </c>
      <c r="U91" s="166">
        <f t="shared" si="12"/>
        <v>0</v>
      </c>
      <c r="V91" s="166">
        <f t="shared" si="12"/>
        <v>0</v>
      </c>
      <c r="W91" s="166">
        <f t="shared" si="12"/>
        <v>0</v>
      </c>
      <c r="X91" s="166">
        <f t="shared" si="12"/>
        <v>0</v>
      </c>
      <c r="Y91" s="167">
        <f t="shared" si="12"/>
        <v>0</v>
      </c>
      <c r="Z91" s="166">
        <f t="shared" si="12"/>
        <v>0</v>
      </c>
      <c r="AA91" s="166">
        <f t="shared" si="12"/>
        <v>0</v>
      </c>
      <c r="AB91" s="164">
        <f t="shared" si="12"/>
        <v>0</v>
      </c>
      <c r="AC91" s="14">
        <f t="shared" si="12"/>
        <v>0</v>
      </c>
      <c r="AD91" s="85"/>
      <c r="AE91" s="149"/>
      <c r="AF91" s="54"/>
    </row>
    <row r="92" spans="1:32" x14ac:dyDescent="0.3">
      <c r="A92" s="104" t="s">
        <v>120</v>
      </c>
      <c r="B92" s="84"/>
      <c r="C92" s="121"/>
      <c r="D92" s="121"/>
      <c r="E92" s="1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125"/>
      <c r="AC92" s="147">
        <f t="shared" ref="AC92:AC97" si="13">SUM(B92:AB92)</f>
        <v>0</v>
      </c>
      <c r="AD92" s="85"/>
      <c r="AE92" s="91"/>
      <c r="AF92" s="56"/>
    </row>
    <row r="93" spans="1:32" x14ac:dyDescent="0.3">
      <c r="A93" s="104" t="s">
        <v>121</v>
      </c>
      <c r="B93" s="71"/>
      <c r="C93" s="121"/>
      <c r="D93" s="121"/>
      <c r="E93" s="132"/>
      <c r="F93" s="20"/>
      <c r="G93" s="20"/>
      <c r="H93" s="20"/>
      <c r="I93" s="20"/>
      <c r="J93" s="20"/>
      <c r="K93" s="20"/>
      <c r="L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125"/>
      <c r="AC93" s="147">
        <f t="shared" si="13"/>
        <v>0</v>
      </c>
      <c r="AD93" s="85"/>
      <c r="AE93" s="91"/>
      <c r="AF93" s="56"/>
    </row>
    <row r="94" spans="1:32" x14ac:dyDescent="0.3">
      <c r="A94" s="104" t="s">
        <v>122</v>
      </c>
      <c r="B94" s="71"/>
      <c r="C94" s="121"/>
      <c r="D94" s="121"/>
      <c r="E94" s="132"/>
      <c r="F94" s="20"/>
      <c r="G94" s="20"/>
      <c r="H94" s="20"/>
      <c r="I94" s="20"/>
      <c r="J94" s="20"/>
      <c r="K94" s="20"/>
      <c r="L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125"/>
      <c r="AC94" s="147">
        <f t="shared" si="13"/>
        <v>0</v>
      </c>
      <c r="AD94" s="85"/>
      <c r="AE94" s="91"/>
      <c r="AF94" s="56"/>
    </row>
    <row r="95" spans="1:32" x14ac:dyDescent="0.3">
      <c r="A95" s="104" t="s">
        <v>123</v>
      </c>
      <c r="B95" s="130"/>
      <c r="C95" s="121"/>
      <c r="D95" s="121"/>
      <c r="E95" s="132"/>
      <c r="F95" s="20"/>
      <c r="G95" s="20"/>
      <c r="H95" s="20"/>
      <c r="I95" s="20"/>
      <c r="J95" s="20"/>
      <c r="K95" s="20"/>
      <c r="L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125"/>
      <c r="AC95" s="147">
        <f t="shared" si="13"/>
        <v>0</v>
      </c>
      <c r="AD95" s="85"/>
      <c r="AE95" s="91"/>
      <c r="AF95" s="56"/>
    </row>
    <row r="96" spans="1:32" x14ac:dyDescent="0.3">
      <c r="A96" s="104" t="s">
        <v>124</v>
      </c>
      <c r="B96" s="130"/>
      <c r="C96" s="121"/>
      <c r="D96" s="121"/>
      <c r="E96" s="132"/>
      <c r="F96" s="20"/>
      <c r="G96" s="20"/>
      <c r="H96" s="20"/>
      <c r="I96" s="20"/>
      <c r="J96" s="20"/>
      <c r="K96" s="20"/>
      <c r="L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125"/>
      <c r="AC96" s="147">
        <f t="shared" si="13"/>
        <v>0</v>
      </c>
      <c r="AD96" s="85"/>
      <c r="AE96" s="91"/>
      <c r="AF96" s="56"/>
    </row>
    <row r="97" spans="1:32" x14ac:dyDescent="0.3">
      <c r="A97" s="104" t="s">
        <v>125</v>
      </c>
      <c r="B97" s="71"/>
      <c r="C97" s="54"/>
      <c r="D97" s="54"/>
      <c r="E97" s="132"/>
      <c r="F97" s="23"/>
      <c r="G97" s="23"/>
      <c r="H97" s="23"/>
      <c r="I97" s="20"/>
      <c r="J97" s="20"/>
      <c r="K97" s="20"/>
      <c r="L97" s="20"/>
      <c r="N97" s="20"/>
      <c r="O97" s="20"/>
      <c r="P97" s="20"/>
      <c r="Q97" s="20"/>
      <c r="R97" s="20"/>
      <c r="S97" s="20"/>
      <c r="T97" s="20"/>
      <c r="U97" s="23"/>
      <c r="V97" s="23"/>
      <c r="W97" s="23"/>
      <c r="X97" s="23"/>
      <c r="Y97" s="23"/>
      <c r="Z97" s="23"/>
      <c r="AA97" s="23"/>
      <c r="AB97" s="21"/>
      <c r="AC97" s="147">
        <f t="shared" si="13"/>
        <v>0</v>
      </c>
      <c r="AD97" s="85"/>
      <c r="AE97" s="91"/>
      <c r="AF97" s="56"/>
    </row>
    <row r="98" spans="1:32" s="150" customFormat="1" x14ac:dyDescent="0.3">
      <c r="A98" s="107" t="s">
        <v>126</v>
      </c>
      <c r="B98" s="71">
        <f>SUM(B99:B102)</f>
        <v>0</v>
      </c>
      <c r="C98" s="71">
        <f t="shared" ref="C98:L98" si="14">SUM(C99:C102)</f>
        <v>0</v>
      </c>
      <c r="D98" s="71">
        <f t="shared" si="14"/>
        <v>0</v>
      </c>
      <c r="E98" s="179">
        <f t="shared" si="14"/>
        <v>0</v>
      </c>
      <c r="F98" s="166">
        <f t="shared" si="14"/>
        <v>0</v>
      </c>
      <c r="G98" s="183">
        <f t="shared" si="14"/>
        <v>0</v>
      </c>
      <c r="H98" s="166">
        <f t="shared" si="14"/>
        <v>0</v>
      </c>
      <c r="I98" s="166">
        <f t="shared" si="14"/>
        <v>0</v>
      </c>
      <c r="J98" s="166">
        <f t="shared" si="14"/>
        <v>0</v>
      </c>
      <c r="K98" s="166">
        <f t="shared" si="14"/>
        <v>0</v>
      </c>
      <c r="L98" s="166">
        <f t="shared" si="14"/>
        <v>0</v>
      </c>
      <c r="M98"/>
      <c r="N98" s="166">
        <f t="shared" ref="N98:AC98" si="15">SUM(N99:N102)</f>
        <v>0</v>
      </c>
      <c r="O98" s="166">
        <f t="shared" si="15"/>
        <v>0</v>
      </c>
      <c r="P98" s="166">
        <f t="shared" si="15"/>
        <v>0</v>
      </c>
      <c r="Q98" s="166">
        <f t="shared" si="15"/>
        <v>0</v>
      </c>
      <c r="R98" s="166">
        <f t="shared" si="15"/>
        <v>0</v>
      </c>
      <c r="S98" s="166">
        <f t="shared" si="15"/>
        <v>0</v>
      </c>
      <c r="T98" s="166">
        <f t="shared" si="15"/>
        <v>0</v>
      </c>
      <c r="U98" s="166">
        <f t="shared" si="15"/>
        <v>0</v>
      </c>
      <c r="V98" s="166">
        <f t="shared" si="15"/>
        <v>0</v>
      </c>
      <c r="W98" s="166">
        <f t="shared" si="15"/>
        <v>0</v>
      </c>
      <c r="X98" s="166">
        <f t="shared" si="15"/>
        <v>0</v>
      </c>
      <c r="Y98" s="166">
        <f t="shared" si="15"/>
        <v>0</v>
      </c>
      <c r="Z98" s="166">
        <f t="shared" si="15"/>
        <v>0</v>
      </c>
      <c r="AA98" s="166">
        <f t="shared" si="15"/>
        <v>0</v>
      </c>
      <c r="AB98" s="180">
        <f t="shared" si="15"/>
        <v>66.569803600000014</v>
      </c>
      <c r="AC98" s="14">
        <f t="shared" si="15"/>
        <v>66.569803600000014</v>
      </c>
      <c r="AD98" s="85"/>
      <c r="AE98" s="149"/>
      <c r="AF98" s="71"/>
    </row>
    <row r="99" spans="1:32" x14ac:dyDescent="0.3">
      <c r="A99" s="104" t="s">
        <v>127</v>
      </c>
      <c r="B99" s="133"/>
      <c r="C99" s="122"/>
      <c r="D99" s="122"/>
      <c r="E99" s="33"/>
      <c r="F99" s="21"/>
      <c r="G99" s="21"/>
      <c r="H99" s="21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23"/>
      <c r="V99" s="134"/>
      <c r="W99" s="134"/>
      <c r="X99" s="134"/>
      <c r="Y99" s="134"/>
      <c r="Z99" s="134"/>
      <c r="AA99" s="134"/>
      <c r="AB99" s="58">
        <v>66.569803600000014</v>
      </c>
      <c r="AC99" s="147">
        <f>SUM(B99:AB99)</f>
        <v>66.569803600000014</v>
      </c>
      <c r="AD99" s="85"/>
      <c r="AE99" s="91"/>
      <c r="AF99" s="56"/>
    </row>
    <row r="100" spans="1:32" x14ac:dyDescent="0.3">
      <c r="A100" s="104" t="s">
        <v>128</v>
      </c>
      <c r="B100" s="133"/>
      <c r="C100" s="122"/>
      <c r="D100" s="122"/>
      <c r="E100" s="33"/>
      <c r="F100" s="21"/>
      <c r="G100" s="21"/>
      <c r="H100" s="21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23"/>
      <c r="V100" s="23"/>
      <c r="W100" s="23"/>
      <c r="X100" s="23"/>
      <c r="Y100" s="23"/>
      <c r="Z100" s="23"/>
      <c r="AA100" s="23"/>
      <c r="AB100" s="23"/>
      <c r="AC100" s="147">
        <f>SUM(B100:AB100)</f>
        <v>0</v>
      </c>
      <c r="AD100" s="85"/>
      <c r="AE100" s="91"/>
      <c r="AF100" s="56"/>
    </row>
    <row r="101" spans="1:32" x14ac:dyDescent="0.3">
      <c r="A101" s="127" t="s">
        <v>129</v>
      </c>
      <c r="B101" s="122"/>
      <c r="C101" s="122"/>
      <c r="D101" s="95"/>
      <c r="E101" s="33"/>
      <c r="F101" s="21"/>
      <c r="G101" s="21"/>
      <c r="H101" s="21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21"/>
      <c r="V101" s="21"/>
      <c r="W101" s="21"/>
      <c r="X101" s="21"/>
      <c r="Y101" s="21"/>
      <c r="Z101" s="21"/>
      <c r="AA101" s="21"/>
      <c r="AB101" s="21"/>
      <c r="AC101" s="147">
        <f>SUM(B101:AB101)</f>
        <v>0</v>
      </c>
      <c r="AD101" s="85"/>
      <c r="AE101" s="91"/>
      <c r="AF101" s="56"/>
    </row>
    <row r="102" spans="1:32" x14ac:dyDescent="0.3">
      <c r="A102" s="104" t="s">
        <v>130</v>
      </c>
      <c r="B102" s="119"/>
      <c r="C102" s="95"/>
      <c r="D102" s="122"/>
      <c r="E102" s="132"/>
      <c r="F102" s="23"/>
      <c r="G102" s="23"/>
      <c r="H102" s="23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1"/>
      <c r="V102" s="21"/>
      <c r="W102" s="21"/>
      <c r="X102" s="21"/>
      <c r="Y102" s="21"/>
      <c r="Z102" s="21"/>
      <c r="AA102" s="21"/>
      <c r="AB102" s="21"/>
      <c r="AC102" s="147">
        <f>SUM(B102:AB102)</f>
        <v>0</v>
      </c>
      <c r="AD102" s="85"/>
      <c r="AE102" s="91"/>
      <c r="AF102" s="56"/>
    </row>
    <row r="103" spans="1:32" x14ac:dyDescent="0.3">
      <c r="A103" s="107" t="s">
        <v>131</v>
      </c>
      <c r="B103" s="71">
        <f>SUM(B104:B106)</f>
        <v>77.642707897301122</v>
      </c>
      <c r="C103" s="71">
        <f>SUM(C104:C106)</f>
        <v>0</v>
      </c>
      <c r="D103" s="71">
        <f>SUM(D104:D106)</f>
        <v>0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14">
        <f>SUM(AC104:AC106)</f>
        <v>77.642707897301122</v>
      </c>
      <c r="AD103" s="85"/>
      <c r="AE103" s="91"/>
      <c r="AF103" s="71"/>
    </row>
    <row r="104" spans="1:32" x14ac:dyDescent="0.3">
      <c r="A104" s="104" t="s">
        <v>132</v>
      </c>
      <c r="B104" s="95">
        <v>77.642707897301122</v>
      </c>
      <c r="C104" s="54"/>
      <c r="D104" s="121"/>
      <c r="E104" s="33"/>
      <c r="F104" s="21"/>
      <c r="G104" s="21"/>
      <c r="H104" s="21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21"/>
      <c r="V104" s="21"/>
      <c r="W104" s="21"/>
      <c r="X104" s="21"/>
      <c r="Y104" s="21"/>
      <c r="Z104" s="21"/>
      <c r="AA104" s="21"/>
      <c r="AB104" s="21"/>
      <c r="AC104" s="147">
        <f t="shared" ref="AC104:AC130" si="16">SUM(B104:AB104)</f>
        <v>77.642707897301122</v>
      </c>
      <c r="AD104" s="85"/>
      <c r="AE104" s="91"/>
      <c r="AF104" s="56"/>
    </row>
    <row r="105" spans="1:32" x14ac:dyDescent="0.3">
      <c r="A105" s="104" t="s">
        <v>133</v>
      </c>
      <c r="B105" s="54"/>
      <c r="C105" s="54"/>
      <c r="D105" s="121"/>
      <c r="E105" s="33"/>
      <c r="F105" s="21"/>
      <c r="G105" s="21"/>
      <c r="H105" s="21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21"/>
      <c r="V105" s="21"/>
      <c r="W105" s="21"/>
      <c r="X105" s="21"/>
      <c r="Y105" s="21"/>
      <c r="Z105" s="21"/>
      <c r="AA105" s="21"/>
      <c r="AB105" s="21"/>
      <c r="AC105" s="147">
        <f t="shared" si="16"/>
        <v>0</v>
      </c>
      <c r="AD105" s="85"/>
      <c r="AE105" s="91"/>
      <c r="AF105" s="56"/>
    </row>
    <row r="106" spans="1:32" ht="15" thickBot="1" x14ac:dyDescent="0.35">
      <c r="A106" s="104" t="s">
        <v>134</v>
      </c>
      <c r="B106" s="118"/>
      <c r="C106" s="118"/>
      <c r="D106" s="11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8"/>
      <c r="AC106" s="147">
        <f t="shared" si="16"/>
        <v>0</v>
      </c>
      <c r="AD106" s="85"/>
      <c r="AE106" s="91"/>
      <c r="AF106" s="64"/>
    </row>
    <row r="107" spans="1:32" x14ac:dyDescent="0.3">
      <c r="A107" s="108" t="s">
        <v>135</v>
      </c>
      <c r="B107" s="69">
        <f>B108+B130+B149+B161</f>
        <v>-7674.0515239297365</v>
      </c>
      <c r="C107" s="69">
        <f>C108+C130+C149+C161</f>
        <v>89466.04857755285</v>
      </c>
      <c r="D107" s="69">
        <f>D108+D130+D149+D161</f>
        <v>21436.378568525492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85"/>
      <c r="AC107" s="143">
        <f t="shared" si="16"/>
        <v>103228.3756221486</v>
      </c>
      <c r="AD107" s="192"/>
      <c r="AE107" s="91"/>
      <c r="AF107" s="69">
        <f>AF108+AF130+AF161+AF149</f>
        <v>11.533777331479465</v>
      </c>
    </row>
    <row r="108" spans="1:32" x14ac:dyDescent="0.3">
      <c r="A108" s="126" t="s">
        <v>136</v>
      </c>
      <c r="B108" s="135"/>
      <c r="C108" s="167">
        <f>C109+C119</f>
        <v>86849.690964629874</v>
      </c>
      <c r="D108" s="167">
        <f>D109+D119</f>
        <v>5226.2083781365391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86"/>
      <c r="AC108" s="129">
        <f t="shared" si="16"/>
        <v>92075.89934276641</v>
      </c>
      <c r="AD108" s="85"/>
      <c r="AE108" s="91"/>
      <c r="AF108" s="83"/>
    </row>
    <row r="109" spans="1:32" x14ac:dyDescent="0.3">
      <c r="A109" s="127" t="s">
        <v>137</v>
      </c>
      <c r="B109" s="122"/>
      <c r="C109" s="167">
        <f>SUM(C110:C118)</f>
        <v>71636.08680946847</v>
      </c>
      <c r="D109" s="139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187"/>
      <c r="AC109" s="129">
        <f t="shared" si="16"/>
        <v>71636.08680946847</v>
      </c>
      <c r="AD109" s="85"/>
      <c r="AE109" s="91"/>
      <c r="AF109" s="54"/>
    </row>
    <row r="110" spans="1:32" x14ac:dyDescent="0.3">
      <c r="A110" s="128" t="s">
        <v>138</v>
      </c>
      <c r="B110" s="122"/>
      <c r="C110" s="206">
        <v>67641.68294719659</v>
      </c>
      <c r="D110" s="123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22"/>
      <c r="AC110" s="147">
        <f t="shared" si="16"/>
        <v>67641.68294719659</v>
      </c>
      <c r="AD110" s="85"/>
      <c r="AE110" s="91"/>
      <c r="AF110" s="56"/>
    </row>
    <row r="111" spans="1:32" x14ac:dyDescent="0.3">
      <c r="A111" s="128" t="s">
        <v>140</v>
      </c>
      <c r="B111" s="123"/>
      <c r="C111" s="206"/>
      <c r="D111" s="123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22"/>
      <c r="AC111" s="147">
        <f t="shared" si="16"/>
        <v>0</v>
      </c>
      <c r="AD111" s="85"/>
      <c r="AE111" s="91"/>
      <c r="AF111" s="56"/>
    </row>
    <row r="112" spans="1:32" x14ac:dyDescent="0.3">
      <c r="A112" s="105" t="s">
        <v>139</v>
      </c>
      <c r="B112" s="123"/>
      <c r="C112" s="206">
        <v>908.05</v>
      </c>
      <c r="D112" s="123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22"/>
      <c r="AC112" s="147">
        <f t="shared" si="16"/>
        <v>908.05</v>
      </c>
      <c r="AD112" s="85"/>
      <c r="AE112" s="91"/>
      <c r="AF112" s="56"/>
    </row>
    <row r="113" spans="1:32" x14ac:dyDescent="0.3">
      <c r="A113" s="128" t="s">
        <v>141</v>
      </c>
      <c r="B113" s="123"/>
      <c r="C113" s="206">
        <v>1176.1300000000001</v>
      </c>
      <c r="D113" s="123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22"/>
      <c r="AC113" s="147">
        <f t="shared" si="16"/>
        <v>1176.1300000000001</v>
      </c>
      <c r="AD113" s="85"/>
      <c r="AE113" s="91"/>
      <c r="AF113" s="56"/>
    </row>
    <row r="114" spans="1:32" x14ac:dyDescent="0.3">
      <c r="A114" s="128" t="s">
        <v>142</v>
      </c>
      <c r="B114" s="123"/>
      <c r="C114" s="85"/>
      <c r="D114" s="123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22"/>
      <c r="AC114" s="147">
        <f t="shared" si="16"/>
        <v>0</v>
      </c>
      <c r="AD114" s="85"/>
      <c r="AE114" s="91"/>
      <c r="AF114" s="56"/>
    </row>
    <row r="115" spans="1:32" x14ac:dyDescent="0.3">
      <c r="A115" s="128" t="s">
        <v>143</v>
      </c>
      <c r="B115" s="123"/>
      <c r="C115" s="206">
        <v>1116.350424</v>
      </c>
      <c r="D115" s="122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22"/>
      <c r="AC115" s="147">
        <f t="shared" si="16"/>
        <v>1116.350424</v>
      </c>
      <c r="AD115" s="85"/>
      <c r="AE115" s="91"/>
      <c r="AF115" s="56"/>
    </row>
    <row r="116" spans="1:32" x14ac:dyDescent="0.3">
      <c r="A116" s="128" t="s">
        <v>144</v>
      </c>
      <c r="B116" s="136"/>
      <c r="C116" s="210">
        <v>457.59699999999998</v>
      </c>
      <c r="D116" s="14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7"/>
      <c r="AC116" s="147">
        <f t="shared" si="16"/>
        <v>457.59699999999998</v>
      </c>
      <c r="AD116" s="85"/>
      <c r="AE116" s="91"/>
      <c r="AF116" s="56"/>
    </row>
    <row r="117" spans="1:32" x14ac:dyDescent="0.3">
      <c r="A117" s="128" t="s">
        <v>145</v>
      </c>
      <c r="B117" s="137"/>
      <c r="C117" s="206">
        <v>336.27643827188047</v>
      </c>
      <c r="D117" s="141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147">
        <f t="shared" si="16"/>
        <v>336.27643827188047</v>
      </c>
      <c r="AD117" s="85"/>
      <c r="AE117" s="91"/>
      <c r="AF117" s="56"/>
    </row>
    <row r="118" spans="1:32" x14ac:dyDescent="0.3">
      <c r="A118" s="128" t="s">
        <v>146</v>
      </c>
      <c r="B118" s="123"/>
      <c r="C118" s="206"/>
      <c r="D118" s="123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22"/>
      <c r="AC118" s="147">
        <f t="shared" si="16"/>
        <v>0</v>
      </c>
      <c r="AD118" s="85"/>
      <c r="AE118" s="91"/>
      <c r="AF118" s="56"/>
    </row>
    <row r="119" spans="1:32" x14ac:dyDescent="0.3">
      <c r="A119" s="127" t="s">
        <v>147</v>
      </c>
      <c r="B119" s="138"/>
      <c r="C119" s="211">
        <f>SUM(C120:C129)</f>
        <v>15213.604155161407</v>
      </c>
      <c r="D119" s="211">
        <f>SUM(D120:D129)</f>
        <v>5226.2083781365391</v>
      </c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22"/>
      <c r="AC119" s="14">
        <f t="shared" si="16"/>
        <v>20439.812533297947</v>
      </c>
      <c r="AD119" s="85"/>
      <c r="AE119" s="91"/>
      <c r="AF119" s="70"/>
    </row>
    <row r="120" spans="1:32" x14ac:dyDescent="0.3">
      <c r="A120" s="128" t="s">
        <v>148</v>
      </c>
      <c r="B120" s="123"/>
      <c r="C120" s="206">
        <v>8827.034630519287</v>
      </c>
      <c r="D120" s="206">
        <v>4586.2602103347299</v>
      </c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22"/>
      <c r="AC120" s="147">
        <f t="shared" si="16"/>
        <v>13413.294840854018</v>
      </c>
      <c r="AD120" s="85"/>
      <c r="AE120" s="91"/>
      <c r="AF120" s="56"/>
    </row>
    <row r="121" spans="1:32" x14ac:dyDescent="0.3">
      <c r="A121" s="128" t="s">
        <v>149</v>
      </c>
      <c r="B121" s="123"/>
      <c r="C121" s="206"/>
      <c r="D121" s="206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22"/>
      <c r="AC121" s="147">
        <f t="shared" si="16"/>
        <v>0</v>
      </c>
      <c r="AD121" s="85"/>
      <c r="AE121" s="91"/>
      <c r="AF121" s="56"/>
    </row>
    <row r="122" spans="1:32" x14ac:dyDescent="0.3">
      <c r="A122" s="105" t="s">
        <v>150</v>
      </c>
      <c r="B122" s="123"/>
      <c r="C122" s="206">
        <v>10.7</v>
      </c>
      <c r="D122" s="206">
        <v>23.4</v>
      </c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22"/>
      <c r="AC122" s="147">
        <f t="shared" si="16"/>
        <v>34.099999999999994</v>
      </c>
      <c r="AD122" s="85"/>
      <c r="AE122" s="91"/>
      <c r="AF122" s="56"/>
    </row>
    <row r="123" spans="1:32" x14ac:dyDescent="0.3">
      <c r="A123" s="128" t="s">
        <v>151</v>
      </c>
      <c r="B123" s="123"/>
      <c r="C123" s="206">
        <v>13.49</v>
      </c>
      <c r="D123" s="206">
        <v>21.82</v>
      </c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22"/>
      <c r="AC123" s="147">
        <f t="shared" si="16"/>
        <v>35.31</v>
      </c>
      <c r="AD123" s="85"/>
      <c r="AE123" s="91"/>
      <c r="AF123" s="56"/>
    </row>
    <row r="124" spans="1:32" x14ac:dyDescent="0.3">
      <c r="A124" s="128" t="s">
        <v>152</v>
      </c>
      <c r="B124" s="123"/>
      <c r="C124" s="206"/>
      <c r="D124" s="206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22"/>
      <c r="AC124" s="147">
        <f t="shared" si="16"/>
        <v>0</v>
      </c>
      <c r="AD124" s="85"/>
      <c r="AE124" s="91"/>
      <c r="AF124" s="56"/>
    </row>
    <row r="125" spans="1:32" x14ac:dyDescent="0.3">
      <c r="A125" s="128" t="s">
        <v>153</v>
      </c>
      <c r="B125" s="123"/>
      <c r="C125" s="206">
        <v>107.41915212000001</v>
      </c>
      <c r="D125" s="206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22"/>
      <c r="AC125" s="147">
        <f t="shared" si="16"/>
        <v>107.41915212000001</v>
      </c>
      <c r="AD125" s="85"/>
      <c r="AE125" s="91"/>
      <c r="AF125" s="56"/>
    </row>
    <row r="126" spans="1:32" x14ac:dyDescent="0.3">
      <c r="A126" s="128" t="s">
        <v>154</v>
      </c>
      <c r="B126" s="123"/>
      <c r="C126" s="210">
        <v>44.193517199999988</v>
      </c>
      <c r="D126" s="210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22"/>
      <c r="AC126" s="147">
        <f t="shared" si="16"/>
        <v>44.193517199999988</v>
      </c>
      <c r="AD126" s="85"/>
      <c r="AE126" s="91"/>
      <c r="AF126" s="56"/>
    </row>
    <row r="127" spans="1:32" x14ac:dyDescent="0.3">
      <c r="A127" s="128" t="s">
        <v>155</v>
      </c>
      <c r="B127" s="123"/>
      <c r="C127" s="206">
        <v>5108.3520944525308</v>
      </c>
      <c r="D127" s="206">
        <v>378.77852759884229</v>
      </c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22"/>
      <c r="AC127" s="147">
        <f t="shared" si="16"/>
        <v>5487.1306220513734</v>
      </c>
      <c r="AD127" s="85"/>
      <c r="AE127" s="91"/>
      <c r="AF127" s="56"/>
    </row>
    <row r="128" spans="1:32" x14ac:dyDescent="0.3">
      <c r="A128" s="128" t="s">
        <v>156</v>
      </c>
      <c r="B128" s="136"/>
      <c r="C128" s="115">
        <v>1102.4147608695891</v>
      </c>
      <c r="D128" s="115">
        <v>215.94964020296683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7"/>
      <c r="AC128" s="147">
        <f t="shared" si="16"/>
        <v>1318.3644010725559</v>
      </c>
      <c r="AD128" s="85"/>
      <c r="AE128" s="91"/>
      <c r="AF128" s="56"/>
    </row>
    <row r="129" spans="1:32" x14ac:dyDescent="0.3">
      <c r="A129" s="128" t="s">
        <v>157</v>
      </c>
      <c r="B129" s="123"/>
      <c r="C129" s="95"/>
      <c r="D129" s="9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22"/>
      <c r="AC129" s="147">
        <f t="shared" si="16"/>
        <v>0</v>
      </c>
      <c r="AD129" s="85"/>
      <c r="AE129" s="91"/>
      <c r="AF129" s="56"/>
    </row>
    <row r="130" spans="1:32" x14ac:dyDescent="0.3">
      <c r="A130" s="126" t="s">
        <v>158</v>
      </c>
      <c r="B130" s="198">
        <f>B131+B134+B137+B140+B143+B146</f>
        <v>0</v>
      </c>
      <c r="C130" s="198">
        <f>C131+C134+C137+C140+C143+C146</f>
        <v>0</v>
      </c>
      <c r="D130" s="198">
        <f>D131+D134+D137+D140+D143+D146</f>
        <v>0</v>
      </c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88"/>
      <c r="AC130" s="129">
        <f t="shared" si="16"/>
        <v>0</v>
      </c>
      <c r="AD130" s="85"/>
      <c r="AE130" s="91"/>
      <c r="AF130" s="54"/>
    </row>
    <row r="131" spans="1:32" x14ac:dyDescent="0.3">
      <c r="A131" s="127" t="s">
        <v>159</v>
      </c>
      <c r="B131" s="193">
        <f>B132+B133</f>
        <v>0</v>
      </c>
      <c r="C131" s="193">
        <f>C132+C133</f>
        <v>0</v>
      </c>
      <c r="D131" s="193">
        <f>D132+D133</f>
        <v>0</v>
      </c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88"/>
      <c r="AC131" s="193">
        <f>AC132+AC133</f>
        <v>0</v>
      </c>
      <c r="AD131" s="85"/>
      <c r="AE131" s="91"/>
      <c r="AF131" s="54"/>
    </row>
    <row r="132" spans="1:32" x14ac:dyDescent="0.3">
      <c r="A132" s="128" t="s">
        <v>160</v>
      </c>
      <c r="B132" s="193"/>
      <c r="C132" s="193"/>
      <c r="D132" s="193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189"/>
      <c r="AC132" s="114">
        <f t="shared" ref="AC132:AC148" si="17">SUM(B132:AB132)</f>
        <v>0</v>
      </c>
      <c r="AD132" s="85"/>
      <c r="AE132" s="91"/>
      <c r="AF132" s="56"/>
    </row>
    <row r="133" spans="1:32" x14ac:dyDescent="0.3">
      <c r="A133" s="128" t="s">
        <v>161</v>
      </c>
      <c r="B133" s="193"/>
      <c r="C133" s="193"/>
      <c r="D133" s="193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189"/>
      <c r="AC133" s="114">
        <f t="shared" si="17"/>
        <v>0</v>
      </c>
      <c r="AD133" s="85"/>
      <c r="AE133" s="91"/>
      <c r="AF133" s="56"/>
    </row>
    <row r="134" spans="1:32" x14ac:dyDescent="0.3">
      <c r="A134" s="127" t="s">
        <v>162</v>
      </c>
      <c r="B134" s="193">
        <f>B135+B136</f>
        <v>0</v>
      </c>
      <c r="C134" s="193">
        <f>C135+C136</f>
        <v>0</v>
      </c>
      <c r="D134" s="193">
        <f>D135+D136</f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189"/>
      <c r="AC134" s="193">
        <f>AC135+AC136</f>
        <v>0</v>
      </c>
      <c r="AD134" s="85"/>
      <c r="AE134" s="91"/>
      <c r="AF134" s="54"/>
    </row>
    <row r="135" spans="1:32" x14ac:dyDescent="0.3">
      <c r="A135" s="128" t="s">
        <v>163</v>
      </c>
      <c r="B135" s="193"/>
      <c r="C135" s="193"/>
      <c r="D135" s="193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6"/>
      <c r="AC135" s="114">
        <f t="shared" si="17"/>
        <v>0</v>
      </c>
      <c r="AD135" s="85"/>
      <c r="AE135" s="91"/>
      <c r="AF135" s="56"/>
    </row>
    <row r="136" spans="1:32" x14ac:dyDescent="0.3">
      <c r="A136" s="128" t="s">
        <v>164</v>
      </c>
      <c r="B136" s="193"/>
      <c r="C136" s="193"/>
      <c r="D136" s="193"/>
      <c r="E136" s="29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88"/>
      <c r="AC136" s="114">
        <f t="shared" si="17"/>
        <v>0</v>
      </c>
      <c r="AD136" s="85"/>
      <c r="AE136" s="91"/>
      <c r="AF136" s="56"/>
    </row>
    <row r="137" spans="1:32" x14ac:dyDescent="0.3">
      <c r="A137" s="127" t="s">
        <v>165</v>
      </c>
      <c r="B137" s="193">
        <f>B138+B139</f>
        <v>0</v>
      </c>
      <c r="C137" s="193">
        <f>C138+C139</f>
        <v>0</v>
      </c>
      <c r="D137" s="193">
        <f>D138+D139</f>
        <v>0</v>
      </c>
      <c r="E137" s="29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88"/>
      <c r="AC137" s="193">
        <f>AC138+AC139</f>
        <v>0</v>
      </c>
      <c r="AD137" s="85"/>
      <c r="AE137" s="91"/>
      <c r="AF137" s="54"/>
    </row>
    <row r="138" spans="1:32" x14ac:dyDescent="0.3">
      <c r="A138" s="128" t="s">
        <v>166</v>
      </c>
      <c r="B138" s="193"/>
      <c r="C138" s="193"/>
      <c r="D138" s="193"/>
      <c r="E138" s="29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88"/>
      <c r="AC138" s="114">
        <f t="shared" si="17"/>
        <v>0</v>
      </c>
      <c r="AD138" s="85"/>
      <c r="AE138" s="91"/>
      <c r="AF138" s="56"/>
    </row>
    <row r="139" spans="1:32" x14ac:dyDescent="0.3">
      <c r="A139" s="128" t="s">
        <v>167</v>
      </c>
      <c r="B139" s="193"/>
      <c r="C139" s="193"/>
      <c r="D139" s="193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189"/>
      <c r="AC139" s="114">
        <f t="shared" si="17"/>
        <v>0</v>
      </c>
      <c r="AD139" s="85"/>
      <c r="AE139" s="91"/>
      <c r="AF139" s="56"/>
    </row>
    <row r="140" spans="1:32" x14ac:dyDescent="0.3">
      <c r="A140" s="127" t="s">
        <v>168</v>
      </c>
      <c r="B140" s="193">
        <f>B141+B142</f>
        <v>0</v>
      </c>
      <c r="C140" s="193">
        <f>C141+C142</f>
        <v>0</v>
      </c>
      <c r="D140" s="193">
        <f>D141+D142</f>
        <v>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6"/>
      <c r="AC140" s="193">
        <f>AC141+AC142</f>
        <v>0</v>
      </c>
      <c r="AD140" s="85"/>
      <c r="AE140" s="91"/>
      <c r="AF140" s="54"/>
    </row>
    <row r="141" spans="1:32" x14ac:dyDescent="0.3">
      <c r="A141" s="128" t="s">
        <v>169</v>
      </c>
      <c r="B141" s="194"/>
      <c r="C141" s="194"/>
      <c r="D141" s="19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88"/>
      <c r="AC141" s="114">
        <f t="shared" si="17"/>
        <v>0</v>
      </c>
      <c r="AD141" s="85"/>
      <c r="AE141" s="91"/>
      <c r="AF141" s="56"/>
    </row>
    <row r="142" spans="1:32" x14ac:dyDescent="0.3">
      <c r="A142" s="128" t="s">
        <v>170</v>
      </c>
      <c r="B142" s="195"/>
      <c r="C142" s="195"/>
      <c r="D142" s="19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88"/>
      <c r="AC142" s="114">
        <f t="shared" si="17"/>
        <v>0</v>
      </c>
      <c r="AD142" s="85"/>
      <c r="AE142" s="91"/>
      <c r="AF142" s="56"/>
    </row>
    <row r="143" spans="1:32" x14ac:dyDescent="0.3">
      <c r="A143" s="127" t="s">
        <v>171</v>
      </c>
      <c r="B143" s="193">
        <f>B144+B145</f>
        <v>0</v>
      </c>
      <c r="C143" s="193">
        <f>C144+C145</f>
        <v>0</v>
      </c>
      <c r="D143" s="193">
        <f>D144+D145</f>
        <v>0</v>
      </c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88"/>
      <c r="AC143" s="193">
        <f>AC144+AC145</f>
        <v>0</v>
      </c>
      <c r="AD143" s="85"/>
      <c r="AE143" s="91"/>
      <c r="AF143" s="54"/>
    </row>
    <row r="144" spans="1:32" x14ac:dyDescent="0.3">
      <c r="A144" s="128" t="s">
        <v>172</v>
      </c>
      <c r="B144" s="194"/>
      <c r="C144" s="194"/>
      <c r="D144" s="194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88"/>
      <c r="AC144" s="114">
        <f t="shared" si="17"/>
        <v>0</v>
      </c>
      <c r="AD144" s="85"/>
      <c r="AE144" s="91"/>
      <c r="AF144" s="56"/>
    </row>
    <row r="145" spans="1:32" x14ac:dyDescent="0.3">
      <c r="A145" s="128" t="s">
        <v>173</v>
      </c>
      <c r="B145" s="195"/>
      <c r="C145" s="195"/>
      <c r="D145" s="19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88"/>
      <c r="AC145" s="114">
        <f t="shared" si="17"/>
        <v>0</v>
      </c>
      <c r="AD145" s="85"/>
      <c r="AE145" s="91"/>
      <c r="AF145" s="56"/>
    </row>
    <row r="146" spans="1:32" x14ac:dyDescent="0.3">
      <c r="A146" s="127" t="s">
        <v>174</v>
      </c>
      <c r="B146" s="193">
        <f>B147+B148</f>
        <v>0</v>
      </c>
      <c r="C146" s="193">
        <f>C147+C148</f>
        <v>0</v>
      </c>
      <c r="D146" s="193">
        <f>D147+D148</f>
        <v>0</v>
      </c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88"/>
      <c r="AC146" s="193">
        <f>AC147+AC148</f>
        <v>0</v>
      </c>
      <c r="AD146" s="85"/>
      <c r="AE146" s="91"/>
      <c r="AF146" s="54"/>
    </row>
    <row r="147" spans="1:32" x14ac:dyDescent="0.3">
      <c r="A147" s="128" t="s">
        <v>175</v>
      </c>
      <c r="B147" s="194"/>
      <c r="C147" s="194"/>
      <c r="D147" s="194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88"/>
      <c r="AC147" s="114">
        <f t="shared" si="17"/>
        <v>0</v>
      </c>
      <c r="AD147" s="85"/>
      <c r="AE147" s="91"/>
      <c r="AF147" s="56"/>
    </row>
    <row r="148" spans="1:32" x14ac:dyDescent="0.3">
      <c r="A148" s="128" t="s">
        <v>176</v>
      </c>
      <c r="B148" s="195"/>
      <c r="C148" s="195"/>
      <c r="D148" s="19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88"/>
      <c r="AC148" s="114">
        <f t="shared" si="17"/>
        <v>0</v>
      </c>
      <c r="AD148" s="85"/>
      <c r="AE148" s="91"/>
      <c r="AF148" s="56"/>
    </row>
    <row r="149" spans="1:32" ht="27" customHeight="1" x14ac:dyDescent="0.3">
      <c r="A149" s="126" t="s">
        <v>177</v>
      </c>
      <c r="B149" s="198">
        <f>B150+B155+B156</f>
        <v>990.54500000000007</v>
      </c>
      <c r="C149" s="199">
        <f>C150+C160</f>
        <v>2616.3576129229818</v>
      </c>
      <c r="D149" s="200">
        <f>D150+D157+D158+D159+D160</f>
        <v>16210.170190388953</v>
      </c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88"/>
      <c r="AC149" s="129">
        <f t="shared" ref="AC149:AC160" si="18">SUM(B149:AB149)</f>
        <v>19817.072803311934</v>
      </c>
      <c r="AD149" s="85"/>
      <c r="AE149" s="91"/>
      <c r="AF149" s="54">
        <f>AF150+AF155+AF156+AF157+AF158+AF159+AF160</f>
        <v>11.533777331479465</v>
      </c>
    </row>
    <row r="150" spans="1:32" x14ac:dyDescent="0.3">
      <c r="A150" s="127" t="s">
        <v>178</v>
      </c>
      <c r="B150" s="116">
        <f>SUM(B151:B154)</f>
        <v>0</v>
      </c>
      <c r="C150" s="116">
        <f>SUM(C151:C154)</f>
        <v>2339.5576129229817</v>
      </c>
      <c r="D150" s="116">
        <f>SUM(D151:D154)</f>
        <v>935.6769648145912</v>
      </c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88"/>
      <c r="AC150" s="114">
        <f t="shared" si="18"/>
        <v>3275.2345777375731</v>
      </c>
      <c r="AD150" s="85"/>
      <c r="AE150" s="91"/>
      <c r="AF150" s="119">
        <f>SUM(AF151:AF153)</f>
        <v>11.533777331479465</v>
      </c>
    </row>
    <row r="151" spans="1:32" ht="21.6" x14ac:dyDescent="0.3">
      <c r="A151" s="128" t="s">
        <v>179</v>
      </c>
      <c r="B151" s="116"/>
      <c r="C151" s="116">
        <v>1579.93</v>
      </c>
      <c r="D151" s="116">
        <v>596.27</v>
      </c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22"/>
      <c r="AC151" s="147">
        <f t="shared" si="18"/>
        <v>2176.1999999999998</v>
      </c>
      <c r="AD151" s="85"/>
      <c r="AE151" s="91"/>
      <c r="AF151" s="124">
        <v>6.9995558778088274</v>
      </c>
    </row>
    <row r="152" spans="1:32" ht="21.6" x14ac:dyDescent="0.3">
      <c r="A152" s="128" t="s">
        <v>180</v>
      </c>
      <c r="B152" s="116"/>
      <c r="C152" s="116">
        <v>564.62761292298171</v>
      </c>
      <c r="D152" s="116">
        <v>170.90696481459128</v>
      </c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22"/>
      <c r="AC152" s="147">
        <f t="shared" si="18"/>
        <v>735.53457773757304</v>
      </c>
      <c r="AD152" s="85"/>
      <c r="AE152" s="91"/>
      <c r="AF152" s="124">
        <v>3.3026158674794655</v>
      </c>
    </row>
    <row r="153" spans="1:32" ht="21.6" x14ac:dyDescent="0.3">
      <c r="A153" s="128" t="s">
        <v>181</v>
      </c>
      <c r="B153" s="116"/>
      <c r="C153" s="116">
        <v>195</v>
      </c>
      <c r="D153" s="116">
        <v>168.5</v>
      </c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22"/>
      <c r="AC153" s="147">
        <f t="shared" si="18"/>
        <v>363.5</v>
      </c>
      <c r="AD153" s="85"/>
      <c r="AE153" s="91"/>
      <c r="AF153" s="56">
        <v>1.2316055861911728</v>
      </c>
    </row>
    <row r="154" spans="1:32" ht="21.6" x14ac:dyDescent="0.3">
      <c r="A154" s="128" t="s">
        <v>182</v>
      </c>
      <c r="B154" s="116"/>
      <c r="C154" s="116"/>
      <c r="D154" s="116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22"/>
      <c r="AC154" s="147">
        <f t="shared" si="18"/>
        <v>0</v>
      </c>
      <c r="AD154" s="85"/>
      <c r="AE154" s="91"/>
      <c r="AF154" s="56"/>
    </row>
    <row r="155" spans="1:32" x14ac:dyDescent="0.3">
      <c r="A155" s="127" t="s">
        <v>183</v>
      </c>
      <c r="B155" s="116">
        <v>33.700000000000003</v>
      </c>
      <c r="C155" s="123"/>
      <c r="D155" s="123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22"/>
      <c r="AC155" s="14">
        <f t="shared" si="18"/>
        <v>33.700000000000003</v>
      </c>
      <c r="AD155" s="85"/>
      <c r="AE155" s="91"/>
      <c r="AF155" s="56"/>
    </row>
    <row r="156" spans="1:32" x14ac:dyDescent="0.3">
      <c r="A156" s="127" t="s">
        <v>184</v>
      </c>
      <c r="B156" s="116">
        <v>956.84500000000003</v>
      </c>
      <c r="C156" s="123"/>
      <c r="D156" s="123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22"/>
      <c r="AC156" s="14">
        <f t="shared" si="18"/>
        <v>956.84500000000003</v>
      </c>
      <c r="AD156" s="85"/>
      <c r="AE156" s="91"/>
      <c r="AF156" s="56"/>
    </row>
    <row r="157" spans="1:32" ht="21.6" x14ac:dyDescent="0.3">
      <c r="A157" s="127" t="s">
        <v>185</v>
      </c>
      <c r="B157" s="123"/>
      <c r="C157" s="123"/>
      <c r="D157" s="116">
        <v>8914.51</v>
      </c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22"/>
      <c r="AC157" s="14">
        <f t="shared" si="18"/>
        <v>8914.51</v>
      </c>
      <c r="AD157" s="85"/>
      <c r="AE157" s="91"/>
      <c r="AF157" s="56"/>
    </row>
    <row r="158" spans="1:32" ht="21.6" x14ac:dyDescent="0.3">
      <c r="A158" s="127" t="s">
        <v>186</v>
      </c>
      <c r="B158" s="123"/>
      <c r="C158" s="123"/>
      <c r="D158" s="116">
        <v>4573.3410000000003</v>
      </c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22"/>
      <c r="AC158" s="14">
        <f t="shared" si="18"/>
        <v>4573.3410000000003</v>
      </c>
      <c r="AD158" s="85"/>
      <c r="AE158" s="91"/>
      <c r="AF158" s="56"/>
    </row>
    <row r="159" spans="1:32" ht="21.6" x14ac:dyDescent="0.3">
      <c r="A159" s="127" t="s">
        <v>187</v>
      </c>
      <c r="B159" s="123"/>
      <c r="C159" s="123"/>
      <c r="D159" s="116">
        <v>1786.6422255743612</v>
      </c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22"/>
      <c r="AC159" s="14">
        <f t="shared" si="18"/>
        <v>1786.6422255743612</v>
      </c>
      <c r="AD159" s="85"/>
      <c r="AE159" s="91"/>
      <c r="AF159" s="56"/>
    </row>
    <row r="160" spans="1:32" x14ac:dyDescent="0.3">
      <c r="A160" s="127" t="s">
        <v>188</v>
      </c>
      <c r="B160" s="123"/>
      <c r="C160" s="70">
        <v>276.8</v>
      </c>
      <c r="D160" s="116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22"/>
      <c r="AC160" s="14">
        <f t="shared" si="18"/>
        <v>276.8</v>
      </c>
      <c r="AD160" s="85"/>
      <c r="AE160" s="91"/>
      <c r="AF160" s="56"/>
    </row>
    <row r="161" spans="1:32" x14ac:dyDescent="0.3">
      <c r="A161" s="126" t="s">
        <v>189</v>
      </c>
      <c r="B161" s="70">
        <f>B162</f>
        <v>-8664.5965239297366</v>
      </c>
      <c r="D161" s="191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88"/>
      <c r="AC161" s="129">
        <f>AC162</f>
        <v>-8664.5965239297366</v>
      </c>
      <c r="AD161" s="85"/>
      <c r="AE161" s="91"/>
      <c r="AF161" s="56"/>
    </row>
    <row r="162" spans="1:32" x14ac:dyDescent="0.3">
      <c r="A162" s="127" t="s">
        <v>190</v>
      </c>
      <c r="B162">
        <v>-8664.5965239297366</v>
      </c>
      <c r="C162" s="138"/>
      <c r="D162" s="123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22"/>
      <c r="AC162" s="14">
        <f>SUM(B162:AB162)</f>
        <v>-8664.5965239297366</v>
      </c>
      <c r="AD162" s="85"/>
      <c r="AE162" s="91"/>
      <c r="AF162" s="56"/>
    </row>
    <row r="163" spans="1:32" ht="15" thickBot="1" x14ac:dyDescent="0.35">
      <c r="A163" s="111" t="s">
        <v>191</v>
      </c>
      <c r="B163" s="120"/>
      <c r="C163" s="118"/>
      <c r="D163" s="11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7"/>
      <c r="AC163" s="14">
        <f>SUM(B163:AB163)</f>
        <v>0</v>
      </c>
      <c r="AD163" s="85"/>
      <c r="AE163" s="91"/>
      <c r="AF163" s="66"/>
    </row>
    <row r="164" spans="1:32" x14ac:dyDescent="0.3">
      <c r="A164" s="108" t="s">
        <v>192</v>
      </c>
      <c r="B164" s="69">
        <f>B165+B169+B170+B173+B176</f>
        <v>539.5316024546496</v>
      </c>
      <c r="C164" s="69">
        <f>C165+C169+C170+C173+C176</f>
        <v>22640.135475592859</v>
      </c>
      <c r="D164" s="69">
        <f>D165+D169+D170+D173+D176</f>
        <v>4059.2897778810739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2"/>
      <c r="AC164" s="69">
        <f>AC165+AC169+AC170+AC173+AC176</f>
        <v>27238.956855928584</v>
      </c>
      <c r="AD164" s="85"/>
      <c r="AE164" s="91"/>
      <c r="AF164" s="69">
        <f>AF165+AF169+AF170+AF173+AF176</f>
        <v>1.8161259995405912</v>
      </c>
    </row>
    <row r="165" spans="1:32" ht="26.25" customHeight="1" x14ac:dyDescent="0.3">
      <c r="A165" s="112" t="s">
        <v>193</v>
      </c>
      <c r="B165" s="121"/>
      <c r="C165" s="70">
        <f>C166+C167+C168</f>
        <v>5681.0939420040231</v>
      </c>
      <c r="D165" s="70">
        <f>D166+D167+D168</f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30"/>
      <c r="AC165" s="14">
        <f>SUM(AC166:AC168)</f>
        <v>5681.0939420040231</v>
      </c>
      <c r="AD165" s="85"/>
      <c r="AE165" s="91"/>
      <c r="AF165" s="70"/>
    </row>
    <row r="166" spans="1:32" ht="21.6" x14ac:dyDescent="0.3">
      <c r="A166" s="128" t="s">
        <v>194</v>
      </c>
      <c r="B166" s="121"/>
      <c r="C166" s="116">
        <v>2291.7314967842372</v>
      </c>
      <c r="D166" s="7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30"/>
      <c r="AC166" s="147">
        <f>SUM(B166:AB166)</f>
        <v>2291.7314967842372</v>
      </c>
      <c r="AD166" s="85"/>
      <c r="AE166" s="91"/>
      <c r="AF166" s="56"/>
    </row>
    <row r="167" spans="1:32" x14ac:dyDescent="0.3">
      <c r="A167" s="128" t="s">
        <v>195</v>
      </c>
      <c r="B167" s="121"/>
      <c r="C167" s="116">
        <v>1078.5993945450366</v>
      </c>
      <c r="D167" s="7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30"/>
      <c r="AC167" s="147">
        <f>SUM(B167:AB167)</f>
        <v>1078.5993945450366</v>
      </c>
      <c r="AD167" s="85"/>
      <c r="AE167" s="91"/>
      <c r="AF167" s="56"/>
    </row>
    <row r="168" spans="1:32" x14ac:dyDescent="0.3">
      <c r="A168" s="128" t="s">
        <v>196</v>
      </c>
      <c r="B168" s="121"/>
      <c r="C168" s="116">
        <v>2310.7630506747496</v>
      </c>
      <c r="D168" s="7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147">
        <f>SUM(B168:AB168)</f>
        <v>2310.7630506747496</v>
      </c>
      <c r="AD168" s="85"/>
      <c r="AE168" s="91"/>
      <c r="AF168" s="56"/>
    </row>
    <row r="169" spans="1:32" x14ac:dyDescent="0.3">
      <c r="A169" s="112" t="s">
        <v>197</v>
      </c>
      <c r="B169" s="121"/>
      <c r="C169" s="70">
        <v>98.088458500000002</v>
      </c>
      <c r="D169" s="70">
        <v>69.625289699999996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30"/>
      <c r="AC169" s="14">
        <f>SUM(B169:AB169)</f>
        <v>167.7137482</v>
      </c>
      <c r="AD169" s="85"/>
      <c r="AE169" s="91"/>
      <c r="AF169" s="56"/>
    </row>
    <row r="170" spans="1:32" ht="25.5" customHeight="1" x14ac:dyDescent="0.3">
      <c r="A170" s="112" t="s">
        <v>198</v>
      </c>
      <c r="B170" s="70">
        <f>B171+B172</f>
        <v>539.5316024546496</v>
      </c>
      <c r="C170" s="70">
        <f>C171+C172</f>
        <v>1074.9247152131081</v>
      </c>
      <c r="D170" s="70">
        <f>D171+D172</f>
        <v>234.77290489314291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30"/>
      <c r="AC170" s="14">
        <f>AC171+AC172</f>
        <v>1849.2292225609006</v>
      </c>
      <c r="AD170" s="85"/>
      <c r="AE170" s="91"/>
      <c r="AF170" s="129">
        <f>AF171+AF172</f>
        <v>1.8161259995405912</v>
      </c>
    </row>
    <row r="171" spans="1:32" ht="21.6" x14ac:dyDescent="0.3">
      <c r="A171" s="128" t="s">
        <v>199</v>
      </c>
      <c r="B171" s="116">
        <v>7.13361E-2</v>
      </c>
      <c r="C171" s="116">
        <v>1.4526624000000003E-4</v>
      </c>
      <c r="D171" s="116">
        <v>2.2914020000000001E-3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30"/>
      <c r="AC171" s="147">
        <f t="shared" ref="AC171:AC176" si="19">SUM(B171:AB171)</f>
        <v>7.3772768239999995E-2</v>
      </c>
      <c r="AD171" s="85"/>
      <c r="AE171" s="91"/>
      <c r="AF171" s="56"/>
    </row>
    <row r="172" spans="1:32" x14ac:dyDescent="0.3">
      <c r="A172" s="128" t="s">
        <v>200</v>
      </c>
      <c r="B172" s="116">
        <v>539.46026635464955</v>
      </c>
      <c r="C172" s="95">
        <v>1074.9245699468681</v>
      </c>
      <c r="D172" s="95">
        <v>234.77061349114291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30"/>
      <c r="AC172" s="147">
        <f t="shared" si="19"/>
        <v>1849.1554497926606</v>
      </c>
      <c r="AD172" s="85"/>
      <c r="AE172" s="91"/>
      <c r="AF172" s="56">
        <v>1.8161259995405912</v>
      </c>
    </row>
    <row r="173" spans="1:32" x14ac:dyDescent="0.3">
      <c r="A173" s="126" t="s">
        <v>201</v>
      </c>
      <c r="B173" s="121"/>
      <c r="C173" s="129">
        <f>SUM(C174:C175)</f>
        <v>15786.028359875727</v>
      </c>
      <c r="D173" s="129">
        <f>SUM(D174:D175)</f>
        <v>3754.8915832879311</v>
      </c>
      <c r="E173" s="2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4">
        <f t="shared" si="19"/>
        <v>19540.919943163659</v>
      </c>
      <c r="AD173" s="85"/>
      <c r="AE173" s="91"/>
      <c r="AF173" s="129"/>
    </row>
    <row r="174" spans="1:32" ht="21.6" x14ac:dyDescent="0.3">
      <c r="A174" s="128" t="s">
        <v>202</v>
      </c>
      <c r="B174" s="121"/>
      <c r="C174" s="95">
        <v>4604.4506692601472</v>
      </c>
      <c r="D174" s="95">
        <v>3754.8915832879311</v>
      </c>
      <c r="E174" s="29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22"/>
      <c r="AC174" s="147">
        <f t="shared" si="19"/>
        <v>8359.3422525480782</v>
      </c>
      <c r="AD174" s="85"/>
      <c r="AE174" s="91"/>
      <c r="AF174" s="56"/>
    </row>
    <row r="175" spans="1:32" ht="21.6" x14ac:dyDescent="0.3">
      <c r="A175" s="128" t="s">
        <v>203</v>
      </c>
      <c r="B175" s="121"/>
      <c r="C175" s="95">
        <v>11181.577690615579</v>
      </c>
      <c r="D175" s="95"/>
      <c r="E175" s="29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47">
        <f t="shared" si="19"/>
        <v>11181.577690615579</v>
      </c>
      <c r="AD175" s="85"/>
      <c r="AE175" s="91"/>
      <c r="AF175" s="56"/>
    </row>
    <row r="176" spans="1:32" ht="21" customHeight="1" thickBot="1" x14ac:dyDescent="0.35">
      <c r="A176" s="126" t="s">
        <v>204</v>
      </c>
      <c r="B176" s="118"/>
      <c r="C176" s="118"/>
      <c r="D176" s="11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7"/>
      <c r="AC176" s="14">
        <f t="shared" si="19"/>
        <v>0</v>
      </c>
      <c r="AD176" s="85"/>
      <c r="AE176" s="91"/>
      <c r="AF176" s="66"/>
    </row>
    <row r="177" spans="1:32" ht="16.2" thickBot="1" x14ac:dyDescent="0.4">
      <c r="A177" s="10" t="s">
        <v>24</v>
      </c>
      <c r="B177" s="11">
        <f t="shared" ref="B177:L177" si="20">B9+B54+B107+B164</f>
        <v>393944.48693004408</v>
      </c>
      <c r="C177" s="11">
        <f t="shared" si="20"/>
        <v>143331.78627862374</v>
      </c>
      <c r="D177" s="11">
        <f t="shared" si="20"/>
        <v>30056.780951190212</v>
      </c>
      <c r="E177" s="11">
        <f t="shared" si="20"/>
        <v>1312.2142752499999</v>
      </c>
      <c r="F177" s="11">
        <f t="shared" si="20"/>
        <v>0</v>
      </c>
      <c r="G177" s="11">
        <f t="shared" si="20"/>
        <v>0</v>
      </c>
      <c r="H177" s="11">
        <f t="shared" si="20"/>
        <v>0</v>
      </c>
      <c r="I177" s="11">
        <f t="shared" si="20"/>
        <v>0</v>
      </c>
      <c r="J177" s="11">
        <f t="shared" si="20"/>
        <v>0</v>
      </c>
      <c r="K177" s="11">
        <f t="shared" si="20"/>
        <v>0</v>
      </c>
      <c r="L177" s="11">
        <f t="shared" si="20"/>
        <v>0</v>
      </c>
      <c r="M177" s="11">
        <f>M164+M107+M54+M9</f>
        <v>0</v>
      </c>
      <c r="N177" s="11">
        <f t="shared" ref="N177:AC177" si="21">N9+N54+N107+N164</f>
        <v>0</v>
      </c>
      <c r="O177" s="11">
        <f t="shared" si="21"/>
        <v>0</v>
      </c>
      <c r="P177" s="11">
        <f t="shared" si="21"/>
        <v>0</v>
      </c>
      <c r="Q177" s="11">
        <f t="shared" si="21"/>
        <v>0</v>
      </c>
      <c r="R177" s="11">
        <f t="shared" si="21"/>
        <v>0</v>
      </c>
      <c r="S177" s="11">
        <f t="shared" si="21"/>
        <v>0</v>
      </c>
      <c r="T177" s="11">
        <f t="shared" si="21"/>
        <v>3.7852762500000005E-5</v>
      </c>
      <c r="U177" s="11">
        <f t="shared" si="21"/>
        <v>357.27599134499991</v>
      </c>
      <c r="V177" s="11">
        <f t="shared" si="21"/>
        <v>95.34380908499999</v>
      </c>
      <c r="W177" s="11">
        <f t="shared" si="21"/>
        <v>4.9762124999999996E-3</v>
      </c>
      <c r="X177" s="11">
        <f t="shared" si="21"/>
        <v>5.5912500000000005E-8</v>
      </c>
      <c r="Y177" s="11">
        <f t="shared" si="21"/>
        <v>1.7780175000000002E-3</v>
      </c>
      <c r="Z177" s="11">
        <f t="shared" si="21"/>
        <v>3.7275000000000001E-8</v>
      </c>
      <c r="AA177" s="11">
        <f t="shared" si="21"/>
        <v>4.500956250000001E-2</v>
      </c>
      <c r="AB177" s="11">
        <f t="shared" si="21"/>
        <v>66.591702662500012</v>
      </c>
      <c r="AC177" s="11">
        <f t="shared" si="21"/>
        <v>569164.531739939</v>
      </c>
      <c r="AD177" s="85"/>
      <c r="AE177" s="91"/>
      <c r="AF177" s="63">
        <f>AF164+AF107+AF54+AF9</f>
        <v>101.61244802076415</v>
      </c>
    </row>
    <row r="178" spans="1:32" ht="15" thickBot="1" x14ac:dyDescent="0.35">
      <c r="A178" s="8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7"/>
      <c r="AC178" s="88"/>
      <c r="AD178" s="85"/>
      <c r="AE178" s="91"/>
      <c r="AF178" s="57"/>
    </row>
    <row r="179" spans="1:32" x14ac:dyDescent="0.3">
      <c r="A179" s="35" t="s">
        <v>25</v>
      </c>
      <c r="B179" s="148">
        <v>2899.9676453339039</v>
      </c>
      <c r="C179" s="142">
        <v>0.55912451476310621</v>
      </c>
      <c r="D179" s="142">
        <v>21.166856630317593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7"/>
      <c r="AC179" s="14">
        <f>SUM(B179:AB179)</f>
        <v>2921.6936264789842</v>
      </c>
      <c r="AD179" s="85"/>
      <c r="AE179" s="91"/>
      <c r="AF179" s="67"/>
    </row>
    <row r="180" spans="1:32" x14ac:dyDescent="0.3">
      <c r="A180" s="38" t="s">
        <v>26</v>
      </c>
      <c r="B180" s="19">
        <v>2899.9676453339039</v>
      </c>
      <c r="C180" s="20">
        <v>0.55912451476310621</v>
      </c>
      <c r="D180" s="20">
        <v>21.166856630317593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7"/>
      <c r="AC180" s="147">
        <f>SUM(B180:AB180)</f>
        <v>2921.6936264789842</v>
      </c>
      <c r="AD180" s="85"/>
      <c r="AE180" s="91"/>
      <c r="AF180" s="56"/>
    </row>
    <row r="181" spans="1:32" ht="15" thickBot="1" x14ac:dyDescent="0.35">
      <c r="A181" s="39" t="s">
        <v>34</v>
      </c>
      <c r="B181" s="40"/>
      <c r="C181" s="41"/>
      <c r="D181" s="42"/>
      <c r="E181" s="4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7"/>
      <c r="AC181" s="78"/>
      <c r="AD181" s="85"/>
      <c r="AE181" s="91"/>
      <c r="AF181" s="64"/>
    </row>
    <row r="182" spans="1:32" ht="15" thickBot="1" x14ac:dyDescent="0.35">
      <c r="A182" s="44" t="s">
        <v>27</v>
      </c>
      <c r="B182" s="59">
        <v>36523.828795539994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6"/>
      <c r="AC182" s="11">
        <f>SUM(B182:AB182)</f>
        <v>36523.828795539994</v>
      </c>
      <c r="AD182" s="81"/>
      <c r="AE182" s="73"/>
      <c r="AF182" s="68"/>
    </row>
    <row r="183" spans="1:32" x14ac:dyDescent="0.3">
      <c r="A183" s="47"/>
      <c r="X183"/>
      <c r="Z183" s="73"/>
      <c r="AB183" s="48"/>
      <c r="AC183" s="49"/>
      <c r="AE183" s="73"/>
    </row>
    <row r="184" spans="1:32" ht="15.6" x14ac:dyDescent="0.35">
      <c r="A184" s="50" t="s">
        <v>28</v>
      </c>
      <c r="B184" s="51" t="s">
        <v>29</v>
      </c>
      <c r="X184"/>
      <c r="Z184" s="73"/>
      <c r="AC184" s="52"/>
      <c r="AE184" s="73"/>
    </row>
    <row r="185" spans="1:32" x14ac:dyDescent="0.3">
      <c r="A185" s="47"/>
      <c r="X185"/>
      <c r="Y185" s="73"/>
      <c r="AD185" s="73"/>
    </row>
    <row r="186" spans="1:32" x14ac:dyDescent="0.3">
      <c r="A186" s="47"/>
      <c r="X186"/>
      <c r="Y186" s="73"/>
      <c r="AD186" s="73"/>
    </row>
    <row r="187" spans="1:32" x14ac:dyDescent="0.3">
      <c r="A187" s="47"/>
      <c r="X187"/>
      <c r="Y187" s="73"/>
      <c r="AD187" s="73"/>
    </row>
    <row r="188" spans="1:32" x14ac:dyDescent="0.3">
      <c r="A188" s="47"/>
      <c r="AC188" s="73"/>
    </row>
  </sheetData>
  <mergeCells count="11">
    <mergeCell ref="AF2:AF6"/>
    <mergeCell ref="U4:Z4"/>
    <mergeCell ref="AA4:AA5"/>
    <mergeCell ref="AB4:AB5"/>
    <mergeCell ref="AC4:AC7"/>
    <mergeCell ref="AD4:AD7"/>
    <mergeCell ref="A2:A5"/>
    <mergeCell ref="B4:B5"/>
    <mergeCell ref="C4:C5"/>
    <mergeCell ref="D4:D5"/>
    <mergeCell ref="E4:T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Fabiola Ramírez Hernández</dc:creator>
  <cp:lastModifiedBy>Irma Fabiola Ramirez Hernandez</cp:lastModifiedBy>
  <cp:lastPrinted>2017-10-12T20:20:55Z</cp:lastPrinted>
  <dcterms:created xsi:type="dcterms:W3CDTF">2017-07-26T19:43:30Z</dcterms:created>
  <dcterms:modified xsi:type="dcterms:W3CDTF">2021-09-01T21:10:26Z</dcterms:modified>
</cp:coreProperties>
</file>