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EED1B4C5-E48F-4E86-A429-5B4C86DB84D0}" xr6:coauthVersionLast="31" xr6:coauthVersionMax="31" xr10:uidLastSave="{00000000-0000-0000-0000-000000000000}"/>
  <bookViews>
    <workbookView xWindow="120" yWindow="30" windowWidth="19035" windowHeight="10635" tabRatio="752" xr2:uid="{00000000-000D-0000-FFFF-FFFF00000000}"/>
  </bookViews>
  <sheets>
    <sheet name="VermeulenNearWakeLength" sheetId="8" r:id="rId1"/>
    <sheet name="Original Calc" sheetId="7" r:id="rId2"/>
  </sheets>
  <calcPr calcId="179017"/>
</workbook>
</file>

<file path=xl/calcChain.xml><?xml version="1.0" encoding="utf-8"?>
<calcChain xmlns="http://schemas.openxmlformats.org/spreadsheetml/2006/main">
  <c r="D28" i="8" l="1"/>
  <c r="K29" i="8" l="1"/>
  <c r="K30" i="8"/>
  <c r="K31" i="8"/>
  <c r="K32" i="8"/>
  <c r="K33" i="8"/>
  <c r="K34" i="8"/>
  <c r="K28" i="8"/>
  <c r="I29" i="8"/>
  <c r="O29" i="8" s="1"/>
  <c r="I30" i="8"/>
  <c r="J30" i="8" s="1"/>
  <c r="I31" i="8"/>
  <c r="I32" i="8"/>
  <c r="J32" i="8" s="1"/>
  <c r="I33" i="8"/>
  <c r="I34" i="8"/>
  <c r="O34" i="8" s="1"/>
  <c r="I28" i="8"/>
  <c r="O28" i="8" s="1"/>
  <c r="G29" i="8"/>
  <c r="G30" i="8"/>
  <c r="G31" i="8"/>
  <c r="G32" i="8"/>
  <c r="G33" i="8"/>
  <c r="G34" i="8"/>
  <c r="G28" i="8"/>
  <c r="F29" i="8"/>
  <c r="F30" i="8"/>
  <c r="F31" i="8"/>
  <c r="N31" i="8" s="1"/>
  <c r="F32" i="8"/>
  <c r="F33" i="8"/>
  <c r="F34" i="8"/>
  <c r="F28" i="8"/>
  <c r="J33" i="8"/>
  <c r="O33" i="8"/>
  <c r="O31" i="8"/>
  <c r="J31" i="8"/>
  <c r="N32" i="8" l="1"/>
  <c r="H31" i="8"/>
  <c r="L31" i="8" s="1"/>
  <c r="H34" i="8"/>
  <c r="L34" i="8" s="1"/>
  <c r="O30" i="8"/>
  <c r="H32" i="8"/>
  <c r="L32" i="8" s="1"/>
  <c r="H30" i="8"/>
  <c r="L30" i="8" s="1"/>
  <c r="M30" i="8" s="1"/>
  <c r="H33" i="8"/>
  <c r="L33" i="8" s="1"/>
  <c r="M33" i="8" s="1"/>
  <c r="H28" i="8"/>
  <c r="L28" i="8" s="1"/>
  <c r="H29" i="8"/>
  <c r="L29" i="8" s="1"/>
  <c r="N29" i="8"/>
  <c r="N30" i="8"/>
  <c r="N33" i="8"/>
  <c r="N28" i="8"/>
  <c r="J28" i="8"/>
  <c r="N34" i="8"/>
  <c r="M32" i="8"/>
  <c r="M31" i="8"/>
  <c r="D31" i="8" s="1"/>
  <c r="J29" i="8"/>
  <c r="J34" i="8"/>
  <c r="O32" i="8"/>
  <c r="D30" i="8" l="1"/>
  <c r="D33" i="8"/>
  <c r="M34" i="8"/>
  <c r="D34" i="8" s="1"/>
  <c r="D32" i="8"/>
  <c r="M29" i="8"/>
  <c r="D29" i="8" s="1"/>
  <c r="M28" i="8"/>
  <c r="O9" i="7" l="1"/>
  <c r="M9" i="7"/>
  <c r="N9" i="7" s="1"/>
  <c r="K9" i="7"/>
  <c r="J9" i="7"/>
  <c r="R9" i="7" s="1"/>
  <c r="O8" i="7"/>
  <c r="M8" i="7"/>
  <c r="R8" i="7" s="1"/>
  <c r="K8" i="7"/>
  <c r="J8" i="7"/>
  <c r="O7" i="7"/>
  <c r="M7" i="7"/>
  <c r="S7" i="7" s="1"/>
  <c r="K7" i="7"/>
  <c r="J7" i="7"/>
  <c r="R7" i="7" s="1"/>
  <c r="O6" i="7"/>
  <c r="M6" i="7"/>
  <c r="N6" i="7" s="1"/>
  <c r="Q6" i="7" s="1"/>
  <c r="K6" i="7"/>
  <c r="J6" i="7"/>
  <c r="O5" i="7"/>
  <c r="M5" i="7"/>
  <c r="N5" i="7" s="1"/>
  <c r="K5" i="7"/>
  <c r="L5" i="7" s="1"/>
  <c r="P5" i="7" s="1"/>
  <c r="J5" i="7"/>
  <c r="R5" i="7" s="1"/>
  <c r="O4" i="7"/>
  <c r="M4" i="7"/>
  <c r="N4" i="7" s="1"/>
  <c r="K4" i="7"/>
  <c r="J4" i="7"/>
  <c r="O3" i="7"/>
  <c r="M3" i="7"/>
  <c r="R3" i="7" s="1"/>
  <c r="N3" i="7"/>
  <c r="K3" i="7"/>
  <c r="L3" i="7" s="1"/>
  <c r="P3" i="7" s="1"/>
  <c r="J3" i="7"/>
  <c r="L6" i="7"/>
  <c r="P6" i="7" s="1"/>
  <c r="S3" i="7"/>
  <c r="L8" i="7"/>
  <c r="P8" i="7" s="1"/>
  <c r="S9" i="7"/>
  <c r="Q3" i="7" l="1"/>
  <c r="S6" i="7"/>
  <c r="N8" i="7"/>
  <c r="Q8" i="7" s="1"/>
  <c r="S8" i="7"/>
  <c r="H8" i="7" s="1"/>
  <c r="L4" i="7"/>
  <c r="P4" i="7" s="1"/>
  <c r="Q4" i="7" s="1"/>
  <c r="R6" i="7"/>
  <c r="Q5" i="7"/>
  <c r="S5" i="7"/>
  <c r="H3" i="7"/>
  <c r="N7" i="7"/>
  <c r="Q7" i="7" s="1"/>
  <c r="H7" i="7" s="1"/>
  <c r="L9" i="7"/>
  <c r="P9" i="7" s="1"/>
  <c r="Q9" i="7" s="1"/>
  <c r="H9" i="7" s="1"/>
  <c r="R4" i="7"/>
  <c r="L7" i="7"/>
  <c r="P7" i="7" s="1"/>
  <c r="S4" i="7"/>
  <c r="H5" i="7" l="1"/>
  <c r="H6" i="7"/>
  <c r="H4" i="7"/>
</calcChain>
</file>

<file path=xl/sharedStrings.xml><?xml version="1.0" encoding="utf-8"?>
<sst xmlns="http://schemas.openxmlformats.org/spreadsheetml/2006/main" count="60" uniqueCount="48">
  <si>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</si>
  <si>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</si>
  <si>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</si>
  <si>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</si>
  <si>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</si>
  <si>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</si>
  <si>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</si>
  <si>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</si>
  <si>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</si>
  <si>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</si>
  <si>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</si>
  <si>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</si>
  <si>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</si>
  <si>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</si>
  <si>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</si>
  <si>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</si>
  <si>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</si>
  <si>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</si>
  <si>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</si>
  <si>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</si>
  <si>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</si>
  <si>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</si>
  <si>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</si>
  <si>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</si>
  <si>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</si>
  <si>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</si>
  <si>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</si>
  <si>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</si>
  <si>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</si>
  <si>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</si>
  <si>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</si>
  <si>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</si>
  <si>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</si>
  <si>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</si>
  <si>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</si>
  <si>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</si>
  <si>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Assert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</si>
  <si>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</si>
  <si>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</si>
  <si>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</si>
  <si>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</si>
  <si>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</si>
  <si>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</si>
  <si>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</si>
  <si>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</si>
  <si>
    <t>VermeulenNearWakeLengthInput</t>
  </si>
  <si>
    <t>Ambient Turbulence Wake Erosion Rate</t>
  </si>
  <si>
    <t>Helper worksheets that do not get converted in to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</si>
</sst>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topLeftCell="A4" workbookViewId="0">
      <selection activeCell="D29" sqref="D29"/>
    </sheetView>
  </sheetViews>
  <sheetFormatPr defaultRowHeight="15" x14ac:dyDescent="0.25"/>
  <cols>
    <col min="1" max="1" width="18.85546875" style="13" customWidth="1"/>
    <col min="2" max="2" width="37" style="13" customWidth="1"/>
    <col min="3" max="3" width="18.85546875" style="13" customWidth="1"/>
    <col min="4" max="4" width="32.7109375" style="13" customWidth="1"/>
    <col min="5" max="5" width="22" style="13" customWidth="1"/>
    <col min="6" max="6" width="24.140625" style="13" customWidth="1"/>
    <col min="7" max="7" width="19.85546875" style="13" customWidth="1"/>
    <col min="8" max="8" width="20.85546875" style="13" customWidth="1"/>
    <col min="9" max="9" width="18.85546875" style="13" customWidth="1"/>
    <col min="10" max="10" width="34" style="13" bestFit="1" customWidth="1"/>
    <col min="11" max="11" width="38.140625" style="13" customWidth="1"/>
    <col min="12" max="12" width="29.28515625" style="13" customWidth="1"/>
    <col min="13" max="13" width="18.85546875" style="13" customWidth="1"/>
    <col min="14" max="14" width="36" style="13" bestFit="1" customWidth="1"/>
    <col min="15" max="18" width="18.85546875" style="13" customWidth="1"/>
    <col min="19" max="16384" width="9.140625" style="13"/>
  </cols>
  <sheetData>
    <row r="1" spans="1:12" ht="30" x14ac:dyDescent="0.25">
      <c r="A1" s="13" t="s">
        <v>17</v>
      </c>
      <c r="B1" s="13" t="s">
        <v>20</v>
      </c>
      <c r="K1" s="13" t="s">
        <v>31</v>
      </c>
      <c r="L1" s="13" t="s">
        <v>33</v>
      </c>
    </row>
    <row r="2" spans="1:12" ht="60" x14ac:dyDescent="0.25">
      <c r="L2" s="13" t="s">
        <v>32</v>
      </c>
    </row>
    <row r="3" spans="1:12" x14ac:dyDescent="0.25">
      <c r="A3" s="13" t="s">
        <v>18</v>
      </c>
      <c r="B3" s="13" t="s">
        <v>21</v>
      </c>
      <c r="L3" s="13" t="s">
        <v>43</v>
      </c>
    </row>
    <row r="4" spans="1:12" x14ac:dyDescent="0.25">
      <c r="B4" s="13" t="s">
        <v>19</v>
      </c>
      <c r="L4" s="13" t="s">
        <v>44</v>
      </c>
    </row>
    <row r="5" spans="1:12" ht="45" x14ac:dyDescent="0.25">
      <c r="C5" s="13" t="s">
        <v>25</v>
      </c>
      <c r="D5" s="13" t="s">
        <v>45</v>
      </c>
      <c r="L5" s="13" t="s">
        <v>47</v>
      </c>
    </row>
    <row r="6" spans="1:12" x14ac:dyDescent="0.25">
      <c r="D6" s="13" t="s">
        <v>19</v>
      </c>
    </row>
    <row r="7" spans="1:12" x14ac:dyDescent="0.25">
      <c r="D7" s="13" t="s">
        <v>22</v>
      </c>
      <c r="E7" s="13" t="s">
        <v>23</v>
      </c>
      <c r="F7" s="13" t="s">
        <v>24</v>
      </c>
      <c r="G7" s="13" t="s">
        <v>30</v>
      </c>
      <c r="H7" s="13" t="s">
        <v>26</v>
      </c>
    </row>
    <row r="8" spans="1:12" x14ac:dyDescent="0.25">
      <c r="H8" s="13" t="s">
        <v>27</v>
      </c>
    </row>
    <row r="9" spans="1:12" x14ac:dyDescent="0.25">
      <c r="H9" s="13" t="s">
        <v>19</v>
      </c>
    </row>
    <row r="10" spans="1:12" x14ac:dyDescent="0.25">
      <c r="H10" s="13" t="s">
        <v>28</v>
      </c>
      <c r="I10" s="13" t="s">
        <v>29</v>
      </c>
    </row>
    <row r="11" spans="1:12" x14ac:dyDescent="0.2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2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2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2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2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2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2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25">
      <c r="A19" s="13" t="s">
        <v>34</v>
      </c>
      <c r="B19" s="13" t="s">
        <v>35</v>
      </c>
    </row>
    <row r="21" spans="1:15" x14ac:dyDescent="0.25">
      <c r="A21" s="13" t="s">
        <v>36</v>
      </c>
    </row>
    <row r="22" spans="1:15" x14ac:dyDescent="0.25">
      <c r="B22" s="13" t="s">
        <v>38</v>
      </c>
      <c r="C22" s="13" t="s">
        <v>39</v>
      </c>
      <c r="D22" s="13" t="s">
        <v>37</v>
      </c>
    </row>
    <row r="23" spans="1:15" x14ac:dyDescent="0.25">
      <c r="D23" s="13" t="s">
        <v>19</v>
      </c>
    </row>
    <row r="24" spans="1:15" x14ac:dyDescent="0.25">
      <c r="D24" s="13" t="s">
        <v>42</v>
      </c>
    </row>
    <row r="25" spans="1:15" x14ac:dyDescent="0.25">
      <c r="D25" s="13" t="s">
        <v>40</v>
      </c>
    </row>
    <row r="26" spans="1:15" x14ac:dyDescent="0.25">
      <c r="D26" s="13" t="s">
        <v>41</v>
      </c>
    </row>
    <row r="27" spans="1:15" ht="30" x14ac:dyDescent="0.25">
      <c r="D27" s="13">
        <v>1E-3</v>
      </c>
      <c r="F27" s="13" t="s">
        <v>10</v>
      </c>
      <c r="G27" s="13" t="s">
        <v>9</v>
      </c>
      <c r="H27" s="13" t="s">
        <v>8</v>
      </c>
      <c r="I27" s="13" t="s">
        <v>7</v>
      </c>
      <c r="J27" s="13" t="s">
        <v>6</v>
      </c>
      <c r="K27" s="13" t="s">
        <v>46</v>
      </c>
      <c r="L27" s="13" t="s">
        <v>4</v>
      </c>
      <c r="M27" s="13" t="s">
        <v>12</v>
      </c>
      <c r="N27" s="13" t="s">
        <v>13</v>
      </c>
      <c r="O27" s="13" t="s">
        <v>14</v>
      </c>
    </row>
    <row r="28" spans="1:15" x14ac:dyDescent="0.25">
      <c r="D28" s="13">
        <f>O28*N28/M28</f>
        <v>140.01601451311993</v>
      </c>
      <c r="F28" s="13">
        <f t="shared" ref="F28:F34" si="0">I11/2</f>
        <v>38</v>
      </c>
      <c r="G28" s="13">
        <f t="shared" ref="G28:G34" si="1">F11* (2 * PI() / 60)</f>
        <v>1.5707963267948966</v>
      </c>
      <c r="H28" s="13">
        <f t="shared" ref="H28:H34" si="2">(G28 * F28) /D11</f>
        <v>5.9690260418206069</v>
      </c>
      <c r="I28" s="13">
        <f t="shared" ref="I28:I34" si="3">IF(G11&gt;0.8888,3,1/SQRT(1-G11))</f>
        <v>1.8257418583505536</v>
      </c>
      <c r="J28" s="13">
        <f>(1-I28)*SQRT(1.49+I28)/(9.76*(1+I28))</f>
        <v>-5.4519561436758443E-2</v>
      </c>
      <c r="K28" s="13">
        <f t="shared" ref="K28:K34" si="4">IF(E11&gt;0.02,2.5*E11+0.05,5*E11)</f>
        <v>0.42499999999999999</v>
      </c>
      <c r="L28" s="13">
        <f t="shared" ref="L28:L34" si="5">0.012*H11*H28</f>
        <v>0.21488493750554188</v>
      </c>
      <c r="M28" s="13">
        <f>SQRT(POWER(J28,2)+POWER(K28,2)+POWER(L28,2))</f>
        <v>0.47934634550188976</v>
      </c>
      <c r="N28" s="13">
        <f t="shared" ref="N28:N34" si="6">F28*SQRT((I28+1)/2)</f>
        <v>45.168413982882988</v>
      </c>
      <c r="O28" s="13">
        <f t="shared" ref="O28:O34" si="7">SQRT(0.214+0.144*I28)* (1-SQRT(0.134+0.124*I28))/((1-SQRT(0.214+0.144*I28))*SQRT(0.134+0.124*I28))</f>
        <v>1.4859092660202307</v>
      </c>
    </row>
    <row r="29" spans="1:15" x14ac:dyDescent="0.25">
      <c r="D29" s="13">
        <f t="shared" ref="D28:D34" si="8">O29*N29/M29</f>
        <v>148.55405780294296</v>
      </c>
      <c r="F29" s="13">
        <f t="shared" si="0"/>
        <v>38</v>
      </c>
      <c r="G29" s="13">
        <f t="shared" si="1"/>
        <v>1.5707963267948966</v>
      </c>
      <c r="H29" s="13">
        <f t="shared" si="2"/>
        <v>5.9690260418206069</v>
      </c>
      <c r="I29" s="13">
        <f t="shared" si="3"/>
        <v>1.8257418583505536</v>
      </c>
      <c r="J29" s="13">
        <f t="shared" ref="J29:J34" si="9">(1-I29)*SQRT(1.49+I29)/(9.76*(1+I29))</f>
        <v>-5.4519561436758443E-2</v>
      </c>
      <c r="K29" s="13">
        <f t="shared" si="4"/>
        <v>0.42499999999999999</v>
      </c>
      <c r="L29" s="13">
        <f t="shared" si="5"/>
        <v>0.14325662500369457</v>
      </c>
      <c r="M29" s="13">
        <f t="shared" ref="M29:M34" si="10">SQRT(POWER(J29,2)+POWER(K29,2)+POWER(L29,2))</f>
        <v>0.45179624078416769</v>
      </c>
      <c r="N29" s="13">
        <f t="shared" si="6"/>
        <v>45.168413982882988</v>
      </c>
      <c r="O29" s="13">
        <f t="shared" si="7"/>
        <v>1.4859092660202307</v>
      </c>
    </row>
    <row r="30" spans="1:15" x14ac:dyDescent="0.25">
      <c r="D30" s="13">
        <f t="shared" si="8"/>
        <v>120.18364521743895</v>
      </c>
      <c r="F30" s="13">
        <f t="shared" si="0"/>
        <v>38</v>
      </c>
      <c r="G30" s="13">
        <f t="shared" si="1"/>
        <v>1.5707963267948966</v>
      </c>
      <c r="H30" s="13">
        <f t="shared" si="2"/>
        <v>9.9483767363676776</v>
      </c>
      <c r="I30" s="13">
        <f t="shared" si="3"/>
        <v>1.8257418583505536</v>
      </c>
      <c r="J30" s="13">
        <f t="shared" si="9"/>
        <v>-5.4519561436758443E-2</v>
      </c>
      <c r="K30" s="13">
        <f t="shared" si="4"/>
        <v>0.42499999999999999</v>
      </c>
      <c r="L30" s="13">
        <f t="shared" si="5"/>
        <v>0.35814156250923646</v>
      </c>
      <c r="M30" s="13">
        <f t="shared" si="10"/>
        <v>0.55844673996345773</v>
      </c>
      <c r="N30" s="13">
        <f t="shared" si="6"/>
        <v>45.168413982882988</v>
      </c>
      <c r="O30" s="13">
        <f t="shared" si="7"/>
        <v>1.4859092660202307</v>
      </c>
    </row>
    <row r="31" spans="1:15" x14ac:dyDescent="0.25">
      <c r="D31" s="13">
        <f t="shared" si="8"/>
        <v>179.92386611626353</v>
      </c>
      <c r="F31" s="13">
        <f t="shared" si="0"/>
        <v>38</v>
      </c>
      <c r="G31" s="13">
        <f t="shared" si="1"/>
        <v>1.5707963267948966</v>
      </c>
      <c r="H31" s="13">
        <f t="shared" si="2"/>
        <v>5.9690260418206069</v>
      </c>
      <c r="I31" s="13">
        <f t="shared" si="3"/>
        <v>1.8257418583505536</v>
      </c>
      <c r="J31" s="13">
        <f t="shared" si="9"/>
        <v>-5.4519561436758443E-2</v>
      </c>
      <c r="K31" s="13">
        <f t="shared" si="4"/>
        <v>0.3</v>
      </c>
      <c r="L31" s="13">
        <f t="shared" si="5"/>
        <v>0.21488493750554188</v>
      </c>
      <c r="M31" s="13">
        <f t="shared" si="10"/>
        <v>0.37302535965536859</v>
      </c>
      <c r="N31" s="13">
        <f t="shared" si="6"/>
        <v>45.168413982882988</v>
      </c>
      <c r="O31" s="13">
        <f t="shared" si="7"/>
        <v>1.4859092660202307</v>
      </c>
    </row>
    <row r="32" spans="1:15" x14ac:dyDescent="0.25">
      <c r="D32" s="13">
        <f t="shared" si="8"/>
        <v>114.97697996131835</v>
      </c>
      <c r="F32" s="13">
        <f t="shared" si="0"/>
        <v>30</v>
      </c>
      <c r="G32" s="13">
        <f t="shared" si="1"/>
        <v>1.5707963267948966</v>
      </c>
      <c r="H32" s="13">
        <f t="shared" si="2"/>
        <v>4.7123889803846897</v>
      </c>
      <c r="I32" s="13">
        <f t="shared" si="3"/>
        <v>1.8257418583505536</v>
      </c>
      <c r="J32" s="13">
        <f t="shared" si="9"/>
        <v>-5.4519561436758443E-2</v>
      </c>
      <c r="K32" s="13">
        <f t="shared" si="4"/>
        <v>0.42499999999999999</v>
      </c>
      <c r="L32" s="13">
        <f t="shared" si="5"/>
        <v>0.16964600329384885</v>
      </c>
      <c r="M32" s="13">
        <f t="shared" si="10"/>
        <v>0.46084395299584113</v>
      </c>
      <c r="N32" s="13">
        <f t="shared" si="6"/>
        <v>35.659274197012884</v>
      </c>
      <c r="O32" s="13">
        <f t="shared" si="7"/>
        <v>1.4859092660202307</v>
      </c>
    </row>
    <row r="33" spans="4:15" x14ac:dyDescent="0.25">
      <c r="D33" s="13">
        <f t="shared" si="8"/>
        <v>130.2092375310549</v>
      </c>
      <c r="F33" s="13">
        <f t="shared" si="0"/>
        <v>38</v>
      </c>
      <c r="G33" s="13">
        <f t="shared" si="1"/>
        <v>2.0943951023931953</v>
      </c>
      <c r="H33" s="13">
        <f t="shared" si="2"/>
        <v>7.9587013890941423</v>
      </c>
      <c r="I33" s="13">
        <f t="shared" si="3"/>
        <v>1.8257418583505536</v>
      </c>
      <c r="J33" s="13">
        <f t="shared" si="9"/>
        <v>-5.4519561436758443E-2</v>
      </c>
      <c r="K33" s="13">
        <f t="shared" si="4"/>
        <v>0.42499999999999999</v>
      </c>
      <c r="L33" s="13">
        <f t="shared" si="5"/>
        <v>0.28651325000738914</v>
      </c>
      <c r="M33" s="13">
        <f t="shared" si="10"/>
        <v>0.51544856679309248</v>
      </c>
      <c r="N33" s="13">
        <f t="shared" si="6"/>
        <v>45.168413982882988</v>
      </c>
      <c r="O33" s="13">
        <f t="shared" si="7"/>
        <v>1.4859092660202307</v>
      </c>
    </row>
    <row r="34" spans="4:15" x14ac:dyDescent="0.25">
      <c r="D34" s="13">
        <f t="shared" si="8"/>
        <v>132.54688085802303</v>
      </c>
      <c r="F34" s="13">
        <f t="shared" si="0"/>
        <v>38</v>
      </c>
      <c r="G34" s="13">
        <f t="shared" si="1"/>
        <v>1.5707963267948966</v>
      </c>
      <c r="H34" s="13">
        <f t="shared" si="2"/>
        <v>5.9690260418206069</v>
      </c>
      <c r="I34" s="13">
        <f t="shared" si="3"/>
        <v>1.5811388300841895</v>
      </c>
      <c r="J34" s="13">
        <f t="shared" si="9"/>
        <v>-4.0426713559809861E-2</v>
      </c>
      <c r="K34" s="13">
        <f t="shared" si="4"/>
        <v>0.42499999999999999</v>
      </c>
      <c r="L34" s="13">
        <f t="shared" si="5"/>
        <v>0.21488493750554188</v>
      </c>
      <c r="M34" s="13">
        <f t="shared" si="10"/>
        <v>0.47794859089237574</v>
      </c>
      <c r="N34" s="13">
        <f t="shared" si="6"/>
        <v>43.169227874966502</v>
      </c>
      <c r="O34" s="13">
        <f t="shared" si="7"/>
        <v>1.4674942789516103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5" x14ac:dyDescent="0.25"/>
  <cols>
    <col min="2" max="2" width="20.5703125" customWidth="1"/>
    <col min="4" max="4" width="20.28515625" customWidth="1"/>
    <col min="5" max="5" width="20.5703125" customWidth="1"/>
    <col min="6" max="6" width="9.7109375" customWidth="1"/>
    <col min="7" max="7" width="17" bestFit="1" customWidth="1"/>
    <col min="8" max="8" width="17.5703125" bestFit="1" customWidth="1"/>
    <col min="9" max="9" width="4" customWidth="1"/>
    <col min="10" max="11" width="16.5703125" bestFit="1" customWidth="1"/>
    <col min="12" max="12" width="14.85546875" bestFit="1" customWidth="1"/>
    <col min="13" max="13" width="15.28515625" bestFit="1" customWidth="1"/>
    <col min="14" max="15" width="35.85546875" bestFit="1" customWidth="1"/>
    <col min="16" max="16" width="28.7109375" bestFit="1" customWidth="1"/>
    <col min="17" max="17" width="17" bestFit="1" customWidth="1"/>
    <col min="18" max="18" width="36" bestFit="1" customWidth="1"/>
    <col min="19" max="19" width="17.5703125" bestFit="1" customWidth="1"/>
  </cols>
  <sheetData>
    <row r="2" spans="2:19" ht="19.5" customHeight="1" x14ac:dyDescent="0.2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2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2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2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2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2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2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2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VermeulenNearWakeLength</vt:lpstr>
      <vt:lpstr>Original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2019-02-25T08:56:51Z</dcterms:modified>
</cp:coreProperties>
</file>