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Charts\"/>
    </mc:Choice>
  </mc:AlternateContent>
  <xr:revisionPtr revIDLastSave="0" documentId="13_ncr:1_{42F64631-2D28-4C4C-8113-F5E711E18D11}" xr6:coauthVersionLast="47" xr6:coauthVersionMax="47" xr10:uidLastSave="{00000000-0000-0000-0000-000000000000}"/>
  <bookViews>
    <workbookView xWindow="19095" yWindow="0" windowWidth="19410" windowHeight="20985" firstSheet="1" activeTab="2" xr2:uid="{750C59E9-7E55-4352-A7F5-BA4B0017BA09}"/>
  </bookViews>
  <sheets>
    <sheet name="December 2017 - March 2018" sheetId="2" state="hidden" r:id="rId1"/>
    <sheet name="Current" sheetId="4" r:id="rId2"/>
    <sheet name="Old Progress System" sheetId="1" r:id="rId3"/>
    <sheet name="Info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10" i="1"/>
  <c r="J2" i="1"/>
  <c r="J3" i="1"/>
  <c r="J19" i="1"/>
  <c r="J18" i="1"/>
  <c r="J17" i="1"/>
  <c r="J16" i="1"/>
  <c r="J15" i="1"/>
  <c r="J14" i="1"/>
  <c r="J13" i="1"/>
  <c r="J11" i="1"/>
  <c r="J12" i="1"/>
  <c r="J5" i="1"/>
  <c r="J6" i="1"/>
  <c r="J7" i="1"/>
  <c r="J8" i="1"/>
  <c r="J9" i="1"/>
  <c r="J10" i="1"/>
  <c r="J20" i="1" s="1"/>
  <c r="J4" i="1"/>
  <c r="B12" i="1"/>
  <c r="L4" i="4"/>
  <c r="L8" i="4"/>
  <c r="L7" i="4"/>
  <c r="L6" i="4"/>
  <c r="L5" i="4"/>
  <c r="H26" i="4"/>
  <c r="J25" i="4"/>
  <c r="I25" i="4"/>
  <c r="H25" i="4"/>
  <c r="G25" i="4"/>
  <c r="F25" i="4"/>
  <c r="H24" i="4"/>
  <c r="G24" i="4"/>
  <c r="F24" i="4"/>
  <c r="J23" i="4"/>
  <c r="H23" i="4"/>
  <c r="G23" i="4"/>
  <c r="F23" i="4"/>
  <c r="G22" i="4"/>
  <c r="F22" i="4"/>
  <c r="G21" i="4"/>
  <c r="F21" i="4"/>
  <c r="G20" i="4"/>
  <c r="F20" i="4"/>
  <c r="J19" i="4"/>
  <c r="G19" i="4"/>
  <c r="F19" i="4"/>
  <c r="H18" i="4"/>
  <c r="I18" i="4" s="1"/>
  <c r="G18" i="4"/>
  <c r="F18" i="4"/>
  <c r="G17" i="4"/>
  <c r="F17" i="4"/>
  <c r="H16" i="4"/>
  <c r="I16" i="4" s="1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J9" i="4"/>
  <c r="H9" i="4"/>
  <c r="G9" i="4"/>
  <c r="F9" i="4"/>
  <c r="G8" i="4"/>
  <c r="F8" i="4"/>
  <c r="G7" i="4"/>
  <c r="F7" i="4"/>
  <c r="F26" i="4" s="1"/>
  <c r="H6" i="4"/>
  <c r="I6" i="4" s="1"/>
  <c r="G6" i="4"/>
  <c r="F6" i="4"/>
  <c r="G5" i="4"/>
  <c r="F5" i="4"/>
  <c r="G4" i="4"/>
  <c r="F4" i="4"/>
  <c r="D26" i="4"/>
  <c r="AC13" i="3"/>
  <c r="AA13" i="3"/>
  <c r="Y13" i="3"/>
  <c r="I9" i="4" s="1"/>
  <c r="X13" i="3"/>
  <c r="K22" i="4" s="1"/>
  <c r="L22" i="4" s="1"/>
  <c r="AC12" i="3"/>
  <c r="AA12" i="3"/>
  <c r="H10" i="4" s="1"/>
  <c r="I10" i="4" s="1"/>
  <c r="Y12" i="3"/>
  <c r="X12" i="3"/>
  <c r="AC11" i="3"/>
  <c r="AA11" i="3"/>
  <c r="Y11" i="3"/>
  <c r="X11" i="3"/>
  <c r="AC10" i="3"/>
  <c r="AA10" i="3"/>
  <c r="Y10" i="3"/>
  <c r="X10" i="3"/>
  <c r="AC9" i="3"/>
  <c r="AA9" i="3"/>
  <c r="Y9" i="3"/>
  <c r="X9" i="3"/>
  <c r="H21" i="4" s="1"/>
  <c r="I21" i="4" s="1"/>
  <c r="AC8" i="3"/>
  <c r="AA8" i="3"/>
  <c r="H12" i="4" s="1"/>
  <c r="I12" i="4" s="1"/>
  <c r="Y8" i="3"/>
  <c r="X8" i="3"/>
  <c r="H11" i="4" s="1"/>
  <c r="I11" i="4" s="1"/>
  <c r="AC7" i="3"/>
  <c r="AA7" i="3"/>
  <c r="Y7" i="3"/>
  <c r="X7" i="3"/>
  <c r="AC6" i="3"/>
  <c r="AA6" i="3"/>
  <c r="Y6" i="3"/>
  <c r="X6" i="3"/>
  <c r="H19" i="4" s="1"/>
  <c r="I19" i="4" s="1"/>
  <c r="AC5" i="3"/>
  <c r="AA5" i="3"/>
  <c r="Y5" i="3"/>
  <c r="X5" i="3"/>
  <c r="AC4" i="3"/>
  <c r="AA4" i="3"/>
  <c r="Y4" i="3"/>
  <c r="X4" i="3"/>
  <c r="AC3" i="3"/>
  <c r="AA3" i="3"/>
  <c r="Y3" i="3"/>
  <c r="I24" i="4" s="1"/>
  <c r="X3" i="3"/>
  <c r="K21" i="2"/>
  <c r="I21" i="2"/>
  <c r="G21" i="2"/>
  <c r="E21" i="2"/>
  <c r="C21" i="2"/>
  <c r="L20" i="2"/>
  <c r="J20" i="2"/>
  <c r="H20" i="2"/>
  <c r="F20" i="2"/>
  <c r="D20" i="2"/>
  <c r="M20" i="2" s="1"/>
  <c r="L19" i="2"/>
  <c r="J19" i="2"/>
  <c r="H19" i="2"/>
  <c r="M19" i="2" s="1"/>
  <c r="B19" i="2" s="1"/>
  <c r="F19" i="2"/>
  <c r="D19" i="2"/>
  <c r="L18" i="2"/>
  <c r="J18" i="2"/>
  <c r="H18" i="2"/>
  <c r="F18" i="2"/>
  <c r="M18" i="2" s="1"/>
  <c r="B18" i="2" s="1"/>
  <c r="D18" i="2"/>
  <c r="L17" i="2"/>
  <c r="J17" i="2"/>
  <c r="H17" i="2"/>
  <c r="F17" i="2"/>
  <c r="D17" i="2"/>
  <c r="M17" i="2" s="1"/>
  <c r="B17" i="2" s="1"/>
  <c r="L16" i="2"/>
  <c r="L21" i="2" s="1"/>
  <c r="J16" i="2"/>
  <c r="H16" i="2"/>
  <c r="F16" i="2"/>
  <c r="D16" i="2"/>
  <c r="L15" i="2"/>
  <c r="J15" i="2"/>
  <c r="M15" i="2" s="1"/>
  <c r="B15" i="2" s="1"/>
  <c r="H15" i="2"/>
  <c r="F15" i="2"/>
  <c r="D15" i="2"/>
  <c r="L14" i="2"/>
  <c r="J14" i="2"/>
  <c r="H14" i="2"/>
  <c r="F14" i="2"/>
  <c r="D14" i="2"/>
  <c r="M14" i="2" s="1"/>
  <c r="B14" i="2" s="1"/>
  <c r="M13" i="2"/>
  <c r="B13" i="2" s="1"/>
  <c r="L13" i="2"/>
  <c r="J13" i="2"/>
  <c r="H13" i="2"/>
  <c r="F13" i="2"/>
  <c r="D13" i="2"/>
  <c r="L12" i="2"/>
  <c r="M12" i="2" s="1"/>
  <c r="B12" i="2" s="1"/>
  <c r="J12" i="2"/>
  <c r="H12" i="2"/>
  <c r="F12" i="2"/>
  <c r="D12" i="2"/>
  <c r="L11" i="2"/>
  <c r="J11" i="2"/>
  <c r="H11" i="2"/>
  <c r="F11" i="2"/>
  <c r="D11" i="2"/>
  <c r="M11" i="2" s="1"/>
  <c r="B11" i="2" s="1"/>
  <c r="L10" i="2"/>
  <c r="J10" i="2"/>
  <c r="H10" i="2"/>
  <c r="F10" i="2"/>
  <c r="D10" i="2"/>
  <c r="M10" i="2" s="1"/>
  <c r="B10" i="2" s="1"/>
  <c r="M9" i="2"/>
  <c r="B9" i="2" s="1"/>
  <c r="L9" i="2"/>
  <c r="J9" i="2"/>
  <c r="H9" i="2"/>
  <c r="F9" i="2"/>
  <c r="D9" i="2"/>
  <c r="L8" i="2"/>
  <c r="J8" i="2"/>
  <c r="H8" i="2"/>
  <c r="F8" i="2"/>
  <c r="D8" i="2"/>
  <c r="M8" i="2" s="1"/>
  <c r="B8" i="2" s="1"/>
  <c r="L7" i="2"/>
  <c r="J7" i="2"/>
  <c r="H7" i="2"/>
  <c r="F7" i="2"/>
  <c r="D7" i="2"/>
  <c r="M7" i="2" s="1"/>
  <c r="B7" i="2" s="1"/>
  <c r="L6" i="2"/>
  <c r="J6" i="2"/>
  <c r="H6" i="2"/>
  <c r="F6" i="2"/>
  <c r="D6" i="2"/>
  <c r="M6" i="2" s="1"/>
  <c r="B6" i="2" s="1"/>
  <c r="L5" i="2"/>
  <c r="J5" i="2"/>
  <c r="H5" i="2"/>
  <c r="F5" i="2"/>
  <c r="F21" i="2" s="1"/>
  <c r="D5" i="2"/>
  <c r="L4" i="2"/>
  <c r="J4" i="2"/>
  <c r="H4" i="2"/>
  <c r="F4" i="2"/>
  <c r="D4" i="2"/>
  <c r="M4" i="2" s="1"/>
  <c r="B4" i="2" s="1"/>
  <c r="L3" i="2"/>
  <c r="J3" i="2"/>
  <c r="H3" i="2"/>
  <c r="F3" i="2"/>
  <c r="D3" i="2"/>
  <c r="M3" i="2" s="1"/>
  <c r="B3" i="2" s="1"/>
  <c r="L2" i="2"/>
  <c r="J2" i="2"/>
  <c r="J21" i="2" s="1"/>
  <c r="H2" i="2"/>
  <c r="H21" i="2" s="1"/>
  <c r="F2" i="2"/>
  <c r="D2" i="2"/>
  <c r="D21" i="2" s="1"/>
  <c r="G20" i="1"/>
  <c r="E20" i="1"/>
  <c r="C20" i="1"/>
  <c r="H19" i="1"/>
  <c r="I19" i="1" s="1"/>
  <c r="F19" i="1"/>
  <c r="D19" i="1"/>
  <c r="B19" i="1"/>
  <c r="I18" i="1"/>
  <c r="H18" i="1"/>
  <c r="F18" i="1"/>
  <c r="D18" i="1"/>
  <c r="B18" i="1"/>
  <c r="H17" i="1"/>
  <c r="I17" i="1" s="1"/>
  <c r="F17" i="1"/>
  <c r="D17" i="1"/>
  <c r="B17" i="1"/>
  <c r="H16" i="1"/>
  <c r="I16" i="1" s="1"/>
  <c r="F16" i="1"/>
  <c r="D16" i="1"/>
  <c r="B16" i="1"/>
  <c r="H15" i="1"/>
  <c r="I15" i="1" s="1"/>
  <c r="F15" i="1"/>
  <c r="D15" i="1"/>
  <c r="B15" i="1"/>
  <c r="H14" i="1"/>
  <c r="I14" i="1" s="1"/>
  <c r="F14" i="1"/>
  <c r="D14" i="1"/>
  <c r="B14" i="1"/>
  <c r="B13" i="1"/>
  <c r="H12" i="1"/>
  <c r="F12" i="1"/>
  <c r="D12" i="1"/>
  <c r="B11" i="1"/>
  <c r="H10" i="1"/>
  <c r="B10" i="1"/>
  <c r="H9" i="1"/>
  <c r="D9" i="1"/>
  <c r="B9" i="1"/>
  <c r="F8" i="1"/>
  <c r="D8" i="1"/>
  <c r="B8" i="1"/>
  <c r="F7" i="1"/>
  <c r="D7" i="1"/>
  <c r="B7" i="1"/>
  <c r="Q6" i="1"/>
  <c r="I6" i="1"/>
  <c r="H6" i="1"/>
  <c r="F6" i="1"/>
  <c r="D6" i="1"/>
  <c r="B6" i="1"/>
  <c r="Q5" i="1"/>
  <c r="H5" i="1"/>
  <c r="D5" i="1"/>
  <c r="B5" i="1"/>
  <c r="Q4" i="1"/>
  <c r="F11" i="1" s="1"/>
  <c r="F4" i="1"/>
  <c r="B4" i="1"/>
  <c r="Q3" i="1"/>
  <c r="H11" i="1" s="1"/>
  <c r="H3" i="1"/>
  <c r="I3" i="1" s="1"/>
  <c r="F3" i="1"/>
  <c r="D3" i="1"/>
  <c r="B3" i="1"/>
  <c r="Q2" i="1"/>
  <c r="H4" i="1" s="1"/>
  <c r="B20" i="1" l="1"/>
  <c r="I12" i="1"/>
  <c r="G26" i="4"/>
  <c r="B20" i="2"/>
  <c r="N17" i="2"/>
  <c r="M16" i="2"/>
  <c r="B16" i="2" s="1"/>
  <c r="K9" i="4"/>
  <c r="L9" i="4" s="1"/>
  <c r="K19" i="4"/>
  <c r="L19" i="4" s="1"/>
  <c r="H8" i="1"/>
  <c r="I8" i="1" s="1"/>
  <c r="J6" i="4"/>
  <c r="H13" i="4"/>
  <c r="I13" i="4" s="1"/>
  <c r="J16" i="4"/>
  <c r="K6" i="4"/>
  <c r="K16" i="4"/>
  <c r="L16" i="4" s="1"/>
  <c r="I23" i="4"/>
  <c r="K23" i="4"/>
  <c r="L23" i="4" s="1"/>
  <c r="H17" i="4"/>
  <c r="I17" i="4" s="1"/>
  <c r="J20" i="4"/>
  <c r="K10" i="4"/>
  <c r="L10" i="4" s="1"/>
  <c r="K20" i="4"/>
  <c r="L20" i="4" s="1"/>
  <c r="F13" i="1"/>
  <c r="H4" i="4"/>
  <c r="J7" i="4"/>
  <c r="H14" i="4"/>
  <c r="J17" i="4"/>
  <c r="F5" i="1"/>
  <c r="I5" i="1" s="1"/>
  <c r="M5" i="2"/>
  <c r="B5" i="2" s="1"/>
  <c r="D2" i="1"/>
  <c r="F2" i="1"/>
  <c r="F20" i="1" s="1"/>
  <c r="F9" i="1"/>
  <c r="I9" i="1" s="1"/>
  <c r="D13" i="1"/>
  <c r="H13" i="1"/>
  <c r="I13" i="1" s="1"/>
  <c r="K7" i="4"/>
  <c r="K17" i="4"/>
  <c r="L17" i="4" s="1"/>
  <c r="J4" i="4"/>
  <c r="J14" i="4"/>
  <c r="J24" i="4"/>
  <c r="M2" i="2"/>
  <c r="J13" i="4"/>
  <c r="H20" i="4"/>
  <c r="I20" i="4" s="1"/>
  <c r="K13" i="4"/>
  <c r="L13" i="4" s="1"/>
  <c r="H7" i="4"/>
  <c r="I7" i="4" s="1"/>
  <c r="J10" i="4"/>
  <c r="H2" i="1"/>
  <c r="F10" i="1"/>
  <c r="K4" i="4"/>
  <c r="K14" i="4"/>
  <c r="L14" i="4" s="1"/>
  <c r="K24" i="4"/>
  <c r="L24" i="4" s="1"/>
  <c r="J21" i="4"/>
  <c r="H8" i="4"/>
  <c r="I8" i="4" s="1"/>
  <c r="J11" i="4"/>
  <c r="K11" i="4"/>
  <c r="L11" i="4" s="1"/>
  <c r="K21" i="4"/>
  <c r="L21" i="4" s="1"/>
  <c r="H5" i="4"/>
  <c r="I5" i="4" s="1"/>
  <c r="J8" i="4"/>
  <c r="H15" i="4"/>
  <c r="I15" i="4" s="1"/>
  <c r="J18" i="4"/>
  <c r="D11" i="1"/>
  <c r="I11" i="1" s="1"/>
  <c r="J5" i="4"/>
  <c r="J15" i="4"/>
  <c r="H22" i="4"/>
  <c r="I22" i="4" s="1"/>
  <c r="D4" i="1"/>
  <c r="I4" i="1" s="1"/>
  <c r="H7" i="1"/>
  <c r="I7" i="1" s="1"/>
  <c r="K5" i="4"/>
  <c r="K15" i="4"/>
  <c r="L15" i="4" s="1"/>
  <c r="K25" i="4"/>
  <c r="L25" i="4" s="1"/>
  <c r="K8" i="4"/>
  <c r="K18" i="4"/>
  <c r="L18" i="4" s="1"/>
  <c r="J12" i="4"/>
  <c r="J22" i="4"/>
  <c r="K12" i="4"/>
  <c r="L12" i="4" s="1"/>
  <c r="I10" i="1" l="1"/>
  <c r="L26" i="4"/>
  <c r="K26" i="4"/>
  <c r="D20" i="1"/>
  <c r="H20" i="1"/>
  <c r="I2" i="1"/>
  <c r="I20" i="1" s="1"/>
  <c r="I4" i="4"/>
  <c r="J26" i="4"/>
  <c r="I14" i="4"/>
  <c r="B2" i="2"/>
  <c r="B21" i="2" s="1"/>
  <c r="M21" i="2"/>
  <c r="I26" i="4" l="1"/>
</calcChain>
</file>

<file path=xl/sharedStrings.xml><?xml version="1.0" encoding="utf-8"?>
<sst xmlns="http://schemas.openxmlformats.org/spreadsheetml/2006/main" count="139" uniqueCount="59">
  <si>
    <t>Brawlers</t>
  </si>
  <si>
    <t>Level</t>
  </si>
  <si>
    <t>Health</t>
  </si>
  <si>
    <t>Elixir left</t>
  </si>
  <si>
    <t>Attack</t>
  </si>
  <si>
    <t>Super</t>
  </si>
  <si>
    <t>Total</t>
  </si>
  <si>
    <t>Coin</t>
  </si>
  <si>
    <t>Shelly</t>
  </si>
  <si>
    <t>Colt</t>
  </si>
  <si>
    <t>Nita</t>
  </si>
  <si>
    <t>Dynamike</t>
  </si>
  <si>
    <t>El Primo</t>
  </si>
  <si>
    <t>Bull</t>
  </si>
  <si>
    <t>Brock</t>
  </si>
  <si>
    <t>Barley</t>
  </si>
  <si>
    <t>Jessie</t>
  </si>
  <si>
    <t>Ricochet</t>
  </si>
  <si>
    <t>Poco</t>
  </si>
  <si>
    <t>Bo</t>
  </si>
  <si>
    <t>Piper</t>
  </si>
  <si>
    <t>Pam(mama J)</t>
  </si>
  <si>
    <t>Mortis</t>
  </si>
  <si>
    <t>Tara</t>
  </si>
  <si>
    <t>Spike</t>
  </si>
  <si>
    <t>Crow</t>
  </si>
  <si>
    <t>Tier 1</t>
  </si>
  <si>
    <t>Coins left</t>
  </si>
  <si>
    <t>Tier 2</t>
  </si>
  <si>
    <t>Tier 3</t>
  </si>
  <si>
    <t>Teir 4</t>
  </si>
  <si>
    <t>Special</t>
  </si>
  <si>
    <t>Bolt</t>
  </si>
  <si>
    <t>Brawl upgrades</t>
  </si>
  <si>
    <t>Tokens</t>
  </si>
  <si>
    <t>Power</t>
  </si>
  <si>
    <t>Number</t>
  </si>
  <si>
    <t>Teir 1</t>
  </si>
  <si>
    <t>Teir 2</t>
  </si>
  <si>
    <t>Teir 3</t>
  </si>
  <si>
    <t>Darryl</t>
  </si>
  <si>
    <t>March 2018 upgrade cost</t>
  </si>
  <si>
    <t>Powerpoints</t>
  </si>
  <si>
    <t>coins</t>
  </si>
  <si>
    <t>level</t>
  </si>
  <si>
    <t>Power points</t>
  </si>
  <si>
    <t>Star power</t>
  </si>
  <si>
    <t>Power points to next level</t>
  </si>
  <si>
    <t>Gold for next level</t>
  </si>
  <si>
    <t>Level could be at</t>
  </si>
  <si>
    <t>Gold for level to be at</t>
  </si>
  <si>
    <t>Gold for max level</t>
  </si>
  <si>
    <t>Power points to max level</t>
  </si>
  <si>
    <t>n</t>
  </si>
  <si>
    <t>y</t>
  </si>
  <si>
    <t>Penny</t>
  </si>
  <si>
    <t>Frank</t>
  </si>
  <si>
    <t>Leon</t>
  </si>
  <si>
    <t>Gold  to power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</si>
</sst>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&quot;0&quot;"/>
    <numFmt numFmtId="165" formatCode="0.0"/>
    <numFmt numFmtId="166" formatCode="#,##0.00;&quot;0&quot;"/>
  </numFmts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4472C4"/>
        <bgColor rgb="FF4472C4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CC66FF"/>
        <bgColor rgb="FFCC66FF"/>
      </patternFill>
    </fill>
    <fill>
      <patternFill patternType="solid">
        <fgColor rgb="FFFF3300"/>
        <bgColor rgb="FFFF3300"/>
      </patternFill>
    </fill>
    <fill>
      <patternFill patternType="solid">
        <fgColor rgb="FFFFEB9C"/>
        <bgColor rgb="FFFFEB9C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D965"/>
        <bgColor rgb="FFFFD965"/>
      </patternFill>
    </fill>
    <fill>
      <patternFill patternType="solid">
        <fgColor rgb="FF548135"/>
        <bgColor rgb="FF548135"/>
      </patternFill>
    </fill>
    <fill>
      <patternFill patternType="solid">
        <fgColor rgb="FF0070C0"/>
        <bgColor rgb="FF0070C0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9">
    <xf numFmtId="0" fontId="0" fillId="0" borderId="0"/>
    <xf numFmtId="0" fontId="10" fillId="0" borderId="0"/>
    <xf numFmtId="0" fontId="11" fillId="0" borderId="0"/>
    <xf numFmtId="0" fontId="8" fillId="7" borderId="0"/>
    <xf numFmtId="0" fontId="4" fillId="5" borderId="0"/>
    <xf numFmtId="0" fontId="13" fillId="8" borderId="0"/>
    <xf numFmtId="0" fontId="14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2" borderId="0"/>
    <xf numFmtId="0" fontId="6" fillId="6" borderId="0"/>
    <xf numFmtId="0" fontId="7" fillId="0" borderId="0"/>
    <xf numFmtId="0" fontId="9" fillId="0" borderId="0"/>
    <xf numFmtId="0" fontId="12" fillId="0" borderId="0"/>
    <xf numFmtId="0" fontId="1" fillId="0" borderId="0"/>
    <xf numFmtId="0" fontId="1" fillId="0" borderId="0"/>
    <xf numFmtId="0" fontId="4" fillId="0" borderId="0"/>
  </cellStyleXfs>
  <cellXfs count="111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6" xfId="0" applyFill="1" applyBorder="1"/>
    <xf numFmtId="164" fontId="0" fillId="9" borderId="7" xfId="0" applyNumberFormat="1" applyFill="1" applyBorder="1"/>
    <xf numFmtId="0" fontId="0" fillId="9" borderId="7" xfId="0" applyFill="1" applyBorder="1" applyAlignment="1">
      <alignment horizontal="center"/>
    </xf>
    <xf numFmtId="0" fontId="15" fillId="10" borderId="8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0" fillId="9" borderId="8" xfId="0" applyFill="1" applyBorder="1"/>
    <xf numFmtId="0" fontId="0" fillId="12" borderId="8" xfId="0" applyFill="1" applyBorder="1"/>
    <xf numFmtId="164" fontId="0" fillId="12" borderId="7" xfId="0" applyNumberFormat="1" applyFill="1" applyBorder="1"/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8" xfId="0" applyFill="1" applyBorder="1"/>
    <xf numFmtId="164" fontId="0" fillId="13" borderId="7" xfId="0" applyNumberFormat="1" applyFill="1" applyBorder="1"/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164" fontId="0" fillId="14" borderId="8" xfId="0" applyNumberFormat="1" applyFill="1" applyBorder="1"/>
    <xf numFmtId="164" fontId="0" fillId="14" borderId="7" xfId="0" applyNumberFormat="1" applyFill="1" applyBorder="1"/>
    <xf numFmtId="164" fontId="0" fillId="14" borderId="7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5" borderId="8" xfId="0" applyNumberFormat="1" applyFill="1" applyBorder="1"/>
    <xf numFmtId="164" fontId="0" fillId="15" borderId="7" xfId="0" applyNumberFormat="1" applyFill="1" applyBorder="1"/>
    <xf numFmtId="164" fontId="0" fillId="15" borderId="7" xfId="0" applyNumberFormat="1" applyFill="1" applyBorder="1" applyAlignment="1">
      <alignment horizontal="center"/>
    </xf>
    <xf numFmtId="164" fontId="0" fillId="15" borderId="8" xfId="0" applyNumberFormat="1" applyFill="1" applyBorder="1" applyAlignment="1">
      <alignment horizontal="center"/>
    </xf>
    <xf numFmtId="0" fontId="0" fillId="16" borderId="8" xfId="0" applyFill="1" applyBorder="1"/>
    <xf numFmtId="164" fontId="0" fillId="16" borderId="7" xfId="0" applyNumberFormat="1" applyFill="1" applyBorder="1"/>
    <xf numFmtId="0" fontId="0" fillId="16" borderId="7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164" fontId="0" fillId="16" borderId="9" xfId="0" applyNumberFormat="1" applyFill="1" applyBorder="1"/>
    <xf numFmtId="0" fontId="0" fillId="0" borderId="6" xfId="0" applyBorder="1"/>
    <xf numFmtId="165" fontId="0" fillId="0" borderId="8" xfId="0" applyNumberFormat="1" applyBorder="1"/>
    <xf numFmtId="165" fontId="0" fillId="0" borderId="6" xfId="0" applyNumberFormat="1" applyBorder="1"/>
    <xf numFmtId="1" fontId="15" fillId="10" borderId="6" xfId="0" applyNumberFormat="1" applyFont="1" applyFill="1" applyBorder="1"/>
    <xf numFmtId="9" fontId="0" fillId="0" borderId="0" xfId="0" applyNumberFormat="1"/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9" borderId="10" xfId="0" applyFont="1" applyFill="1" applyBorder="1"/>
    <xf numFmtId="164" fontId="16" fillId="9" borderId="6" xfId="0" applyNumberFormat="1" applyFont="1" applyFill="1" applyBorder="1"/>
    <xf numFmtId="0" fontId="16" fillId="9" borderId="7" xfId="0" applyFont="1" applyFill="1" applyBorder="1" applyAlignment="1">
      <alignment horizontal="center"/>
    </xf>
    <xf numFmtId="164" fontId="16" fillId="9" borderId="8" xfId="0" applyNumberFormat="1" applyFont="1" applyFill="1" applyBorder="1" applyAlignment="1">
      <alignment horizontal="center"/>
    </xf>
    <xf numFmtId="0" fontId="16" fillId="9" borderId="8" xfId="0" applyFont="1" applyFill="1" applyBorder="1" applyAlignment="1">
      <alignment horizontal="center"/>
    </xf>
    <xf numFmtId="164" fontId="16" fillId="9" borderId="2" xfId="0" applyNumberFormat="1" applyFont="1" applyFill="1" applyBorder="1" applyAlignment="1">
      <alignment horizontal="center"/>
    </xf>
    <xf numFmtId="164" fontId="0" fillId="11" borderId="8" xfId="0" applyNumberFormat="1" applyFill="1" applyBorder="1"/>
    <xf numFmtId="164" fontId="16" fillId="9" borderId="7" xfId="0" applyNumberFormat="1" applyFont="1" applyFill="1" applyBorder="1" applyAlignment="1">
      <alignment horizontal="center"/>
    </xf>
    <xf numFmtId="0" fontId="0" fillId="12" borderId="10" xfId="0" applyFill="1" applyBorder="1"/>
    <xf numFmtId="164" fontId="0" fillId="12" borderId="8" xfId="0" applyNumberFormat="1" applyFill="1" applyBorder="1"/>
    <xf numFmtId="164" fontId="0" fillId="12" borderId="7" xfId="0" applyNumberFormat="1" applyFill="1" applyBorder="1" applyAlignment="1">
      <alignment horizontal="center"/>
    </xf>
    <xf numFmtId="164" fontId="0" fillId="12" borderId="8" xfId="0" applyNumberFormat="1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13" borderId="10" xfId="0" applyFill="1" applyBorder="1"/>
    <xf numFmtId="164" fontId="0" fillId="13" borderId="8" xfId="0" applyNumberFormat="1" applyFill="1" applyBorder="1"/>
    <xf numFmtId="164" fontId="0" fillId="13" borderId="7" xfId="0" applyNumberFormat="1" applyFill="1" applyBorder="1" applyAlignment="1">
      <alignment horizontal="center"/>
    </xf>
    <xf numFmtId="164" fontId="0" fillId="13" borderId="8" xfId="0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4" borderId="10" xfId="0" applyNumberFormat="1" applyFill="1" applyBorder="1"/>
    <xf numFmtId="164" fontId="0" fillId="14" borderId="2" xfId="0" applyNumberFormat="1" applyFill="1" applyBorder="1" applyAlignment="1">
      <alignment horizontal="center"/>
    </xf>
    <xf numFmtId="164" fontId="0" fillId="15" borderId="10" xfId="0" applyNumberFormat="1" applyFill="1" applyBorder="1"/>
    <xf numFmtId="164" fontId="0" fillId="15" borderId="2" xfId="0" applyNumberFormat="1" applyFill="1" applyBorder="1" applyAlignment="1">
      <alignment horizontal="center"/>
    </xf>
    <xf numFmtId="164" fontId="0" fillId="0" borderId="0" xfId="0" applyNumberFormat="1"/>
    <xf numFmtId="0" fontId="17" fillId="16" borderId="8" xfId="0" applyFont="1" applyFill="1" applyBorder="1"/>
    <xf numFmtId="0" fontId="17" fillId="16" borderId="10" xfId="0" applyFont="1" applyFill="1" applyBorder="1"/>
    <xf numFmtId="164" fontId="17" fillId="16" borderId="8" xfId="0" applyNumberFormat="1" applyFont="1" applyFill="1" applyBorder="1"/>
    <xf numFmtId="164" fontId="17" fillId="16" borderId="7" xfId="0" applyNumberFormat="1" applyFont="1" applyFill="1" applyBorder="1" applyAlignment="1">
      <alignment horizontal="center"/>
    </xf>
    <xf numFmtId="0" fontId="17" fillId="16" borderId="7" xfId="0" applyFont="1" applyFill="1" applyBorder="1" applyAlignment="1">
      <alignment horizontal="center"/>
    </xf>
    <xf numFmtId="164" fontId="17" fillId="16" borderId="8" xfId="0" applyNumberFormat="1" applyFont="1" applyFill="1" applyBorder="1" applyAlignment="1">
      <alignment horizontal="center"/>
    </xf>
    <xf numFmtId="0" fontId="17" fillId="16" borderId="8" xfId="0" applyFont="1" applyFill="1" applyBorder="1" applyAlignment="1">
      <alignment horizontal="center"/>
    </xf>
    <xf numFmtId="164" fontId="17" fillId="16" borderId="2" xfId="0" applyNumberFormat="1" applyFont="1" applyFill="1" applyBorder="1" applyAlignment="1">
      <alignment horizontal="center"/>
    </xf>
    <xf numFmtId="164" fontId="17" fillId="16" borderId="11" xfId="0" applyNumberFormat="1" applyFont="1" applyFill="1" applyBorder="1"/>
    <xf numFmtId="2" fontId="0" fillId="0" borderId="2" xfId="0" applyNumberFormat="1" applyBorder="1"/>
    <xf numFmtId="165" fontId="0" fillId="0" borderId="7" xfId="0" applyNumberFormat="1" applyBorder="1"/>
    <xf numFmtId="164" fontId="0" fillId="0" borderId="8" xfId="0" applyNumberFormat="1" applyBorder="1"/>
    <xf numFmtId="164" fontId="0" fillId="11" borderId="9" xfId="0" applyNumberFormat="1" applyFill="1" applyBorder="1"/>
    <xf numFmtId="0" fontId="0" fillId="0" borderId="0" xfId="0" applyAlignment="1">
      <alignment horizontal="right"/>
    </xf>
    <xf numFmtId="0" fontId="0" fillId="17" borderId="0" xfId="0" applyFill="1"/>
    <xf numFmtId="0" fontId="0" fillId="11" borderId="2" xfId="0" applyFill="1" applyBorder="1"/>
    <xf numFmtId="0" fontId="0" fillId="11" borderId="3" xfId="0" applyFill="1" applyBorder="1"/>
    <xf numFmtId="0" fontId="0" fillId="11" borderId="7" xfId="0" applyFill="1" applyBorder="1"/>
    <xf numFmtId="0" fontId="0" fillId="18" borderId="6" xfId="0" applyFill="1" applyBorder="1"/>
    <xf numFmtId="0" fontId="0" fillId="19" borderId="6" xfId="0" applyFill="1" applyBorder="1"/>
    <xf numFmtId="164" fontId="0" fillId="20" borderId="12" xfId="0" applyNumberFormat="1" applyFill="1" applyBorder="1" applyAlignment="1">
      <alignment horizontal="center"/>
    </xf>
    <xf numFmtId="164" fontId="17" fillId="16" borderId="9" xfId="0" applyNumberFormat="1" applyFont="1" applyFill="1" applyBorder="1" applyAlignment="1">
      <alignment horizontal="center"/>
    </xf>
    <xf numFmtId="164" fontId="0" fillId="20" borderId="10" xfId="0" applyNumberFormat="1" applyFill="1" applyBorder="1"/>
    <xf numFmtId="3" fontId="17" fillId="16" borderId="6" xfId="0" applyNumberFormat="1" applyFont="1" applyFill="1" applyBorder="1"/>
    <xf numFmtId="3" fontId="17" fillId="16" borderId="9" xfId="0" applyNumberFormat="1" applyFont="1" applyFill="1" applyBorder="1"/>
    <xf numFmtId="3" fontId="0" fillId="21" borderId="10" xfId="0" applyNumberFormat="1" applyFill="1" applyBorder="1"/>
    <xf numFmtId="0" fontId="0" fillId="18" borderId="8" xfId="0" applyFill="1" applyBorder="1"/>
    <xf numFmtId="0" fontId="0" fillId="19" borderId="8" xfId="0" applyFill="1" applyBorder="1"/>
    <xf numFmtId="164" fontId="0" fillId="20" borderId="3" xfId="0" applyNumberFormat="1" applyFill="1" applyBorder="1"/>
    <xf numFmtId="3" fontId="17" fillId="16" borderId="8" xfId="0" applyNumberFormat="1" applyFont="1" applyFill="1" applyBorder="1"/>
    <xf numFmtId="3" fontId="17" fillId="16" borderId="7" xfId="0" applyNumberFormat="1" applyFont="1" applyFill="1" applyBorder="1"/>
    <xf numFmtId="0" fontId="0" fillId="23" borderId="8" xfId="0" applyFill="1" applyBorder="1"/>
    <xf numFmtId="164" fontId="0" fillId="17" borderId="0" xfId="0" applyNumberFormat="1" applyFill="1"/>
    <xf numFmtId="0" fontId="0" fillId="24" borderId="8" xfId="0" applyFill="1" applyBorder="1"/>
    <xf numFmtId="0" fontId="0" fillId="22" borderId="8" xfId="0" applyFill="1" applyBorder="1"/>
    <xf numFmtId="0" fontId="0" fillId="22" borderId="11" xfId="0" applyFill="1" applyBorder="1"/>
    <xf numFmtId="0" fontId="0" fillId="19" borderId="11" xfId="0" applyFill="1" applyBorder="1"/>
    <xf numFmtId="0" fontId="0" fillId="19" borderId="13" xfId="0" applyFill="1" applyBorder="1"/>
    <xf numFmtId="164" fontId="17" fillId="16" borderId="5" xfId="0" applyNumberFormat="1" applyFont="1" applyFill="1" applyBorder="1" applyAlignment="1">
      <alignment horizontal="center"/>
    </xf>
    <xf numFmtId="165" fontId="0" fillId="11" borderId="8" xfId="0" applyNumberFormat="1" applyFill="1" applyBorder="1"/>
    <xf numFmtId="166" fontId="0" fillId="11" borderId="8" xfId="0" applyNumberFormat="1" applyFill="1" applyBorder="1"/>
    <xf numFmtId="3" fontId="0" fillId="11" borderId="8" xfId="0" applyNumberFormat="1" applyFill="1" applyBorder="1"/>
    <xf numFmtId="0" fontId="0" fillId="0" borderId="0" xfId="0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0" xfId="0"/>
    <xf numFmtId="0" fontId="0" fillId="0" borderId="14" xfId="0" applyBorder="1" applyAlignment="1">
      <alignment horizontal="center"/>
    </xf>
    <xf numFmtId="0" fontId="1" fillId="0" borderId="0" xfId="17"/>
  </cellXfs>
  <cellStyles count="19">
    <cellStyle name="Accent" xfId="7" xr:uid="{C9FF981D-2A96-4B51-81B9-394BAA72AF21}"/>
    <cellStyle name="Accent 1" xfId="8" xr:uid="{EAAB899A-41B5-4988-ADDD-A2AEA94AC268}"/>
    <cellStyle name="Accent 2" xfId="9" xr:uid="{2BA14F36-EF72-469E-AB5A-A86EC7CC41DC}"/>
    <cellStyle name="Accent 3" xfId="10" xr:uid="{8DEFA3D4-0111-4E4C-A4FF-719EDBE25F75}"/>
    <cellStyle name="Bad" xfId="4" builtinId="27" customBuiltin="1"/>
    <cellStyle name="ConditionalStyle_1" xfId="11" xr:uid="{C78A39FA-A286-4DC6-AC87-49652CEA717E}"/>
    <cellStyle name="Error" xfId="12" xr:uid="{73DE61F4-F521-42C3-B92B-C6D2678D388D}"/>
    <cellStyle name="Footnote" xfId="13" xr:uid="{7F3B2B1F-345C-4473-A5B5-316A95859B3C}"/>
    <cellStyle name="Good" xfId="3" builtinId="26" customBuiltin="1"/>
    <cellStyle name="Heading" xfId="14" xr:uid="{0FE5B897-238F-4EBA-B910-FDB280A981B8}"/>
    <cellStyle name="Heading 1" xfId="1" builtinId="16" customBuiltin="1"/>
    <cellStyle name="Heading 2" xfId="2" builtinId="17" customBuiltin="1"/>
    <cellStyle name="Hyperlink" xfId="15" xr:uid="{EF3E6546-C406-4227-A0C0-B1C7C4239816}"/>
    <cellStyle name="Neutral" xfId="5" builtinId="28" customBuiltin="1"/>
    <cellStyle name="Normal" xfId="0" builtinId="0" customBuiltin="1"/>
    <cellStyle name="Note" xfId="6" builtinId="10" customBuiltin="1"/>
    <cellStyle name="Status" xfId="16" xr:uid="{C0CE4D88-C004-4310-BF39-6C7E7A609FEC}"/>
    <cellStyle name="Text" xfId="17" xr:uid="{85D60497-E047-4042-8A27-B3C81CC66E05}"/>
    <cellStyle name="Warning" xfId="18" xr:uid="{5ACEA128-FA24-4AA3-A3BC-BE7D67375B3E}"/>
  </cellStyles>
  <dxfs count="1">
    <dxf>
      <font>
        <color rgb="FF000000"/>
        <family val="2"/>
      </font>
      <fill>
        <patternFill patternType="solid">
          <fgColor rgb="FF00CC00"/>
          <bgColor rgb="FF00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BEC5-5AF0-4479-841D-1D3124E79387}">
  <dimension ref="A1:W1000"/>
  <sheetViews>
    <sheetView workbookViewId="0"/>
  </sheetViews>
  <sheetFormatPr defaultRowHeight="15" customHeight="1" x14ac:dyDescent="0.25"/>
  <cols>
    <col min="1" max="1" width="13.5703125" customWidth="1"/>
    <col min="2" max="2" width="6" customWidth="1"/>
    <col min="3" max="3" width="12.85546875" customWidth="1"/>
    <col min="4" max="4" width="10" customWidth="1"/>
    <col min="5" max="5" width="12.85546875" customWidth="1"/>
    <col min="6" max="6" width="10" customWidth="1"/>
    <col min="7" max="7" width="12.5703125" customWidth="1"/>
    <col min="8" max="8" width="10" customWidth="1"/>
    <col min="9" max="9" width="12.5703125" customWidth="1"/>
    <col min="10" max="10" width="10" customWidth="1"/>
    <col min="11" max="11" width="12.140625" customWidth="1"/>
    <col min="12" max="12" width="10" customWidth="1"/>
    <col min="13" max="26" width="9.140625" customWidth="1"/>
    <col min="27" max="1024" width="15.28515625" customWidth="1"/>
  </cols>
  <sheetData>
    <row r="1" spans="1:23" x14ac:dyDescent="0.25">
      <c r="A1" s="1" t="s">
        <v>0</v>
      </c>
      <c r="B1" s="38" t="s">
        <v>1</v>
      </c>
      <c r="C1" s="39" t="s">
        <v>26</v>
      </c>
      <c r="D1" s="39" t="s">
        <v>27</v>
      </c>
      <c r="E1" s="39" t="s">
        <v>28</v>
      </c>
      <c r="F1" s="39" t="s">
        <v>27</v>
      </c>
      <c r="G1" s="39" t="s">
        <v>29</v>
      </c>
      <c r="H1" s="39" t="s">
        <v>27</v>
      </c>
      <c r="I1" s="40" t="s">
        <v>30</v>
      </c>
      <c r="J1" s="39" t="s">
        <v>27</v>
      </c>
      <c r="K1" s="40" t="s">
        <v>31</v>
      </c>
      <c r="L1" s="39" t="s">
        <v>27</v>
      </c>
      <c r="M1" s="4" t="s">
        <v>32</v>
      </c>
    </row>
    <row r="2" spans="1:23" x14ac:dyDescent="0.25">
      <c r="A2" s="5" t="s">
        <v>8</v>
      </c>
      <c r="B2" s="41">
        <f t="shared" ref="B2:B20" si="0">IF(M2=0,50,($C2*$V$7)+($V$8*$E2)+($V$9*$G2)+($I2*$V$10)+($V$11*$K2))</f>
        <v>13</v>
      </c>
      <c r="C2" s="42">
        <v>9</v>
      </c>
      <c r="D2" s="43">
        <f t="shared" ref="D2:D20" si="1">IF(C2&gt;$W$7,0,($U$7*$W$7)-(C2*$U$7))</f>
        <v>0</v>
      </c>
      <c r="E2" s="43">
        <v>2</v>
      </c>
      <c r="F2" s="44">
        <f t="shared" ref="F2:F20" si="2">IF(E2&gt;$W$8,0,($U$8*$W$8)-(E2*$U$8))</f>
        <v>200</v>
      </c>
      <c r="G2" s="45">
        <v>0</v>
      </c>
      <c r="H2" s="44">
        <f t="shared" ref="H2:H20" si="3">IF(G2&gt;$W$9,0,($U$9*$W$9)-(G2*$U$9))</f>
        <v>360</v>
      </c>
      <c r="I2" s="45">
        <v>0</v>
      </c>
      <c r="J2" s="46">
        <f t="shared" ref="J2:J20" si="4">IF(I2&gt;$W$10,0,($U$10*$W$10)-(I2*$U$10))</f>
        <v>900</v>
      </c>
      <c r="K2" s="45">
        <v>0</v>
      </c>
      <c r="L2" s="46">
        <f t="shared" ref="L2:L20" si="5">IF(K2&gt;$W$11,0,($U$11*$W$11)-(K2*$U$11))</f>
        <v>1000</v>
      </c>
      <c r="M2" s="47">
        <f t="shared" ref="M2:M20" si="6">D2+F2+H2+J2+L2</f>
        <v>2460</v>
      </c>
    </row>
    <row r="3" spans="1:23" x14ac:dyDescent="0.25">
      <c r="A3" s="11" t="s">
        <v>9</v>
      </c>
      <c r="B3" s="41">
        <f t="shared" si="0"/>
        <v>13</v>
      </c>
      <c r="C3" s="42">
        <v>9</v>
      </c>
      <c r="D3" s="48">
        <f t="shared" si="1"/>
        <v>0</v>
      </c>
      <c r="E3" s="43">
        <v>2</v>
      </c>
      <c r="F3" s="44">
        <f t="shared" si="2"/>
        <v>200</v>
      </c>
      <c r="G3" s="45">
        <v>0</v>
      </c>
      <c r="H3" s="44">
        <f t="shared" si="3"/>
        <v>360</v>
      </c>
      <c r="I3" s="45">
        <v>0</v>
      </c>
      <c r="J3" s="46">
        <f t="shared" si="4"/>
        <v>900</v>
      </c>
      <c r="K3" s="45">
        <v>0</v>
      </c>
      <c r="L3" s="46">
        <f t="shared" si="5"/>
        <v>1000</v>
      </c>
      <c r="M3" s="47">
        <f t="shared" si="6"/>
        <v>2460</v>
      </c>
    </row>
    <row r="4" spans="1:23" x14ac:dyDescent="0.25">
      <c r="A4" s="11" t="s">
        <v>10</v>
      </c>
      <c r="B4" s="41">
        <f t="shared" si="0"/>
        <v>9</v>
      </c>
      <c r="C4" s="42">
        <v>9</v>
      </c>
      <c r="D4" s="48">
        <f t="shared" si="1"/>
        <v>0</v>
      </c>
      <c r="E4" s="43">
        <v>0</v>
      </c>
      <c r="F4" s="44">
        <f t="shared" si="2"/>
        <v>300</v>
      </c>
      <c r="G4" s="45">
        <v>0</v>
      </c>
      <c r="H4" s="44">
        <f t="shared" si="3"/>
        <v>360</v>
      </c>
      <c r="I4" s="45">
        <v>0</v>
      </c>
      <c r="J4" s="46">
        <f t="shared" si="4"/>
        <v>900</v>
      </c>
      <c r="K4" s="45">
        <v>0</v>
      </c>
      <c r="L4" s="46">
        <f t="shared" si="5"/>
        <v>1000</v>
      </c>
      <c r="M4" s="47">
        <f t="shared" si="6"/>
        <v>2560</v>
      </c>
    </row>
    <row r="5" spans="1:23" x14ac:dyDescent="0.25">
      <c r="A5" s="11" t="s">
        <v>11</v>
      </c>
      <c r="B5" s="41">
        <f t="shared" si="0"/>
        <v>11</v>
      </c>
      <c r="C5" s="42">
        <v>9</v>
      </c>
      <c r="D5" s="48">
        <f t="shared" si="1"/>
        <v>0</v>
      </c>
      <c r="E5" s="43">
        <v>1</v>
      </c>
      <c r="F5" s="44">
        <f t="shared" si="2"/>
        <v>250</v>
      </c>
      <c r="G5" s="45">
        <v>0</v>
      </c>
      <c r="H5" s="44">
        <f t="shared" si="3"/>
        <v>360</v>
      </c>
      <c r="I5" s="45">
        <v>0</v>
      </c>
      <c r="J5" s="46">
        <f t="shared" si="4"/>
        <v>900</v>
      </c>
      <c r="K5" s="45">
        <v>0</v>
      </c>
      <c r="L5" s="46">
        <f t="shared" si="5"/>
        <v>1000</v>
      </c>
      <c r="M5" s="47">
        <f t="shared" si="6"/>
        <v>2510</v>
      </c>
      <c r="T5" s="106" t="s">
        <v>33</v>
      </c>
      <c r="U5" s="106"/>
      <c r="V5" s="106"/>
      <c r="W5" s="106"/>
    </row>
    <row r="6" spans="1:23" x14ac:dyDescent="0.25">
      <c r="A6" s="11" t="s">
        <v>12</v>
      </c>
      <c r="B6" s="41">
        <f t="shared" si="0"/>
        <v>19</v>
      </c>
      <c r="C6" s="42">
        <v>9</v>
      </c>
      <c r="D6" s="48">
        <f t="shared" si="1"/>
        <v>0</v>
      </c>
      <c r="E6" s="43">
        <v>3</v>
      </c>
      <c r="F6" s="44">
        <f t="shared" si="2"/>
        <v>150</v>
      </c>
      <c r="G6" s="45">
        <v>0</v>
      </c>
      <c r="H6" s="44">
        <f t="shared" si="3"/>
        <v>360</v>
      </c>
      <c r="I6" s="45">
        <v>1</v>
      </c>
      <c r="J6" s="46">
        <f t="shared" si="4"/>
        <v>600</v>
      </c>
      <c r="K6" s="45">
        <v>0</v>
      </c>
      <c r="L6" s="46">
        <f t="shared" si="5"/>
        <v>1000</v>
      </c>
      <c r="M6" s="47">
        <f t="shared" si="6"/>
        <v>2110</v>
      </c>
      <c r="U6" t="s">
        <v>34</v>
      </c>
      <c r="V6" t="s">
        <v>35</v>
      </c>
      <c r="W6" t="s">
        <v>36</v>
      </c>
    </row>
    <row r="7" spans="1:23" x14ac:dyDescent="0.25">
      <c r="A7" s="12" t="s">
        <v>13</v>
      </c>
      <c r="B7" s="49">
        <f t="shared" si="0"/>
        <v>14</v>
      </c>
      <c r="C7" s="50">
        <v>9</v>
      </c>
      <c r="D7" s="51">
        <f t="shared" si="1"/>
        <v>0</v>
      </c>
      <c r="E7" s="14">
        <v>1</v>
      </c>
      <c r="F7" s="52">
        <f t="shared" si="2"/>
        <v>250</v>
      </c>
      <c r="G7" s="15">
        <v>1</v>
      </c>
      <c r="H7" s="52">
        <f t="shared" si="3"/>
        <v>240</v>
      </c>
      <c r="I7" s="15">
        <v>0</v>
      </c>
      <c r="J7" s="53">
        <f t="shared" si="4"/>
        <v>900</v>
      </c>
      <c r="K7" s="15">
        <v>0</v>
      </c>
      <c r="L7" s="53">
        <f t="shared" si="5"/>
        <v>1000</v>
      </c>
      <c r="M7" s="47">
        <f t="shared" si="6"/>
        <v>2390</v>
      </c>
      <c r="T7" t="s">
        <v>37</v>
      </c>
      <c r="U7">
        <v>20</v>
      </c>
      <c r="V7">
        <v>1</v>
      </c>
      <c r="W7">
        <v>9</v>
      </c>
    </row>
    <row r="8" spans="1:23" x14ac:dyDescent="0.25">
      <c r="A8" s="12" t="s">
        <v>14</v>
      </c>
      <c r="B8" s="49">
        <f t="shared" si="0"/>
        <v>50</v>
      </c>
      <c r="C8" s="50">
        <v>9</v>
      </c>
      <c r="D8" s="51">
        <f t="shared" si="1"/>
        <v>0</v>
      </c>
      <c r="E8" s="14">
        <v>6</v>
      </c>
      <c r="F8" s="52">
        <f t="shared" si="2"/>
        <v>0</v>
      </c>
      <c r="G8" s="15">
        <v>3</v>
      </c>
      <c r="H8" s="52">
        <f t="shared" si="3"/>
        <v>0</v>
      </c>
      <c r="I8" s="15">
        <v>3</v>
      </c>
      <c r="J8" s="53">
        <f t="shared" si="4"/>
        <v>0</v>
      </c>
      <c r="K8" s="15">
        <v>1</v>
      </c>
      <c r="L8" s="53">
        <f t="shared" si="5"/>
        <v>0</v>
      </c>
      <c r="M8" s="47">
        <f t="shared" si="6"/>
        <v>0</v>
      </c>
      <c r="T8" t="s">
        <v>38</v>
      </c>
      <c r="U8">
        <v>50</v>
      </c>
      <c r="V8">
        <v>2</v>
      </c>
      <c r="W8">
        <v>6</v>
      </c>
    </row>
    <row r="9" spans="1:23" x14ac:dyDescent="0.25">
      <c r="A9" s="12" t="s">
        <v>15</v>
      </c>
      <c r="B9" s="49">
        <f t="shared" si="0"/>
        <v>13</v>
      </c>
      <c r="C9" s="50">
        <v>9</v>
      </c>
      <c r="D9" s="51">
        <f t="shared" si="1"/>
        <v>0</v>
      </c>
      <c r="E9" s="14">
        <v>2</v>
      </c>
      <c r="F9" s="52">
        <f t="shared" si="2"/>
        <v>200</v>
      </c>
      <c r="G9" s="15">
        <v>0</v>
      </c>
      <c r="H9" s="52">
        <f t="shared" si="3"/>
        <v>360</v>
      </c>
      <c r="I9" s="15">
        <v>0</v>
      </c>
      <c r="J9" s="53">
        <f t="shared" si="4"/>
        <v>900</v>
      </c>
      <c r="K9" s="15">
        <v>0</v>
      </c>
      <c r="L9" s="53">
        <f t="shared" si="5"/>
        <v>1000</v>
      </c>
      <c r="M9" s="47">
        <f t="shared" si="6"/>
        <v>2460</v>
      </c>
      <c r="T9" t="s">
        <v>39</v>
      </c>
      <c r="U9">
        <v>120</v>
      </c>
      <c r="V9">
        <v>3</v>
      </c>
      <c r="W9">
        <v>3</v>
      </c>
    </row>
    <row r="10" spans="1:23" x14ac:dyDescent="0.25">
      <c r="A10" s="12" t="s">
        <v>16</v>
      </c>
      <c r="B10" s="49">
        <f t="shared" si="0"/>
        <v>13</v>
      </c>
      <c r="C10" s="50">
        <v>9</v>
      </c>
      <c r="D10" s="51">
        <f t="shared" si="1"/>
        <v>0</v>
      </c>
      <c r="E10" s="14">
        <v>2</v>
      </c>
      <c r="F10" s="52">
        <f t="shared" si="2"/>
        <v>200</v>
      </c>
      <c r="G10" s="15">
        <v>0</v>
      </c>
      <c r="H10" s="52">
        <f t="shared" si="3"/>
        <v>360</v>
      </c>
      <c r="I10" s="15">
        <v>0</v>
      </c>
      <c r="J10" s="53">
        <f t="shared" si="4"/>
        <v>900</v>
      </c>
      <c r="K10" s="15">
        <v>0</v>
      </c>
      <c r="L10" s="53">
        <f t="shared" si="5"/>
        <v>1000</v>
      </c>
      <c r="M10" s="47">
        <f t="shared" si="6"/>
        <v>2460</v>
      </c>
      <c r="T10" t="s">
        <v>30</v>
      </c>
      <c r="U10">
        <v>300</v>
      </c>
      <c r="V10">
        <v>4</v>
      </c>
      <c r="W10">
        <v>3</v>
      </c>
    </row>
    <row r="11" spans="1:23" x14ac:dyDescent="0.25">
      <c r="A11" s="16" t="s">
        <v>17</v>
      </c>
      <c r="B11" s="54">
        <f t="shared" si="0"/>
        <v>14</v>
      </c>
      <c r="C11" s="55">
        <v>9</v>
      </c>
      <c r="D11" s="56">
        <f t="shared" si="1"/>
        <v>0</v>
      </c>
      <c r="E11" s="18">
        <v>1</v>
      </c>
      <c r="F11" s="57">
        <f t="shared" si="2"/>
        <v>250</v>
      </c>
      <c r="G11" s="19">
        <v>1</v>
      </c>
      <c r="H11" s="57">
        <f t="shared" si="3"/>
        <v>240</v>
      </c>
      <c r="I11" s="19">
        <v>0</v>
      </c>
      <c r="J11" s="58">
        <f t="shared" si="4"/>
        <v>900</v>
      </c>
      <c r="K11" s="19">
        <v>0</v>
      </c>
      <c r="L11" s="58">
        <f t="shared" si="5"/>
        <v>1000</v>
      </c>
      <c r="M11" s="47">
        <f t="shared" si="6"/>
        <v>2390</v>
      </c>
      <c r="T11" t="s">
        <v>31</v>
      </c>
      <c r="U11">
        <v>1000</v>
      </c>
      <c r="V11">
        <v>8</v>
      </c>
      <c r="W11">
        <v>1</v>
      </c>
    </row>
    <row r="12" spans="1:23" x14ac:dyDescent="0.25">
      <c r="A12" s="16" t="s">
        <v>18</v>
      </c>
      <c r="B12" s="54">
        <f t="shared" si="0"/>
        <v>14</v>
      </c>
      <c r="C12" s="55">
        <v>9</v>
      </c>
      <c r="D12" s="56">
        <f t="shared" si="1"/>
        <v>0</v>
      </c>
      <c r="E12" s="18">
        <v>1</v>
      </c>
      <c r="F12" s="57">
        <f t="shared" si="2"/>
        <v>250</v>
      </c>
      <c r="G12" s="19">
        <v>1</v>
      </c>
      <c r="H12" s="57">
        <f t="shared" si="3"/>
        <v>240</v>
      </c>
      <c r="I12" s="19">
        <v>0</v>
      </c>
      <c r="J12" s="58">
        <f t="shared" si="4"/>
        <v>900</v>
      </c>
      <c r="K12" s="19">
        <v>0</v>
      </c>
      <c r="L12" s="58">
        <f t="shared" si="5"/>
        <v>1000</v>
      </c>
      <c r="M12" s="47">
        <f t="shared" si="6"/>
        <v>2390</v>
      </c>
    </row>
    <row r="13" spans="1:23" x14ac:dyDescent="0.25">
      <c r="A13" s="16" t="s">
        <v>19</v>
      </c>
      <c r="B13" s="54">
        <f t="shared" si="0"/>
        <v>11</v>
      </c>
      <c r="C13" s="55">
        <v>9</v>
      </c>
      <c r="D13" s="56">
        <f t="shared" si="1"/>
        <v>0</v>
      </c>
      <c r="E13" s="18">
        <v>1</v>
      </c>
      <c r="F13" s="57">
        <f t="shared" si="2"/>
        <v>250</v>
      </c>
      <c r="G13" s="19">
        <v>0</v>
      </c>
      <c r="H13" s="57">
        <f t="shared" si="3"/>
        <v>360</v>
      </c>
      <c r="I13" s="19">
        <v>0</v>
      </c>
      <c r="J13" s="58">
        <f t="shared" si="4"/>
        <v>900</v>
      </c>
      <c r="K13" s="19">
        <v>0</v>
      </c>
      <c r="L13" s="58">
        <f t="shared" si="5"/>
        <v>1000</v>
      </c>
      <c r="M13" s="47">
        <f t="shared" si="6"/>
        <v>2510</v>
      </c>
    </row>
    <row r="14" spans="1:23" x14ac:dyDescent="0.25">
      <c r="A14" s="16" t="s">
        <v>40</v>
      </c>
      <c r="B14" s="54">
        <f t="shared" si="0"/>
        <v>9</v>
      </c>
      <c r="C14" s="55">
        <v>9</v>
      </c>
      <c r="D14" s="56">
        <f t="shared" si="1"/>
        <v>0</v>
      </c>
      <c r="E14" s="18">
        <v>0</v>
      </c>
      <c r="F14" s="57">
        <f t="shared" si="2"/>
        <v>300</v>
      </c>
      <c r="G14" s="19">
        <v>0</v>
      </c>
      <c r="H14" s="57">
        <f t="shared" si="3"/>
        <v>360</v>
      </c>
      <c r="I14" s="19">
        <v>0</v>
      </c>
      <c r="J14" s="58">
        <f t="shared" si="4"/>
        <v>900</v>
      </c>
      <c r="K14" s="19">
        <v>0</v>
      </c>
      <c r="L14" s="58">
        <f t="shared" si="5"/>
        <v>1000</v>
      </c>
      <c r="M14" s="47">
        <f t="shared" si="6"/>
        <v>2560</v>
      </c>
    </row>
    <row r="15" spans="1:23" x14ac:dyDescent="0.25">
      <c r="A15" s="20" t="s">
        <v>20</v>
      </c>
      <c r="B15" s="59">
        <f t="shared" si="0"/>
        <v>6</v>
      </c>
      <c r="C15" s="20">
        <v>6</v>
      </c>
      <c r="D15" s="22">
        <f t="shared" si="1"/>
        <v>60</v>
      </c>
      <c r="E15" s="22">
        <v>0</v>
      </c>
      <c r="F15" s="23">
        <f t="shared" si="2"/>
        <v>300</v>
      </c>
      <c r="G15" s="23">
        <v>0</v>
      </c>
      <c r="H15" s="23">
        <f t="shared" si="3"/>
        <v>360</v>
      </c>
      <c r="I15" s="23">
        <v>0</v>
      </c>
      <c r="J15" s="60">
        <f t="shared" si="4"/>
        <v>900</v>
      </c>
      <c r="K15" s="23">
        <v>0</v>
      </c>
      <c r="L15" s="60">
        <f t="shared" si="5"/>
        <v>1000</v>
      </c>
      <c r="M15" s="47">
        <f t="shared" si="6"/>
        <v>2620</v>
      </c>
    </row>
    <row r="16" spans="1:23" x14ac:dyDescent="0.25">
      <c r="A16" s="20" t="s">
        <v>21</v>
      </c>
      <c r="B16" s="59">
        <f t="shared" si="0"/>
        <v>2</v>
      </c>
      <c r="C16" s="20">
        <v>2</v>
      </c>
      <c r="D16" s="22">
        <f t="shared" si="1"/>
        <v>140</v>
      </c>
      <c r="E16" s="22">
        <v>0</v>
      </c>
      <c r="F16" s="23">
        <f t="shared" si="2"/>
        <v>300</v>
      </c>
      <c r="G16" s="23">
        <v>0</v>
      </c>
      <c r="H16" s="23">
        <f t="shared" si="3"/>
        <v>360</v>
      </c>
      <c r="I16" s="23">
        <v>0</v>
      </c>
      <c r="J16" s="60">
        <f t="shared" si="4"/>
        <v>900</v>
      </c>
      <c r="K16" s="23">
        <v>0</v>
      </c>
      <c r="L16" s="60">
        <f t="shared" si="5"/>
        <v>1000</v>
      </c>
      <c r="M16" s="47">
        <f t="shared" si="6"/>
        <v>2700</v>
      </c>
    </row>
    <row r="17" spans="1:14" x14ac:dyDescent="0.25">
      <c r="A17" s="24" t="s">
        <v>22</v>
      </c>
      <c r="B17" s="61">
        <f t="shared" si="0"/>
        <v>13</v>
      </c>
      <c r="C17" s="24">
        <v>5</v>
      </c>
      <c r="D17" s="26">
        <f t="shared" si="1"/>
        <v>80</v>
      </c>
      <c r="E17" s="26">
        <v>1</v>
      </c>
      <c r="F17" s="27">
        <f t="shared" si="2"/>
        <v>250</v>
      </c>
      <c r="G17" s="27">
        <v>2</v>
      </c>
      <c r="H17" s="27">
        <f t="shared" si="3"/>
        <v>120</v>
      </c>
      <c r="I17" s="27">
        <v>0</v>
      </c>
      <c r="J17" s="62">
        <f t="shared" si="4"/>
        <v>900</v>
      </c>
      <c r="K17" s="27">
        <v>0</v>
      </c>
      <c r="L17" s="62">
        <f t="shared" si="5"/>
        <v>1000</v>
      </c>
      <c r="M17" s="47">
        <f t="shared" si="6"/>
        <v>2350</v>
      </c>
      <c r="N17" s="63">
        <f>M20+M10+M8</f>
        <v>5160</v>
      </c>
    </row>
    <row r="18" spans="1:14" x14ac:dyDescent="0.25">
      <c r="A18" s="24" t="s">
        <v>23</v>
      </c>
      <c r="B18" s="61">
        <f t="shared" si="0"/>
        <v>2</v>
      </c>
      <c r="C18" s="24">
        <v>2</v>
      </c>
      <c r="D18" s="26">
        <f t="shared" si="1"/>
        <v>140</v>
      </c>
      <c r="E18" s="26">
        <v>0</v>
      </c>
      <c r="F18" s="27">
        <f t="shared" si="2"/>
        <v>300</v>
      </c>
      <c r="G18" s="27">
        <v>0</v>
      </c>
      <c r="H18" s="27">
        <f t="shared" si="3"/>
        <v>360</v>
      </c>
      <c r="I18" s="27">
        <v>0</v>
      </c>
      <c r="J18" s="62">
        <f t="shared" si="4"/>
        <v>900</v>
      </c>
      <c r="K18" s="27">
        <v>0</v>
      </c>
      <c r="L18" s="62">
        <f t="shared" si="5"/>
        <v>1000</v>
      </c>
      <c r="M18" s="47">
        <f t="shared" si="6"/>
        <v>2700</v>
      </c>
    </row>
    <row r="19" spans="1:14" x14ac:dyDescent="0.25">
      <c r="A19" s="64" t="s">
        <v>24</v>
      </c>
      <c r="B19" s="65">
        <f t="shared" si="0"/>
        <v>0</v>
      </c>
      <c r="C19" s="66">
        <v>0</v>
      </c>
      <c r="D19" s="67">
        <f t="shared" si="1"/>
        <v>180</v>
      </c>
      <c r="E19" s="68">
        <v>0</v>
      </c>
      <c r="F19" s="69">
        <f t="shared" si="2"/>
        <v>300</v>
      </c>
      <c r="G19" s="70">
        <v>0</v>
      </c>
      <c r="H19" s="69">
        <f t="shared" si="3"/>
        <v>360</v>
      </c>
      <c r="I19" s="70">
        <v>0</v>
      </c>
      <c r="J19" s="71">
        <f t="shared" si="4"/>
        <v>900</v>
      </c>
      <c r="K19" s="70">
        <v>0</v>
      </c>
      <c r="L19" s="71">
        <f t="shared" si="5"/>
        <v>1000</v>
      </c>
      <c r="M19" s="47">
        <f t="shared" si="6"/>
        <v>2740</v>
      </c>
    </row>
    <row r="20" spans="1:14" x14ac:dyDescent="0.25">
      <c r="A20" s="64" t="s">
        <v>25</v>
      </c>
      <c r="B20" s="65">
        <f t="shared" si="0"/>
        <v>2</v>
      </c>
      <c r="C20" s="72">
        <v>2</v>
      </c>
      <c r="D20" s="67">
        <f t="shared" si="1"/>
        <v>140</v>
      </c>
      <c r="E20" s="68">
        <v>0</v>
      </c>
      <c r="F20" s="69">
        <f t="shared" si="2"/>
        <v>300</v>
      </c>
      <c r="G20" s="70">
        <v>0</v>
      </c>
      <c r="H20" s="69">
        <f t="shared" si="3"/>
        <v>360</v>
      </c>
      <c r="I20" s="70">
        <v>0</v>
      </c>
      <c r="J20" s="71">
        <f t="shared" si="4"/>
        <v>900</v>
      </c>
      <c r="K20" s="70">
        <v>0</v>
      </c>
      <c r="L20" s="71">
        <f t="shared" si="5"/>
        <v>1000</v>
      </c>
      <c r="M20" s="47">
        <f t="shared" si="6"/>
        <v>2700</v>
      </c>
    </row>
    <row r="21" spans="1:14" ht="15.75" customHeight="1" x14ac:dyDescent="0.25">
      <c r="A21" s="33" t="s">
        <v>6</v>
      </c>
      <c r="B21" s="73">
        <f>SUM(B2:B20)/COUNTA(B2:B20)</f>
        <v>12</v>
      </c>
      <c r="C21" s="74">
        <f>SUM(C2:C20)/COUNTA(C2:C20)</f>
        <v>7.0526315789473681</v>
      </c>
      <c r="D21" s="75">
        <f>SUM(D2:D20)</f>
        <v>740</v>
      </c>
      <c r="E21" s="34">
        <f>SUM(E2:E20)/COUNTA(E2:E20)</f>
        <v>1.2105263157894737</v>
      </c>
      <c r="F21" s="75">
        <f>SUM(F2:F20)</f>
        <v>4550</v>
      </c>
      <c r="G21" s="34">
        <f>SUM(G2:G20)/COUNTA(G2:G20)</f>
        <v>0.42105263157894735</v>
      </c>
      <c r="H21" s="75">
        <f>SUM(H2:H20)</f>
        <v>5880</v>
      </c>
      <c r="I21" s="34">
        <f>SUM(I2:I20)/COUNTA(I2:I20)</f>
        <v>0.21052631578947367</v>
      </c>
      <c r="J21" s="75">
        <f>SUM(J2:J20)</f>
        <v>15900</v>
      </c>
      <c r="K21" s="34">
        <f>SUM(K2:K20)/COUNTA(K2:K20)</f>
        <v>5.2631578947368418E-2</v>
      </c>
      <c r="L21" s="75">
        <f>SUM(L2:L20)</f>
        <v>18000</v>
      </c>
      <c r="M21" s="76">
        <f>SUM(M2:M20)</f>
        <v>45070</v>
      </c>
    </row>
    <row r="22" spans="1:14" ht="15.75" customHeight="1" x14ac:dyDescent="0.25">
      <c r="H22" s="63"/>
    </row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T5:W5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CC0C-C5FE-4041-A11C-DA2DC67E0231}">
  <dimension ref="A1:AA1001"/>
  <sheetViews>
    <sheetView zoomScale="145" zoomScaleNormal="145" workbookViewId="0">
      <selection activeCell="I4" sqref="I4"/>
    </sheetView>
  </sheetViews>
  <sheetFormatPr defaultRowHeight="15" customHeight="1" x14ac:dyDescent="0.25"/>
  <cols>
    <col min="1" max="2" width="13.5703125" customWidth="1"/>
    <col min="3" max="3" width="13.42578125" customWidth="1"/>
    <col min="4" max="4" width="9.7109375" customWidth="1"/>
    <col min="5" max="5" width="11.140625" customWidth="1"/>
    <col min="6" max="6" width="26.140625" customWidth="1"/>
    <col min="7" max="7" width="20.28515625" customWidth="1"/>
    <col min="8" max="8" width="25" customWidth="1"/>
    <col min="9" max="9" width="21.5703125" customWidth="1"/>
    <col min="10" max="11" width="25.85546875" customWidth="1"/>
    <col min="12" max="12" width="23.7109375" customWidth="1"/>
    <col min="13" max="15" width="9.7109375" customWidth="1"/>
    <col min="16" max="27" width="9.140625" customWidth="1"/>
    <col min="28" max="1024" width="15.28515625" customWidth="1"/>
  </cols>
  <sheetData>
    <row r="1" spans="1:27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27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</row>
    <row r="3" spans="1:27" x14ac:dyDescent="0.25">
      <c r="A3" s="78"/>
      <c r="B3" s="79" t="s">
        <v>0</v>
      </c>
      <c r="C3" s="80" t="s">
        <v>45</v>
      </c>
      <c r="D3" s="80" t="s">
        <v>44</v>
      </c>
      <c r="E3" s="80" t="s">
        <v>46</v>
      </c>
      <c r="F3" s="80" t="s">
        <v>47</v>
      </c>
      <c r="G3" s="80" t="s">
        <v>48</v>
      </c>
      <c r="H3" s="80" t="s">
        <v>49</v>
      </c>
      <c r="I3" s="80" t="s">
        <v>50</v>
      </c>
      <c r="J3" s="81" t="s">
        <v>51</v>
      </c>
      <c r="K3" s="80" t="s">
        <v>52</v>
      </c>
      <c r="L3" s="81" t="s">
        <v>58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x14ac:dyDescent="0.25">
      <c r="A4" s="78"/>
      <c r="B4" s="82" t="s">
        <v>8</v>
      </c>
      <c r="C4" s="83">
        <v>1100</v>
      </c>
      <c r="D4" s="83">
        <v>6</v>
      </c>
      <c r="E4" s="83" t="s">
        <v>53</v>
      </c>
      <c r="F4" s="84">
        <f>MAX(IF(OR(D4&gt;=10,D4&lt;=0),"0",VLOOKUP(D4+1,Info!$S$3:$U$13,2,0))-C4,0)</f>
        <v>0</v>
      </c>
      <c r="G4" s="85">
        <f>IF(OR(D4&gt;=10,D4&lt;=0),"0",VLOOKUP(D4+1,Info!$S$3:$U$13,3,0))</f>
        <v>480</v>
      </c>
      <c r="H4" s="86">
        <f>IF(D4&gt;=10,"Maxed",IF(D4&lt;=0,"Brawler not collected yet",IF((VLOOKUP(VLOOKUP(D4,Info!$W$3:$Y$13,2,0)+Current!C4,Info!$AA$3:$AC$13,2,1))=10,IF(E4="y",10,9),(VLOOKUP(VLOOKUP(D4,Info!$W$3:$Y$13,2,0)+Current!C4,Info!$AA$3:$AC$13,2,1)))))</f>
        <v>9</v>
      </c>
      <c r="I4" s="87">
        <f>VLOOKUP(IF($D4&lt;=0,0,IF($D4&gt;=10,10,$H4)),Info!$W$3:$Y$13,3,0)-VLOOKUP(IF($D4&lt;=0,0,IF($D4&gt;=10,10,$D4)),Info!$W$3:$Y$13,3,0)</f>
        <v>2530</v>
      </c>
      <c r="J4" s="88">
        <f>Info!$Y$13-VLOOKUP(D4,Info!$W$3:$Y$13,3,0)</f>
        <v>2530</v>
      </c>
      <c r="K4" s="89">
        <f>MAX(Info!$X$13-(C4+VLOOKUP(D4,Info!$W$3:$Y$13,2,0)),0)</f>
        <v>0</v>
      </c>
      <c r="L4" s="88">
        <f>K4*2</f>
        <v>0</v>
      </c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x14ac:dyDescent="0.25">
      <c r="A5" s="78"/>
      <c r="B5" s="90" t="s">
        <v>10</v>
      </c>
      <c r="C5" s="91">
        <v>837</v>
      </c>
      <c r="D5" s="83">
        <v>4</v>
      </c>
      <c r="E5" s="83" t="s">
        <v>53</v>
      </c>
      <c r="F5" s="84">
        <f>MAX(IF(OR(D5&gt;=10,D5&lt;=0),"0",VLOOKUP(D5+1,Info!$S$3:$U$13,2,0))-C5,0)</f>
        <v>0</v>
      </c>
      <c r="G5" s="67">
        <f>IF(OR(D5&gt;=10,D5&lt;=0),"0",VLOOKUP(D5+1,Info!$S$3:$U$13,3,0))</f>
        <v>140</v>
      </c>
      <c r="H5" s="92">
        <f>IF(D5&gt;=10,"Maxed",IF(D5&lt;=0,"Brawler not collected yet",IF((VLOOKUP(VLOOKUP(D5,Info!$W$3:$Y$13,2,0)+Current!C5,Info!$AA$3:$AC$13,2,1))=10,IF(E5="y",10,9),(VLOOKUP(VLOOKUP(D5,Info!$W$3:$Y$13,2,0)+Current!C5,Info!$AA$3:$AC$13,2,1)))))</f>
        <v>8</v>
      </c>
      <c r="I5" s="93">
        <f>VLOOKUP(IF($D5&lt;=0,0,IF($D5&gt;=10,10,$H5)),Info!$W$3:$Y$13,3,0)-VLOOKUP(IF($D5&lt;=0,0,IF($D5&gt;=10,10,$D5)),Info!$W$3:$Y$13,3,0)</f>
        <v>1710</v>
      </c>
      <c r="J5" s="94">
        <f>Info!$Y$13-VLOOKUP(D5,Info!$W$3:$Y$13,3,0)</f>
        <v>2960</v>
      </c>
      <c r="K5" s="89">
        <f>MAX(Info!$X$13-(C5+VLOOKUP(D5,Info!$W$3:$Y$13,2,0)),0)</f>
        <v>473</v>
      </c>
      <c r="L5" s="88">
        <f>K5*2</f>
        <v>946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</row>
    <row r="6" spans="1:27" x14ac:dyDescent="0.25">
      <c r="A6" s="78"/>
      <c r="B6" s="90" t="s">
        <v>9</v>
      </c>
      <c r="C6" s="91">
        <v>729</v>
      </c>
      <c r="D6" s="83">
        <v>6</v>
      </c>
      <c r="E6" s="83" t="s">
        <v>53</v>
      </c>
      <c r="F6" s="84">
        <f>MAX(IF(OR(D6&gt;=10,D6&lt;=0),"0",VLOOKUP(D6+1,Info!$S$3:$U$13,2,0))-C6,0)</f>
        <v>0</v>
      </c>
      <c r="G6" s="67">
        <f>IF(OR(D6&gt;=10,D6&lt;=0),"0",VLOOKUP(D6+1,Info!$S$3:$U$13,3,0))</f>
        <v>480</v>
      </c>
      <c r="H6" s="92">
        <f>IF(D6&gt;=10,"Maxed",IF(D6&lt;=0,"Brawler not collected yet",IF((VLOOKUP(VLOOKUP(D6,Info!$W$3:$Y$13,2,0)+Current!C6,Info!$AA$3:$AC$13,2,1))=10,IF(E6="y",10,9),(VLOOKUP(VLOOKUP(D6,Info!$W$3:$Y$13,2,0)+Current!C6,Info!$AA$3:$AC$13,2,1)))))</f>
        <v>8</v>
      </c>
      <c r="I6" s="93">
        <f>VLOOKUP(IF($D6&lt;=0,0,IF($D6&gt;=10,10,$H6)),Info!$W$3:$Y$13,3,0)-VLOOKUP(IF($D6&lt;=0,0,IF($D6&gt;=10,10,$D6)),Info!$W$3:$Y$13,3,0)</f>
        <v>1280</v>
      </c>
      <c r="J6" s="94">
        <f>Info!$Y$13-VLOOKUP(D6,Info!$W$3:$Y$13,3,0)</f>
        <v>2530</v>
      </c>
      <c r="K6" s="89">
        <f>MAX(Info!$X$13-(C6+VLOOKUP(D6,Info!$W$3:$Y$13,2,0)),0)</f>
        <v>371</v>
      </c>
      <c r="L6" s="88">
        <f>K6*2</f>
        <v>742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 spans="1:27" x14ac:dyDescent="0.25">
      <c r="A7" s="78"/>
      <c r="B7" s="90" t="s">
        <v>13</v>
      </c>
      <c r="C7" s="91">
        <v>1100</v>
      </c>
      <c r="D7" s="83">
        <v>6</v>
      </c>
      <c r="E7" s="83" t="s">
        <v>53</v>
      </c>
      <c r="F7" s="84">
        <f>MAX(IF(OR(D7&gt;=10,D7&lt;=0),"0",VLOOKUP(D7+1,Info!$S$3:$U$13,2,0))-C7,0)</f>
        <v>0</v>
      </c>
      <c r="G7" s="67">
        <f>IF(OR(D7&gt;=10,D7&lt;=0),"0",VLOOKUP(D7+1,Info!$S$3:$U$13,3,0))</f>
        <v>480</v>
      </c>
      <c r="H7" s="92">
        <f>IF(D7&gt;=10,"Maxed",IF(D7&lt;=0,"Brawler not collected yet",IF((VLOOKUP(VLOOKUP(D7,Info!$W$3:$Y$13,2,0)+Current!C7,Info!$AA$3:$AC$13,2,1))=10,IF(E7="y",10,9),(VLOOKUP(VLOOKUP(D7,Info!$W$3:$Y$13,2,0)+Current!C7,Info!$AA$3:$AC$13,2,1)))))</f>
        <v>9</v>
      </c>
      <c r="I7" s="93">
        <f>VLOOKUP(IF($D7&lt;=0,0,IF($D7&gt;=10,10,$H7)),Info!$W$3:$Y$13,3,0)-VLOOKUP(IF($D7&lt;=0,0,IF($D7&gt;=10,10,$D7)),Info!$W$3:$Y$13,3,0)</f>
        <v>2530</v>
      </c>
      <c r="J7" s="94">
        <f>Info!$Y$13-VLOOKUP(D7,Info!$W$3:$Y$13,3,0)</f>
        <v>2530</v>
      </c>
      <c r="K7" s="89">
        <f>MAX(Info!$X$13-(C7+VLOOKUP(D7,Info!$W$3:$Y$13,2,0)),0)</f>
        <v>0</v>
      </c>
      <c r="L7" s="88">
        <f>K7*2</f>
        <v>0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</row>
    <row r="8" spans="1:27" x14ac:dyDescent="0.25">
      <c r="A8" s="78"/>
      <c r="B8" s="90" t="s">
        <v>16</v>
      </c>
      <c r="C8" s="91">
        <v>550</v>
      </c>
      <c r="D8" s="83">
        <v>8</v>
      </c>
      <c r="E8" s="83" t="s">
        <v>53</v>
      </c>
      <c r="F8" s="84">
        <f>MAX(IF(OR(D8&gt;=10,D8&lt;=0),"0",VLOOKUP(D8+1,Info!$S$3:$U$13,2,0))-C8,0)</f>
        <v>0</v>
      </c>
      <c r="G8" s="67">
        <f>IF(OR(D8&gt;=10,D8&lt;=0),"0",VLOOKUP(D8+1,Info!$S$3:$U$13,3,0))</f>
        <v>1250</v>
      </c>
      <c r="H8" s="92">
        <f>IF(D8&gt;=10,"Maxed",IF(D8&lt;=0,"Brawler not collected yet",IF((VLOOKUP(VLOOKUP(D8,Info!$W$3:$Y$13,2,0)+Current!C8,Info!$AA$3:$AC$13,2,1))=10,IF(E8="y",10,9),(VLOOKUP(VLOOKUP(D8,Info!$W$3:$Y$13,2,0)+Current!C8,Info!$AA$3:$AC$13,2,1)))))</f>
        <v>9</v>
      </c>
      <c r="I8" s="93">
        <f>VLOOKUP(IF($D8&lt;=0,0,IF($D8&gt;=10,10,$H8)),Info!$W$3:$Y$13,3,0)-VLOOKUP(IF($D8&lt;=0,0,IF($D8&gt;=10,10,$D8)),Info!$W$3:$Y$13,3,0)</f>
        <v>1250</v>
      </c>
      <c r="J8" s="94">
        <f>Info!$Y$13-VLOOKUP(D8,Info!$W$3:$Y$13,3,0)</f>
        <v>1250</v>
      </c>
      <c r="K8" s="89">
        <f>MAX(Info!$X$13-(C8+VLOOKUP(D8,Info!$W$3:$Y$13,2,0)),0)</f>
        <v>0</v>
      </c>
      <c r="L8" s="88">
        <f>K8*2</f>
        <v>0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 spans="1:27" x14ac:dyDescent="0.25">
      <c r="A9" s="78"/>
      <c r="B9" s="90" t="s">
        <v>14</v>
      </c>
      <c r="C9" s="91">
        <v>0</v>
      </c>
      <c r="D9" s="83">
        <v>10</v>
      </c>
      <c r="E9" s="83" t="s">
        <v>54</v>
      </c>
      <c r="F9" s="84">
        <f>MAX(IF(OR(D9&gt;=10,D9&lt;=0),"0",VLOOKUP(D9+1,Info!$S$3:$U$13,2,0))-C9,0)</f>
        <v>0</v>
      </c>
      <c r="G9" s="67" t="str">
        <f>IF(OR(D9&gt;=10,D9&lt;=0),"0",VLOOKUP(D9+1,Info!$S$3:$U$13,3,0))</f>
        <v>0</v>
      </c>
      <c r="H9" s="92" t="str">
        <f>IF(D9&gt;=10,"Maxed",IF(D9&lt;=0,"Brawler not collected yet",IF((VLOOKUP(VLOOKUP(D9,Info!$W$3:$Y$13,2,0)+Current!C9,Info!$AA$3:$AC$13,2,1))=10,IF(E9="y",10,9),(VLOOKUP(VLOOKUP(D9,Info!$W$3:$Y$13,2,0)+Current!C9,Info!$AA$3:$AC$13,2,1)))))</f>
        <v>Maxed</v>
      </c>
      <c r="I9" s="93">
        <f>VLOOKUP(IF($D9&lt;=0,0,IF($D9&gt;=10,10,$H9)),Info!$W$3:$Y$13,3,0)-VLOOKUP(IF($D9&lt;=0,0,IF($D9&gt;=10,10,$D9)),Info!$W$3:$Y$13,3,0)</f>
        <v>0</v>
      </c>
      <c r="J9" s="94">
        <f>Info!$Y$13-VLOOKUP(D9,Info!$W$3:$Y$13,3,0)</f>
        <v>0</v>
      </c>
      <c r="K9" s="89">
        <f>MAX(Info!$X$13-(C9+VLOOKUP(D9,Info!$W$3:$Y$13,2,0)),0)</f>
        <v>0</v>
      </c>
      <c r="L9" s="88">
        <f t="shared" ref="L9:L25" si="0">K9*2</f>
        <v>0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spans="1:27" x14ac:dyDescent="0.25">
      <c r="A10" s="78"/>
      <c r="B10" s="90" t="s">
        <v>11</v>
      </c>
      <c r="C10" s="91">
        <v>1100</v>
      </c>
      <c r="D10" s="83">
        <v>6</v>
      </c>
      <c r="E10" s="83" t="s">
        <v>53</v>
      </c>
      <c r="F10" s="84">
        <f>MAX(IF(OR(D10&gt;=10,D10&lt;=0),"0",VLOOKUP(D10+1,Info!$S$3:$U$13,2,0))-C10,0)</f>
        <v>0</v>
      </c>
      <c r="G10" s="67">
        <f>IF(OR(D10&gt;=10,D10&lt;=0),"0",VLOOKUP(D10+1,Info!$S$3:$U$13,3,0))</f>
        <v>480</v>
      </c>
      <c r="H10" s="92">
        <f>IF(D10&gt;=10,"Maxed",IF(D10&lt;=0,"Brawler not collected yet",IF((VLOOKUP(VLOOKUP(D10,Info!$W$3:$Y$13,2,0)+Current!C10,Info!$AA$3:$AC$13,2,1))=10,IF(E10="y",10,9),(VLOOKUP(VLOOKUP(D10,Info!$W$3:$Y$13,2,0)+Current!C10,Info!$AA$3:$AC$13,2,1)))))</f>
        <v>9</v>
      </c>
      <c r="I10" s="93">
        <f>VLOOKUP(IF($D10&lt;=0,0,IF($D10&gt;=10,10,$H10)),Info!$W$3:$Y$13,3,0)-VLOOKUP(IF($D10&lt;=0,0,IF($D10&gt;=10,10,$D10)),Info!$W$3:$Y$13,3,0)</f>
        <v>2530</v>
      </c>
      <c r="J10" s="94">
        <f>Info!$Y$13-VLOOKUP(D10,Info!$W$3:$Y$13,3,0)</f>
        <v>2530</v>
      </c>
      <c r="K10" s="89">
        <f>MAX(Info!$X$13-(C10+VLOOKUP(D10,Info!$W$3:$Y$13,2,0)),0)</f>
        <v>0</v>
      </c>
      <c r="L10" s="88">
        <f t="shared" si="0"/>
        <v>0</v>
      </c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</row>
    <row r="11" spans="1:27" x14ac:dyDescent="0.25">
      <c r="A11" s="78"/>
      <c r="B11" s="90" t="s">
        <v>19</v>
      </c>
      <c r="C11" s="91">
        <v>1006</v>
      </c>
      <c r="D11" s="83">
        <v>5</v>
      </c>
      <c r="E11" s="83" t="s">
        <v>53</v>
      </c>
      <c r="F11" s="84">
        <f>MAX(IF(OR(D11&gt;=10,D11&lt;=0),"0",VLOOKUP(D11+1,Info!$S$3:$U$13,2,0))-C11,0)</f>
        <v>0</v>
      </c>
      <c r="G11" s="67">
        <f>IF(OR(D11&gt;=10,D11&lt;=0),"0",VLOOKUP(D11+1,Info!$S$3:$U$13,3,0))</f>
        <v>290</v>
      </c>
      <c r="H11" s="92">
        <f>IF(D11&gt;=10,"Maxed",IF(D11&lt;=0,"Brawler not collected yet",IF((VLOOKUP(VLOOKUP(D11,Info!$W$3:$Y$13,2,0)+Current!C11,Info!$AA$3:$AC$13,2,1))=10,IF(E11="y",10,9),(VLOOKUP(VLOOKUP(D11,Info!$W$3:$Y$13,2,0)+Current!C11,Info!$AA$3:$AC$13,2,1)))))</f>
        <v>8</v>
      </c>
      <c r="I11" s="93">
        <f>VLOOKUP(IF($D11&lt;=0,0,IF($D11&gt;=10,10,$H11)),Info!$W$3:$Y$13,3,0)-VLOOKUP(IF($D11&lt;=0,0,IF($D11&gt;=10,10,$D11)),Info!$W$3:$Y$13,3,0)</f>
        <v>1570</v>
      </c>
      <c r="J11" s="94">
        <f>Info!$Y$13-VLOOKUP(D11,Info!$W$3:$Y$13,3,0)</f>
        <v>2820</v>
      </c>
      <c r="K11" s="89">
        <f>MAX(Info!$X$13-(C11+VLOOKUP(D11,Info!$W$3:$Y$13,2,0)),0)</f>
        <v>224</v>
      </c>
      <c r="L11" s="88">
        <f t="shared" si="0"/>
        <v>448</v>
      </c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</row>
    <row r="12" spans="1:27" x14ac:dyDescent="0.25">
      <c r="A12" s="78"/>
      <c r="B12" s="95" t="s">
        <v>12</v>
      </c>
      <c r="C12" s="91">
        <v>641</v>
      </c>
      <c r="D12" s="83">
        <v>6</v>
      </c>
      <c r="E12" s="83" t="s">
        <v>53</v>
      </c>
      <c r="F12" s="84">
        <f>MAX(IF(OR(D12&gt;=10,D12&lt;=0),"0",VLOOKUP(D12+1,Info!$S$3:$U$13,2,0))-C12,0)</f>
        <v>0</v>
      </c>
      <c r="G12" s="67">
        <f>IF(OR(D12&gt;=10,D12&lt;=0),"0",VLOOKUP(D12+1,Info!$S$3:$U$13,3,0))</f>
        <v>480</v>
      </c>
      <c r="H12" s="92">
        <f>IF(D12&gt;=10,"Maxed",IF(D12&lt;=0,"Brawler not collected yet",IF((VLOOKUP(VLOOKUP(D12,Info!$W$3:$Y$13,2,0)+Current!C12,Info!$AA$3:$AC$13,2,1))=10,IF(E12="y",10,9),(VLOOKUP(VLOOKUP(D12,Info!$W$3:$Y$13,2,0)+Current!C12,Info!$AA$3:$AC$13,2,1)))))</f>
        <v>8</v>
      </c>
      <c r="I12" s="93">
        <f>VLOOKUP(IF($D12&lt;=0,0,IF($D12&gt;=10,10,$H12)),Info!$W$3:$Y$13,3,0)-VLOOKUP(IF($D12&lt;=0,0,IF($D12&gt;=10,10,$D12)),Info!$W$3:$Y$13,3,0)</f>
        <v>1280</v>
      </c>
      <c r="J12" s="94">
        <f>Info!$Y$13-VLOOKUP(D12,Info!$W$3:$Y$13,3,0)</f>
        <v>2530</v>
      </c>
      <c r="K12" s="89">
        <f>MAX(Info!$X$13-(C12+VLOOKUP(D12,Info!$W$3:$Y$13,2,0)),0)</f>
        <v>459</v>
      </c>
      <c r="L12" s="88">
        <f t="shared" si="0"/>
        <v>918</v>
      </c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</row>
    <row r="13" spans="1:27" x14ac:dyDescent="0.25">
      <c r="A13" s="78"/>
      <c r="B13" s="95" t="s">
        <v>15</v>
      </c>
      <c r="C13" s="91">
        <v>643</v>
      </c>
      <c r="D13" s="91">
        <v>5</v>
      </c>
      <c r="E13" s="83" t="s">
        <v>53</v>
      </c>
      <c r="F13" s="84">
        <f>MAX(IF(OR(D13&gt;=10,D13&lt;=0),"0",VLOOKUP(D13+1,Info!$S$3:$U$13,2,0))-C13,0)</f>
        <v>0</v>
      </c>
      <c r="G13" s="67">
        <f>IF(OR(D13&gt;=10,D13&lt;=0),"0",VLOOKUP(D13+1,Info!$S$3:$U$13,3,0))</f>
        <v>290</v>
      </c>
      <c r="H13" s="92">
        <f>IF(D13&gt;=10,"Maxed",IF(D13&lt;=0,"Brawler not collected yet",IF((VLOOKUP(VLOOKUP(D13,Info!$W$3:$Y$13,2,0)+Current!C13,Info!$AA$3:$AC$13,2,1))=10,IF(E13="y",10,9),(VLOOKUP(VLOOKUP(D13,Info!$W$3:$Y$13,2,0)+Current!C13,Info!$AA$3:$AC$13,2,1)))))</f>
        <v>7</v>
      </c>
      <c r="I13" s="93">
        <f>VLOOKUP(IF($D13&lt;=0,0,IF($D13&gt;=10,10,$H13)),Info!$W$3:$Y$13,3,0)-VLOOKUP(IF($D13&lt;=0,0,IF($D13&gt;=10,10,$D13)),Info!$W$3:$Y$13,3,0)</f>
        <v>770</v>
      </c>
      <c r="J13" s="94">
        <f>Info!$Y$13-VLOOKUP(D13,Info!$W$3:$Y$13,3,0)</f>
        <v>2820</v>
      </c>
      <c r="K13" s="89">
        <f>MAX(Info!$X$13-(C13+VLOOKUP(D13,Info!$W$3:$Y$13,2,0)),0)</f>
        <v>587</v>
      </c>
      <c r="L13" s="88">
        <f t="shared" si="0"/>
        <v>1174</v>
      </c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</row>
    <row r="14" spans="1:27" x14ac:dyDescent="0.25">
      <c r="A14" s="78"/>
      <c r="B14" s="95" t="s">
        <v>18</v>
      </c>
      <c r="C14" s="91">
        <v>661</v>
      </c>
      <c r="D14" s="91">
        <v>5</v>
      </c>
      <c r="E14" s="83" t="s">
        <v>53</v>
      </c>
      <c r="F14" s="84">
        <f>MAX(IF(OR(D14&gt;=10,D14&lt;=0),"0",VLOOKUP(D14+1,Info!$S$3:$U$13,2,0))-C14,0)</f>
        <v>0</v>
      </c>
      <c r="G14" s="67">
        <f>IF(OR(D14&gt;=10,D14&lt;=0),"0",VLOOKUP(D14+1,Info!$S$3:$U$13,3,0))</f>
        <v>290</v>
      </c>
      <c r="H14" s="92">
        <f>IF(D14&gt;=10,"Maxed",IF(D14&lt;=0,"Brawler not collected yet",IF((VLOOKUP(VLOOKUP(D14,Info!$W$3:$Y$13,2,0)+Current!C14,Info!$AA$3:$AC$13,2,1))=10,IF(E14="y",10,9),(VLOOKUP(VLOOKUP(D14,Info!$W$3:$Y$13,2,0)+Current!C14,Info!$AA$3:$AC$13,2,1)))))</f>
        <v>7</v>
      </c>
      <c r="I14" s="93">
        <f>VLOOKUP(IF($D14&lt;=0,0,IF($D14&gt;=10,10,$H14)),Info!$W$3:$Y$13,3,0)-VLOOKUP(IF($D14&lt;=0,0,IF($D14&gt;=10,10,$D14)),Info!$W$3:$Y$13,3,0)</f>
        <v>770</v>
      </c>
      <c r="J14" s="94">
        <f>Info!$Y$13-VLOOKUP(D14,Info!$W$3:$Y$13,3,0)</f>
        <v>2820</v>
      </c>
      <c r="K14" s="89">
        <f>MAX(Info!$X$13-(C14+VLOOKUP(D14,Info!$W$3:$Y$13,2,0)),0)</f>
        <v>569</v>
      </c>
      <c r="L14" s="88">
        <f t="shared" si="0"/>
        <v>1138</v>
      </c>
      <c r="M14" s="96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</row>
    <row r="15" spans="1:27" x14ac:dyDescent="0.25">
      <c r="A15" s="78"/>
      <c r="B15" s="97" t="s">
        <v>17</v>
      </c>
      <c r="C15" s="91">
        <v>550</v>
      </c>
      <c r="D15" s="91">
        <v>8</v>
      </c>
      <c r="E15" s="83" t="s">
        <v>53</v>
      </c>
      <c r="F15" s="84">
        <f>MAX(IF(OR(D15&gt;=10,D15&lt;=0),"0",VLOOKUP(D15+1,Info!$S$3:$U$13,2,0))-C15,0)</f>
        <v>0</v>
      </c>
      <c r="G15" s="67">
        <f>IF(OR(D15&gt;=10,D15&lt;=0),"0",VLOOKUP(D15+1,Info!$S$3:$U$13,3,0))</f>
        <v>1250</v>
      </c>
      <c r="H15" s="92">
        <f>IF(D15&gt;=10,"Maxed",IF(D15&lt;=0,"Brawler not collected yet",IF((VLOOKUP(VLOOKUP(D15,Info!$W$3:$Y$13,2,0)+Current!C15,Info!$AA$3:$AC$13,2,1))=10,IF(E15="y",10,9),(VLOOKUP(VLOOKUP(D15,Info!$W$3:$Y$13,2,0)+Current!C15,Info!$AA$3:$AC$13,2,1)))))</f>
        <v>9</v>
      </c>
      <c r="I15" s="93">
        <f>VLOOKUP(IF($D15&lt;=0,0,IF($D15&gt;=10,10,$H15)),Info!$W$3:$Y$13,3,0)-VLOOKUP(IF($D15&lt;=0,0,IF($D15&gt;=10,10,$D15)),Info!$W$3:$Y$13,3,0)</f>
        <v>1250</v>
      </c>
      <c r="J15" s="94">
        <f>Info!$Y$13-VLOOKUP(D15,Info!$W$3:$Y$13,3,0)</f>
        <v>1250</v>
      </c>
      <c r="K15" s="89">
        <f>MAX(Info!$X$13-(C15+VLOOKUP(D15,Info!$W$3:$Y$13,2,0)),0)</f>
        <v>0</v>
      </c>
      <c r="L15" s="88">
        <f t="shared" si="0"/>
        <v>0</v>
      </c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</row>
    <row r="16" spans="1:27" x14ac:dyDescent="0.25">
      <c r="A16" s="78"/>
      <c r="B16" s="97" t="s">
        <v>40</v>
      </c>
      <c r="C16" s="91">
        <v>1100</v>
      </c>
      <c r="D16" s="91">
        <v>6</v>
      </c>
      <c r="E16" s="83" t="s">
        <v>53</v>
      </c>
      <c r="F16" s="84">
        <f>MAX(IF(OR(D16&gt;=10,D16&lt;=0),"0",VLOOKUP(D16+1,Info!$S$3:$U$13,2,0))-C16,0)</f>
        <v>0</v>
      </c>
      <c r="G16" s="67">
        <f>IF(OR(D16&gt;=10,D16&lt;=0),"0",VLOOKUP(D16+1,Info!$S$3:$U$13,3,0))</f>
        <v>480</v>
      </c>
      <c r="H16" s="92">
        <f>IF(D16&gt;=10,"Maxed",IF(D16&lt;=0,"Brawler not collected yet",IF((VLOOKUP(VLOOKUP(D16,Info!$W$3:$Y$13,2,0)+Current!C16,Info!$AA$3:$AC$13,2,1))=10,IF(E16="y",10,9),(VLOOKUP(VLOOKUP(D16,Info!$W$3:$Y$13,2,0)+Current!C16,Info!$AA$3:$AC$13,2,1)))))</f>
        <v>9</v>
      </c>
      <c r="I16" s="93">
        <f>VLOOKUP(IF($D16&lt;=0,0,IF($D16&gt;=10,10,$H16)),Info!$W$3:$Y$13,3,0)-VLOOKUP(IF($D16&lt;=0,0,IF($D16&gt;=10,10,$D16)),Info!$W$3:$Y$13,3,0)</f>
        <v>2530</v>
      </c>
      <c r="J16" s="94">
        <f>Info!$Y$13-VLOOKUP(D16,Info!$W$3:$Y$13,3,0)</f>
        <v>2530</v>
      </c>
      <c r="K16" s="89">
        <f>MAX(Info!$X$13-(C16+VLOOKUP(D16,Info!$W$3:$Y$13,2,0)),0)</f>
        <v>0</v>
      </c>
      <c r="L16" s="88">
        <f t="shared" si="0"/>
        <v>0</v>
      </c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</row>
    <row r="17" spans="1:27" x14ac:dyDescent="0.25">
      <c r="A17" s="78"/>
      <c r="B17" s="97" t="s">
        <v>55</v>
      </c>
      <c r="C17" s="91">
        <v>650</v>
      </c>
      <c r="D17" s="91">
        <v>3</v>
      </c>
      <c r="E17" s="83" t="s">
        <v>53</v>
      </c>
      <c r="F17" s="84">
        <f>MAX(IF(OR(D17&gt;=10,D17&lt;=0),"0",VLOOKUP(D17+1,Info!$S$3:$U$13,2,0))-C17,0)</f>
        <v>0</v>
      </c>
      <c r="G17" s="67">
        <f>IF(OR(D17&gt;=10,D17&lt;=0),"0",VLOOKUP(D17+1,Info!$S$3:$U$13,3,0))</f>
        <v>75</v>
      </c>
      <c r="H17" s="92">
        <f>IF(D17&gt;=10,"Maxed",IF(D17&lt;=0,"Brawler not collected yet",IF((VLOOKUP(VLOOKUP(D17,Info!$W$3:$Y$13,2,0)+Current!C17,Info!$AA$3:$AC$13,2,1))=10,IF(E17="y",10,9),(VLOOKUP(VLOOKUP(D17,Info!$W$3:$Y$13,2,0)+Current!C17,Info!$AA$3:$AC$13,2,1)))))</f>
        <v>7</v>
      </c>
      <c r="I17" s="93">
        <f>VLOOKUP(IF($D17&lt;=0,0,IF($D17&gt;=10,10,$H17)),Info!$W$3:$Y$13,3,0)-VLOOKUP(IF($D17&lt;=0,0,IF($D17&gt;=10,10,$D17)),Info!$W$3:$Y$13,3,0)</f>
        <v>985</v>
      </c>
      <c r="J17" s="94">
        <f>Info!$Y$13-VLOOKUP(D17,Info!$W$3:$Y$13,3,0)</f>
        <v>3035</v>
      </c>
      <c r="K17" s="89">
        <f>MAX(Info!$X$13-(C17+VLOOKUP(D17,Info!$W$3:$Y$13,2,0)),0)</f>
        <v>710</v>
      </c>
      <c r="L17" s="88">
        <f t="shared" si="0"/>
        <v>1420</v>
      </c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</row>
    <row r="18" spans="1:27" x14ac:dyDescent="0.25">
      <c r="A18" s="78"/>
      <c r="B18" s="20" t="s">
        <v>20</v>
      </c>
      <c r="C18" s="91">
        <v>443</v>
      </c>
      <c r="D18" s="91">
        <v>6</v>
      </c>
      <c r="E18" s="83" t="s">
        <v>53</v>
      </c>
      <c r="F18" s="84">
        <f>MAX(IF(OR(D18&gt;=10,D18&lt;=0),"0",VLOOKUP(D18+1,Info!$S$3:$U$13,2,0))-C18,0)</f>
        <v>0</v>
      </c>
      <c r="G18" s="67">
        <f>IF(OR(D18&gt;=10,D18&lt;=0),"0",VLOOKUP(D18+1,Info!$S$3:$U$13,3,0))</f>
        <v>480</v>
      </c>
      <c r="H18" s="92">
        <f>IF(D18&gt;=10,"Maxed",IF(D18&lt;=0,"Brawler not collected yet",IF((VLOOKUP(VLOOKUP(D18,Info!$W$3:$Y$13,2,0)+Current!C18,Info!$AA$3:$AC$13,2,1))=10,IF(E18="y",10,9),(VLOOKUP(VLOOKUP(D18,Info!$W$3:$Y$13,2,0)+Current!C18,Info!$AA$3:$AC$13,2,1)))))</f>
        <v>7</v>
      </c>
      <c r="I18" s="93">
        <f>VLOOKUP(IF($D18&lt;=0,0,IF($D18&gt;=10,10,$H18)),Info!$W$3:$Y$13,3,0)-VLOOKUP(IF($D18&lt;=0,0,IF($D18&gt;=10,10,$D18)),Info!$W$3:$Y$13,3,0)</f>
        <v>480</v>
      </c>
      <c r="J18" s="94">
        <f>Info!$Y$13-VLOOKUP(D18,Info!$W$3:$Y$13,3,0)</f>
        <v>2530</v>
      </c>
      <c r="K18" s="89">
        <f>MAX(Info!$X$13-(C18+VLOOKUP(D18,Info!$W$3:$Y$13,2,0)),0)</f>
        <v>657</v>
      </c>
      <c r="L18" s="88">
        <f t="shared" si="0"/>
        <v>1314</v>
      </c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</row>
    <row r="19" spans="1:27" x14ac:dyDescent="0.25">
      <c r="A19" s="78"/>
      <c r="B19" s="20" t="s">
        <v>21</v>
      </c>
      <c r="C19" s="91">
        <v>727</v>
      </c>
      <c r="D19" s="91">
        <v>3</v>
      </c>
      <c r="E19" s="83" t="s">
        <v>53</v>
      </c>
      <c r="F19" s="84">
        <f>MAX(IF(OR(D19&gt;=10,D19&lt;=0),"0",VLOOKUP(D19+1,Info!$S$3:$U$13,2,0))-C19,0)</f>
        <v>0</v>
      </c>
      <c r="G19" s="67">
        <f>IF(OR(D19&gt;=10,D19&lt;=0),"0",VLOOKUP(D19+1,Info!$S$3:$U$13,3,0))</f>
        <v>75</v>
      </c>
      <c r="H19" s="92">
        <f>IF(D19&gt;=10,"Maxed",IF(D19&lt;=0,"Brawler not collected yet",IF((VLOOKUP(VLOOKUP(D19,Info!$W$3:$Y$13,2,0)+Current!C19,Info!$AA$3:$AC$13,2,1))=10,IF(E19="y",10,9),(VLOOKUP(VLOOKUP(D19,Info!$W$3:$Y$13,2,0)+Current!C19,Info!$AA$3:$AC$13,2,1)))))</f>
        <v>7</v>
      </c>
      <c r="I19" s="93">
        <f>VLOOKUP(IF($D19&lt;=0,0,IF($D19&gt;=10,10,$H19)),Info!$W$3:$Y$13,3,0)-VLOOKUP(IF($D19&lt;=0,0,IF($D19&gt;=10,10,$D19)),Info!$W$3:$Y$13,3,0)</f>
        <v>985</v>
      </c>
      <c r="J19" s="94">
        <f>Info!$Y$13-VLOOKUP(D19,Info!$W$3:$Y$13,3,0)</f>
        <v>3035</v>
      </c>
      <c r="K19" s="89">
        <f>MAX(Info!$X$13-(C19+VLOOKUP(D19,Info!$W$3:$Y$13,2,0)),0)</f>
        <v>633</v>
      </c>
      <c r="L19" s="88">
        <f t="shared" si="0"/>
        <v>1266</v>
      </c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</row>
    <row r="20" spans="1:27" x14ac:dyDescent="0.25">
      <c r="A20" s="78"/>
      <c r="B20" s="20" t="s">
        <v>56</v>
      </c>
      <c r="C20" s="91">
        <v>572</v>
      </c>
      <c r="D20" s="91">
        <v>3</v>
      </c>
      <c r="E20" s="83" t="s">
        <v>53</v>
      </c>
      <c r="F20" s="84">
        <f>MAX(IF(OR(D20&gt;=10,D20&lt;=0),"0",VLOOKUP(D20+1,Info!$S$3:$U$13,2,0))-C20,0)</f>
        <v>0</v>
      </c>
      <c r="G20" s="67">
        <f>IF(OR(D20&gt;=10,D20&lt;=0),"0",VLOOKUP(D20+1,Info!$S$3:$U$13,3,0))</f>
        <v>75</v>
      </c>
      <c r="H20" s="92">
        <f>IF(D20&gt;=10,"Maxed",IF(D20&lt;=0,"Brawler not collected yet",IF((VLOOKUP(VLOOKUP(D20,Info!$W$3:$Y$13,2,0)+Current!C20,Info!$AA$3:$AC$13,2,1))=10,IF(E20="y",10,9),(VLOOKUP(VLOOKUP(D20,Info!$W$3:$Y$13,2,0)+Current!C20,Info!$AA$3:$AC$13,2,1)))))</f>
        <v>7</v>
      </c>
      <c r="I20" s="93">
        <f>VLOOKUP(IF($D20&lt;=0,0,IF($D20&gt;=10,10,$H20)),Info!$W$3:$Y$13,3,0)-VLOOKUP(IF($D20&lt;=0,0,IF($D20&gt;=10,10,$D20)),Info!$W$3:$Y$13,3,0)</f>
        <v>985</v>
      </c>
      <c r="J20" s="94">
        <f>Info!$Y$13-VLOOKUP(D20,Info!$W$3:$Y$13,3,0)</f>
        <v>3035</v>
      </c>
      <c r="K20" s="89">
        <f>MAX(Info!$X$13-(C20+VLOOKUP(D20,Info!$W$3:$Y$13,2,0)),0)</f>
        <v>788</v>
      </c>
      <c r="L20" s="88">
        <f t="shared" si="0"/>
        <v>1576</v>
      </c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</row>
    <row r="21" spans="1:27" ht="15.75" customHeight="1" x14ac:dyDescent="0.25">
      <c r="A21" s="78"/>
      <c r="B21" s="24" t="s">
        <v>22</v>
      </c>
      <c r="C21" s="91">
        <v>617</v>
      </c>
      <c r="D21" s="91">
        <v>6</v>
      </c>
      <c r="E21" s="83" t="s">
        <v>53</v>
      </c>
      <c r="F21" s="84">
        <f>MAX(IF(OR(D21&gt;=10,D21&lt;=0),"0",VLOOKUP(D21+1,Info!$S$3:$U$13,2,0))-C21,0)</f>
        <v>0</v>
      </c>
      <c r="G21" s="67">
        <f>IF(OR(D21&gt;=10,D21&lt;=0),"0",VLOOKUP(D21+1,Info!$S$3:$U$13,3,0))</f>
        <v>480</v>
      </c>
      <c r="H21" s="92">
        <f>IF(D21&gt;=10,"Maxed",IF(D21&lt;=0,"Brawler not collected yet",IF((VLOOKUP(VLOOKUP(D21,Info!$W$3:$Y$13,2,0)+Current!C21,Info!$AA$3:$AC$13,2,1))=10,IF(E21="y",10,9),(VLOOKUP(VLOOKUP(D21,Info!$W$3:$Y$13,2,0)+Current!C21,Info!$AA$3:$AC$13,2,1)))))</f>
        <v>8</v>
      </c>
      <c r="I21" s="93">
        <f>VLOOKUP(IF($D21&lt;=0,0,IF($D21&gt;=10,10,$H21)),Info!$W$3:$Y$13,3,0)-VLOOKUP(IF($D21&lt;=0,0,IF($D21&gt;=10,10,$D21)),Info!$W$3:$Y$13,3,0)</f>
        <v>1280</v>
      </c>
      <c r="J21" s="94">
        <f>Info!$Y$13-VLOOKUP(D21,Info!$W$3:$Y$13,3,0)</f>
        <v>2530</v>
      </c>
      <c r="K21" s="89">
        <f>MAX(Info!$X$13-(C21+VLOOKUP(D21,Info!$W$3:$Y$13,2,0)),0)</f>
        <v>483</v>
      </c>
      <c r="L21" s="88">
        <f t="shared" si="0"/>
        <v>966</v>
      </c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</row>
    <row r="22" spans="1:27" ht="15.75" customHeight="1" x14ac:dyDescent="0.25">
      <c r="A22" s="78"/>
      <c r="B22" s="24" t="s">
        <v>23</v>
      </c>
      <c r="C22" s="91">
        <v>762</v>
      </c>
      <c r="D22" s="91">
        <v>3</v>
      </c>
      <c r="E22" s="83" t="s">
        <v>53</v>
      </c>
      <c r="F22" s="84">
        <f>MAX(IF(OR(D22&gt;=10,D22&lt;=0),"0",VLOOKUP(D22+1,Info!$S$3:$U$13,2,0))-C22,0)</f>
        <v>0</v>
      </c>
      <c r="G22" s="67">
        <f>IF(OR(D22&gt;=10,D22&lt;=0),"0",VLOOKUP(D22+1,Info!$S$3:$U$13,3,0))</f>
        <v>75</v>
      </c>
      <c r="H22" s="92">
        <f>IF(D22&gt;=10,"Maxed",IF(D22&lt;=0,"Brawler not collected yet",IF((VLOOKUP(VLOOKUP(D22,Info!$W$3:$Y$13,2,0)+Current!C22,Info!$AA$3:$AC$13,2,1))=10,IF(E22="y",10,9),(VLOOKUP(VLOOKUP(D22,Info!$W$3:$Y$13,2,0)+Current!C22,Info!$AA$3:$AC$13,2,1)))))</f>
        <v>7</v>
      </c>
      <c r="I22" s="93">
        <f>VLOOKUP(IF($D22&lt;=0,0,IF($D22&gt;=10,10,$H22)),Info!$W$3:$Y$13,3,0)-VLOOKUP(IF($D22&lt;=0,0,IF($D22&gt;=10,10,$D22)),Info!$W$3:$Y$13,3,0)</f>
        <v>985</v>
      </c>
      <c r="J22" s="94">
        <f>Info!$Y$13-VLOOKUP(D22,Info!$W$3:$Y$13,3,0)</f>
        <v>3035</v>
      </c>
      <c r="K22" s="89">
        <f>MAX(Info!$X$13-(C22+VLOOKUP(D22,Info!$W$3:$Y$13,2,0)),0)</f>
        <v>598</v>
      </c>
      <c r="L22" s="88">
        <f t="shared" si="0"/>
        <v>1196</v>
      </c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</row>
    <row r="23" spans="1:27" ht="15.75" customHeight="1" x14ac:dyDescent="0.25">
      <c r="A23" s="78"/>
      <c r="B23" s="98" t="s">
        <v>24</v>
      </c>
      <c r="C23" s="91">
        <v>0</v>
      </c>
      <c r="D23" s="91">
        <v>0</v>
      </c>
      <c r="E23" s="83" t="s">
        <v>53</v>
      </c>
      <c r="F23" s="84">
        <f>MAX(IF(OR(D23&gt;=10,D23&lt;=0),"0",VLOOKUP(D23+1,Info!$S$3:$U$13,2,0))-C23,0)</f>
        <v>0</v>
      </c>
      <c r="G23" s="67" t="str">
        <f>IF(OR(D23&gt;=10,D23&lt;=0),"0",VLOOKUP(D23+1,Info!$S$3:$U$13,3,0))</f>
        <v>0</v>
      </c>
      <c r="H23" s="92" t="str">
        <f>IF(D23&gt;=10,"Maxed",IF(D23&lt;=0,"Brawler not collected yet",IF((VLOOKUP(VLOOKUP(D23,Info!$W$3:$Y$13,2,0)+Current!C23,Info!$AA$3:$AC$13,2,1))=10,IF(E23="y",10,9),(VLOOKUP(VLOOKUP(D23,Info!$W$3:$Y$13,2,0)+Current!C23,Info!$AA$3:$AC$13,2,1)))))</f>
        <v>Brawler not collected yet</v>
      </c>
      <c r="I23" s="93">
        <f>VLOOKUP(IF($D23&lt;=0,0,IF($D23&gt;=10,10,$H23)),Info!$W$3:$Y$13,3,0)-VLOOKUP(IF($D23&lt;=0,0,IF($D23&gt;=10,10,$D23)),Info!$W$3:$Y$13,3,0)</f>
        <v>0</v>
      </c>
      <c r="J23" s="94">
        <f>Info!$Y$13-VLOOKUP(D23,Info!$W$3:$Y$13,3,0)</f>
        <v>3090</v>
      </c>
      <c r="K23" s="89">
        <f>MAX(Info!$X$13-(C23+VLOOKUP(D23,Info!$W$3:$Y$13,2,0)),0)</f>
        <v>1410</v>
      </c>
      <c r="L23" s="88">
        <f t="shared" si="0"/>
        <v>2820</v>
      </c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</row>
    <row r="24" spans="1:27" ht="15.75" customHeight="1" x14ac:dyDescent="0.25">
      <c r="A24" s="78"/>
      <c r="B24" s="98" t="s">
        <v>57</v>
      </c>
      <c r="C24" s="91">
        <v>0</v>
      </c>
      <c r="D24" s="91">
        <v>0</v>
      </c>
      <c r="E24" s="83" t="s">
        <v>53</v>
      </c>
      <c r="F24" s="84">
        <f>MAX(IF(OR(D24&gt;=10,D24&lt;=0),"0",VLOOKUP(D24+1,Info!$S$3:$U$13,2,0))-C24,0)</f>
        <v>0</v>
      </c>
      <c r="G24" s="67" t="str">
        <f>IF(OR(D24&gt;=10,D24&lt;=0),"0",VLOOKUP(D24+1,Info!$S$3:$U$13,3,0))</f>
        <v>0</v>
      </c>
      <c r="H24" s="92" t="str">
        <f>IF(D24&gt;=10,"Maxed",IF(D24&lt;=0,"Brawler not collected yet",IF((VLOOKUP(VLOOKUP(D24,Info!$W$3:$Y$13,2,0)+Current!C24,Info!$AA$3:$AC$13,2,1))=10,IF(E24="y",10,9),(VLOOKUP(VLOOKUP(D24,Info!$W$3:$Y$13,2,0)+Current!C24,Info!$AA$3:$AC$13,2,1)))))</f>
        <v>Brawler not collected yet</v>
      </c>
      <c r="I24" s="93">
        <f>VLOOKUP(IF($D24&lt;=0,0,IF($D24&gt;=10,10,$H24)),Info!$W$3:$Y$13,3,0)-VLOOKUP(IF($D24&lt;=0,0,IF($D24&gt;=10,10,$D24)),Info!$W$3:$Y$13,3,0)</f>
        <v>0</v>
      </c>
      <c r="J24" s="94">
        <f>Info!$Y$13-VLOOKUP(D24,Info!$W$3:$Y$13,3,0)</f>
        <v>3090</v>
      </c>
      <c r="K24" s="89">
        <f>MAX(Info!$X$13-(C24+VLOOKUP(D24,Info!$W$3:$Y$13,2,0)),0)</f>
        <v>1410</v>
      </c>
      <c r="L24" s="88">
        <f t="shared" si="0"/>
        <v>2820</v>
      </c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</row>
    <row r="25" spans="1:27" ht="15.75" customHeight="1" x14ac:dyDescent="0.25">
      <c r="A25" s="78"/>
      <c r="B25" s="99" t="s">
        <v>25</v>
      </c>
      <c r="C25" s="100">
        <v>0</v>
      </c>
      <c r="D25" s="91">
        <v>10</v>
      </c>
      <c r="E25" s="101" t="s">
        <v>53</v>
      </c>
      <c r="F25" s="84">
        <f>MAX(IF(OR(D25&gt;=10,D25&lt;=0),"0",VLOOKUP(D25+1,Info!$S$3:$U$13,2,0))-C25,0)</f>
        <v>0</v>
      </c>
      <c r="G25" s="102" t="str">
        <f>IF(OR(D25&gt;=10,D25&lt;=0),"0",VLOOKUP(D25+1,Info!$S$3:$U$13,3,0))</f>
        <v>0</v>
      </c>
      <c r="H25" s="92" t="str">
        <f>IF(D25&gt;=10,"Maxed",IF(D25&lt;=0,"Brawler not collected yet",IF((VLOOKUP(VLOOKUP(D25,Info!$W$3:$Y$13,2,0)+Current!C25,Info!$AA$3:$AC$13,2,1))=10,IF(E25="y",10,9),(VLOOKUP(VLOOKUP(D25,Info!$W$3:$Y$13,2,0)+Current!C25,Info!$AA$3:$AC$13,2,1)))))</f>
        <v>Maxed</v>
      </c>
      <c r="I25" s="93">
        <f>VLOOKUP(IF($D25&lt;=0,0,IF($D25&gt;=10,10,$H25)),Info!$W$3:$Y$13,3,0)-VLOOKUP(IF($D25&lt;=0,0,IF($D25&gt;=10,10,$D25)),Info!$W$3:$Y$13,3,0)</f>
        <v>0</v>
      </c>
      <c r="J25" s="94">
        <f>Info!$Y$13-VLOOKUP(D25,Info!$W$3:$Y$13,3,0)</f>
        <v>0</v>
      </c>
      <c r="K25" s="89">
        <f>MAX(Info!$X$13-(C25+VLOOKUP(D25,Info!$W$3:$Y$13,2,0)),0)</f>
        <v>0</v>
      </c>
      <c r="L25" s="88">
        <f t="shared" si="0"/>
        <v>0</v>
      </c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</row>
    <row r="26" spans="1:27" ht="15.75" customHeight="1" x14ac:dyDescent="0.25">
      <c r="A26" s="78"/>
      <c r="B26" s="107" t="s">
        <v>6</v>
      </c>
      <c r="C26" s="107"/>
      <c r="D26" s="103">
        <f>SUM(D4:D25)/COUNT(D4:D25)</f>
        <v>5.2272727272727275</v>
      </c>
      <c r="E26" s="103"/>
      <c r="F26" s="47">
        <f>SUM(F4:F25)</f>
        <v>0</v>
      </c>
      <c r="G26" s="47">
        <f>SUM(G4:G25)</f>
        <v>7650</v>
      </c>
      <c r="H26" s="104">
        <f>((SUM(H4:H25))+(COUNTIF(H4:H25,"*Maxed*")*10))/COUNTA(H4:H25)</f>
        <v>7.4090909090909092</v>
      </c>
      <c r="I26" s="105">
        <f>SUM(I4:I25)</f>
        <v>25700</v>
      </c>
      <c r="J26" s="105">
        <f>SUM(J4:J25)</f>
        <v>52480</v>
      </c>
      <c r="K26" s="105">
        <f>SUM(K4:K25)</f>
        <v>9372</v>
      </c>
      <c r="L26" s="105">
        <f>SUM(L3:L25)</f>
        <v>18744</v>
      </c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</row>
    <row r="27" spans="1:27" ht="15.75" customHeight="1" x14ac:dyDescent="0.2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</row>
    <row r="28" spans="1:27" ht="15.75" customHeight="1" x14ac:dyDescent="0.25">
      <c r="A28" s="78"/>
      <c r="B28" s="78"/>
      <c r="C28" s="78"/>
      <c r="D28" s="78"/>
      <c r="E28" s="78"/>
      <c r="F28" s="78"/>
      <c r="G28" s="78"/>
      <c r="H28" s="96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</row>
    <row r="29" spans="1:27" ht="15.75" customHeight="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</row>
    <row r="30" spans="1:27" ht="15.75" customHeight="1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</row>
    <row r="31" spans="1:27" ht="15.75" customHeight="1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</row>
    <row r="32" spans="1:27" ht="15.75" customHeight="1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</row>
    <row r="33" spans="1:27" ht="15.75" customHeight="1" x14ac:dyDescent="0.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</row>
    <row r="34" spans="1:27" ht="15.75" customHeight="1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</row>
    <row r="35" spans="1:27" ht="15.75" customHeigh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</row>
    <row r="36" spans="1:27" ht="15.75" customHeight="1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</row>
    <row r="37" spans="1:27" ht="15.75" customHeight="1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</row>
    <row r="38" spans="1:27" ht="15.75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</row>
    <row r="39" spans="1:27" ht="15.75" customHeight="1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</row>
    <row r="40" spans="1:27" ht="15.75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</row>
    <row r="41" spans="1:27" ht="15.75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</row>
    <row r="42" spans="1:27" ht="15.75" customHeigh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</row>
    <row r="43" spans="1:27" ht="15.75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</row>
    <row r="44" spans="1:27" ht="15.75" customHeight="1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</row>
    <row r="45" spans="1:27" ht="15.75" customHeight="1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</row>
    <row r="46" spans="1:27" ht="15.75" customHeight="1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</row>
    <row r="47" spans="1:27" ht="15.75" customHeight="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</row>
    <row r="48" spans="1:27" ht="15.75" customHeight="1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</row>
    <row r="49" spans="1:27" ht="15.75" customHeight="1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</row>
    <row r="50" spans="1:27" ht="15.75" customHeight="1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</row>
    <row r="51" spans="1:27" ht="15.75" customHeight="1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</row>
    <row r="52" spans="1:27" ht="15.75" customHeight="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</row>
    <row r="53" spans="1:27" ht="15.7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</row>
    <row r="54" spans="1:27" ht="15.75" customHeight="1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</row>
    <row r="55" spans="1:27" ht="15.75" customHeigh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</row>
    <row r="56" spans="1:27" ht="15.75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</row>
    <row r="57" spans="1:27" ht="15.75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</row>
    <row r="58" spans="1:27" ht="15.75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</row>
    <row r="59" spans="1:27" ht="15.75" customHeight="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</row>
    <row r="60" spans="1:27" ht="15.75" customHeight="1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</row>
    <row r="61" spans="1:27" ht="15.75" customHeight="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</row>
    <row r="62" spans="1:27" ht="15.75" customHeight="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</row>
    <row r="63" spans="1:27" ht="15.75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</row>
    <row r="64" spans="1:27" ht="15.75" customHeight="1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</row>
    <row r="65" spans="1:27" ht="15.75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</row>
    <row r="66" spans="1:27" ht="15.75" customHeight="1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</row>
    <row r="67" spans="1:27" ht="15.75" customHeight="1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</row>
    <row r="68" spans="1:27" ht="15.75" customHeight="1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</row>
    <row r="69" spans="1:27" ht="15.75" customHeight="1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</row>
    <row r="70" spans="1:27" ht="15.75" customHeight="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</row>
    <row r="71" spans="1:27" ht="15.75" customHeigh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</row>
    <row r="72" spans="1:27" ht="15.75" customHeight="1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</row>
    <row r="73" spans="1:27" ht="15.75" customHeight="1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</row>
    <row r="74" spans="1:27" ht="15.75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</row>
    <row r="75" spans="1:27" ht="15.75" customHeight="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</row>
    <row r="76" spans="1:27" ht="15.75" customHeight="1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</row>
    <row r="77" spans="1:27" ht="15.75" customHeigh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</row>
    <row r="78" spans="1:27" ht="15.75" customHeight="1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</row>
    <row r="79" spans="1:27" ht="15.75" customHeight="1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</row>
    <row r="80" spans="1:27" ht="15.75" customHeight="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</row>
    <row r="81" spans="1:27" ht="15.75" customHeight="1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</row>
    <row r="82" spans="1:27" ht="15.75" customHeight="1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</row>
    <row r="83" spans="1:27" ht="15.75" customHeight="1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</row>
    <row r="84" spans="1:27" ht="15.75" customHeight="1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</row>
    <row r="85" spans="1:27" ht="15.75" customHeight="1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</row>
    <row r="86" spans="1:27" ht="15.75" customHeight="1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</row>
    <row r="87" spans="1:27" ht="15.75" customHeight="1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</row>
    <row r="88" spans="1:27" ht="15.75" customHeight="1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27" ht="15.75" customHeight="1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</row>
    <row r="90" spans="1:27" ht="15.75" customHeight="1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</row>
    <row r="91" spans="1:27" ht="15.75" customHeight="1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</row>
    <row r="92" spans="1:27" ht="15.75" customHeight="1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</row>
    <row r="93" spans="1:27" ht="15.75" customHeight="1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</row>
    <row r="94" spans="1:27" ht="15.75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</row>
    <row r="95" spans="1:27" ht="15.75" customHeight="1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</row>
    <row r="96" spans="1:27" ht="15.75" customHeight="1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</row>
    <row r="97" spans="1:27" ht="15.75" customHeight="1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</row>
    <row r="98" spans="1:27" ht="15.75" customHeight="1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</row>
    <row r="99" spans="1:27" ht="15.75" customHeight="1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</row>
    <row r="100" spans="1:27" ht="15.75" customHeight="1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</row>
    <row r="101" spans="1:27" ht="15.75" customHeight="1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</row>
    <row r="102" spans="1:27" ht="15.75" customHeight="1" x14ac:dyDescent="0.25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</row>
    <row r="103" spans="1:27" ht="15.75" customHeight="1" x14ac:dyDescent="0.25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</row>
    <row r="104" spans="1:27" ht="15.75" customHeight="1" x14ac:dyDescent="0.25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</row>
    <row r="105" spans="1:27" ht="15.75" customHeight="1" x14ac:dyDescent="0.2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</row>
    <row r="106" spans="1:27" ht="15.75" customHeight="1" x14ac:dyDescent="0.25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</row>
    <row r="107" spans="1:27" ht="15.75" customHeight="1" x14ac:dyDescent="0.25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</row>
    <row r="108" spans="1:27" ht="15.75" customHeight="1" x14ac:dyDescent="0.25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</row>
    <row r="109" spans="1:27" ht="15.75" customHeight="1" x14ac:dyDescent="0.25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</row>
    <row r="110" spans="1:27" ht="15.75" customHeight="1" x14ac:dyDescent="0.25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</row>
    <row r="111" spans="1:27" ht="15.75" customHeight="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</row>
    <row r="112" spans="1:27" ht="15.75" customHeight="1" x14ac:dyDescent="0.25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</row>
    <row r="113" spans="1:27" ht="15.75" customHeight="1" x14ac:dyDescent="0.25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</row>
    <row r="114" spans="1:27" ht="15.75" customHeight="1" x14ac:dyDescent="0.25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</row>
    <row r="115" spans="1:27" ht="15.75" customHeight="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</row>
    <row r="116" spans="1:27" ht="15.75" customHeight="1" x14ac:dyDescent="0.25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</row>
    <row r="117" spans="1:27" ht="15.75" customHeight="1" x14ac:dyDescent="0.25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</row>
    <row r="118" spans="1:27" ht="15.75" customHeight="1" x14ac:dyDescent="0.25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</row>
    <row r="119" spans="1:27" ht="15.75" customHeight="1" x14ac:dyDescent="0.25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</row>
    <row r="120" spans="1:27" ht="15.75" customHeight="1" x14ac:dyDescent="0.25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</row>
    <row r="121" spans="1:27" ht="15.75" customHeight="1" x14ac:dyDescent="0.25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</row>
    <row r="122" spans="1:27" ht="15.75" customHeight="1" x14ac:dyDescent="0.25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</row>
    <row r="123" spans="1:27" ht="15.75" customHeight="1" x14ac:dyDescent="0.25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</row>
    <row r="124" spans="1:27" ht="15.75" customHeight="1" x14ac:dyDescent="0.25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</row>
    <row r="125" spans="1:27" ht="15.75" customHeight="1" x14ac:dyDescent="0.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</row>
    <row r="126" spans="1:27" ht="15.75" customHeight="1" x14ac:dyDescent="0.25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</row>
    <row r="127" spans="1:27" ht="15.75" customHeight="1" x14ac:dyDescent="0.25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</row>
    <row r="128" spans="1:27" ht="15.75" customHeight="1" x14ac:dyDescent="0.25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</row>
    <row r="129" spans="1:27" ht="15.75" customHeight="1" x14ac:dyDescent="0.25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</row>
    <row r="130" spans="1:27" ht="15.75" customHeight="1" x14ac:dyDescent="0.25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</row>
    <row r="131" spans="1:27" ht="15.75" customHeight="1" x14ac:dyDescent="0.25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</row>
    <row r="132" spans="1:27" ht="15.75" customHeight="1" x14ac:dyDescent="0.25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</row>
    <row r="133" spans="1:27" ht="15.75" customHeight="1" x14ac:dyDescent="0.2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</row>
    <row r="134" spans="1:27" ht="15.75" customHeight="1" x14ac:dyDescent="0.25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</row>
    <row r="135" spans="1:27" ht="15.75" customHeight="1" x14ac:dyDescent="0.2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</row>
    <row r="136" spans="1:27" ht="15.75" customHeight="1" x14ac:dyDescent="0.25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</row>
    <row r="137" spans="1:27" ht="15.75" customHeight="1" x14ac:dyDescent="0.25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</row>
    <row r="138" spans="1:27" ht="15.75" customHeight="1" x14ac:dyDescent="0.25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</row>
    <row r="139" spans="1:27" ht="15.75" customHeight="1" x14ac:dyDescent="0.25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</row>
    <row r="140" spans="1:27" ht="15.75" customHeight="1" x14ac:dyDescent="0.25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</row>
    <row r="141" spans="1:27" ht="15.75" customHeight="1" x14ac:dyDescent="0.25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</row>
    <row r="142" spans="1:27" ht="15.75" customHeight="1" x14ac:dyDescent="0.25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</row>
    <row r="143" spans="1:27" ht="15.75" customHeight="1" x14ac:dyDescent="0.25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</row>
    <row r="144" spans="1:27" ht="15.75" customHeight="1" x14ac:dyDescent="0.25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</row>
    <row r="145" spans="1:27" ht="15.75" customHeight="1" x14ac:dyDescent="0.2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</row>
    <row r="146" spans="1:27" ht="15.75" customHeight="1" x14ac:dyDescent="0.25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</row>
    <row r="147" spans="1:27" ht="15.75" customHeight="1" x14ac:dyDescent="0.25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</row>
    <row r="148" spans="1:27" ht="15.75" customHeight="1" x14ac:dyDescent="0.25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</row>
    <row r="149" spans="1:27" ht="15.75" customHeight="1" x14ac:dyDescent="0.25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</row>
    <row r="150" spans="1:27" ht="15.75" customHeight="1" x14ac:dyDescent="0.25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</row>
    <row r="151" spans="1:27" ht="15.75" customHeight="1" x14ac:dyDescent="0.25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</row>
    <row r="152" spans="1:27" ht="15.75" customHeight="1" x14ac:dyDescent="0.25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</row>
    <row r="153" spans="1:27" ht="15.75" customHeight="1" x14ac:dyDescent="0.25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</row>
    <row r="154" spans="1:27" ht="15.75" customHeight="1" x14ac:dyDescent="0.25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</row>
    <row r="155" spans="1:27" ht="15.75" customHeight="1" x14ac:dyDescent="0.2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</row>
    <row r="156" spans="1:27" ht="15.75" customHeight="1" x14ac:dyDescent="0.25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</row>
    <row r="157" spans="1:27" ht="15.75" customHeight="1" x14ac:dyDescent="0.25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</row>
    <row r="158" spans="1:27" ht="15.75" customHeight="1" x14ac:dyDescent="0.25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</row>
    <row r="159" spans="1:27" ht="15.75" customHeight="1" x14ac:dyDescent="0.25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</row>
    <row r="160" spans="1:27" ht="15.75" customHeight="1" x14ac:dyDescent="0.25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</row>
    <row r="161" spans="1:27" ht="15.75" customHeight="1" x14ac:dyDescent="0.25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</row>
    <row r="162" spans="1:27" ht="15.75" customHeight="1" x14ac:dyDescent="0.25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</row>
    <row r="163" spans="1:27" ht="15.75" customHeight="1" x14ac:dyDescent="0.25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</row>
    <row r="164" spans="1:27" ht="15.75" customHeight="1" x14ac:dyDescent="0.25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</row>
    <row r="165" spans="1:27" ht="15.75" customHeight="1" x14ac:dyDescent="0.2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</row>
    <row r="166" spans="1:27" ht="15.75" customHeight="1" x14ac:dyDescent="0.25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</row>
    <row r="167" spans="1:27" ht="15.75" customHeight="1" x14ac:dyDescent="0.2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</row>
    <row r="168" spans="1:27" ht="15.75" customHeight="1" x14ac:dyDescent="0.25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</row>
    <row r="169" spans="1:27" ht="15.75" customHeight="1" x14ac:dyDescent="0.25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</row>
    <row r="170" spans="1:27" ht="15.75" customHeight="1" x14ac:dyDescent="0.25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</row>
    <row r="171" spans="1:27" ht="15.75" customHeight="1" x14ac:dyDescent="0.25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</row>
    <row r="172" spans="1:27" ht="15.75" customHeight="1" x14ac:dyDescent="0.25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</row>
    <row r="173" spans="1:27" ht="15.75" customHeight="1" x14ac:dyDescent="0.25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</row>
    <row r="174" spans="1:27" ht="15.75" customHeight="1" x14ac:dyDescent="0.25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</row>
    <row r="175" spans="1:27" ht="15.75" customHeight="1" x14ac:dyDescent="0.2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</row>
    <row r="176" spans="1:27" ht="15.75" customHeight="1" x14ac:dyDescent="0.25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</row>
    <row r="177" spans="1:27" ht="15.75" customHeight="1" x14ac:dyDescent="0.25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</row>
    <row r="178" spans="1:27" ht="15.75" customHeight="1" x14ac:dyDescent="0.25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</row>
    <row r="179" spans="1:27" ht="15.75" customHeight="1" x14ac:dyDescent="0.25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</row>
    <row r="180" spans="1:27" ht="15.75" customHeight="1" x14ac:dyDescent="0.25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</row>
    <row r="181" spans="1:27" ht="15.75" customHeight="1" x14ac:dyDescent="0.25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</row>
    <row r="182" spans="1:27" ht="15.75" customHeight="1" x14ac:dyDescent="0.25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</row>
    <row r="183" spans="1:27" ht="15.75" customHeight="1" x14ac:dyDescent="0.25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</row>
    <row r="184" spans="1:27" ht="15.75" customHeight="1" x14ac:dyDescent="0.25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</row>
    <row r="185" spans="1:27" ht="15.75" customHeight="1" x14ac:dyDescent="0.2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</row>
    <row r="186" spans="1:27" ht="15.75" customHeight="1" x14ac:dyDescent="0.25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</row>
    <row r="187" spans="1:27" ht="15.75" customHeight="1" x14ac:dyDescent="0.25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</row>
    <row r="188" spans="1:27" ht="15.75" customHeight="1" x14ac:dyDescent="0.25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</row>
    <row r="189" spans="1:27" ht="15.75" customHeight="1" x14ac:dyDescent="0.25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</row>
    <row r="190" spans="1:27" ht="15.75" customHeight="1" x14ac:dyDescent="0.25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</row>
    <row r="191" spans="1:27" ht="15.75" customHeight="1" x14ac:dyDescent="0.25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</row>
    <row r="192" spans="1:27" ht="15.75" customHeight="1" x14ac:dyDescent="0.25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</row>
    <row r="193" spans="1:27" ht="15.75" customHeight="1" x14ac:dyDescent="0.25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</row>
    <row r="194" spans="1:27" ht="15.75" customHeight="1" x14ac:dyDescent="0.25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</row>
    <row r="195" spans="1:27" ht="15.75" customHeight="1" x14ac:dyDescent="0.2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</row>
    <row r="196" spans="1:27" ht="15.75" customHeight="1" x14ac:dyDescent="0.25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</row>
    <row r="197" spans="1:27" ht="15.7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</row>
    <row r="198" spans="1:27" ht="15.75" customHeight="1" x14ac:dyDescent="0.2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</row>
    <row r="199" spans="1:27" ht="15.75" customHeight="1" x14ac:dyDescent="0.25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</row>
    <row r="200" spans="1:27" ht="15.7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</row>
    <row r="201" spans="1:27" ht="15.75" customHeight="1" x14ac:dyDescent="0.25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</row>
    <row r="202" spans="1:27" ht="15.75" customHeight="1" x14ac:dyDescent="0.25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</row>
    <row r="203" spans="1:27" ht="15.7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</row>
    <row r="204" spans="1:27" ht="15.75" customHeight="1" x14ac:dyDescent="0.25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</row>
    <row r="205" spans="1:27" ht="15.7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</row>
    <row r="206" spans="1:27" ht="15.7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</row>
    <row r="207" spans="1:27" ht="15.7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</row>
    <row r="208" spans="1:27" ht="15.75" customHeight="1" x14ac:dyDescent="0.25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</row>
    <row r="209" spans="1:27" ht="15.75" customHeight="1" x14ac:dyDescent="0.25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</row>
    <row r="210" spans="1:27" ht="15.75" customHeight="1" x14ac:dyDescent="0.25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</row>
    <row r="211" spans="1:27" ht="15.75" customHeight="1" x14ac:dyDescent="0.25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</row>
    <row r="212" spans="1:27" ht="15.75" customHeight="1" x14ac:dyDescent="0.25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</row>
    <row r="213" spans="1:27" ht="15.75" customHeight="1" x14ac:dyDescent="0.25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</row>
    <row r="214" spans="1:27" ht="15.7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</row>
    <row r="215" spans="1:27" ht="15.75" customHeight="1" x14ac:dyDescent="0.2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</row>
    <row r="216" spans="1:27" ht="15.75" customHeight="1" x14ac:dyDescent="0.25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</row>
    <row r="217" spans="1:27" ht="15.7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</row>
    <row r="218" spans="1:27" ht="15.75" customHeight="1" x14ac:dyDescent="0.25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</row>
    <row r="219" spans="1:27" ht="15.75" customHeight="1" x14ac:dyDescent="0.25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</row>
    <row r="220" spans="1:27" ht="15.75" customHeight="1" x14ac:dyDescent="0.25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</row>
    <row r="221" spans="1:27" ht="15.7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</row>
    <row r="222" spans="1:27" ht="15.75" customHeight="1" x14ac:dyDescent="0.25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</row>
    <row r="223" spans="1:27" ht="15.75" customHeight="1" x14ac:dyDescent="0.25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</row>
    <row r="224" spans="1:27" ht="15.7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</row>
    <row r="225" spans="1:27" ht="15.7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</row>
    <row r="226" spans="1:27" ht="15.7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</row>
    <row r="227" spans="1:27" ht="15.7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</row>
    <row r="228" spans="1:27" ht="15.7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</row>
    <row r="229" spans="1:27" ht="15.7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</row>
    <row r="230" spans="1:27" ht="15.7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</row>
    <row r="231" spans="1:27" ht="15.7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</row>
    <row r="232" spans="1:27" ht="15.7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</row>
    <row r="233" spans="1:27" ht="15.7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</row>
    <row r="234" spans="1:27" ht="15.7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</row>
    <row r="235" spans="1:27" ht="15.7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</row>
    <row r="236" spans="1:27" ht="15.7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</row>
    <row r="237" spans="1:27" ht="15.7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</row>
    <row r="238" spans="1:27" ht="15.7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</row>
    <row r="239" spans="1:27" ht="15.7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</row>
    <row r="240" spans="1:27" ht="15.7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</row>
    <row r="241" spans="1:27" ht="15.7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</row>
    <row r="242" spans="1:27" ht="15.7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</row>
    <row r="243" spans="1:27" ht="15.7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</row>
    <row r="244" spans="1:27" ht="15.7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</row>
    <row r="245" spans="1:27" ht="15.7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</row>
    <row r="246" spans="1:27" ht="15.7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</row>
    <row r="247" spans="1:27" ht="15.7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</row>
    <row r="248" spans="1:27" ht="15.7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</row>
    <row r="249" spans="1:27" ht="15.7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</row>
    <row r="250" spans="1:27" ht="15.7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</row>
    <row r="251" spans="1:27" ht="15.7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</row>
    <row r="252" spans="1:27" ht="15.7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</row>
    <row r="253" spans="1:27" ht="15.7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</row>
    <row r="254" spans="1:27" ht="15.7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</row>
    <row r="255" spans="1:27" ht="15.7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</row>
    <row r="256" spans="1:27" ht="15.7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</row>
    <row r="257" spans="1:27" ht="15.7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</row>
    <row r="258" spans="1:27" ht="15.7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</row>
    <row r="259" spans="1:27" ht="15.7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</row>
    <row r="260" spans="1:27" ht="15.7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</row>
    <row r="261" spans="1:27" ht="15.7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</row>
    <row r="262" spans="1:27" ht="15.7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</row>
    <row r="263" spans="1:27" ht="15.7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</row>
    <row r="264" spans="1:27" ht="15.7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</row>
    <row r="265" spans="1:27" ht="15.7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</row>
    <row r="266" spans="1:27" ht="15.7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</row>
    <row r="267" spans="1:27" ht="15.7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</row>
    <row r="268" spans="1:27" ht="15.7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</row>
    <row r="269" spans="1:27" ht="15.7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</row>
    <row r="270" spans="1:27" ht="15.7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</row>
    <row r="271" spans="1:27" ht="15.7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</row>
    <row r="272" spans="1:27" ht="15.7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</row>
    <row r="273" spans="1:27" ht="15.7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</row>
    <row r="274" spans="1:27" ht="15.7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</row>
    <row r="275" spans="1:27" ht="15.7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</row>
    <row r="276" spans="1:27" ht="15.7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</row>
    <row r="277" spans="1:27" ht="15.7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</row>
    <row r="278" spans="1:27" ht="15.7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</row>
    <row r="279" spans="1:27" ht="15.7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</row>
    <row r="280" spans="1:27" ht="15.7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</row>
    <row r="281" spans="1:27" ht="15.7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</row>
    <row r="282" spans="1:27" ht="15.7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</row>
    <row r="283" spans="1:27" ht="15.7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</row>
    <row r="284" spans="1:27" ht="15.7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</row>
    <row r="285" spans="1:27" ht="15.7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</row>
    <row r="286" spans="1:27" ht="15.7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</row>
    <row r="287" spans="1:27" ht="15.7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</row>
    <row r="288" spans="1:27" ht="15.7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</row>
    <row r="289" spans="1:27" ht="15.7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</row>
    <row r="290" spans="1:27" ht="15.7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</row>
    <row r="291" spans="1:27" ht="15.7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</row>
    <row r="292" spans="1:27" ht="15.7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</row>
    <row r="293" spans="1:27" ht="15.7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</row>
    <row r="294" spans="1:27" ht="15.7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</row>
    <row r="295" spans="1:27" ht="15.7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</row>
    <row r="296" spans="1:27" ht="15.7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</row>
    <row r="297" spans="1:27" ht="15.7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</row>
    <row r="298" spans="1:27" ht="15.7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</row>
    <row r="299" spans="1:27" ht="15.7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</row>
    <row r="300" spans="1:27" ht="15.7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</row>
    <row r="301" spans="1:27" ht="15.7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</row>
    <row r="302" spans="1:27" ht="15.7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</row>
    <row r="303" spans="1:27" ht="15.7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</row>
    <row r="304" spans="1:27" ht="15.7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</row>
    <row r="305" spans="1:27" ht="15.7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</row>
    <row r="306" spans="1:27" ht="15.7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</row>
    <row r="307" spans="1:27" ht="15.7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</row>
    <row r="308" spans="1:27" ht="15.7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</row>
    <row r="309" spans="1:27" ht="15.7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</row>
    <row r="310" spans="1:27" ht="15.7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</row>
    <row r="311" spans="1:27" ht="15.7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</row>
    <row r="312" spans="1:27" ht="15.7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</row>
    <row r="313" spans="1:27" ht="15.7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</row>
    <row r="314" spans="1:27" ht="15.7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</row>
    <row r="315" spans="1:27" ht="15.7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</row>
    <row r="316" spans="1:27" ht="15.7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</row>
    <row r="317" spans="1:27" ht="15.7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</row>
    <row r="318" spans="1:27" ht="15.7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</row>
    <row r="319" spans="1:27" ht="15.7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</row>
    <row r="320" spans="1:27" ht="15.7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</row>
    <row r="321" spans="1:27" ht="15.7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</row>
    <row r="322" spans="1:27" ht="15.7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</row>
    <row r="323" spans="1:27" ht="15.7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</row>
    <row r="324" spans="1:27" ht="15.7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</row>
    <row r="325" spans="1:27" ht="15.7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</row>
    <row r="326" spans="1:27" ht="15.7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</row>
    <row r="327" spans="1:27" ht="15.7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</row>
    <row r="328" spans="1:27" ht="15.7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</row>
    <row r="329" spans="1:27" ht="15.7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</row>
    <row r="330" spans="1:27" ht="15.7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</row>
    <row r="331" spans="1:27" ht="15.7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</row>
    <row r="332" spans="1:27" ht="15.7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</row>
    <row r="333" spans="1:27" ht="15.7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</row>
    <row r="334" spans="1:27" ht="15.7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</row>
    <row r="335" spans="1:27" ht="15.7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</row>
    <row r="336" spans="1:27" ht="15.7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</row>
    <row r="337" spans="1:27" ht="15.7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</row>
    <row r="338" spans="1:27" ht="15.7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</row>
    <row r="339" spans="1:27" ht="15.7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</row>
    <row r="340" spans="1:27" ht="15.7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</row>
    <row r="341" spans="1:27" ht="15.7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</row>
    <row r="342" spans="1:27" ht="15.7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</row>
    <row r="343" spans="1:27" ht="15.7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</row>
    <row r="344" spans="1:27" ht="15.7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</row>
    <row r="345" spans="1:27" ht="15.7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</row>
    <row r="346" spans="1:27" ht="15.7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</row>
    <row r="347" spans="1:27" ht="15.7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</row>
    <row r="348" spans="1:27" ht="15.7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</row>
    <row r="349" spans="1:27" ht="15.7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</row>
    <row r="350" spans="1:27" ht="15.7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</row>
    <row r="351" spans="1:27" ht="15.7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</row>
    <row r="352" spans="1:27" ht="15.7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</row>
    <row r="353" spans="1:27" ht="15.7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</row>
    <row r="354" spans="1:27" ht="15.7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</row>
    <row r="355" spans="1:27" ht="15.7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</row>
    <row r="356" spans="1:27" ht="15.7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</row>
    <row r="357" spans="1:27" ht="15.7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</row>
    <row r="358" spans="1:27" ht="15.7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</row>
    <row r="359" spans="1:27" ht="15.7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</row>
    <row r="360" spans="1:27" ht="15.7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</row>
    <row r="361" spans="1:27" ht="15.7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</row>
    <row r="362" spans="1:27" ht="15.7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</row>
    <row r="363" spans="1:27" ht="15.7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</row>
    <row r="364" spans="1:27" ht="15.7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</row>
    <row r="365" spans="1:27" ht="15.7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</row>
    <row r="366" spans="1:27" ht="15.7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</row>
    <row r="367" spans="1:27" ht="15.7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</row>
    <row r="368" spans="1:27" ht="15.7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</row>
    <row r="369" spans="1:27" ht="15.7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</row>
    <row r="370" spans="1:27" ht="15.7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</row>
    <row r="371" spans="1:27" ht="15.7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</row>
    <row r="372" spans="1:27" ht="15.7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</row>
    <row r="373" spans="1:27" ht="15.7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</row>
    <row r="374" spans="1:27" ht="15.7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</row>
    <row r="375" spans="1:27" ht="15.7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</row>
    <row r="376" spans="1:27" ht="15.7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</row>
    <row r="377" spans="1:27" ht="15.7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</row>
    <row r="378" spans="1:27" ht="15.7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</row>
    <row r="379" spans="1:27" ht="15.7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</row>
    <row r="380" spans="1:27" ht="15.7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</row>
    <row r="381" spans="1:27" ht="15.7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</row>
    <row r="382" spans="1:27" ht="15.7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</row>
    <row r="383" spans="1:27" ht="15.7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</row>
    <row r="384" spans="1:27" ht="15.7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</row>
    <row r="385" spans="1:27" ht="15.7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</row>
    <row r="386" spans="1:27" ht="15.7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</row>
    <row r="387" spans="1:27" ht="15.7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</row>
    <row r="388" spans="1:27" ht="15.7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</row>
    <row r="389" spans="1:27" ht="15.7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</row>
    <row r="390" spans="1:27" ht="15.7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</row>
    <row r="391" spans="1:27" ht="15.7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</row>
    <row r="392" spans="1:27" ht="15.7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</row>
    <row r="393" spans="1:27" ht="15.7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</row>
    <row r="394" spans="1:27" ht="15.7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</row>
    <row r="395" spans="1:27" ht="15.7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</row>
    <row r="396" spans="1:27" ht="15.7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</row>
    <row r="397" spans="1:27" ht="15.7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</row>
    <row r="398" spans="1:27" ht="15.7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</row>
    <row r="399" spans="1:27" ht="15.7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</row>
    <row r="400" spans="1:27" ht="15.7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</row>
    <row r="401" spans="1:27" ht="15.7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</row>
    <row r="402" spans="1:27" ht="15.7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</row>
    <row r="403" spans="1:27" ht="15.7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</row>
    <row r="404" spans="1:27" ht="15.7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</row>
    <row r="405" spans="1:27" ht="15.7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</row>
    <row r="406" spans="1:27" ht="15.7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</row>
    <row r="407" spans="1:27" ht="15.7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</row>
    <row r="408" spans="1:27" ht="15.7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</row>
    <row r="409" spans="1:27" ht="15.7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</row>
    <row r="410" spans="1:27" ht="15.7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</row>
    <row r="411" spans="1:27" ht="15.7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</row>
    <row r="412" spans="1:27" ht="15.7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</row>
    <row r="413" spans="1:27" ht="15.7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</row>
    <row r="414" spans="1:27" ht="15.7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</row>
    <row r="415" spans="1:27" ht="15.7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</row>
    <row r="416" spans="1:27" ht="15.7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</row>
    <row r="417" spans="1:27" ht="15.7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</row>
    <row r="418" spans="1:27" ht="15.7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</row>
    <row r="419" spans="1:27" ht="15.7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</row>
    <row r="420" spans="1:27" ht="15.7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</row>
    <row r="421" spans="1:27" ht="15.7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</row>
    <row r="422" spans="1:27" ht="15.7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</row>
    <row r="423" spans="1:27" ht="15.7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</row>
    <row r="424" spans="1:27" ht="15.7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</row>
    <row r="425" spans="1:27" ht="15.7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</row>
    <row r="426" spans="1:27" ht="15.7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</row>
    <row r="427" spans="1:27" ht="15.7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</row>
    <row r="428" spans="1:27" ht="15.7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</row>
    <row r="429" spans="1:27" ht="15.7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</row>
    <row r="430" spans="1:27" ht="15.7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</row>
    <row r="431" spans="1:27" ht="15.7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</row>
    <row r="432" spans="1:27" ht="15.7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</row>
    <row r="433" spans="1:27" ht="15.7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</row>
    <row r="434" spans="1:27" ht="15.7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</row>
    <row r="435" spans="1:27" ht="15.7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</row>
    <row r="436" spans="1:27" ht="15.7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</row>
    <row r="437" spans="1:27" ht="15.7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</row>
    <row r="438" spans="1:27" ht="15.7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</row>
    <row r="439" spans="1:27" ht="15.7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</row>
    <row r="440" spans="1:27" ht="15.7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</row>
    <row r="441" spans="1:27" ht="15.7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</row>
    <row r="442" spans="1:27" ht="15.7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</row>
    <row r="443" spans="1:27" ht="15.7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</row>
    <row r="444" spans="1:27" ht="15.7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</row>
    <row r="445" spans="1:27" ht="15.7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</row>
    <row r="446" spans="1:27" ht="15.7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</row>
    <row r="447" spans="1:27" ht="15.7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</row>
    <row r="448" spans="1:27" ht="15.7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</row>
    <row r="449" spans="1:27" ht="15.7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</row>
    <row r="450" spans="1:27" ht="15.7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</row>
    <row r="451" spans="1:27" ht="15.7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</row>
    <row r="452" spans="1:27" ht="15.7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</row>
    <row r="453" spans="1:27" ht="15.7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</row>
    <row r="454" spans="1:27" ht="15.7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</row>
    <row r="455" spans="1:27" ht="15.7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</row>
    <row r="456" spans="1:27" ht="15.7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</row>
    <row r="457" spans="1:27" ht="15.7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</row>
    <row r="458" spans="1:27" ht="15.7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</row>
    <row r="459" spans="1:27" ht="15.7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</row>
    <row r="460" spans="1:27" ht="15.7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</row>
    <row r="461" spans="1:27" ht="15.7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</row>
    <row r="462" spans="1:27" ht="15.7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</row>
    <row r="463" spans="1:27" ht="15.7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</row>
    <row r="464" spans="1:27" ht="15.7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</row>
    <row r="465" spans="1:27" ht="15.7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</row>
    <row r="466" spans="1:27" ht="15.7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</row>
    <row r="467" spans="1:27" ht="15.7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</row>
    <row r="468" spans="1:27" ht="15.7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</row>
    <row r="469" spans="1:27" ht="15.7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</row>
    <row r="470" spans="1:27" ht="15.7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</row>
    <row r="471" spans="1:27" ht="15.7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</row>
    <row r="472" spans="1:27" ht="15.7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</row>
    <row r="473" spans="1:27" ht="15.7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</row>
    <row r="474" spans="1:27" ht="15.7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</row>
    <row r="475" spans="1:27" ht="15.7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</row>
    <row r="476" spans="1:27" ht="15.7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</row>
    <row r="477" spans="1:27" ht="15.7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</row>
    <row r="478" spans="1:27" ht="15.7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</row>
    <row r="479" spans="1:27" ht="15.7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</row>
    <row r="480" spans="1:27" ht="15.7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</row>
    <row r="481" spans="1:27" ht="15.7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</row>
    <row r="482" spans="1:27" ht="15.7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</row>
    <row r="483" spans="1:27" ht="15.7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</row>
    <row r="484" spans="1:27" ht="15.7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</row>
    <row r="485" spans="1:27" ht="15.7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</row>
    <row r="486" spans="1:27" ht="15.7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</row>
    <row r="487" spans="1:27" ht="15.7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</row>
    <row r="488" spans="1:27" ht="15.7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</row>
    <row r="489" spans="1:27" ht="15.7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</row>
    <row r="490" spans="1:27" ht="15.7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</row>
    <row r="491" spans="1:27" ht="15.7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</row>
    <row r="492" spans="1:27" ht="15.7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</row>
    <row r="493" spans="1:27" ht="15.7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</row>
    <row r="494" spans="1:27" ht="15.7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</row>
    <row r="495" spans="1:27" ht="15.7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</row>
    <row r="496" spans="1:27" ht="15.7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</row>
    <row r="497" spans="1:27" ht="15.7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</row>
    <row r="498" spans="1:27" ht="15.7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</row>
    <row r="499" spans="1:27" ht="15.7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</row>
    <row r="500" spans="1:27" ht="15.7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</row>
    <row r="501" spans="1:27" ht="15.7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</row>
    <row r="502" spans="1:27" ht="15.7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</row>
    <row r="503" spans="1:27" ht="15.7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</row>
    <row r="504" spans="1:27" ht="15.7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</row>
    <row r="505" spans="1:27" ht="15.7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</row>
    <row r="506" spans="1:27" ht="15.7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</row>
    <row r="507" spans="1:27" ht="15.7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</row>
    <row r="508" spans="1:27" ht="15.7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</row>
    <row r="509" spans="1:27" ht="15.7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</row>
    <row r="510" spans="1:27" ht="15.7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</row>
    <row r="511" spans="1:27" ht="15.7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</row>
    <row r="512" spans="1:27" ht="15.7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</row>
    <row r="513" spans="1:27" ht="15.7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</row>
    <row r="514" spans="1:27" ht="15.7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</row>
    <row r="515" spans="1:27" ht="15.7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</row>
    <row r="516" spans="1:27" ht="15.7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</row>
    <row r="517" spans="1:27" ht="15.7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</row>
    <row r="518" spans="1:27" ht="15.7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</row>
    <row r="519" spans="1:27" ht="15.7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</row>
    <row r="520" spans="1:27" ht="15.7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</row>
    <row r="521" spans="1:27" ht="15.7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</row>
    <row r="522" spans="1:27" ht="15.7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</row>
    <row r="523" spans="1:27" ht="15.7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</row>
    <row r="524" spans="1:27" ht="15.7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</row>
    <row r="525" spans="1:27" ht="15.7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</row>
    <row r="526" spans="1:27" ht="15.7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</row>
    <row r="527" spans="1:27" ht="15.7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</row>
    <row r="528" spans="1:27" ht="15.7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</row>
    <row r="529" spans="1:27" ht="15.7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</row>
    <row r="530" spans="1:27" ht="15.7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</row>
    <row r="531" spans="1:27" ht="15.7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</row>
    <row r="532" spans="1:27" ht="15.7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</row>
    <row r="533" spans="1:27" ht="15.7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</row>
    <row r="534" spans="1:27" ht="15.7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</row>
    <row r="535" spans="1:27" ht="15.7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</row>
    <row r="536" spans="1:27" ht="15.7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</row>
    <row r="537" spans="1:27" ht="15.7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</row>
    <row r="538" spans="1:27" ht="15.7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</row>
    <row r="539" spans="1:27" ht="15.7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</row>
    <row r="540" spans="1:27" ht="15.7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</row>
    <row r="541" spans="1:27" ht="15.7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</row>
    <row r="542" spans="1:27" ht="15.7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</row>
    <row r="543" spans="1:27" ht="15.7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</row>
    <row r="544" spans="1:27" ht="15.7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</row>
    <row r="545" spans="1:27" ht="15.7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</row>
    <row r="546" spans="1:27" ht="15.7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</row>
    <row r="547" spans="1:27" ht="15.7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</row>
    <row r="548" spans="1:27" ht="15.7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</row>
    <row r="549" spans="1:27" ht="15.7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</row>
    <row r="550" spans="1:27" ht="15.7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</row>
    <row r="551" spans="1:27" ht="15.7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</row>
    <row r="552" spans="1:27" ht="15.7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</row>
    <row r="553" spans="1:27" ht="15.7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</row>
    <row r="554" spans="1:27" ht="15.7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</row>
    <row r="555" spans="1:27" ht="15.7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</row>
    <row r="556" spans="1:27" ht="15.7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</row>
    <row r="557" spans="1:27" ht="15.7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</row>
    <row r="558" spans="1:27" ht="15.7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</row>
    <row r="559" spans="1:27" ht="15.7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</row>
    <row r="560" spans="1:27" ht="15.7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</row>
    <row r="561" spans="1:27" ht="15.7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</row>
    <row r="562" spans="1:27" ht="15.7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</row>
    <row r="563" spans="1:27" ht="15.7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</row>
    <row r="564" spans="1:27" ht="15.7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</row>
    <row r="565" spans="1:27" ht="15.7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</row>
    <row r="566" spans="1:27" ht="15.7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</row>
    <row r="567" spans="1:27" ht="15.7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</row>
    <row r="568" spans="1:27" ht="15.7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</row>
    <row r="569" spans="1:27" ht="15.7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</row>
    <row r="570" spans="1:27" ht="15.7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</row>
    <row r="571" spans="1:27" ht="15.7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</row>
    <row r="572" spans="1:27" ht="15.7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</row>
    <row r="573" spans="1:27" ht="15.7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</row>
    <row r="574" spans="1:27" ht="15.7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</row>
    <row r="575" spans="1:27" ht="15.7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</row>
    <row r="576" spans="1:27" ht="15.7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</row>
    <row r="577" spans="1:27" ht="15.7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</row>
    <row r="578" spans="1:27" ht="15.7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</row>
    <row r="579" spans="1:27" ht="15.7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</row>
    <row r="580" spans="1:27" ht="15.7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</row>
    <row r="581" spans="1:27" ht="15.7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</row>
    <row r="582" spans="1:27" ht="15.7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</row>
    <row r="583" spans="1:27" ht="15.7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</row>
    <row r="584" spans="1:27" ht="15.7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</row>
    <row r="585" spans="1:27" ht="15.7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</row>
    <row r="586" spans="1:27" ht="15.7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</row>
    <row r="587" spans="1:27" ht="15.7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</row>
    <row r="588" spans="1:27" ht="15.7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</row>
    <row r="589" spans="1:27" ht="15.7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</row>
    <row r="590" spans="1:27" ht="15.7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</row>
    <row r="591" spans="1:27" ht="15.7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</row>
    <row r="592" spans="1:27" ht="15.7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</row>
    <row r="593" spans="1:27" ht="15.7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</row>
    <row r="594" spans="1:27" ht="15.7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</row>
    <row r="595" spans="1:27" ht="15.7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</row>
    <row r="596" spans="1:27" ht="15.7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</row>
    <row r="597" spans="1:27" ht="15.7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</row>
    <row r="598" spans="1:27" ht="15.7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</row>
    <row r="599" spans="1:27" ht="15.7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</row>
    <row r="600" spans="1:27" ht="15.7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</row>
    <row r="601" spans="1:27" ht="15.7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</row>
    <row r="602" spans="1:27" ht="15.7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</row>
    <row r="603" spans="1:27" ht="15.7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</row>
    <row r="604" spans="1:27" ht="15.7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</row>
    <row r="605" spans="1:27" ht="15.7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</row>
    <row r="606" spans="1:27" ht="15.7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</row>
    <row r="607" spans="1:27" ht="15.7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</row>
    <row r="608" spans="1:27" ht="15.7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</row>
    <row r="609" spans="1:27" ht="15.7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</row>
    <row r="610" spans="1:27" ht="15.7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</row>
    <row r="611" spans="1:27" ht="15.7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</row>
    <row r="612" spans="1:27" ht="15.7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</row>
    <row r="613" spans="1:27" ht="15.7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</row>
    <row r="614" spans="1:27" ht="15.7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</row>
    <row r="615" spans="1:27" ht="15.7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</row>
    <row r="616" spans="1:27" ht="15.7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</row>
    <row r="617" spans="1:27" ht="15.7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</row>
    <row r="618" spans="1:27" ht="15.7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</row>
    <row r="619" spans="1:27" ht="15.7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</row>
    <row r="620" spans="1:27" ht="15.7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</row>
    <row r="621" spans="1:27" ht="15.7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</row>
    <row r="622" spans="1:27" ht="15.7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</row>
    <row r="623" spans="1:27" ht="15.7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</row>
    <row r="624" spans="1:27" ht="15.7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</row>
    <row r="625" spans="1:27" ht="15.7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</row>
    <row r="626" spans="1:27" ht="15.7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</row>
    <row r="627" spans="1:27" ht="15.7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</row>
    <row r="628" spans="1:27" ht="15.7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</row>
    <row r="629" spans="1:27" ht="15.7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</row>
    <row r="630" spans="1:27" ht="15.7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</row>
    <row r="631" spans="1:27" ht="15.7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</row>
    <row r="632" spans="1:27" ht="15.7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</row>
    <row r="633" spans="1:27" ht="15.7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</row>
    <row r="634" spans="1:27" ht="15.7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</row>
    <row r="635" spans="1:27" ht="15.7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</row>
    <row r="636" spans="1:27" ht="15.7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</row>
    <row r="637" spans="1:27" ht="15.7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</row>
    <row r="638" spans="1:27" ht="15.7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</row>
    <row r="639" spans="1:27" ht="15.7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</row>
    <row r="640" spans="1:27" ht="15.7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</row>
    <row r="641" spans="1:27" ht="15.7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</row>
    <row r="642" spans="1:27" ht="15.7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</row>
    <row r="643" spans="1:27" ht="15.7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</row>
    <row r="644" spans="1:27" ht="15.7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</row>
    <row r="645" spans="1:27" ht="15.7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</row>
    <row r="646" spans="1:27" ht="15.7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</row>
    <row r="647" spans="1:27" ht="15.7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</row>
    <row r="648" spans="1:27" ht="15.7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</row>
    <row r="649" spans="1:27" ht="15.7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</row>
    <row r="650" spans="1:27" ht="15.7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</row>
    <row r="651" spans="1:27" ht="15.7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</row>
    <row r="652" spans="1:27" ht="15.7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</row>
    <row r="653" spans="1:27" ht="15.7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</row>
    <row r="654" spans="1:27" ht="15.7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</row>
    <row r="655" spans="1:27" ht="15.7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</row>
    <row r="656" spans="1:27" ht="15.7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</row>
    <row r="657" spans="1:27" ht="15.7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</row>
    <row r="658" spans="1:27" ht="15.7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</row>
    <row r="659" spans="1:27" ht="15.7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</row>
    <row r="660" spans="1:27" ht="15.7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</row>
    <row r="661" spans="1:27" ht="15.7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</row>
    <row r="662" spans="1:27" ht="15.7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</row>
    <row r="663" spans="1:27" ht="15.7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</row>
    <row r="664" spans="1:27" ht="15.7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</row>
    <row r="665" spans="1:27" ht="15.7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</row>
    <row r="666" spans="1:27" ht="15.7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</row>
    <row r="667" spans="1:27" ht="15.7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</row>
    <row r="668" spans="1:27" ht="15.7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</row>
    <row r="669" spans="1:27" ht="15.7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</row>
    <row r="670" spans="1:27" ht="15.7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</row>
    <row r="671" spans="1:27" ht="15.7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</row>
    <row r="672" spans="1:27" ht="15.7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</row>
    <row r="673" spans="1:27" ht="15.7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</row>
    <row r="674" spans="1:27" ht="15.7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</row>
    <row r="675" spans="1:27" ht="15.7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</row>
    <row r="676" spans="1:27" ht="15.7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</row>
    <row r="677" spans="1:27" ht="15.7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</row>
    <row r="678" spans="1:27" ht="15.7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</row>
    <row r="679" spans="1:27" ht="15.7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</row>
    <row r="680" spans="1:27" ht="15.7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</row>
    <row r="681" spans="1:27" ht="15.7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</row>
    <row r="682" spans="1:27" ht="15.7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</row>
    <row r="683" spans="1:27" ht="15.7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</row>
    <row r="684" spans="1:27" ht="15.7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</row>
    <row r="685" spans="1:27" ht="15.7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</row>
    <row r="686" spans="1:27" ht="15.7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</row>
    <row r="687" spans="1:27" ht="15.7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</row>
    <row r="688" spans="1:27" ht="15.7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</row>
    <row r="689" spans="1:27" ht="15.7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</row>
    <row r="690" spans="1:27" ht="15.7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</row>
    <row r="691" spans="1:27" ht="15.7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</row>
    <row r="692" spans="1:27" ht="15.7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</row>
    <row r="693" spans="1:27" ht="15.7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</row>
    <row r="694" spans="1:27" ht="15.7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</row>
    <row r="695" spans="1:27" ht="15.7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</row>
    <row r="696" spans="1:27" ht="15.7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</row>
    <row r="697" spans="1:27" ht="15.7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</row>
    <row r="698" spans="1:27" ht="15.7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</row>
    <row r="699" spans="1:27" ht="15.7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</row>
    <row r="700" spans="1:27" ht="15.7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</row>
    <row r="701" spans="1:27" ht="15.7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</row>
    <row r="702" spans="1:27" ht="15.7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</row>
    <row r="703" spans="1:27" ht="15.7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</row>
    <row r="704" spans="1:27" ht="15.7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</row>
    <row r="705" spans="1:27" ht="15.7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</row>
    <row r="706" spans="1:27" ht="15.7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</row>
    <row r="707" spans="1:27" ht="15.7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</row>
    <row r="708" spans="1:27" ht="15.7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</row>
    <row r="709" spans="1:27" ht="15.7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</row>
    <row r="710" spans="1:27" ht="15.7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</row>
    <row r="711" spans="1:27" ht="15.7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</row>
    <row r="712" spans="1:27" ht="15.7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</row>
    <row r="713" spans="1:27" ht="15.7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</row>
    <row r="714" spans="1:27" ht="15.7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</row>
    <row r="715" spans="1:27" ht="15.7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</row>
    <row r="716" spans="1:27" ht="15.7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</row>
    <row r="717" spans="1:27" ht="15.7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</row>
    <row r="718" spans="1:27" ht="15.7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</row>
    <row r="719" spans="1:27" ht="15.7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</row>
    <row r="720" spans="1:27" ht="15.7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</row>
    <row r="721" spans="1:27" ht="15.7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</row>
    <row r="722" spans="1:27" ht="15.7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</row>
    <row r="723" spans="1:27" ht="15.7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</row>
    <row r="724" spans="1:27" ht="15.7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</row>
    <row r="725" spans="1:27" ht="15.7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</row>
    <row r="726" spans="1:27" ht="15.7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</row>
    <row r="727" spans="1:27" ht="15.7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</row>
    <row r="728" spans="1:27" ht="15.7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</row>
    <row r="729" spans="1:27" ht="15.7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</row>
    <row r="730" spans="1:27" ht="15.7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</row>
    <row r="731" spans="1:27" ht="15.7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</row>
    <row r="732" spans="1:27" ht="15.7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</row>
    <row r="733" spans="1:27" ht="15.7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</row>
    <row r="734" spans="1:27" ht="15.7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</row>
    <row r="735" spans="1:27" ht="15.7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</row>
    <row r="736" spans="1:27" ht="15.7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</row>
    <row r="737" spans="1:27" ht="15.7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</row>
    <row r="738" spans="1:27" ht="15.7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</row>
    <row r="739" spans="1:27" ht="15.7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</row>
    <row r="740" spans="1:27" ht="15.7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</row>
    <row r="741" spans="1:27" ht="15.7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</row>
    <row r="742" spans="1:27" ht="15.7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</row>
    <row r="743" spans="1:27" ht="15.7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</row>
    <row r="744" spans="1:27" ht="15.7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</row>
    <row r="745" spans="1:27" ht="15.7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</row>
    <row r="746" spans="1:27" ht="15.7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</row>
    <row r="747" spans="1:27" ht="15.7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</row>
    <row r="748" spans="1:27" ht="15.7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</row>
    <row r="749" spans="1:27" ht="15.7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</row>
    <row r="750" spans="1:27" ht="15.7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</row>
    <row r="751" spans="1:27" ht="15.7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</row>
    <row r="752" spans="1:27" ht="15.7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</row>
    <row r="753" spans="1:27" ht="15.7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</row>
    <row r="754" spans="1:27" ht="15.7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</row>
    <row r="755" spans="1:27" ht="15.7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</row>
    <row r="756" spans="1:27" ht="15.7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</row>
    <row r="757" spans="1:27" ht="15.7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</row>
    <row r="758" spans="1:27" ht="15.7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</row>
    <row r="759" spans="1:27" ht="15.7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</row>
    <row r="760" spans="1:27" ht="15.7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</row>
    <row r="761" spans="1:27" ht="15.7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</row>
    <row r="762" spans="1:27" ht="15.7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</row>
    <row r="763" spans="1:27" ht="15.7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</row>
    <row r="764" spans="1:27" ht="15.7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</row>
    <row r="765" spans="1:27" ht="15.7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</row>
    <row r="766" spans="1:27" ht="15.7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</row>
    <row r="767" spans="1:27" ht="15.7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</row>
    <row r="768" spans="1:27" ht="15.7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</row>
    <row r="769" spans="1:27" ht="15.7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</row>
    <row r="770" spans="1:27" ht="15.7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</row>
    <row r="771" spans="1:27" ht="15.7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</row>
    <row r="772" spans="1:27" ht="15.7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</row>
    <row r="773" spans="1:27" ht="15.7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</row>
    <row r="774" spans="1:27" ht="15.7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</row>
    <row r="775" spans="1:27" ht="15.7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</row>
    <row r="776" spans="1:27" ht="15.7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</row>
    <row r="777" spans="1:27" ht="15.7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</row>
    <row r="778" spans="1:27" ht="15.7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</row>
    <row r="779" spans="1:27" ht="15.7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</row>
    <row r="780" spans="1:27" ht="15.7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</row>
    <row r="781" spans="1:27" ht="15.7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</row>
    <row r="782" spans="1:27" ht="15.7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</row>
    <row r="783" spans="1:27" ht="15.7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</row>
    <row r="784" spans="1:27" ht="15.7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</row>
    <row r="785" spans="1:27" ht="15.7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</row>
    <row r="786" spans="1:27" ht="15.7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</row>
    <row r="787" spans="1:27" ht="15.7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</row>
    <row r="788" spans="1:27" ht="15.7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</row>
    <row r="789" spans="1:27" ht="15.7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</row>
    <row r="790" spans="1:27" ht="15.7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</row>
    <row r="791" spans="1:27" ht="15.7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</row>
    <row r="792" spans="1:27" ht="15.7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</row>
    <row r="793" spans="1:27" ht="15.7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</row>
    <row r="794" spans="1:27" ht="15.7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</row>
    <row r="795" spans="1:27" ht="15.7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</row>
    <row r="796" spans="1:27" ht="15.7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</row>
    <row r="797" spans="1:27" ht="15.7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</row>
    <row r="798" spans="1:27" ht="15.7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</row>
    <row r="799" spans="1:27" ht="15.7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</row>
    <row r="800" spans="1:27" ht="15.7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</row>
    <row r="801" spans="1:27" ht="15.7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</row>
    <row r="802" spans="1:27" ht="15.7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</row>
    <row r="803" spans="1:27" ht="15.7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</row>
    <row r="804" spans="1:27" ht="15.7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</row>
    <row r="805" spans="1:27" ht="15.7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</row>
    <row r="806" spans="1:27" ht="15.7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</row>
    <row r="807" spans="1:27" ht="15.7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</row>
    <row r="808" spans="1:27" ht="15.7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</row>
    <row r="809" spans="1:27" ht="15.7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</row>
    <row r="810" spans="1:27" ht="15.7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</row>
    <row r="811" spans="1:27" ht="15.7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</row>
    <row r="812" spans="1:27" ht="15.7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</row>
    <row r="813" spans="1:27" ht="15.7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</row>
    <row r="814" spans="1:27" ht="15.7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</row>
    <row r="815" spans="1:27" ht="15.7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</row>
    <row r="816" spans="1:27" ht="15.7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</row>
    <row r="817" spans="1:27" ht="15.7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</row>
    <row r="818" spans="1:27" ht="15.7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</row>
    <row r="819" spans="1:27" ht="15.7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</row>
    <row r="820" spans="1:27" ht="15.7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</row>
    <row r="821" spans="1:27" ht="15.7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</row>
    <row r="822" spans="1:27" ht="15.7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</row>
    <row r="823" spans="1:27" ht="15.7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</row>
    <row r="824" spans="1:27" ht="15.7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</row>
    <row r="825" spans="1:27" ht="15.7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</row>
    <row r="826" spans="1:27" ht="15.7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</row>
    <row r="827" spans="1:27" ht="15.7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</row>
    <row r="828" spans="1:27" ht="15.7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</row>
    <row r="829" spans="1:27" ht="15.7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</row>
    <row r="830" spans="1:27" ht="15.7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</row>
    <row r="831" spans="1:27" ht="15.7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</row>
    <row r="832" spans="1:27" ht="15.7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</row>
    <row r="833" spans="1:27" ht="15.7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</row>
    <row r="834" spans="1:27" ht="15.7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</row>
    <row r="835" spans="1:27" ht="15.7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</row>
    <row r="836" spans="1:27" ht="15.7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</row>
    <row r="837" spans="1:27" ht="15.7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</row>
    <row r="838" spans="1:27" ht="15.7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</row>
    <row r="839" spans="1:27" ht="15.7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</row>
    <row r="840" spans="1:27" ht="15.7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</row>
    <row r="841" spans="1:27" ht="15.7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</row>
    <row r="842" spans="1:27" ht="15.7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</row>
    <row r="843" spans="1:27" ht="15.7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</row>
    <row r="844" spans="1:27" ht="15.7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</row>
    <row r="845" spans="1:27" ht="15.7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</row>
    <row r="846" spans="1:27" ht="15.7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</row>
    <row r="847" spans="1:27" ht="15.7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</row>
    <row r="848" spans="1:27" ht="15.7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</row>
    <row r="849" spans="1:27" ht="15.7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</row>
    <row r="850" spans="1:27" ht="15.7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</row>
    <row r="851" spans="1:27" ht="15.7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</row>
    <row r="852" spans="1:27" ht="15.7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</row>
    <row r="853" spans="1:27" ht="15.7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</row>
    <row r="854" spans="1:27" ht="15.7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</row>
    <row r="855" spans="1:27" ht="15.7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</row>
    <row r="856" spans="1:27" ht="15.7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</row>
    <row r="857" spans="1:27" ht="15.7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</row>
    <row r="858" spans="1:27" ht="15.7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</row>
    <row r="859" spans="1:27" ht="15.7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</row>
    <row r="860" spans="1:27" ht="15.7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</row>
    <row r="861" spans="1:27" ht="15.7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</row>
    <row r="862" spans="1:27" ht="15.7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</row>
    <row r="863" spans="1:27" ht="15.7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</row>
    <row r="864" spans="1:27" ht="15.7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</row>
    <row r="865" spans="1:27" ht="15.7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</row>
    <row r="866" spans="1:27" ht="15.7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</row>
    <row r="867" spans="1:27" ht="15.7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</row>
    <row r="868" spans="1:27" ht="15.7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</row>
    <row r="869" spans="1:27" ht="15.7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</row>
    <row r="870" spans="1:27" ht="15.7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</row>
    <row r="871" spans="1:27" ht="15.7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</row>
    <row r="872" spans="1:27" ht="15.7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</row>
    <row r="873" spans="1:27" ht="15.7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</row>
    <row r="874" spans="1:27" ht="15.7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</row>
    <row r="875" spans="1:27" ht="15.7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</row>
    <row r="876" spans="1:27" ht="15.7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</row>
    <row r="877" spans="1:27" ht="15.7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</row>
    <row r="878" spans="1:27" ht="15.7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</row>
    <row r="879" spans="1:27" ht="15.7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</row>
    <row r="880" spans="1:27" ht="15.7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</row>
    <row r="881" spans="1:27" ht="15.7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</row>
    <row r="882" spans="1:27" ht="15.7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</row>
    <row r="883" spans="1:27" ht="15.7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</row>
    <row r="884" spans="1:27" ht="15.7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</row>
    <row r="885" spans="1:27" ht="15.7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</row>
    <row r="886" spans="1:27" ht="15.7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</row>
    <row r="887" spans="1:27" ht="15.7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</row>
    <row r="888" spans="1:27" ht="15.7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</row>
    <row r="889" spans="1:27" ht="15.7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</row>
    <row r="890" spans="1:27" ht="15.7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</row>
    <row r="891" spans="1:27" ht="15.7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</row>
    <row r="892" spans="1:27" ht="15.7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</row>
    <row r="893" spans="1:27" ht="15.7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</row>
    <row r="894" spans="1:27" ht="15.7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</row>
    <row r="895" spans="1:27" ht="15.7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</row>
    <row r="896" spans="1:27" ht="15.7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</row>
    <row r="897" spans="1:27" ht="15.7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</row>
    <row r="898" spans="1:27" ht="15.7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</row>
    <row r="899" spans="1:27" ht="15.7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</row>
    <row r="900" spans="1:27" ht="15.7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</row>
    <row r="901" spans="1:27" ht="15.7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</row>
    <row r="902" spans="1:27" ht="15.7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</row>
    <row r="903" spans="1:27" ht="15.7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</row>
    <row r="904" spans="1:27" ht="15.7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</row>
    <row r="905" spans="1:27" ht="15.7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</row>
    <row r="906" spans="1:27" ht="15.7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</row>
    <row r="907" spans="1:27" ht="15.7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</row>
    <row r="908" spans="1:27" ht="15.7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</row>
    <row r="909" spans="1:27" ht="15.7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</row>
    <row r="910" spans="1:27" ht="15.7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</row>
    <row r="911" spans="1:27" ht="15.7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</row>
    <row r="912" spans="1:27" ht="15.7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</row>
    <row r="913" spans="1:27" ht="15.7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</row>
    <row r="914" spans="1:27" ht="15.7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</row>
    <row r="915" spans="1:27" ht="15.7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</row>
    <row r="916" spans="1:27" ht="15.7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</row>
    <row r="917" spans="1:27" ht="15.7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</row>
    <row r="918" spans="1:27" ht="15.7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</row>
    <row r="919" spans="1:27" ht="15.7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</row>
    <row r="920" spans="1:27" ht="15.7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</row>
    <row r="921" spans="1:27" ht="15.7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</row>
    <row r="922" spans="1:27" ht="15.7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</row>
    <row r="923" spans="1:27" ht="15.7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</row>
    <row r="924" spans="1:27" ht="15.7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</row>
    <row r="925" spans="1:27" ht="15.7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</row>
    <row r="926" spans="1:27" ht="15.7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</row>
    <row r="927" spans="1:27" ht="15.7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</row>
    <row r="928" spans="1:27" ht="15.7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</row>
    <row r="929" spans="1:27" ht="15.7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</row>
    <row r="930" spans="1:27" ht="15.7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</row>
    <row r="931" spans="1:27" ht="15.7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</row>
    <row r="932" spans="1:27" ht="15.7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</row>
    <row r="933" spans="1:27" ht="15.7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</row>
    <row r="934" spans="1:27" ht="15.7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</row>
    <row r="935" spans="1:27" ht="15.7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</row>
    <row r="936" spans="1:27" ht="15.7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</row>
    <row r="937" spans="1:27" ht="15.7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</row>
    <row r="938" spans="1:27" ht="15.7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</row>
    <row r="939" spans="1:27" ht="15.7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</row>
    <row r="940" spans="1:27" ht="15.7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</row>
    <row r="941" spans="1:27" ht="15.7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</row>
    <row r="942" spans="1:27" ht="15.7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</row>
    <row r="943" spans="1:27" ht="15.7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</row>
    <row r="944" spans="1:27" ht="15.7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</row>
    <row r="945" spans="1:27" ht="15.7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</row>
    <row r="946" spans="1:27" ht="15.7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</row>
    <row r="947" spans="1:27" ht="15.7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</row>
    <row r="948" spans="1:27" ht="15.7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</row>
    <row r="949" spans="1:27" ht="15.7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</row>
    <row r="950" spans="1:27" ht="15.7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</row>
    <row r="951" spans="1:27" ht="15.7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</row>
    <row r="952" spans="1:27" ht="15.7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</row>
    <row r="953" spans="1:27" ht="15.7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</row>
    <row r="954" spans="1:27" ht="15.7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</row>
    <row r="955" spans="1:27" ht="15.7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</row>
    <row r="956" spans="1:27" ht="15.7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</row>
    <row r="957" spans="1:27" ht="15.7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</row>
    <row r="958" spans="1:27" ht="15.7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</row>
    <row r="959" spans="1:27" ht="15.7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</row>
    <row r="960" spans="1:27" ht="15.7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</row>
    <row r="961" spans="1:27" ht="15.7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</row>
    <row r="962" spans="1:27" ht="15.7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</row>
    <row r="963" spans="1:27" ht="15.7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</row>
    <row r="964" spans="1:27" ht="15.7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</row>
    <row r="965" spans="1:27" ht="15.7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</row>
    <row r="966" spans="1:27" ht="15.7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</row>
    <row r="967" spans="1:27" ht="15.7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</row>
    <row r="968" spans="1:27" ht="15.7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</row>
    <row r="969" spans="1:27" ht="15.7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</row>
    <row r="970" spans="1:27" ht="15.7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</row>
    <row r="971" spans="1:27" ht="15.7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</row>
    <row r="972" spans="1:27" ht="15.7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</row>
    <row r="973" spans="1:27" ht="15.7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</row>
    <row r="974" spans="1:27" ht="15.7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</row>
    <row r="975" spans="1:27" ht="15.7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</row>
    <row r="976" spans="1:27" ht="15.7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</row>
    <row r="977" spans="1:27" ht="15.7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</row>
    <row r="978" spans="1:27" ht="15.7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</row>
    <row r="979" spans="1:27" ht="15.7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</row>
    <row r="980" spans="1:27" ht="15.7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</row>
    <row r="981" spans="1:27" ht="15.7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</row>
    <row r="982" spans="1:27" ht="15.7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</row>
    <row r="983" spans="1:27" ht="15.7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</row>
    <row r="984" spans="1:27" ht="15.7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</row>
    <row r="985" spans="1:27" ht="15.7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</row>
    <row r="986" spans="1:27" ht="15.7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</row>
    <row r="987" spans="1:27" ht="15.7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</row>
    <row r="988" spans="1:27" ht="15.7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</row>
    <row r="989" spans="1:27" ht="15.7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</row>
    <row r="990" spans="1:27" ht="15.7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</row>
    <row r="991" spans="1:27" ht="15.7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</row>
    <row r="992" spans="1:27" ht="15.7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</row>
    <row r="993" spans="1:27" ht="15.7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</row>
    <row r="994" spans="1:27" ht="15.7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</row>
    <row r="995" spans="1:27" ht="15.7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</row>
    <row r="996" spans="1:27" ht="15.7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</row>
    <row r="997" spans="1:27" ht="15.7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</row>
    <row r="998" spans="1:27" ht="15.7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</row>
    <row r="999" spans="1:27" ht="15.7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</row>
    <row r="1000" spans="1:27" ht="15.7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</row>
    <row r="1001" spans="1:27" ht="15.75" customHeight="1" x14ac:dyDescent="0.25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</row>
  </sheetData>
  <mergeCells count="1">
    <mergeCell ref="B26:C26"/>
  </mergeCells>
  <conditionalFormatting sqref="F4:G25">
    <cfRule type="cellIs" dxfId="0" priority="1" stopIfTrue="1" operator="lessThanOrEqual">
      <formula>0</formula>
    </cfRule>
  </conditionalFormatting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BE1E-4ACC-419D-8C95-9AB9EBB5FC21}">
  <dimension ref="A1:Q1000"/>
  <sheetViews>
    <sheetView tabSelected="1" topLeftCell="G1" zoomScale="160" zoomScaleNormal="160" workbookViewId="0">
      <selection activeCell="L12" sqref="L12"/>
    </sheetView>
  </sheetViews>
  <sheetFormatPr defaultRowHeight="15" customHeight="1" x14ac:dyDescent="0.25"/>
  <cols>
    <col min="1" max="2" width="13.5703125" customWidth="1"/>
    <col min="3" max="3" width="12.28515625" customWidth="1"/>
    <col min="4" max="4" width="10.85546875" customWidth="1"/>
    <col min="5" max="5" width="12.28515625" customWidth="1"/>
    <col min="6" max="6" width="11.140625" customWidth="1"/>
    <col min="7" max="7" width="12.28515625" customWidth="1"/>
    <col min="8" max="9" width="11.140625" customWidth="1"/>
    <col min="10" max="17" width="9.7109375" customWidth="1"/>
    <col min="18" max="26" width="9.140625" customWidth="1"/>
    <col min="27" max="1024" width="15.28515625" customWidth="1"/>
  </cols>
  <sheetData>
    <row r="1" spans="1:17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3</v>
      </c>
      <c r="G1" s="3" t="s">
        <v>5</v>
      </c>
      <c r="H1" s="3" t="s">
        <v>3</v>
      </c>
      <c r="I1" s="3" t="s">
        <v>6</v>
      </c>
      <c r="J1" s="109" t="s">
        <v>7</v>
      </c>
      <c r="O1">
        <v>0</v>
      </c>
      <c r="P1">
        <v>0</v>
      </c>
      <c r="Q1">
        <v>15</v>
      </c>
    </row>
    <row r="2" spans="1:17" x14ac:dyDescent="0.25">
      <c r="A2" s="5" t="s">
        <v>8</v>
      </c>
      <c r="B2" s="6">
        <f>C2+E2+G2-3</f>
        <v>3</v>
      </c>
      <c r="C2" s="7">
        <v>2</v>
      </c>
      <c r="D2" s="8">
        <f t="shared" ref="D2:D19" si="0">VLOOKUP(C2,$O$1:$Q$7,3,0)</f>
        <v>14</v>
      </c>
      <c r="E2" s="9">
        <v>2</v>
      </c>
      <c r="F2" s="8">
        <f t="shared" ref="F2:F19" si="1">VLOOKUP(E2,$O$1:$Q$7,3,0)</f>
        <v>14</v>
      </c>
      <c r="G2" s="9">
        <v>2</v>
      </c>
      <c r="H2" s="8">
        <f t="shared" ref="H2:H19" si="2">VLOOKUP(G2,$O$1:$Q$7,3,0)</f>
        <v>14</v>
      </c>
      <c r="I2" s="10">
        <f t="shared" ref="I2:I19" si="3">H2+F2+D2</f>
        <v>42</v>
      </c>
      <c r="J2" s="87">
        <f t="shared" ref="J2:J3" si="4">IF(C2&gt;0,0,20)</f>
        <v>0</v>
      </c>
      <c r="K2" s="110"/>
      <c r="L2" s="110"/>
      <c r="O2">
        <v>1</v>
      </c>
      <c r="P2">
        <v>0</v>
      </c>
      <c r="Q2">
        <f>SUM($P3:P$7)</f>
        <v>15</v>
      </c>
    </row>
    <row r="3" spans="1:17" x14ac:dyDescent="0.25">
      <c r="A3" s="11" t="s">
        <v>9</v>
      </c>
      <c r="B3" s="6">
        <f t="shared" ref="B2:B18" si="5">C3+E3+G3-3</f>
        <v>14</v>
      </c>
      <c r="C3" s="7">
        <v>6</v>
      </c>
      <c r="D3" s="8">
        <f t="shared" si="0"/>
        <v>0</v>
      </c>
      <c r="E3" s="9">
        <v>6</v>
      </c>
      <c r="F3" s="8">
        <f t="shared" si="1"/>
        <v>0</v>
      </c>
      <c r="G3" s="9">
        <v>5</v>
      </c>
      <c r="H3" s="8">
        <f t="shared" si="2"/>
        <v>5</v>
      </c>
      <c r="I3" s="10">
        <f t="shared" si="3"/>
        <v>5</v>
      </c>
      <c r="J3" s="87">
        <f t="shared" si="4"/>
        <v>0</v>
      </c>
      <c r="K3" s="110"/>
      <c r="L3" s="110"/>
      <c r="O3">
        <v>2</v>
      </c>
      <c r="P3">
        <v>1</v>
      </c>
      <c r="Q3">
        <f>SUM($P4:P$7)</f>
        <v>14</v>
      </c>
    </row>
    <row r="4" spans="1:17" x14ac:dyDescent="0.25">
      <c r="A4" s="11" t="s">
        <v>10</v>
      </c>
      <c r="B4" s="6">
        <f t="shared" si="5"/>
        <v>0</v>
      </c>
      <c r="C4" s="7">
        <v>1</v>
      </c>
      <c r="D4" s="8">
        <f t="shared" si="0"/>
        <v>15</v>
      </c>
      <c r="E4" s="9">
        <v>1</v>
      </c>
      <c r="F4" s="8">
        <f t="shared" si="1"/>
        <v>15</v>
      </c>
      <c r="G4" s="9">
        <v>1</v>
      </c>
      <c r="H4" s="8">
        <f t="shared" si="2"/>
        <v>15</v>
      </c>
      <c r="I4" s="10">
        <f t="shared" si="3"/>
        <v>45</v>
      </c>
      <c r="J4" s="87">
        <f>IF(C4&gt;0,0,20)</f>
        <v>0</v>
      </c>
      <c r="K4" s="110"/>
      <c r="L4" s="110"/>
      <c r="O4">
        <v>3</v>
      </c>
      <c r="P4">
        <v>2</v>
      </c>
      <c r="Q4">
        <f>SUM($P5:P$7)</f>
        <v>12</v>
      </c>
    </row>
    <row r="5" spans="1:17" x14ac:dyDescent="0.25">
      <c r="A5" s="11" t="s">
        <v>11</v>
      </c>
      <c r="B5" s="6">
        <f t="shared" si="5"/>
        <v>2</v>
      </c>
      <c r="C5" s="7">
        <v>1</v>
      </c>
      <c r="D5" s="8">
        <f t="shared" si="0"/>
        <v>15</v>
      </c>
      <c r="E5" s="9">
        <v>3</v>
      </c>
      <c r="F5" s="8">
        <f t="shared" si="1"/>
        <v>12</v>
      </c>
      <c r="G5" s="9">
        <v>1</v>
      </c>
      <c r="H5" s="8">
        <f t="shared" si="2"/>
        <v>15</v>
      </c>
      <c r="I5" s="10">
        <f t="shared" si="3"/>
        <v>42</v>
      </c>
      <c r="J5" s="87">
        <f t="shared" ref="J5:J15" si="6">IF(C5&gt;0,0,20)</f>
        <v>0</v>
      </c>
      <c r="K5" s="110"/>
      <c r="L5" s="110"/>
      <c r="O5">
        <v>4</v>
      </c>
      <c r="P5">
        <v>3</v>
      </c>
      <c r="Q5">
        <f>SUM($P6:P$7)</f>
        <v>9</v>
      </c>
    </row>
    <row r="6" spans="1:17" x14ac:dyDescent="0.25">
      <c r="A6" s="11" t="s">
        <v>12</v>
      </c>
      <c r="B6" s="6">
        <f t="shared" si="5"/>
        <v>15</v>
      </c>
      <c r="C6" s="7">
        <v>6</v>
      </c>
      <c r="D6" s="8">
        <f t="shared" si="0"/>
        <v>0</v>
      </c>
      <c r="E6" s="9">
        <v>6</v>
      </c>
      <c r="F6" s="8">
        <f t="shared" si="1"/>
        <v>0</v>
      </c>
      <c r="G6" s="9">
        <v>6</v>
      </c>
      <c r="H6" s="8">
        <f t="shared" si="2"/>
        <v>0</v>
      </c>
      <c r="I6" s="10">
        <f t="shared" si="3"/>
        <v>0</v>
      </c>
      <c r="J6" s="87">
        <f t="shared" si="6"/>
        <v>0</v>
      </c>
      <c r="K6" s="110"/>
      <c r="L6" s="110"/>
      <c r="O6">
        <v>5</v>
      </c>
      <c r="P6">
        <v>4</v>
      </c>
      <c r="Q6">
        <f>SUM($P7:P$7)</f>
        <v>5</v>
      </c>
    </row>
    <row r="7" spans="1:17" x14ac:dyDescent="0.25">
      <c r="A7" s="12" t="s">
        <v>13</v>
      </c>
      <c r="B7" s="13">
        <f t="shared" si="5"/>
        <v>0</v>
      </c>
      <c r="C7" s="14">
        <v>1</v>
      </c>
      <c r="D7" s="8">
        <f t="shared" si="0"/>
        <v>15</v>
      </c>
      <c r="E7" s="15">
        <v>1</v>
      </c>
      <c r="F7" s="8">
        <f t="shared" si="1"/>
        <v>15</v>
      </c>
      <c r="G7" s="15">
        <v>1</v>
      </c>
      <c r="H7" s="8">
        <f t="shared" si="2"/>
        <v>15</v>
      </c>
      <c r="I7" s="10">
        <f t="shared" si="3"/>
        <v>45</v>
      </c>
      <c r="J7" s="87">
        <f t="shared" si="6"/>
        <v>0</v>
      </c>
      <c r="K7" s="110"/>
      <c r="L7" s="110"/>
      <c r="O7">
        <v>6</v>
      </c>
      <c r="P7">
        <v>5</v>
      </c>
      <c r="Q7">
        <v>0</v>
      </c>
    </row>
    <row r="8" spans="1:17" x14ac:dyDescent="0.25">
      <c r="A8" s="12" t="s">
        <v>14</v>
      </c>
      <c r="B8" s="13">
        <f t="shared" si="5"/>
        <v>11</v>
      </c>
      <c r="C8" s="14">
        <v>5</v>
      </c>
      <c r="D8" s="8">
        <f t="shared" si="0"/>
        <v>5</v>
      </c>
      <c r="E8" s="15">
        <v>6</v>
      </c>
      <c r="F8" s="8">
        <f t="shared" si="1"/>
        <v>0</v>
      </c>
      <c r="G8" s="15">
        <v>3</v>
      </c>
      <c r="H8" s="8">
        <f t="shared" si="2"/>
        <v>12</v>
      </c>
      <c r="I8" s="10">
        <f t="shared" si="3"/>
        <v>17</v>
      </c>
      <c r="J8" s="87">
        <f t="shared" si="6"/>
        <v>0</v>
      </c>
    </row>
    <row r="9" spans="1:17" x14ac:dyDescent="0.25">
      <c r="A9" s="12" t="s">
        <v>15</v>
      </c>
      <c r="B9" s="13">
        <f t="shared" si="5"/>
        <v>1</v>
      </c>
      <c r="C9" s="14">
        <v>1</v>
      </c>
      <c r="D9" s="8">
        <f t="shared" si="0"/>
        <v>15</v>
      </c>
      <c r="E9" s="15">
        <v>2</v>
      </c>
      <c r="F9" s="8">
        <f t="shared" si="1"/>
        <v>14</v>
      </c>
      <c r="G9" s="15">
        <v>1</v>
      </c>
      <c r="H9" s="8">
        <f t="shared" si="2"/>
        <v>15</v>
      </c>
      <c r="I9" s="10">
        <f t="shared" si="3"/>
        <v>44</v>
      </c>
      <c r="J9" s="87">
        <f t="shared" si="6"/>
        <v>0</v>
      </c>
    </row>
    <row r="10" spans="1:17" x14ac:dyDescent="0.25">
      <c r="A10" s="12" t="s">
        <v>16</v>
      </c>
      <c r="B10" s="13">
        <f t="shared" si="5"/>
        <v>0</v>
      </c>
      <c r="C10" s="14">
        <v>1</v>
      </c>
      <c r="D10" s="8">
        <f>VLOOKUP(C10,$O$1:$Q$7,3,0)</f>
        <v>15</v>
      </c>
      <c r="E10" s="15">
        <v>1</v>
      </c>
      <c r="F10" s="8">
        <f t="shared" si="1"/>
        <v>15</v>
      </c>
      <c r="G10" s="15">
        <v>1</v>
      </c>
      <c r="H10" s="8">
        <f t="shared" si="2"/>
        <v>15</v>
      </c>
      <c r="I10" s="10">
        <f t="shared" si="3"/>
        <v>45</v>
      </c>
      <c r="J10" s="87">
        <f t="shared" si="6"/>
        <v>0</v>
      </c>
    </row>
    <row r="11" spans="1:17" x14ac:dyDescent="0.25">
      <c r="A11" s="16" t="s">
        <v>17</v>
      </c>
      <c r="B11" s="17">
        <f t="shared" si="5"/>
        <v>4</v>
      </c>
      <c r="C11" s="18">
        <v>2</v>
      </c>
      <c r="D11" s="8">
        <f t="shared" si="0"/>
        <v>14</v>
      </c>
      <c r="E11" s="19">
        <v>3</v>
      </c>
      <c r="F11" s="8">
        <f t="shared" si="1"/>
        <v>12</v>
      </c>
      <c r="G11" s="19">
        <v>2</v>
      </c>
      <c r="H11" s="8">
        <f t="shared" si="2"/>
        <v>14</v>
      </c>
      <c r="I11" s="10">
        <f t="shared" si="3"/>
        <v>40</v>
      </c>
      <c r="J11" s="87">
        <f t="shared" si="6"/>
        <v>0</v>
      </c>
    </row>
    <row r="12" spans="1:17" x14ac:dyDescent="0.25">
      <c r="A12" s="16" t="s">
        <v>18</v>
      </c>
      <c r="B12" s="17">
        <f>C12+E12+G12-3</f>
        <v>-3</v>
      </c>
      <c r="C12" s="18">
        <v>0</v>
      </c>
      <c r="D12" s="8">
        <f t="shared" si="0"/>
        <v>15</v>
      </c>
      <c r="E12" s="19">
        <v>0</v>
      </c>
      <c r="F12" s="8">
        <f t="shared" si="1"/>
        <v>15</v>
      </c>
      <c r="G12" s="19">
        <v>0</v>
      </c>
      <c r="H12" s="8">
        <f t="shared" si="2"/>
        <v>15</v>
      </c>
      <c r="I12" s="10">
        <f t="shared" si="3"/>
        <v>45</v>
      </c>
      <c r="J12" s="87">
        <f t="shared" si="6"/>
        <v>20</v>
      </c>
    </row>
    <row r="13" spans="1:17" x14ac:dyDescent="0.25">
      <c r="A13" s="16" t="s">
        <v>19</v>
      </c>
      <c r="B13" s="17">
        <f t="shared" si="5"/>
        <v>3</v>
      </c>
      <c r="C13" s="18">
        <v>2</v>
      </c>
      <c r="D13" s="8">
        <f t="shared" si="0"/>
        <v>14</v>
      </c>
      <c r="E13" s="19">
        <v>2</v>
      </c>
      <c r="F13" s="8">
        <f t="shared" si="1"/>
        <v>14</v>
      </c>
      <c r="G13" s="19">
        <v>2</v>
      </c>
      <c r="H13" s="8">
        <f t="shared" si="2"/>
        <v>14</v>
      </c>
      <c r="I13" s="10">
        <f t="shared" si="3"/>
        <v>42</v>
      </c>
      <c r="J13" s="87">
        <f t="shared" si="6"/>
        <v>0</v>
      </c>
    </row>
    <row r="14" spans="1:17" x14ac:dyDescent="0.25">
      <c r="A14" s="20" t="s">
        <v>20</v>
      </c>
      <c r="B14" s="21">
        <f t="shared" si="5"/>
        <v>-3</v>
      </c>
      <c r="C14" s="22">
        <v>0</v>
      </c>
      <c r="D14" s="8">
        <f t="shared" si="0"/>
        <v>15</v>
      </c>
      <c r="E14" s="23">
        <v>0</v>
      </c>
      <c r="F14" s="8">
        <f t="shared" si="1"/>
        <v>15</v>
      </c>
      <c r="G14" s="23">
        <v>0</v>
      </c>
      <c r="H14" s="8">
        <f t="shared" si="2"/>
        <v>15</v>
      </c>
      <c r="I14" s="10">
        <f t="shared" si="3"/>
        <v>45</v>
      </c>
      <c r="J14" s="87">
        <f>IF(C14&gt;0,0,60)</f>
        <v>60</v>
      </c>
    </row>
    <row r="15" spans="1:17" x14ac:dyDescent="0.25">
      <c r="A15" s="20" t="s">
        <v>21</v>
      </c>
      <c r="B15" s="21">
        <f t="shared" si="5"/>
        <v>-3</v>
      </c>
      <c r="C15" s="22">
        <v>0</v>
      </c>
      <c r="D15" s="8">
        <f t="shared" si="0"/>
        <v>15</v>
      </c>
      <c r="E15" s="23">
        <v>0</v>
      </c>
      <c r="F15" s="8">
        <f t="shared" si="1"/>
        <v>15</v>
      </c>
      <c r="G15" s="23">
        <v>0</v>
      </c>
      <c r="H15" s="8">
        <f t="shared" si="2"/>
        <v>15</v>
      </c>
      <c r="I15" s="10">
        <f t="shared" si="3"/>
        <v>45</v>
      </c>
      <c r="J15" s="87">
        <f>IF(C15&gt;0,0,60)</f>
        <v>60</v>
      </c>
    </row>
    <row r="16" spans="1:17" x14ac:dyDescent="0.25">
      <c r="A16" s="24" t="s">
        <v>22</v>
      </c>
      <c r="B16" s="25">
        <f t="shared" si="5"/>
        <v>-3</v>
      </c>
      <c r="C16" s="26">
        <v>0</v>
      </c>
      <c r="D16" s="8">
        <f t="shared" si="0"/>
        <v>15</v>
      </c>
      <c r="E16" s="27">
        <v>0</v>
      </c>
      <c r="F16" s="8">
        <f t="shared" si="1"/>
        <v>15</v>
      </c>
      <c r="G16" s="27">
        <v>0</v>
      </c>
      <c r="H16" s="8">
        <f t="shared" si="2"/>
        <v>15</v>
      </c>
      <c r="I16" s="10">
        <f t="shared" si="3"/>
        <v>45</v>
      </c>
      <c r="J16" s="87">
        <f>IF(C16&gt;0,0,200)</f>
        <v>200</v>
      </c>
    </row>
    <row r="17" spans="1:10" x14ac:dyDescent="0.25">
      <c r="A17" s="24" t="s">
        <v>23</v>
      </c>
      <c r="B17" s="25">
        <f t="shared" si="5"/>
        <v>-3</v>
      </c>
      <c r="C17" s="26">
        <v>0</v>
      </c>
      <c r="D17" s="8">
        <f t="shared" si="0"/>
        <v>15</v>
      </c>
      <c r="E17" s="27">
        <v>0</v>
      </c>
      <c r="F17" s="8">
        <f t="shared" si="1"/>
        <v>15</v>
      </c>
      <c r="G17" s="27">
        <v>0</v>
      </c>
      <c r="H17" s="8">
        <f t="shared" si="2"/>
        <v>15</v>
      </c>
      <c r="I17" s="10">
        <f t="shared" si="3"/>
        <v>45</v>
      </c>
      <c r="J17" s="87">
        <f>IF(C17&gt;0,0,200)</f>
        <v>200</v>
      </c>
    </row>
    <row r="18" spans="1:10" x14ac:dyDescent="0.25">
      <c r="A18" s="28" t="s">
        <v>24</v>
      </c>
      <c r="B18" s="29">
        <f t="shared" si="5"/>
        <v>-3</v>
      </c>
      <c r="C18" s="30">
        <v>0</v>
      </c>
      <c r="D18" s="8">
        <f t="shared" si="0"/>
        <v>15</v>
      </c>
      <c r="E18" s="31">
        <v>0</v>
      </c>
      <c r="F18" s="8">
        <f t="shared" si="1"/>
        <v>15</v>
      </c>
      <c r="G18" s="31">
        <v>0</v>
      </c>
      <c r="H18" s="8">
        <f t="shared" si="2"/>
        <v>15</v>
      </c>
      <c r="I18" s="10">
        <f t="shared" si="3"/>
        <v>45</v>
      </c>
      <c r="J18" s="87">
        <f>IF(C18&gt;0,0,500)</f>
        <v>500</v>
      </c>
    </row>
    <row r="19" spans="1:10" x14ac:dyDescent="0.25">
      <c r="A19" s="28" t="s">
        <v>25</v>
      </c>
      <c r="B19" s="32">
        <f>C18+E18+G18-3</f>
        <v>-3</v>
      </c>
      <c r="C19" s="30">
        <v>0</v>
      </c>
      <c r="D19" s="8">
        <f t="shared" si="0"/>
        <v>15</v>
      </c>
      <c r="E19" s="31">
        <v>0</v>
      </c>
      <c r="F19" s="8">
        <f t="shared" si="1"/>
        <v>15</v>
      </c>
      <c r="G19" s="31">
        <v>0</v>
      </c>
      <c r="H19" s="8">
        <f t="shared" si="2"/>
        <v>15</v>
      </c>
      <c r="I19" s="10">
        <f t="shared" si="3"/>
        <v>45</v>
      </c>
      <c r="J19" s="87">
        <f>IF(C19&gt;0,0,500)</f>
        <v>500</v>
      </c>
    </row>
    <row r="20" spans="1:10" x14ac:dyDescent="0.25">
      <c r="A20" s="33" t="s">
        <v>6</v>
      </c>
      <c r="B20" s="34">
        <f>SUM(B2:B19)/COUNTA(B2:B19)</f>
        <v>1.7777777777777777</v>
      </c>
      <c r="C20" s="35">
        <f>SUM(C2:C19)/COUNTA(C2:C19)</f>
        <v>1.5555555555555556</v>
      </c>
      <c r="D20" s="36">
        <f>SUM(D2:D19)</f>
        <v>227</v>
      </c>
      <c r="E20" s="35">
        <f>SUM(E2:E19)/COUNTA(E2:E19)</f>
        <v>1.8333333333333333</v>
      </c>
      <c r="F20" s="36">
        <f>SUM(F2:F19)</f>
        <v>216</v>
      </c>
      <c r="G20" s="35">
        <f>SUM(G2:G19)/COUNTA(G2:G19)</f>
        <v>1.3888888888888888</v>
      </c>
      <c r="H20" s="36">
        <f>SUM(H2:H19)</f>
        <v>239</v>
      </c>
      <c r="I20" s="36">
        <f>SUM(I2:I19)</f>
        <v>682</v>
      </c>
      <c r="J20" s="87">
        <f>SUM(J2:J19)</f>
        <v>1540</v>
      </c>
    </row>
    <row r="21" spans="1:10" ht="15.75" customHeight="1" x14ac:dyDescent="0.25">
      <c r="I21" s="37"/>
    </row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634A-0F2B-490C-AFA8-374400857636}">
  <dimension ref="S1:AG1000"/>
  <sheetViews>
    <sheetView workbookViewId="0"/>
  </sheetViews>
  <sheetFormatPr defaultRowHeight="15" customHeight="1" x14ac:dyDescent="0.25"/>
  <cols>
    <col min="1" max="2" width="9.140625" customWidth="1"/>
    <col min="3" max="3" width="13" customWidth="1"/>
    <col min="4" max="18" width="9.140625" customWidth="1"/>
    <col min="19" max="19" width="7.5703125" customWidth="1"/>
    <col min="20" max="20" width="13" customWidth="1"/>
    <col min="21" max="21" width="8" customWidth="1"/>
    <col min="22" max="23" width="9.140625" customWidth="1"/>
    <col min="24" max="24" width="13" customWidth="1"/>
    <col min="25" max="33" width="9.140625" customWidth="1"/>
    <col min="34" max="1024" width="15.28515625" customWidth="1"/>
  </cols>
  <sheetData>
    <row r="1" spans="19:33" x14ac:dyDescent="0.25">
      <c r="S1" s="106" t="s">
        <v>41</v>
      </c>
      <c r="T1" s="106"/>
      <c r="U1" s="106"/>
      <c r="W1" s="106" t="s">
        <v>41</v>
      </c>
      <c r="X1" s="106"/>
      <c r="Y1" s="106"/>
      <c r="AA1" s="106" t="s">
        <v>41</v>
      </c>
      <c r="AB1" s="106"/>
      <c r="AC1" s="106"/>
      <c r="AE1" s="108"/>
      <c r="AF1" s="108"/>
      <c r="AG1" s="108"/>
    </row>
    <row r="2" spans="19:33" x14ac:dyDescent="0.25">
      <c r="S2" s="40" t="s">
        <v>1</v>
      </c>
      <c r="T2" t="s">
        <v>42</v>
      </c>
      <c r="U2" t="s">
        <v>43</v>
      </c>
      <c r="W2" s="40" t="s">
        <v>1</v>
      </c>
      <c r="X2" t="s">
        <v>42</v>
      </c>
      <c r="Y2" t="s">
        <v>43</v>
      </c>
      <c r="AA2" t="s">
        <v>42</v>
      </c>
      <c r="AB2" t="s">
        <v>44</v>
      </c>
      <c r="AC2" t="s">
        <v>43</v>
      </c>
      <c r="AE2" s="40"/>
    </row>
    <row r="3" spans="19:33" x14ac:dyDescent="0.25">
      <c r="S3" s="77">
        <v>0</v>
      </c>
      <c r="T3">
        <v>0</v>
      </c>
      <c r="U3">
        <v>0</v>
      </c>
      <c r="W3" s="77">
        <v>0</v>
      </c>
      <c r="X3">
        <f>SUM($T$3:T3)</f>
        <v>0</v>
      </c>
      <c r="Y3">
        <f>SUM($U$3:U3)</f>
        <v>0</v>
      </c>
      <c r="AA3">
        <f>SUM($T$3:T3)</f>
        <v>0</v>
      </c>
      <c r="AB3">
        <v>0</v>
      </c>
      <c r="AC3">
        <f>SUM($U4:U$12)</f>
        <v>3090</v>
      </c>
    </row>
    <row r="4" spans="19:33" x14ac:dyDescent="0.25">
      <c r="S4" s="77">
        <v>1</v>
      </c>
      <c r="T4">
        <v>0</v>
      </c>
      <c r="U4">
        <v>0</v>
      </c>
      <c r="W4" s="77">
        <v>1</v>
      </c>
      <c r="X4">
        <f>SUM($T$3:T4)</f>
        <v>0</v>
      </c>
      <c r="Y4">
        <f>SUM($U$3:U4)</f>
        <v>0</v>
      </c>
      <c r="AA4">
        <f>SUM($T$3:T4)</f>
        <v>0</v>
      </c>
      <c r="AB4">
        <v>1</v>
      </c>
      <c r="AC4">
        <f>SUM($U5:U$12)</f>
        <v>3090</v>
      </c>
    </row>
    <row r="5" spans="19:33" x14ac:dyDescent="0.25">
      <c r="S5" s="77">
        <v>2</v>
      </c>
      <c r="T5">
        <v>20</v>
      </c>
      <c r="U5">
        <v>20</v>
      </c>
      <c r="W5" s="77">
        <v>2</v>
      </c>
      <c r="X5">
        <f>SUM($T$3:T5)</f>
        <v>20</v>
      </c>
      <c r="Y5">
        <f>SUM($U$3:U5)</f>
        <v>20</v>
      </c>
      <c r="AA5">
        <f>SUM($T$3:T5)</f>
        <v>20</v>
      </c>
      <c r="AB5">
        <v>2</v>
      </c>
      <c r="AC5">
        <f>SUM($U6:U$12)</f>
        <v>3070</v>
      </c>
    </row>
    <row r="6" spans="19:33" x14ac:dyDescent="0.25">
      <c r="S6" s="77">
        <v>3</v>
      </c>
      <c r="T6">
        <v>30</v>
      </c>
      <c r="U6">
        <v>35</v>
      </c>
      <c r="W6" s="77">
        <v>3</v>
      </c>
      <c r="X6">
        <f>SUM($T$3:T6)</f>
        <v>50</v>
      </c>
      <c r="Y6">
        <f>SUM($U$3:U6)</f>
        <v>55</v>
      </c>
      <c r="AA6">
        <f>SUM($T$3:T6)</f>
        <v>50</v>
      </c>
      <c r="AB6">
        <v>3</v>
      </c>
      <c r="AC6">
        <f>SUM($U7:U$12)</f>
        <v>3035</v>
      </c>
    </row>
    <row r="7" spans="19:33" x14ac:dyDescent="0.25">
      <c r="S7" s="77">
        <v>4</v>
      </c>
      <c r="T7">
        <v>50</v>
      </c>
      <c r="U7">
        <v>75</v>
      </c>
      <c r="W7" s="77">
        <v>4</v>
      </c>
      <c r="X7">
        <f>SUM($T$3:T7)</f>
        <v>100</v>
      </c>
      <c r="Y7">
        <f>SUM($U$3:U7)</f>
        <v>130</v>
      </c>
      <c r="AA7">
        <f>SUM($T$3:T7)</f>
        <v>100</v>
      </c>
      <c r="AB7">
        <v>4</v>
      </c>
      <c r="AC7">
        <f>SUM($U8:U$12)</f>
        <v>2960</v>
      </c>
    </row>
    <row r="8" spans="19:33" x14ac:dyDescent="0.25">
      <c r="S8" s="77">
        <v>5</v>
      </c>
      <c r="T8">
        <v>80</v>
      </c>
      <c r="U8">
        <v>140</v>
      </c>
      <c r="W8" s="77">
        <v>5</v>
      </c>
      <c r="X8">
        <f>SUM($T$3:T8)</f>
        <v>180</v>
      </c>
      <c r="Y8">
        <f>SUM($U$3:U8)</f>
        <v>270</v>
      </c>
      <c r="AA8">
        <f>SUM($T$3:T8)</f>
        <v>180</v>
      </c>
      <c r="AB8">
        <v>5</v>
      </c>
      <c r="AC8">
        <f>SUM($U9:U$12)</f>
        <v>2820</v>
      </c>
    </row>
    <row r="9" spans="19:33" x14ac:dyDescent="0.25">
      <c r="S9" s="77">
        <v>6</v>
      </c>
      <c r="T9">
        <v>130</v>
      </c>
      <c r="U9">
        <v>290</v>
      </c>
      <c r="W9" s="77">
        <v>6</v>
      </c>
      <c r="X9">
        <f>SUM($T$3:T9)</f>
        <v>310</v>
      </c>
      <c r="Y9">
        <f>SUM($U$3:U9)</f>
        <v>560</v>
      </c>
      <c r="AA9">
        <f>SUM($T$3:T9)</f>
        <v>310</v>
      </c>
      <c r="AB9">
        <v>6</v>
      </c>
      <c r="AC9">
        <f>SUM($U10:U$12)</f>
        <v>2530</v>
      </c>
    </row>
    <row r="10" spans="19:33" x14ac:dyDescent="0.25">
      <c r="S10" s="77">
        <v>7</v>
      </c>
      <c r="T10">
        <v>210</v>
      </c>
      <c r="U10">
        <v>480</v>
      </c>
      <c r="W10" s="77">
        <v>7</v>
      </c>
      <c r="X10">
        <f>SUM($T$3:T10)</f>
        <v>520</v>
      </c>
      <c r="Y10">
        <f>SUM($U$3:U10)</f>
        <v>1040</v>
      </c>
      <c r="AA10">
        <f>SUM($T$3:T10)</f>
        <v>520</v>
      </c>
      <c r="AB10">
        <v>7</v>
      </c>
      <c r="AC10">
        <f>SUM($U11:U$12)</f>
        <v>2050</v>
      </c>
    </row>
    <row r="11" spans="19:33" x14ac:dyDescent="0.25">
      <c r="S11" s="77">
        <v>8</v>
      </c>
      <c r="T11">
        <v>340</v>
      </c>
      <c r="U11">
        <v>800</v>
      </c>
      <c r="W11" s="77">
        <v>8</v>
      </c>
      <c r="X11">
        <f>SUM($T$3:T11)</f>
        <v>860</v>
      </c>
      <c r="Y11">
        <f>SUM($U$3:U11)</f>
        <v>1840</v>
      </c>
      <c r="AA11">
        <f>SUM($T$3:T11)</f>
        <v>860</v>
      </c>
      <c r="AB11">
        <v>8</v>
      </c>
      <c r="AC11">
        <f>SUM($U12:U$12)</f>
        <v>1250</v>
      </c>
    </row>
    <row r="12" spans="19:33" x14ac:dyDescent="0.25">
      <c r="S12" s="77">
        <v>9</v>
      </c>
      <c r="T12">
        <v>550</v>
      </c>
      <c r="U12">
        <v>1250</v>
      </c>
      <c r="W12" s="77">
        <v>9</v>
      </c>
      <c r="X12">
        <f>SUM($T$3:T12)</f>
        <v>1410</v>
      </c>
      <c r="Y12">
        <f>SUM($U$3:U12)</f>
        <v>3090</v>
      </c>
      <c r="AA12">
        <f>SUM($T$3:T12)</f>
        <v>1410</v>
      </c>
      <c r="AB12">
        <v>9</v>
      </c>
      <c r="AC12">
        <f>SUM($U$12:U13)</f>
        <v>1250</v>
      </c>
    </row>
    <row r="13" spans="19:33" x14ac:dyDescent="0.25">
      <c r="S13" s="77">
        <v>10</v>
      </c>
      <c r="T13">
        <v>0</v>
      </c>
      <c r="U13">
        <v>0</v>
      </c>
      <c r="W13" s="77">
        <v>10</v>
      </c>
      <c r="X13">
        <f>SUM($T$3:T13)</f>
        <v>1410</v>
      </c>
      <c r="Y13">
        <f>SUM($U$3:U13)</f>
        <v>3090</v>
      </c>
      <c r="AA13">
        <f>SUM($T$3:T13)</f>
        <v>1410</v>
      </c>
      <c r="AB13">
        <v>10</v>
      </c>
      <c r="AC13">
        <f>SUM($U$13:U13)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S1:U1"/>
    <mergeCell ref="W1:Y1"/>
    <mergeCell ref="AA1:AC1"/>
    <mergeCell ref="AE1:AG1"/>
  </mergeCells>
  <pageMargins left="0.7" right="0.7" top="1.1437007874015748" bottom="1.1437007874015748" header="0.75" footer="0.75"/>
  <pageSetup paperSize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December 2017 - March 2018</vt:lpstr>
      <vt:lpstr>Current</vt:lpstr>
      <vt:lpstr>Old Progress System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Lashyn, Daniel</cp:lastModifiedBy>
  <cp:revision>1</cp:revision>
  <dcterms:created xsi:type="dcterms:W3CDTF">2025-03-20T20:02:33Z</dcterms:created>
  <dcterms:modified xsi:type="dcterms:W3CDTF">2025-03-20T20:28:41Z</dcterms:modified>
</cp:coreProperties>
</file>