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  <sheet state="visible" name="Estimación 6.2" sheetId="2" r:id="rId5"/>
    <sheet state="visible" name="Estimación 6.3" sheetId="3" r:id="rId6"/>
    <sheet state="visible" name="Estimación 6.4" sheetId="4" r:id="rId7"/>
    <sheet state="visible" name="Estimación 6.5" sheetId="5" r:id="rId8"/>
  </sheets>
  <definedNames/>
  <calcPr/>
</workbook>
</file>

<file path=xl/sharedStrings.xml><?xml version="1.0" encoding="utf-8"?>
<sst xmlns="http://schemas.openxmlformats.org/spreadsheetml/2006/main" count="150" uniqueCount="73">
  <si>
    <t>CALCULO TOTAL DE DEFECTOS</t>
  </si>
  <si>
    <t>ESTUDIANTES</t>
  </si>
  <si>
    <t xml:space="preserve">Richard Alban </t>
  </si>
  <si>
    <t>PROFESOR</t>
  </si>
  <si>
    <t>Dario Morales</t>
  </si>
  <si>
    <t>FECHA</t>
  </si>
  <si>
    <t xml:space="preserve">Daniel Llumigusin </t>
  </si>
  <si>
    <t>CLASE</t>
  </si>
  <si>
    <t>Michelle Yanez</t>
  </si>
  <si>
    <t>https://github.com/DanielLlumigusin/Distribuida_examenU2</t>
  </si>
  <si>
    <t>Nuevo Programa</t>
  </si>
  <si>
    <t>Programa</t>
  </si>
  <si>
    <t>Defectos (D)</t>
  </si>
  <si>
    <t>LOC (N)</t>
  </si>
  <si>
    <t>Dd (Defectos/KLOC)</t>
  </si>
  <si>
    <t>MICROSERVICIO ASISTENTE</t>
  </si>
  <si>
    <t>MICROSERVICIO EVENTOS</t>
  </si>
  <si>
    <t>Dd plan</t>
  </si>
  <si>
    <t>Db plan Nuevo</t>
  </si>
  <si>
    <t>TOTAL</t>
  </si>
  <si>
    <t>Dd</t>
  </si>
  <si>
    <t>EL TAMAÑO DEL PRODUCTO</t>
  </si>
  <si>
    <t>Tabla 6.2 Tiempos de desarrollo de programas</t>
  </si>
  <si>
    <t>Richard Alban</t>
  </si>
  <si>
    <t>Daniel Llumigusin</t>
  </si>
  <si>
    <t>MichelleYanez</t>
  </si>
  <si>
    <t>Aplicaciones Distribuidas</t>
  </si>
  <si>
    <t>REPOSITORIO GIT</t>
  </si>
  <si>
    <t>Tiempo de Desarrollo (min)</t>
  </si>
  <si>
    <t>LOC</t>
  </si>
  <si>
    <t>Minutos/LOC</t>
  </si>
  <si>
    <t>Total</t>
  </si>
  <si>
    <t>Tabla 6.3 Rangos de tamaños de programas</t>
  </si>
  <si>
    <t>Tiempo de Desarrollo</t>
  </si>
  <si>
    <t>Funciones</t>
  </si>
  <si>
    <t>Controlador REST para gestionar cursos (CRUD y gestión de estudiantes en asistentes).</t>
  </si>
  <si>
    <t>Entidad JPA que representa Asistentes.</t>
  </si>
  <si>
    <t>Repositorio de Asistente para la comunciacion de la base de datos</t>
  </si>
  <si>
    <t>Funcion de Servicios de Asisentes.</t>
  </si>
  <si>
    <t>Validaciones de las entradas de datos de Asistentes.</t>
  </si>
  <si>
    <t xml:space="preserve"> Conexión con el microservicio de la gestion de asistente</t>
  </si>
  <si>
    <t>Controlador REST del backend de la parte de Evento (Crud y gestion de Evento)</t>
  </si>
  <si>
    <t>Entidad JPA que representa Asistente.</t>
  </si>
  <si>
    <t>Entidad JPA que representa Evento.</t>
  </si>
  <si>
    <t>Entidad JPA que representa Evento-Asistente del modelo Entity para la comunicacion con la gestion de Asistentes</t>
  </si>
  <si>
    <t>Repositorio de Asistente para la comunciacion de la base de datos EventoAsistente</t>
  </si>
  <si>
    <t>Repositorio de Asistente para la comunciacion de la base de datos Evento</t>
  </si>
  <si>
    <t>Funcion de Servicios de Eventos.</t>
  </si>
  <si>
    <t>Validaciones de las entradas de datos de Eventos.</t>
  </si>
  <si>
    <t xml:space="preserve">Tabla 6.4 Formulario para estimar el tamaño del programa. </t>
  </si>
  <si>
    <t>Func. anteriores</t>
  </si>
  <si>
    <t>Funciones estimadas</t>
  </si>
  <si>
    <t>Mín.</t>
  </si>
  <si>
    <t>Media</t>
  </si>
  <si>
    <t>Máx.</t>
  </si>
  <si>
    <t>MICROSERVICIO ESTUDIANTES</t>
  </si>
  <si>
    <t>Create, Read, Update, Delete de Asistentes</t>
  </si>
  <si>
    <t>Constructor de Asistentes</t>
  </si>
  <si>
    <t>Conexión con la Base de Datos</t>
  </si>
  <si>
    <t>Comunicacion de funciones con la Base de Datos</t>
  </si>
  <si>
    <t>Validación de Datos</t>
  </si>
  <si>
    <t>Microservicio Estudiantes</t>
  </si>
  <si>
    <t>Contructor de Eventos</t>
  </si>
  <si>
    <t>Conexión con la base de datos a la tabla Asistente</t>
  </si>
  <si>
    <t>Conexión con la base de datos a la tabla Evento</t>
  </si>
  <si>
    <t>Conexión con la base de datos a la tabla Evento-Asistente</t>
  </si>
  <si>
    <t>Comunicacion de funciones con la base de datos operaciones CRUD</t>
  </si>
  <si>
    <t>Consutas especificas con la base de datos</t>
  </si>
  <si>
    <t>Interaccion con el cliente Feign para tabla Asistentes</t>
  </si>
  <si>
    <t>Validaciones de datos</t>
  </si>
  <si>
    <t>Estimado</t>
  </si>
  <si>
    <t>-</t>
  </si>
  <si>
    <t xml:space="preserve">Tabla 6.5 Estimación del tamaño del programa de microsevicios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</si>
</sst>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/>
    <font>
      <b/>
      <u/>
      <sz val="10.0"/>
      <color rgb="FF0000FF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u/>
      <color rgb="FF1155CC"/>
      <name val="Arial"/>
    </font>
    <font>
      <b/>
      <u/>
      <sz val="10.0"/>
      <color rgb="FF0000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1" fillId="0" fontId="1" numFmtId="0" xfId="0" applyBorder="1" applyFont="1"/>
    <xf borderId="4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6" fillId="2" fontId="2" numFmtId="0" xfId="0" applyAlignment="1" applyBorder="1" applyFill="1" applyFont="1">
      <alignment horizontal="center" readingOrder="0" shrinkToFit="0" vertical="bottom" wrapText="0"/>
    </xf>
    <xf borderId="5" fillId="3" fontId="2" numFmtId="0" xfId="0" applyAlignment="1" applyBorder="1" applyFill="1" applyFont="1">
      <alignment horizontal="center" readingOrder="0" shrinkToFit="0" vertical="center" wrapText="1"/>
    </xf>
    <xf borderId="6" fillId="4" fontId="1" numFmtId="0" xfId="0" applyAlignment="1" applyBorder="1" applyFill="1" applyFont="1">
      <alignment horizontal="center" readingOrder="0" shrinkToFit="0" vertical="bottom" wrapText="0"/>
    </xf>
    <xf borderId="6" fillId="4" fontId="1" numFmtId="2" xfId="0" applyAlignment="1" applyBorder="1" applyFont="1" applyNumberFormat="1">
      <alignment horizontal="center" readingOrder="0" shrinkToFit="0" vertical="bottom" wrapText="0"/>
    </xf>
    <xf borderId="6" fillId="5" fontId="1" numFmtId="0" xfId="0" applyAlignment="1" applyBorder="1" applyFill="1" applyFont="1">
      <alignment horizontal="center" readingOrder="0" shrinkToFit="0" vertical="bottom" wrapText="0"/>
    </xf>
    <xf borderId="6" fillId="6" fontId="1" numFmtId="2" xfId="0" applyAlignment="1" applyBorder="1" applyFill="1" applyFont="1" applyNumberFormat="1">
      <alignment horizontal="center" readingOrder="0" shrinkToFit="0" vertical="bottom" wrapText="0"/>
    </xf>
    <xf borderId="6" fillId="6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2" xfId="0" applyFont="1" applyNumberFormat="1"/>
    <xf borderId="6" fillId="3" fontId="2" numFmtId="0" xfId="0" applyAlignment="1" applyBorder="1" applyFont="1">
      <alignment horizontal="center" readingOrder="0" shrinkToFit="0" vertical="bottom" wrapText="0"/>
    </xf>
    <xf borderId="6" fillId="3" fontId="2" numFmtId="2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1" fillId="0" fontId="6" numFmtId="0" xfId="0" applyAlignment="1" applyBorder="1" applyFont="1">
      <alignment horizontal="center"/>
    </xf>
    <xf borderId="1" fillId="0" fontId="7" numFmtId="0" xfId="0" applyBorder="1" applyFont="1"/>
    <xf borderId="0" fillId="0" fontId="7" numFmtId="0" xfId="0" applyFont="1"/>
    <xf borderId="4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7" numFmtId="164" xfId="0" applyAlignment="1" applyBorder="1" applyFont="1" applyNumberForma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6" fillId="7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center" readingOrder="0" vertical="center"/>
    </xf>
    <xf borderId="1" fillId="8" fontId="6" numFmtId="0" xfId="0" applyAlignment="1" applyBorder="1" applyFill="1" applyFont="1">
      <alignment horizontal="center" readingOrder="0" vertical="center"/>
    </xf>
    <xf borderId="6" fillId="9" fontId="6" numFmtId="0" xfId="0" applyAlignment="1" applyBorder="1" applyFill="1" applyFont="1">
      <alignment horizontal="center" vertical="center"/>
    </xf>
    <xf borderId="6" fillId="9" fontId="7" numFmtId="0" xfId="0" applyAlignment="1" applyBorder="1" applyFont="1">
      <alignment horizontal="center" readingOrder="0" vertical="center"/>
    </xf>
    <xf borderId="6" fillId="9" fontId="7" numFmtId="2" xfId="0" applyAlignment="1" applyBorder="1" applyFont="1" applyNumberFormat="1">
      <alignment horizontal="center" vertical="center"/>
    </xf>
    <xf borderId="6" fillId="5" fontId="6" numFmtId="0" xfId="0" applyAlignment="1" applyBorder="1" applyFont="1">
      <alignment horizontal="center" readingOrder="0" vertical="center"/>
    </xf>
    <xf borderId="6" fillId="5" fontId="6" numFmtId="2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6" fillId="10" fontId="6" numFmtId="0" xfId="0" applyAlignment="1" applyBorder="1" applyFill="1" applyFont="1">
      <alignment horizontal="center" readingOrder="0" vertical="center"/>
    </xf>
    <xf borderId="6" fillId="10" fontId="7" numFmtId="0" xfId="0" applyAlignment="1" applyBorder="1" applyFont="1">
      <alignment horizontal="center" readingOrder="0" vertical="center"/>
    </xf>
    <xf borderId="6" fillId="10" fontId="7" numFmtId="2" xfId="0" applyAlignment="1" applyBorder="1" applyFont="1" applyNumberFormat="1">
      <alignment horizontal="center" vertical="center"/>
    </xf>
    <xf borderId="6" fillId="10" fontId="7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1" fillId="0" fontId="7" numFmtId="0" xfId="0" applyAlignment="1" applyBorder="1" applyFont="1">
      <alignment readingOrder="0"/>
    </xf>
    <xf borderId="6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0" fillId="11" fontId="2" numFmtId="0" xfId="0" applyAlignment="1" applyBorder="1" applyFill="1" applyFont="1">
      <alignment horizontal="center" readingOrder="0" shrinkToFit="0" vertical="bottom" wrapText="0"/>
    </xf>
    <xf borderId="12" fillId="11" fontId="2" numFmtId="0" xfId="0" applyAlignment="1" applyBorder="1" applyFont="1">
      <alignment horizontal="center" readingOrder="0"/>
    </xf>
    <xf borderId="12" fillId="11" fontId="2" numFmtId="0" xfId="0" applyAlignment="1" applyBorder="1" applyFont="1">
      <alignment horizontal="center" readingOrder="0" shrinkToFit="0" vertical="bottom" wrapText="0"/>
    </xf>
    <xf borderId="1" fillId="5" fontId="6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/>
    </xf>
    <xf borderId="6" fillId="4" fontId="7" numFmtId="0" xfId="0" applyAlignment="1" applyBorder="1" applyFont="1">
      <alignment horizontal="center"/>
    </xf>
    <xf borderId="6" fillId="4" fontId="7" numFmtId="2" xfId="0" applyAlignment="1" applyBorder="1" applyFont="1" applyNumberFormat="1">
      <alignment horizontal="center"/>
    </xf>
    <xf borderId="6" fillId="4" fontId="7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/>
    </xf>
    <xf borderId="6" fillId="4" fontId="7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6" fillId="11" fontId="2" numFmtId="0" xfId="0" applyAlignment="1" applyBorder="1" applyFont="1">
      <alignment horizontal="center" readingOrder="0"/>
    </xf>
    <xf borderId="3" fillId="11" fontId="2" numFmtId="0" xfId="0" applyAlignment="1" applyBorder="1" applyFont="1">
      <alignment horizontal="center" readingOrder="0"/>
    </xf>
    <xf borderId="1" fillId="12" fontId="6" numFmtId="0" xfId="0" applyAlignment="1" applyBorder="1" applyFill="1" applyFont="1">
      <alignment horizontal="center"/>
    </xf>
    <xf borderId="6" fillId="13" fontId="6" numFmtId="0" xfId="0" applyAlignment="1" applyBorder="1" applyFill="1" applyFont="1">
      <alignment horizontal="center" shrinkToFit="0" vertical="center" wrapText="1"/>
    </xf>
    <xf borderId="6" fillId="13" fontId="7" numFmtId="0" xfId="0" applyAlignment="1" applyBorder="1" applyFont="1">
      <alignment horizontal="center" shrinkToFit="0" vertical="center" wrapText="1"/>
    </xf>
    <xf borderId="6" fillId="13" fontId="7" numFmtId="0" xfId="0" applyAlignment="1" applyBorder="1" applyFont="1">
      <alignment horizontal="center" readingOrder="0" shrinkToFit="0" vertical="center" wrapText="1"/>
    </xf>
    <xf borderId="1" fillId="12" fontId="6" numFmtId="0" xfId="0" applyAlignment="1" applyBorder="1" applyFont="1">
      <alignment horizontal="center" readingOrder="0"/>
    </xf>
    <xf borderId="6" fillId="13" fontId="6" numFmtId="0" xfId="0" applyAlignment="1" applyBorder="1" applyFont="1">
      <alignment horizontal="center" readingOrder="0" shrinkToFit="0" vertical="center" wrapText="1"/>
    </xf>
    <xf borderId="6" fillId="14" fontId="6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6" fillId="15" fontId="6" numFmtId="0" xfId="0" applyAlignment="1" applyBorder="1" applyFill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6" fillId="16" fontId="6" numFmtId="0" xfId="0" applyAlignment="1" applyBorder="1" applyFill="1" applyFont="1">
      <alignment horizontal="center" shrinkToFit="0" vertical="center" wrapText="1"/>
    </xf>
    <xf borderId="6" fillId="16" fontId="7" numFmtId="0" xfId="0" applyAlignment="1" applyBorder="1" applyFont="1">
      <alignment horizontal="center" shrinkToFit="0" vertical="center" wrapText="1"/>
    </xf>
    <xf borderId="6" fillId="16" fontId="6" numFmtId="0" xfId="0" applyAlignment="1" applyBorder="1" applyFont="1">
      <alignment horizontal="center" readingOrder="0" shrinkToFit="0" vertical="center" wrapText="1"/>
    </xf>
    <xf borderId="6" fillId="17" fontId="6" numFmtId="0" xfId="0" applyAlignment="1" applyBorder="1" applyFill="1" applyFont="1">
      <alignment horizontal="center" shrinkToFit="0" vertical="center" wrapText="1"/>
    </xf>
    <xf borderId="6" fillId="17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20</xdr:row>
      <xdr:rowOff>133350</xdr:rowOff>
    </xdr:from>
    <xdr:ext cx="1076325" cy="4095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1381125</xdr:colOff>
      <xdr:row>17</xdr:row>
      <xdr:rowOff>95250</xdr:rowOff>
    </xdr:from>
    <xdr:ext cx="2524125" cy="2571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8</xdr:row>
      <xdr:rowOff>161925</xdr:rowOff>
    </xdr:from>
    <xdr:ext cx="1209675" cy="25717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19050</xdr:colOff>
      <xdr:row>16</xdr:row>
      <xdr:rowOff>38100</xdr:rowOff>
    </xdr:from>
    <xdr:ext cx="1895475" cy="2571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elLlumigusin/Distribuida_examenU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elLlumigusin/Distribuida_examenU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elLlumigusin/Distribuida_examenU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elLlumigusin/Distribuida_examenU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elLlumigusin/Distribuida_examenU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0"/>
    <col customWidth="1" min="6" max="6" width="18.0"/>
    <col customWidth="1" min="14" max="14" width="17.0"/>
  </cols>
  <sheetData>
    <row r="2">
      <c r="B2" s="1"/>
      <c r="C2" s="2" t="s">
        <v>0</v>
      </c>
      <c r="D2" s="3"/>
      <c r="E2" s="3"/>
      <c r="F2" s="3"/>
      <c r="G2" s="4"/>
      <c r="H2" s="5"/>
      <c r="I2" s="5"/>
    </row>
    <row r="3">
      <c r="B3" s="6"/>
      <c r="C3" s="3"/>
      <c r="D3" s="3"/>
      <c r="E3" s="3"/>
      <c r="F3" s="3"/>
      <c r="G3" s="3"/>
      <c r="H3" s="4"/>
      <c r="I3" s="5"/>
    </row>
    <row r="4">
      <c r="B4" s="7" t="s">
        <v>1</v>
      </c>
      <c r="C4" s="8" t="s">
        <v>2</v>
      </c>
      <c r="D4" s="4"/>
      <c r="E4" s="9" t="s">
        <v>3</v>
      </c>
      <c r="F4" s="10" t="s">
        <v>4</v>
      </c>
      <c r="G4" s="11" t="s">
        <v>5</v>
      </c>
      <c r="H4" s="12">
        <v>45698.0</v>
      </c>
      <c r="I4" s="5"/>
    </row>
    <row r="5">
      <c r="B5" s="13"/>
      <c r="C5" s="8" t="s">
        <v>6</v>
      </c>
      <c r="D5" s="4"/>
      <c r="E5" s="14"/>
      <c r="F5" s="13"/>
      <c r="G5" s="15" t="s">
        <v>7</v>
      </c>
      <c r="H5" s="16"/>
      <c r="I5" s="5"/>
    </row>
    <row r="6">
      <c r="B6" s="17"/>
      <c r="C6" s="8" t="s">
        <v>8</v>
      </c>
      <c r="D6" s="4"/>
      <c r="E6" s="18"/>
      <c r="F6" s="17"/>
      <c r="G6" s="19"/>
      <c r="H6" s="17"/>
      <c r="I6" s="5"/>
    </row>
    <row r="7">
      <c r="B7" s="20" t="s">
        <v>9</v>
      </c>
      <c r="C7" s="3"/>
      <c r="D7" s="3"/>
      <c r="E7" s="3"/>
      <c r="F7" s="3"/>
      <c r="G7" s="3"/>
      <c r="H7" s="4"/>
      <c r="I7" s="5"/>
    </row>
    <row r="8">
      <c r="B8" s="1"/>
      <c r="C8" s="5"/>
      <c r="D8" s="5"/>
      <c r="E8" s="5"/>
      <c r="F8" s="5"/>
      <c r="G8" s="5"/>
      <c r="H8" s="5"/>
      <c r="I8" s="5"/>
    </row>
    <row r="9">
      <c r="B9" s="1"/>
      <c r="C9" s="5"/>
      <c r="D9" s="5"/>
      <c r="E9" s="5"/>
      <c r="F9" s="5"/>
      <c r="G9" s="5"/>
      <c r="H9" s="5"/>
      <c r="I9" s="5"/>
      <c r="K9" s="21" t="s">
        <v>10</v>
      </c>
    </row>
    <row r="10">
      <c r="B10" s="1"/>
      <c r="C10" s="22" t="s">
        <v>11</v>
      </c>
      <c r="D10" s="22" t="s">
        <v>12</v>
      </c>
      <c r="E10" s="22" t="s">
        <v>13</v>
      </c>
      <c r="F10" s="22" t="s">
        <v>14</v>
      </c>
      <c r="G10" s="5"/>
      <c r="H10" s="5"/>
      <c r="I10" s="5"/>
      <c r="J10" s="1"/>
      <c r="K10" s="22" t="s">
        <v>11</v>
      </c>
      <c r="L10" s="22" t="s">
        <v>12</v>
      </c>
      <c r="M10" s="22" t="s">
        <v>13</v>
      </c>
      <c r="N10" s="22" t="s">
        <v>14</v>
      </c>
    </row>
    <row r="11">
      <c r="B11" s="23" t="s">
        <v>15</v>
      </c>
      <c r="C11" s="24">
        <v>1.0</v>
      </c>
      <c r="D11" s="24">
        <v>4.0</v>
      </c>
      <c r="E11" s="24">
        <f>'Estimación 6.2'!G14</f>
        <v>48</v>
      </c>
      <c r="F11" s="25">
        <f t="shared" ref="F11:F23" si="1">(1000*D11)/E11</f>
        <v>83.33333333</v>
      </c>
      <c r="G11" s="5"/>
      <c r="H11" s="5"/>
      <c r="I11" s="5"/>
      <c r="J11" s="23" t="s">
        <v>15</v>
      </c>
      <c r="K11" s="24">
        <v>1.0</v>
      </c>
      <c r="L11" s="24">
        <v>1.0</v>
      </c>
      <c r="M11" s="24">
        <f t="shared" ref="M11:M23" si="2">E11+7</f>
        <v>55</v>
      </c>
      <c r="N11" s="25">
        <f t="shared" ref="N11:N23" si="3">(1000*L11)/M11</f>
        <v>18.18181818</v>
      </c>
    </row>
    <row r="12">
      <c r="B12" s="14"/>
      <c r="C12" s="24">
        <v>2.0</v>
      </c>
      <c r="D12" s="24">
        <v>4.0</v>
      </c>
      <c r="E12" s="24">
        <f>'Estimación 6.2'!G15</f>
        <v>30</v>
      </c>
      <c r="F12" s="25">
        <f t="shared" si="1"/>
        <v>133.3333333</v>
      </c>
      <c r="G12" s="5"/>
      <c r="H12" s="5"/>
      <c r="I12" s="5"/>
      <c r="J12" s="14"/>
      <c r="K12" s="24">
        <v>2.0</v>
      </c>
      <c r="L12" s="24">
        <v>0.0</v>
      </c>
      <c r="M12" s="24">
        <f t="shared" si="2"/>
        <v>37</v>
      </c>
      <c r="N12" s="25">
        <f t="shared" si="3"/>
        <v>0</v>
      </c>
    </row>
    <row r="13">
      <c r="B13" s="14"/>
      <c r="C13" s="24">
        <v>3.0</v>
      </c>
      <c r="D13" s="24">
        <v>1.0</v>
      </c>
      <c r="E13" s="24">
        <f>'Estimación 6.2'!G16</f>
        <v>3</v>
      </c>
      <c r="F13" s="25">
        <f t="shared" si="1"/>
        <v>333.3333333</v>
      </c>
      <c r="G13" s="5"/>
      <c r="H13" s="5"/>
      <c r="I13" s="5"/>
      <c r="J13" s="14"/>
      <c r="K13" s="24">
        <v>3.0</v>
      </c>
      <c r="L13" s="24">
        <v>0.0</v>
      </c>
      <c r="M13" s="24">
        <f t="shared" si="2"/>
        <v>10</v>
      </c>
      <c r="N13" s="25">
        <f t="shared" si="3"/>
        <v>0</v>
      </c>
    </row>
    <row r="14">
      <c r="B14" s="14"/>
      <c r="C14" s="24">
        <v>4.0</v>
      </c>
      <c r="D14" s="24">
        <v>2.0</v>
      </c>
      <c r="E14" s="24">
        <f>'Estimación 6.2'!G17</f>
        <v>25</v>
      </c>
      <c r="F14" s="25">
        <f t="shared" si="1"/>
        <v>80</v>
      </c>
      <c r="G14" s="5"/>
      <c r="H14" s="5"/>
      <c r="I14" s="5"/>
      <c r="J14" s="14"/>
      <c r="K14" s="24">
        <v>4.0</v>
      </c>
      <c r="L14" s="24">
        <v>1.0</v>
      </c>
      <c r="M14" s="24">
        <f t="shared" si="2"/>
        <v>32</v>
      </c>
      <c r="N14" s="25">
        <f t="shared" si="3"/>
        <v>31.25</v>
      </c>
    </row>
    <row r="15">
      <c r="B15" s="18"/>
      <c r="C15" s="24">
        <v>5.0</v>
      </c>
      <c r="D15" s="24">
        <v>2.0</v>
      </c>
      <c r="E15" s="24">
        <f>'Estimación 6.2'!G18</f>
        <v>9</v>
      </c>
      <c r="F15" s="25">
        <f t="shared" si="1"/>
        <v>222.2222222</v>
      </c>
      <c r="G15" s="5"/>
      <c r="H15" s="5"/>
      <c r="I15" s="5"/>
      <c r="J15" s="18"/>
      <c r="K15" s="24">
        <v>5.0</v>
      </c>
      <c r="L15" s="24">
        <v>0.0</v>
      </c>
      <c r="M15" s="24">
        <f t="shared" si="2"/>
        <v>16</v>
      </c>
      <c r="N15" s="25">
        <f t="shared" si="3"/>
        <v>0</v>
      </c>
    </row>
    <row r="16">
      <c r="B16" s="23" t="s">
        <v>16</v>
      </c>
      <c r="C16" s="26">
        <v>7.0</v>
      </c>
      <c r="D16" s="26">
        <v>3.0</v>
      </c>
      <c r="E16" s="26">
        <f>'Estimación 6.2'!G21</f>
        <v>7</v>
      </c>
      <c r="F16" s="27">
        <f t="shared" si="1"/>
        <v>428.5714286</v>
      </c>
      <c r="G16" s="5"/>
      <c r="H16" s="5"/>
      <c r="I16" s="5"/>
      <c r="J16" s="23" t="s">
        <v>16</v>
      </c>
      <c r="K16" s="26">
        <v>7.0</v>
      </c>
      <c r="L16" s="26">
        <v>1.0</v>
      </c>
      <c r="M16" s="28">
        <f t="shared" si="2"/>
        <v>14</v>
      </c>
      <c r="N16" s="27">
        <f t="shared" si="3"/>
        <v>71.42857143</v>
      </c>
    </row>
    <row r="17">
      <c r="B17" s="14"/>
      <c r="C17" s="26">
        <v>8.0</v>
      </c>
      <c r="D17" s="26">
        <v>5.0</v>
      </c>
      <c r="E17" s="26">
        <f>'Estimación 6.2'!G22</f>
        <v>81</v>
      </c>
      <c r="F17" s="27">
        <f t="shared" si="1"/>
        <v>61.72839506</v>
      </c>
      <c r="G17" s="5"/>
      <c r="H17" s="5"/>
      <c r="I17" s="5"/>
      <c r="J17" s="14"/>
      <c r="K17" s="26">
        <v>8.0</v>
      </c>
      <c r="L17" s="26">
        <v>0.0</v>
      </c>
      <c r="M17" s="28">
        <f t="shared" si="2"/>
        <v>88</v>
      </c>
      <c r="N17" s="27">
        <f t="shared" si="3"/>
        <v>0</v>
      </c>
    </row>
    <row r="18">
      <c r="B18" s="14"/>
      <c r="C18" s="26">
        <v>9.0</v>
      </c>
      <c r="D18" s="26">
        <v>3.0</v>
      </c>
      <c r="E18" s="26">
        <f>'Estimación 6.2'!G23</f>
        <v>23</v>
      </c>
      <c r="F18" s="27">
        <f t="shared" si="1"/>
        <v>130.4347826</v>
      </c>
      <c r="G18" s="5"/>
      <c r="H18" s="5"/>
      <c r="I18" s="5"/>
      <c r="J18" s="14"/>
      <c r="K18" s="26">
        <v>9.0</v>
      </c>
      <c r="L18" s="26">
        <v>1.0</v>
      </c>
      <c r="M18" s="28">
        <f t="shared" si="2"/>
        <v>30</v>
      </c>
      <c r="N18" s="27">
        <f t="shared" si="3"/>
        <v>33.33333333</v>
      </c>
    </row>
    <row r="19">
      <c r="B19" s="14"/>
      <c r="C19" s="26">
        <v>10.0</v>
      </c>
      <c r="D19" s="26">
        <v>4.0</v>
      </c>
      <c r="E19" s="26">
        <f>'Estimación 6.2'!G24</f>
        <v>39</v>
      </c>
      <c r="F19" s="27">
        <f t="shared" si="1"/>
        <v>102.5641026</v>
      </c>
      <c r="G19" s="5"/>
      <c r="H19" s="5"/>
      <c r="I19" s="5"/>
      <c r="J19" s="14"/>
      <c r="K19" s="26">
        <v>10.0</v>
      </c>
      <c r="L19" s="26">
        <v>0.0</v>
      </c>
      <c r="M19" s="28">
        <f t="shared" si="2"/>
        <v>46</v>
      </c>
      <c r="N19" s="27">
        <f t="shared" si="3"/>
        <v>0</v>
      </c>
    </row>
    <row r="20">
      <c r="B20" s="14"/>
      <c r="C20" s="26">
        <v>11.0</v>
      </c>
      <c r="D20" s="26">
        <v>2.0</v>
      </c>
      <c r="E20" s="26">
        <f>'Estimación 6.2'!G25</f>
        <v>37</v>
      </c>
      <c r="F20" s="27">
        <f t="shared" si="1"/>
        <v>54.05405405</v>
      </c>
      <c r="G20" s="29" t="s">
        <v>17</v>
      </c>
      <c r="H20" s="5">
        <f>1000*SUM(D11:D15)/SUM(E11:E15)</f>
        <v>113.0434783</v>
      </c>
      <c r="I20" s="5"/>
      <c r="J20" s="14"/>
      <c r="K20" s="26">
        <v>11.0</v>
      </c>
      <c r="L20" s="26">
        <v>1.0</v>
      </c>
      <c r="M20" s="28">
        <f t="shared" si="2"/>
        <v>44</v>
      </c>
      <c r="N20" s="27">
        <f t="shared" si="3"/>
        <v>22.72727273</v>
      </c>
      <c r="O20" s="21" t="s">
        <v>18</v>
      </c>
      <c r="P20" s="30">
        <f>(M24+H20)/1000</f>
        <v>0.5910434783</v>
      </c>
    </row>
    <row r="21">
      <c r="B21" s="14"/>
      <c r="C21" s="26">
        <v>12.0</v>
      </c>
      <c r="D21" s="26">
        <v>2.0</v>
      </c>
      <c r="E21" s="26">
        <f>'Estimación 6.2'!G26</f>
        <v>12</v>
      </c>
      <c r="F21" s="27">
        <f t="shared" si="1"/>
        <v>166.6666667</v>
      </c>
      <c r="G21" s="29"/>
      <c r="H21" s="5"/>
      <c r="I21" s="5"/>
      <c r="J21" s="14"/>
      <c r="K21" s="26">
        <v>12.0</v>
      </c>
      <c r="L21" s="26">
        <v>0.0</v>
      </c>
      <c r="M21" s="28">
        <f t="shared" si="2"/>
        <v>19</v>
      </c>
      <c r="N21" s="27">
        <f t="shared" si="3"/>
        <v>0</v>
      </c>
    </row>
    <row r="22">
      <c r="B22" s="14"/>
      <c r="C22" s="26">
        <v>13.0</v>
      </c>
      <c r="D22" s="26">
        <v>1.0</v>
      </c>
      <c r="E22" s="26">
        <f>'Estimación 6.2'!G27</f>
        <v>4</v>
      </c>
      <c r="F22" s="27">
        <f t="shared" si="1"/>
        <v>250</v>
      </c>
      <c r="I22" s="5"/>
      <c r="J22" s="14"/>
      <c r="K22" s="26">
        <v>13.0</v>
      </c>
      <c r="L22" s="26">
        <v>0.0</v>
      </c>
      <c r="M22" s="28">
        <f t="shared" si="2"/>
        <v>11</v>
      </c>
      <c r="N22" s="27">
        <f t="shared" si="3"/>
        <v>0</v>
      </c>
    </row>
    <row r="23">
      <c r="B23" s="18"/>
      <c r="C23" s="26">
        <v>14.0</v>
      </c>
      <c r="D23" s="26">
        <v>7.0</v>
      </c>
      <c r="E23" s="26">
        <f>'Estimación 6.2'!G28</f>
        <v>69</v>
      </c>
      <c r="F23" s="27">
        <f t="shared" si="1"/>
        <v>101.4492754</v>
      </c>
      <c r="G23" s="5"/>
      <c r="H23" s="5"/>
      <c r="I23" s="5"/>
      <c r="J23" s="18"/>
      <c r="K23" s="26">
        <v>14.0</v>
      </c>
      <c r="L23" s="26">
        <v>1.0</v>
      </c>
      <c r="M23" s="28">
        <f t="shared" si="2"/>
        <v>76</v>
      </c>
      <c r="N23" s="27">
        <f t="shared" si="3"/>
        <v>13.15789474</v>
      </c>
    </row>
    <row r="24">
      <c r="B24" s="1"/>
      <c r="C24" s="31" t="s">
        <v>19</v>
      </c>
      <c r="D24" s="31">
        <f t="shared" ref="D24:F24" si="4">SUM(D11:D23)</f>
        <v>40</v>
      </c>
      <c r="E24" s="31">
        <f t="shared" si="4"/>
        <v>387</v>
      </c>
      <c r="F24" s="32">
        <f t="shared" si="4"/>
        <v>2147.690927</v>
      </c>
      <c r="G24" s="29" t="s">
        <v>20</v>
      </c>
      <c r="H24" s="29">
        <f>(1000*D24)/E24</f>
        <v>103.3591731</v>
      </c>
      <c r="I24" s="5"/>
      <c r="J24" s="1"/>
      <c r="K24" s="31" t="s">
        <v>19</v>
      </c>
      <c r="L24" s="31">
        <f t="shared" ref="L24:N24" si="5">SUM(L11:L23)</f>
        <v>6</v>
      </c>
      <c r="M24" s="31">
        <f t="shared" si="5"/>
        <v>478</v>
      </c>
      <c r="N24" s="32">
        <f t="shared" si="5"/>
        <v>190.0788904</v>
      </c>
    </row>
    <row r="25">
      <c r="B25" s="1"/>
      <c r="C25" s="5"/>
      <c r="D25" s="5"/>
      <c r="E25" s="5"/>
      <c r="F25" s="5"/>
      <c r="G25" s="5"/>
      <c r="H25" s="5"/>
      <c r="I25" s="5"/>
    </row>
    <row r="26">
      <c r="B26" s="33"/>
      <c r="C26" s="34"/>
      <c r="G26" s="5"/>
      <c r="H26" s="5"/>
      <c r="I26" s="5"/>
    </row>
  </sheetData>
  <mergeCells count="17">
    <mergeCell ref="C5:D5"/>
    <mergeCell ref="C6:D6"/>
    <mergeCell ref="C26:F26"/>
    <mergeCell ref="B11:B15"/>
    <mergeCell ref="B16:B23"/>
    <mergeCell ref="G5:G6"/>
    <mergeCell ref="C2:G2"/>
    <mergeCell ref="B3:H3"/>
    <mergeCell ref="H5:H6"/>
    <mergeCell ref="B7:H7"/>
    <mergeCell ref="C4:D4"/>
    <mergeCell ref="E4:E6"/>
    <mergeCell ref="F4:F6"/>
    <mergeCell ref="B4:B6"/>
    <mergeCell ref="J11:J15"/>
    <mergeCell ref="J16:J23"/>
    <mergeCell ref="K9:N9"/>
  </mergeCells>
  <hyperlinks>
    <hyperlink r:id="rId1" ref="B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0.25"/>
    <col customWidth="1" min="4" max="4" width="15.63"/>
    <col customWidth="1" min="5" max="5" width="17.63"/>
    <col customWidth="1" min="6" max="6" width="22.5"/>
  </cols>
  <sheetData>
    <row r="1" ht="15.75" customHeight="1"/>
    <row r="2" ht="15.75" customHeight="1"/>
    <row r="3" ht="15.75" customHeight="1">
      <c r="D3" s="35" t="s">
        <v>21</v>
      </c>
      <c r="E3" s="3"/>
      <c r="F3" s="3"/>
      <c r="G3" s="3"/>
      <c r="H3" s="3"/>
      <c r="I3" s="3"/>
      <c r="J3" s="4"/>
    </row>
    <row r="4" ht="15.75" customHeight="1">
      <c r="D4" s="36" t="s">
        <v>22</v>
      </c>
      <c r="E4" s="3"/>
      <c r="F4" s="3"/>
      <c r="G4" s="3"/>
      <c r="H4" s="3"/>
      <c r="I4" s="3"/>
      <c r="J4" s="4"/>
    </row>
    <row r="5" ht="15.75" customHeight="1">
      <c r="D5" s="37"/>
    </row>
    <row r="6" ht="15.75" customHeight="1">
      <c r="D6" s="38" t="s">
        <v>1</v>
      </c>
      <c r="E6" s="39" t="s">
        <v>23</v>
      </c>
      <c r="F6" s="4"/>
      <c r="G6" s="38" t="s">
        <v>3</v>
      </c>
      <c r="H6" s="40" t="s">
        <v>4</v>
      </c>
      <c r="I6" s="38" t="s">
        <v>5</v>
      </c>
      <c r="J6" s="41">
        <v>45691.0</v>
      </c>
    </row>
    <row r="7" ht="15.75" customHeight="1">
      <c r="D7" s="13"/>
      <c r="E7" s="39" t="s">
        <v>24</v>
      </c>
      <c r="F7" s="4"/>
      <c r="G7" s="13"/>
      <c r="H7" s="13"/>
      <c r="I7" s="17"/>
      <c r="J7" s="17"/>
    </row>
    <row r="8" ht="15.75" customHeight="1">
      <c r="D8" s="17"/>
      <c r="E8" s="39" t="s">
        <v>25</v>
      </c>
      <c r="F8" s="4"/>
      <c r="G8" s="17"/>
      <c r="H8" s="17"/>
      <c r="I8" s="42" t="s">
        <v>7</v>
      </c>
      <c r="J8" s="43" t="s">
        <v>26</v>
      </c>
    </row>
    <row r="9" ht="15.75" customHeight="1">
      <c r="D9" s="44"/>
    </row>
    <row r="10" ht="15.75" customHeight="1">
      <c r="D10" s="45" t="s">
        <v>27</v>
      </c>
      <c r="E10" s="20" t="s">
        <v>9</v>
      </c>
      <c r="F10" s="3"/>
      <c r="G10" s="3"/>
      <c r="H10" s="3"/>
      <c r="I10" s="3"/>
      <c r="J10" s="4"/>
    </row>
    <row r="11" ht="15.75" customHeight="1"/>
    <row r="12" ht="15.75" customHeight="1">
      <c r="E12" s="46" t="s">
        <v>11</v>
      </c>
      <c r="F12" s="47" t="s">
        <v>28</v>
      </c>
      <c r="G12" s="46" t="s">
        <v>29</v>
      </c>
      <c r="H12" s="46" t="s">
        <v>30</v>
      </c>
    </row>
    <row r="13" ht="15.75" customHeight="1">
      <c r="E13" s="48" t="s">
        <v>15</v>
      </c>
      <c r="F13" s="3"/>
      <c r="G13" s="3"/>
      <c r="H13" s="4"/>
    </row>
    <row r="14" ht="15.75" customHeight="1">
      <c r="E14" s="49">
        <v>1.0</v>
      </c>
      <c r="F14" s="50">
        <v>60.0</v>
      </c>
      <c r="G14" s="50">
        <v>48.0</v>
      </c>
      <c r="H14" s="51">
        <f t="shared" ref="H14:H18" si="1">F14/G14</f>
        <v>1.25</v>
      </c>
    </row>
    <row r="15" ht="15.75" customHeight="1">
      <c r="E15" s="49">
        <v>2.0</v>
      </c>
      <c r="F15" s="50">
        <v>45.0</v>
      </c>
      <c r="G15" s="50">
        <v>30.0</v>
      </c>
      <c r="H15" s="51">
        <f t="shared" si="1"/>
        <v>1.5</v>
      </c>
    </row>
    <row r="16" ht="15.75" customHeight="1">
      <c r="E16" s="49">
        <v>3.0</v>
      </c>
      <c r="F16" s="50">
        <v>2.0</v>
      </c>
      <c r="G16" s="50">
        <v>3.0</v>
      </c>
      <c r="H16" s="51">
        <f t="shared" si="1"/>
        <v>0.6666666667</v>
      </c>
    </row>
    <row r="17" ht="15.75" customHeight="1">
      <c r="E17" s="49">
        <v>4.0</v>
      </c>
      <c r="F17" s="50">
        <v>35.0</v>
      </c>
      <c r="G17" s="50">
        <v>25.0</v>
      </c>
      <c r="H17" s="51">
        <f t="shared" si="1"/>
        <v>1.4</v>
      </c>
    </row>
    <row r="18" ht="15.75" customHeight="1">
      <c r="E18" s="49">
        <v>5.0</v>
      </c>
      <c r="F18" s="50">
        <v>5.0</v>
      </c>
      <c r="G18" s="50">
        <v>9.0</v>
      </c>
      <c r="H18" s="51">
        <f t="shared" si="1"/>
        <v>0.5555555556</v>
      </c>
    </row>
    <row r="19" ht="15.75" customHeight="1">
      <c r="E19" s="52" t="s">
        <v>31</v>
      </c>
      <c r="F19" s="52">
        <f t="shared" ref="F19:H19" si="2">SUM(F14:F18)</f>
        <v>147</v>
      </c>
      <c r="G19" s="52">
        <f t="shared" si="2"/>
        <v>115</v>
      </c>
      <c r="H19" s="53">
        <f t="shared" si="2"/>
        <v>5.372222222</v>
      </c>
    </row>
    <row r="20" ht="15.75" customHeight="1">
      <c r="E20" s="54" t="s">
        <v>16</v>
      </c>
      <c r="F20" s="3"/>
      <c r="G20" s="3"/>
      <c r="H20" s="4"/>
    </row>
    <row r="21" ht="15.75" customHeight="1">
      <c r="E21" s="55">
        <v>6.0</v>
      </c>
      <c r="F21" s="56">
        <v>15.0</v>
      </c>
      <c r="G21" s="56">
        <v>7.0</v>
      </c>
      <c r="H21" s="57">
        <f t="shared" ref="H21:H29" si="3">F21/G21</f>
        <v>2.142857143</v>
      </c>
    </row>
    <row r="22" ht="15.75" customHeight="1">
      <c r="E22" s="55">
        <v>7.0</v>
      </c>
      <c r="F22" s="58">
        <v>40.0</v>
      </c>
      <c r="G22" s="56">
        <v>81.0</v>
      </c>
      <c r="H22" s="57">
        <f t="shared" si="3"/>
        <v>0.4938271605</v>
      </c>
    </row>
    <row r="23" ht="15.75" customHeight="1">
      <c r="E23" s="55">
        <v>8.0</v>
      </c>
      <c r="F23" s="56">
        <v>25.0</v>
      </c>
      <c r="G23" s="56">
        <v>23.0</v>
      </c>
      <c r="H23" s="57">
        <f t="shared" si="3"/>
        <v>1.086956522</v>
      </c>
    </row>
    <row r="24" ht="15.75" customHeight="1">
      <c r="E24" s="55">
        <v>9.0</v>
      </c>
      <c r="F24" s="56">
        <v>45.0</v>
      </c>
      <c r="G24" s="56">
        <v>39.0</v>
      </c>
      <c r="H24" s="57">
        <f t="shared" si="3"/>
        <v>1.153846154</v>
      </c>
    </row>
    <row r="25" ht="15.75" customHeight="1">
      <c r="E25" s="55">
        <v>10.0</v>
      </c>
      <c r="F25" s="56">
        <v>41.0</v>
      </c>
      <c r="G25" s="56">
        <v>37.0</v>
      </c>
      <c r="H25" s="57">
        <f t="shared" si="3"/>
        <v>1.108108108</v>
      </c>
    </row>
    <row r="26" ht="15.75" customHeight="1">
      <c r="E26" s="55">
        <v>11.0</v>
      </c>
      <c r="F26" s="58">
        <v>15.0</v>
      </c>
      <c r="G26" s="56">
        <v>12.0</v>
      </c>
      <c r="H26" s="57">
        <f t="shared" si="3"/>
        <v>1.25</v>
      </c>
    </row>
    <row r="27" ht="15.75" customHeight="1">
      <c r="E27" s="55">
        <v>12.0</v>
      </c>
      <c r="F27" s="56">
        <v>10.0</v>
      </c>
      <c r="G27" s="56">
        <v>4.0</v>
      </c>
      <c r="H27" s="57">
        <f t="shared" si="3"/>
        <v>2.5</v>
      </c>
    </row>
    <row r="28" ht="15.75" customHeight="1">
      <c r="E28" s="55">
        <v>13.0</v>
      </c>
      <c r="F28" s="56">
        <v>65.0</v>
      </c>
      <c r="G28" s="56">
        <v>69.0</v>
      </c>
      <c r="H28" s="57">
        <f t="shared" si="3"/>
        <v>0.9420289855</v>
      </c>
    </row>
    <row r="29" ht="15.75" customHeight="1">
      <c r="E29" s="55">
        <v>14.0</v>
      </c>
      <c r="F29" s="58">
        <v>15.0</v>
      </c>
      <c r="G29" s="56">
        <v>9.0</v>
      </c>
      <c r="H29" s="57">
        <f t="shared" si="3"/>
        <v>1.666666667</v>
      </c>
    </row>
    <row r="30" ht="15.75" customHeight="1">
      <c r="E30" s="55" t="s">
        <v>31</v>
      </c>
      <c r="F30" s="58">
        <f t="shared" ref="F30:H30" si="4">SUM(F21:F29)</f>
        <v>271</v>
      </c>
      <c r="G30" s="58">
        <f t="shared" si="4"/>
        <v>281</v>
      </c>
      <c r="H30" s="57">
        <f t="shared" si="4"/>
        <v>12.34429074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5">
    <mergeCell ref="I6:I7"/>
    <mergeCell ref="J6:J7"/>
    <mergeCell ref="E7:F7"/>
    <mergeCell ref="E8:F8"/>
    <mergeCell ref="D9:J9"/>
    <mergeCell ref="E10:J10"/>
    <mergeCell ref="E13:H13"/>
    <mergeCell ref="E20:H20"/>
    <mergeCell ref="D3:J3"/>
    <mergeCell ref="D4:J4"/>
    <mergeCell ref="D5:J5"/>
    <mergeCell ref="D6:D8"/>
    <mergeCell ref="E6:F6"/>
    <mergeCell ref="G6:G8"/>
    <mergeCell ref="H6:H8"/>
  </mergeCells>
  <hyperlinks>
    <hyperlink r:id="rId1" ref="E10"/>
  </hyperlinks>
  <printOptions/>
  <pageMargins bottom="1.0" footer="0.0" header="0.0" left="0.75" right="0.75" top="1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0.5"/>
    <col customWidth="1" min="3" max="3" width="16.0"/>
    <col customWidth="1" min="4" max="4" width="12.63"/>
    <col customWidth="1" min="5" max="5" width="20.75"/>
    <col customWidth="1" min="6" max="6" width="12.63"/>
    <col customWidth="1" min="8" max="8" width="85.75"/>
  </cols>
  <sheetData>
    <row r="1" ht="15.75" customHeight="1">
      <c r="H1" s="59"/>
    </row>
    <row r="2" ht="15.75" customHeight="1">
      <c r="H2" s="59"/>
    </row>
    <row r="3" ht="15.75" customHeight="1">
      <c r="C3" s="35" t="s">
        <v>21</v>
      </c>
      <c r="D3" s="3"/>
      <c r="E3" s="3"/>
      <c r="F3" s="3"/>
      <c r="G3" s="3"/>
      <c r="H3" s="3"/>
      <c r="I3" s="4"/>
    </row>
    <row r="4" ht="15.75" customHeight="1">
      <c r="C4" s="60" t="s">
        <v>32</v>
      </c>
      <c r="D4" s="3"/>
      <c r="E4" s="3"/>
      <c r="F4" s="3"/>
      <c r="G4" s="3"/>
      <c r="H4" s="3"/>
      <c r="I4" s="4"/>
    </row>
    <row r="5" ht="15.75" customHeight="1">
      <c r="C5" s="37"/>
    </row>
    <row r="6" ht="15.75" customHeight="1">
      <c r="C6" s="38" t="s">
        <v>1</v>
      </c>
      <c r="D6" s="39" t="s">
        <v>23</v>
      </c>
      <c r="E6" s="4"/>
      <c r="F6" s="38" t="s">
        <v>3</v>
      </c>
      <c r="G6" s="40" t="s">
        <v>4</v>
      </c>
      <c r="H6" s="38" t="s">
        <v>5</v>
      </c>
      <c r="I6" s="41">
        <v>45691.0</v>
      </c>
    </row>
    <row r="7" ht="15.75" customHeight="1">
      <c r="C7" s="13"/>
      <c r="D7" s="39" t="s">
        <v>24</v>
      </c>
      <c r="E7" s="4"/>
      <c r="F7" s="13"/>
      <c r="G7" s="13"/>
      <c r="H7" s="17"/>
      <c r="I7" s="17"/>
    </row>
    <row r="8" ht="15.75" customHeight="1">
      <c r="C8" s="17"/>
      <c r="D8" s="39" t="s">
        <v>25</v>
      </c>
      <c r="E8" s="4"/>
      <c r="F8" s="17"/>
      <c r="G8" s="17"/>
      <c r="H8" s="42" t="s">
        <v>7</v>
      </c>
      <c r="I8" s="43" t="s">
        <v>26</v>
      </c>
    </row>
    <row r="9" ht="15.75" customHeight="1">
      <c r="C9" s="61" t="s">
        <v>27</v>
      </c>
      <c r="D9" s="62" t="s">
        <v>9</v>
      </c>
      <c r="E9" s="3"/>
      <c r="F9" s="3"/>
      <c r="G9" s="3"/>
      <c r="H9" s="3"/>
      <c r="I9" s="4"/>
    </row>
    <row r="10" ht="15.75" customHeight="1">
      <c r="C10" s="44"/>
      <c r="D10" s="44"/>
    </row>
    <row r="11" ht="15.75" customHeight="1">
      <c r="D11" s="63" t="s">
        <v>11</v>
      </c>
      <c r="E11" s="64" t="s">
        <v>33</v>
      </c>
      <c r="F11" s="65" t="s">
        <v>29</v>
      </c>
      <c r="G11" s="65" t="s">
        <v>30</v>
      </c>
      <c r="H11" s="64" t="s">
        <v>34</v>
      </c>
      <c r="I11" s="44"/>
    </row>
    <row r="12" ht="15.75" customHeight="1">
      <c r="D12" s="66" t="s">
        <v>15</v>
      </c>
      <c r="E12" s="3"/>
      <c r="F12" s="3"/>
      <c r="G12" s="3"/>
      <c r="H12" s="4"/>
    </row>
    <row r="13" ht="15.75" customHeight="1">
      <c r="D13" s="67">
        <v>1.0</v>
      </c>
      <c r="E13" s="68">
        <f>'Estimación 6.2'!F14</f>
        <v>60</v>
      </c>
      <c r="F13" s="68">
        <f>'Estimación 6.2'!G14</f>
        <v>48</v>
      </c>
      <c r="G13" s="69">
        <f>'Estimación 6.2'!H14</f>
        <v>1.25</v>
      </c>
      <c r="H13" s="70" t="s">
        <v>35</v>
      </c>
    </row>
    <row r="14" ht="15.75" customHeight="1">
      <c r="D14" s="67">
        <v>2.0</v>
      </c>
      <c r="E14" s="68">
        <f>'Estimación 6.2'!F15</f>
        <v>45</v>
      </c>
      <c r="F14" s="68">
        <f>'Estimación 6.2'!G15</f>
        <v>30</v>
      </c>
      <c r="G14" s="69">
        <f>'Estimación 6.2'!H15</f>
        <v>1.5</v>
      </c>
      <c r="H14" s="70" t="s">
        <v>36</v>
      </c>
    </row>
    <row r="15" ht="15.75" customHeight="1">
      <c r="D15" s="67">
        <v>3.0</v>
      </c>
      <c r="E15" s="68">
        <f>'Estimación 6.2'!F16</f>
        <v>2</v>
      </c>
      <c r="F15" s="68">
        <f>'Estimación 6.2'!G16</f>
        <v>3</v>
      </c>
      <c r="G15" s="69">
        <f>'Estimación 6.2'!H16</f>
        <v>0.6666666667</v>
      </c>
      <c r="H15" s="70" t="s">
        <v>37</v>
      </c>
      <c r="I15" s="21"/>
    </row>
    <row r="16" ht="15.75" customHeight="1">
      <c r="D16" s="67">
        <v>4.0</v>
      </c>
      <c r="E16" s="68">
        <f>'Estimación 6.2'!F17</f>
        <v>35</v>
      </c>
      <c r="F16" s="68">
        <f>'Estimación 6.2'!G17</f>
        <v>25</v>
      </c>
      <c r="G16" s="69">
        <f>'Estimación 6.2'!H17</f>
        <v>1.4</v>
      </c>
      <c r="H16" s="70" t="s">
        <v>38</v>
      </c>
    </row>
    <row r="17" ht="15.75" customHeight="1">
      <c r="D17" s="67">
        <v>5.0</v>
      </c>
      <c r="E17" s="68">
        <f>'Estimación 6.2'!F18</f>
        <v>5</v>
      </c>
      <c r="F17" s="68">
        <f>'Estimación 6.2'!G18</f>
        <v>9</v>
      </c>
      <c r="G17" s="69">
        <f>'Estimación 6.2'!H18</f>
        <v>0.5555555556</v>
      </c>
      <c r="H17" s="70" t="s">
        <v>39</v>
      </c>
    </row>
    <row r="18" ht="15.75" customHeight="1">
      <c r="D18" s="71" t="s">
        <v>31</v>
      </c>
      <c r="E18" s="68">
        <f t="shared" ref="E18:G18" si="1">SUM(E13:E17)</f>
        <v>147</v>
      </c>
      <c r="F18" s="68">
        <f t="shared" si="1"/>
        <v>115</v>
      </c>
      <c r="G18" s="69">
        <f t="shared" si="1"/>
        <v>5.372222222</v>
      </c>
      <c r="H18" s="70"/>
    </row>
    <row r="19" ht="15.75" customHeight="1">
      <c r="D19" s="66" t="s">
        <v>16</v>
      </c>
      <c r="E19" s="3"/>
      <c r="F19" s="3"/>
      <c r="G19" s="3"/>
      <c r="H19" s="4"/>
    </row>
    <row r="20" ht="15.75" customHeight="1">
      <c r="D20" s="71">
        <v>6.0</v>
      </c>
      <c r="E20" s="68">
        <f>'Estimación 6.2'!F21</f>
        <v>15</v>
      </c>
      <c r="F20" s="68">
        <f>'Estimación 6.2'!G21</f>
        <v>7</v>
      </c>
      <c r="G20" s="69">
        <f>'Estimación 6.2'!H21</f>
        <v>2.142857143</v>
      </c>
      <c r="H20" s="70" t="s">
        <v>40</v>
      </c>
    </row>
    <row r="21" ht="15.75" customHeight="1">
      <c r="D21" s="71">
        <v>7.0</v>
      </c>
      <c r="E21" s="68">
        <f>'Estimación 6.2'!F22</f>
        <v>40</v>
      </c>
      <c r="F21" s="68">
        <f>'Estimación 6.2'!G22</f>
        <v>81</v>
      </c>
      <c r="G21" s="69">
        <f>'Estimación 6.2'!H22</f>
        <v>0.4938271605</v>
      </c>
      <c r="H21" s="70" t="s">
        <v>41</v>
      </c>
    </row>
    <row r="22" ht="15.75" customHeight="1">
      <c r="D22" s="71">
        <v>8.0</v>
      </c>
      <c r="E22" s="68">
        <f>'Estimación 6.2'!F23</f>
        <v>25</v>
      </c>
      <c r="F22" s="68">
        <f>'Estimación 6.2'!G23</f>
        <v>23</v>
      </c>
      <c r="G22" s="69">
        <f>'Estimación 6.2'!H23</f>
        <v>1.086956522</v>
      </c>
      <c r="H22" s="70" t="s">
        <v>42</v>
      </c>
    </row>
    <row r="23" ht="15.75" customHeight="1">
      <c r="D23" s="71">
        <v>9.0</v>
      </c>
      <c r="E23" s="68">
        <f>'Estimación 6.2'!F24</f>
        <v>45</v>
      </c>
      <c r="F23" s="68">
        <f>'Estimación 6.2'!G24</f>
        <v>39</v>
      </c>
      <c r="G23" s="69">
        <f>'Estimación 6.2'!H24</f>
        <v>1.153846154</v>
      </c>
      <c r="H23" s="70" t="s">
        <v>43</v>
      </c>
    </row>
    <row r="24" ht="15.75" customHeight="1">
      <c r="D24" s="71">
        <v>10.0</v>
      </c>
      <c r="E24" s="68">
        <f>'Estimación 6.2'!F25</f>
        <v>41</v>
      </c>
      <c r="F24" s="68">
        <f>'Estimación 6.2'!G25</f>
        <v>37</v>
      </c>
      <c r="G24" s="69">
        <f>'Estimación 6.2'!H25</f>
        <v>1.108108108</v>
      </c>
      <c r="H24" s="70" t="s">
        <v>44</v>
      </c>
    </row>
    <row r="25" ht="15.75" customHeight="1">
      <c r="D25" s="71">
        <v>11.0</v>
      </c>
      <c r="E25" s="68">
        <f>'Estimación 6.2'!F26</f>
        <v>15</v>
      </c>
      <c r="F25" s="68">
        <f>'Estimación 6.2'!G26</f>
        <v>12</v>
      </c>
      <c r="G25" s="69">
        <f>'Estimación 6.2'!H26</f>
        <v>1.25</v>
      </c>
      <c r="H25" s="70" t="s">
        <v>45</v>
      </c>
    </row>
    <row r="26" ht="15.75" customHeight="1">
      <c r="D26" s="71">
        <v>12.0</v>
      </c>
      <c r="E26" s="68">
        <f>'Estimación 6.2'!F27</f>
        <v>10</v>
      </c>
      <c r="F26" s="68">
        <f>'Estimación 6.2'!G27</f>
        <v>4</v>
      </c>
      <c r="G26" s="69">
        <f>'Estimación 6.2'!H27</f>
        <v>2.5</v>
      </c>
      <c r="H26" s="70" t="s">
        <v>46</v>
      </c>
    </row>
    <row r="27" ht="15.75" customHeight="1">
      <c r="D27" s="71">
        <v>13.0</v>
      </c>
      <c r="E27" s="68">
        <f>'Estimación 6.2'!F28</f>
        <v>65</v>
      </c>
      <c r="F27" s="68">
        <f>'Estimación 6.2'!G28</f>
        <v>69</v>
      </c>
      <c r="G27" s="69">
        <f>'Estimación 6.2'!H28</f>
        <v>0.9420289855</v>
      </c>
      <c r="H27" s="72" t="s">
        <v>47</v>
      </c>
    </row>
    <row r="28" ht="15.75" customHeight="1">
      <c r="D28" s="71">
        <v>14.0</v>
      </c>
      <c r="E28" s="68">
        <f>'Estimación 6.2'!F29</f>
        <v>15</v>
      </c>
      <c r="F28" s="68">
        <f>'Estimación 6.2'!G29</f>
        <v>9</v>
      </c>
      <c r="G28" s="69">
        <f>'Estimación 6.2'!H29</f>
        <v>1.666666667</v>
      </c>
      <c r="H28" s="70" t="s">
        <v>48</v>
      </c>
    </row>
    <row r="29" ht="15.75" customHeight="1">
      <c r="D29" s="71" t="s">
        <v>31</v>
      </c>
      <c r="E29" s="68">
        <f t="shared" ref="E29:G29" si="2">SUM(E20:E28)</f>
        <v>271</v>
      </c>
      <c r="F29" s="68">
        <f t="shared" si="2"/>
        <v>281</v>
      </c>
      <c r="G29" s="69">
        <f t="shared" si="2"/>
        <v>12.34429074</v>
      </c>
      <c r="H29" s="70"/>
    </row>
    <row r="30" ht="15.75" customHeight="1">
      <c r="H30" s="59"/>
    </row>
    <row r="31" ht="15.75" customHeight="1">
      <c r="H31" s="59"/>
    </row>
    <row r="32" ht="15.75" customHeight="1">
      <c r="H32" s="59"/>
    </row>
    <row r="33" ht="15.75" customHeight="1">
      <c r="H33" s="59"/>
    </row>
    <row r="34" ht="15.75" customHeight="1">
      <c r="H34" s="59"/>
    </row>
    <row r="35" ht="15.75" customHeight="1">
      <c r="H35" s="59"/>
    </row>
    <row r="36" ht="15.75" customHeight="1">
      <c r="H36" s="59"/>
    </row>
    <row r="37" ht="15.75" customHeight="1">
      <c r="H37" s="59"/>
    </row>
    <row r="38" ht="15.75" customHeight="1">
      <c r="H38" s="59"/>
    </row>
    <row r="39" ht="15.75" customHeight="1">
      <c r="H39" s="59"/>
    </row>
    <row r="40" ht="15.75" customHeight="1">
      <c r="H40" s="59"/>
    </row>
    <row r="41" ht="15.75" customHeight="1">
      <c r="H41" s="59"/>
    </row>
    <row r="42" ht="15.75" customHeight="1">
      <c r="H42" s="59"/>
    </row>
    <row r="43" ht="15.75" customHeight="1">
      <c r="H43" s="59"/>
    </row>
    <row r="44" ht="15.75" customHeight="1">
      <c r="H44" s="59"/>
    </row>
    <row r="45" ht="15.75" customHeight="1">
      <c r="H45" s="59"/>
    </row>
    <row r="46" ht="15.75" customHeight="1">
      <c r="H46" s="59"/>
    </row>
    <row r="47" ht="15.75" customHeight="1">
      <c r="H47" s="59"/>
    </row>
    <row r="48" ht="15.75" customHeight="1">
      <c r="H48" s="59"/>
    </row>
    <row r="49" ht="15.75" customHeight="1">
      <c r="H49" s="59"/>
    </row>
    <row r="50" ht="15.75" customHeight="1">
      <c r="H50" s="59"/>
    </row>
    <row r="51" ht="15.75" customHeight="1">
      <c r="H51" s="59"/>
    </row>
    <row r="52" ht="15.75" customHeight="1">
      <c r="H52" s="59"/>
    </row>
    <row r="53" ht="15.75" customHeight="1">
      <c r="H53" s="59"/>
    </row>
    <row r="54" ht="15.75" customHeight="1">
      <c r="H54" s="59"/>
    </row>
    <row r="55" ht="15.75" customHeight="1">
      <c r="H55" s="59"/>
    </row>
    <row r="56" ht="15.75" customHeight="1">
      <c r="H56" s="59"/>
    </row>
    <row r="57" ht="15.75" customHeight="1">
      <c r="H57" s="59"/>
    </row>
    <row r="58" ht="15.75" customHeight="1">
      <c r="H58" s="59"/>
    </row>
    <row r="59" ht="15.75" customHeight="1">
      <c r="H59" s="59"/>
    </row>
    <row r="60" ht="15.75" customHeight="1">
      <c r="H60" s="59"/>
    </row>
    <row r="61" ht="15.75" customHeight="1">
      <c r="H61" s="59"/>
    </row>
    <row r="62" ht="15.75" customHeight="1">
      <c r="H62" s="59"/>
    </row>
    <row r="63" ht="15.75" customHeight="1">
      <c r="H63" s="59"/>
    </row>
    <row r="64" ht="15.75" customHeight="1">
      <c r="H64" s="59"/>
    </row>
    <row r="65" ht="15.75" customHeight="1">
      <c r="H65" s="59"/>
    </row>
    <row r="66" ht="15.75" customHeight="1">
      <c r="H66" s="59"/>
    </row>
    <row r="67" ht="15.75" customHeight="1">
      <c r="H67" s="59"/>
    </row>
    <row r="68" ht="15.75" customHeight="1">
      <c r="H68" s="59"/>
    </row>
    <row r="69" ht="15.75" customHeight="1">
      <c r="H69" s="59"/>
    </row>
    <row r="70" ht="15.75" customHeight="1">
      <c r="H70" s="59"/>
    </row>
    <row r="71" ht="15.75" customHeight="1">
      <c r="H71" s="59"/>
    </row>
    <row r="72" ht="15.75" customHeight="1">
      <c r="H72" s="59"/>
    </row>
    <row r="73" ht="15.75" customHeight="1">
      <c r="H73" s="59"/>
    </row>
    <row r="74" ht="15.75" customHeight="1">
      <c r="H74" s="59"/>
    </row>
    <row r="75" ht="15.75" customHeight="1">
      <c r="H75" s="59"/>
    </row>
    <row r="76" ht="15.75" customHeight="1">
      <c r="H76" s="59"/>
    </row>
    <row r="77" ht="15.75" customHeight="1">
      <c r="H77" s="59"/>
    </row>
    <row r="78" ht="15.75" customHeight="1">
      <c r="H78" s="59"/>
    </row>
    <row r="79" ht="15.75" customHeight="1">
      <c r="H79" s="59"/>
    </row>
    <row r="80" ht="15.75" customHeight="1">
      <c r="H80" s="59"/>
    </row>
    <row r="81" ht="15.75" customHeight="1">
      <c r="H81" s="59"/>
    </row>
    <row r="82" ht="15.75" customHeight="1">
      <c r="H82" s="59"/>
    </row>
    <row r="83" ht="15.75" customHeight="1">
      <c r="H83" s="59"/>
    </row>
    <row r="84" ht="15.75" customHeight="1">
      <c r="H84" s="59"/>
    </row>
    <row r="85" ht="15.75" customHeight="1">
      <c r="H85" s="59"/>
    </row>
    <row r="86" ht="15.75" customHeight="1">
      <c r="H86" s="59"/>
    </row>
    <row r="87" ht="15.75" customHeight="1">
      <c r="H87" s="59"/>
    </row>
    <row r="88" ht="15.75" customHeight="1">
      <c r="H88" s="59"/>
    </row>
    <row r="89" ht="15.75" customHeight="1">
      <c r="H89" s="59"/>
    </row>
    <row r="90" ht="15.75" customHeight="1">
      <c r="H90" s="59"/>
    </row>
    <row r="91" ht="15.75" customHeight="1">
      <c r="H91" s="59"/>
    </row>
    <row r="92" ht="15.75" customHeight="1">
      <c r="H92" s="59"/>
    </row>
    <row r="93" ht="15.75" customHeight="1">
      <c r="H93" s="59"/>
    </row>
    <row r="94" ht="15.75" customHeight="1">
      <c r="H94" s="59"/>
    </row>
    <row r="95" ht="15.75" customHeight="1">
      <c r="H95" s="59"/>
    </row>
    <row r="96" ht="15.75" customHeight="1">
      <c r="H96" s="59"/>
    </row>
    <row r="97" ht="15.75" customHeight="1">
      <c r="H97" s="59"/>
    </row>
    <row r="98" ht="15.75" customHeight="1">
      <c r="H98" s="59"/>
    </row>
    <row r="99" ht="15.75" customHeight="1">
      <c r="H99" s="59"/>
    </row>
    <row r="100" ht="15.75" customHeight="1">
      <c r="H100" s="59"/>
    </row>
    <row r="101" ht="15.75" customHeight="1">
      <c r="H101" s="59"/>
    </row>
    <row r="102" ht="15.75" customHeight="1">
      <c r="H102" s="59"/>
    </row>
    <row r="103" ht="15.75" customHeight="1">
      <c r="H103" s="59"/>
    </row>
    <row r="104" ht="15.75" customHeight="1">
      <c r="H104" s="59"/>
    </row>
    <row r="105" ht="15.75" customHeight="1">
      <c r="H105" s="59"/>
    </row>
    <row r="106" ht="15.75" customHeight="1">
      <c r="H106" s="59"/>
    </row>
    <row r="107" ht="15.75" customHeight="1">
      <c r="H107" s="59"/>
    </row>
    <row r="108" ht="15.75" customHeight="1">
      <c r="H108" s="59"/>
    </row>
    <row r="109" ht="15.75" customHeight="1">
      <c r="H109" s="59"/>
    </row>
    <row r="110" ht="15.75" customHeight="1">
      <c r="H110" s="59"/>
    </row>
    <row r="111" ht="15.75" customHeight="1">
      <c r="H111" s="59"/>
    </row>
    <row r="112" ht="15.75" customHeight="1">
      <c r="H112" s="59"/>
    </row>
    <row r="113" ht="15.75" customHeight="1">
      <c r="H113" s="59"/>
    </row>
    <row r="114" ht="15.75" customHeight="1">
      <c r="H114" s="59"/>
    </row>
    <row r="115" ht="15.75" customHeight="1">
      <c r="H115" s="59"/>
    </row>
    <row r="116" ht="15.75" customHeight="1">
      <c r="H116" s="59"/>
    </row>
    <row r="117" ht="15.75" customHeight="1">
      <c r="H117" s="59"/>
    </row>
    <row r="118" ht="15.75" customHeight="1">
      <c r="H118" s="59"/>
    </row>
    <row r="119" ht="15.75" customHeight="1">
      <c r="H119" s="59"/>
    </row>
    <row r="120" ht="15.75" customHeight="1">
      <c r="H120" s="59"/>
    </row>
    <row r="121" ht="15.75" customHeight="1">
      <c r="H121" s="59"/>
    </row>
    <row r="122" ht="15.75" customHeight="1">
      <c r="H122" s="59"/>
    </row>
    <row r="123" ht="15.75" customHeight="1">
      <c r="H123" s="59"/>
    </row>
    <row r="124" ht="15.75" customHeight="1">
      <c r="H124" s="59"/>
    </row>
    <row r="125" ht="15.75" customHeight="1">
      <c r="H125" s="59"/>
    </row>
    <row r="126" ht="15.75" customHeight="1">
      <c r="H126" s="59"/>
    </row>
    <row r="127" ht="15.75" customHeight="1">
      <c r="H127" s="59"/>
    </row>
    <row r="128" ht="15.75" customHeight="1">
      <c r="H128" s="59"/>
    </row>
    <row r="129" ht="15.75" customHeight="1">
      <c r="H129" s="59"/>
    </row>
    <row r="130" ht="15.75" customHeight="1">
      <c r="H130" s="59"/>
    </row>
    <row r="131" ht="15.75" customHeight="1">
      <c r="H131" s="59"/>
    </row>
    <row r="132" ht="15.75" customHeight="1">
      <c r="H132" s="59"/>
    </row>
    <row r="133" ht="15.75" customHeight="1">
      <c r="H133" s="59"/>
    </row>
    <row r="134" ht="15.75" customHeight="1">
      <c r="H134" s="59"/>
    </row>
    <row r="135" ht="15.75" customHeight="1">
      <c r="H135" s="59"/>
    </row>
    <row r="136" ht="15.75" customHeight="1">
      <c r="H136" s="59"/>
    </row>
    <row r="137" ht="15.75" customHeight="1">
      <c r="H137" s="59"/>
    </row>
    <row r="138" ht="15.75" customHeight="1">
      <c r="H138" s="59"/>
    </row>
    <row r="139" ht="15.75" customHeight="1">
      <c r="H139" s="59"/>
    </row>
    <row r="140" ht="15.75" customHeight="1">
      <c r="H140" s="59"/>
    </row>
    <row r="141" ht="15.75" customHeight="1">
      <c r="H141" s="59"/>
    </row>
    <row r="142" ht="15.75" customHeight="1">
      <c r="H142" s="59"/>
    </row>
    <row r="143" ht="15.75" customHeight="1">
      <c r="H143" s="59"/>
    </row>
    <row r="144" ht="15.75" customHeight="1">
      <c r="H144" s="59"/>
    </row>
    <row r="145" ht="15.75" customHeight="1">
      <c r="H145" s="59"/>
    </row>
    <row r="146" ht="15.75" customHeight="1">
      <c r="H146" s="59"/>
    </row>
    <row r="147" ht="15.75" customHeight="1">
      <c r="H147" s="59"/>
    </row>
    <row r="148" ht="15.75" customHeight="1">
      <c r="H148" s="59"/>
    </row>
    <row r="149" ht="15.75" customHeight="1">
      <c r="H149" s="59"/>
    </row>
    <row r="150" ht="15.75" customHeight="1">
      <c r="H150" s="59"/>
    </row>
    <row r="151" ht="15.75" customHeight="1">
      <c r="H151" s="59"/>
    </row>
    <row r="152" ht="15.75" customHeight="1">
      <c r="H152" s="59"/>
    </row>
    <row r="153" ht="15.75" customHeight="1">
      <c r="H153" s="59"/>
    </row>
    <row r="154" ht="15.75" customHeight="1">
      <c r="H154" s="59"/>
    </row>
    <row r="155" ht="15.75" customHeight="1">
      <c r="H155" s="59"/>
    </row>
    <row r="156" ht="15.75" customHeight="1">
      <c r="H156" s="59"/>
    </row>
    <row r="157" ht="15.75" customHeight="1">
      <c r="H157" s="59"/>
    </row>
    <row r="158" ht="15.75" customHeight="1">
      <c r="H158" s="59"/>
    </row>
    <row r="159" ht="15.75" customHeight="1">
      <c r="H159" s="59"/>
    </row>
    <row r="160" ht="15.75" customHeight="1">
      <c r="H160" s="59"/>
    </row>
    <row r="161" ht="15.75" customHeight="1">
      <c r="H161" s="59"/>
    </row>
    <row r="162" ht="15.75" customHeight="1">
      <c r="H162" s="59"/>
    </row>
    <row r="163" ht="15.75" customHeight="1">
      <c r="H163" s="59"/>
    </row>
    <row r="164" ht="15.75" customHeight="1">
      <c r="H164" s="59"/>
    </row>
    <row r="165" ht="15.75" customHeight="1">
      <c r="H165" s="59"/>
    </row>
    <row r="166" ht="15.75" customHeight="1">
      <c r="H166" s="59"/>
    </row>
    <row r="167" ht="15.75" customHeight="1">
      <c r="H167" s="59"/>
    </row>
    <row r="168" ht="15.75" customHeight="1">
      <c r="H168" s="59"/>
    </row>
    <row r="169" ht="15.75" customHeight="1">
      <c r="H169" s="59"/>
    </row>
    <row r="170" ht="15.75" customHeight="1">
      <c r="H170" s="59"/>
    </row>
    <row r="171" ht="15.75" customHeight="1">
      <c r="H171" s="59"/>
    </row>
    <row r="172" ht="15.75" customHeight="1">
      <c r="H172" s="59"/>
    </row>
    <row r="173" ht="15.75" customHeight="1">
      <c r="H173" s="59"/>
    </row>
    <row r="174" ht="15.75" customHeight="1">
      <c r="H174" s="59"/>
    </row>
    <row r="175" ht="15.75" customHeight="1">
      <c r="H175" s="59"/>
    </row>
    <row r="176" ht="15.75" customHeight="1">
      <c r="H176" s="59"/>
    </row>
    <row r="177" ht="15.75" customHeight="1">
      <c r="H177" s="59"/>
    </row>
    <row r="178" ht="15.75" customHeight="1">
      <c r="H178" s="59"/>
    </row>
    <row r="179" ht="15.75" customHeight="1">
      <c r="H179" s="59"/>
    </row>
    <row r="180" ht="15.75" customHeight="1">
      <c r="H180" s="59"/>
    </row>
    <row r="181" ht="15.75" customHeight="1">
      <c r="H181" s="59"/>
    </row>
    <row r="182" ht="15.75" customHeight="1">
      <c r="H182" s="59"/>
    </row>
    <row r="183" ht="15.75" customHeight="1">
      <c r="H183" s="59"/>
    </row>
    <row r="184" ht="15.75" customHeight="1">
      <c r="H184" s="59"/>
    </row>
    <row r="185" ht="15.75" customHeight="1">
      <c r="H185" s="59"/>
    </row>
    <row r="186" ht="15.75" customHeight="1">
      <c r="H186" s="59"/>
    </row>
    <row r="187" ht="15.75" customHeight="1">
      <c r="H187" s="59"/>
    </row>
    <row r="188" ht="15.75" customHeight="1">
      <c r="H188" s="59"/>
    </row>
    <row r="189" ht="15.75" customHeight="1">
      <c r="H189" s="59"/>
    </row>
    <row r="190" ht="15.75" customHeight="1">
      <c r="H190" s="59"/>
    </row>
    <row r="191" ht="15.75" customHeight="1">
      <c r="H191" s="59"/>
    </row>
    <row r="192" ht="15.75" customHeight="1">
      <c r="H192" s="59"/>
    </row>
    <row r="193" ht="15.75" customHeight="1">
      <c r="H193" s="59"/>
    </row>
    <row r="194" ht="15.75" customHeight="1">
      <c r="H194" s="59"/>
    </row>
    <row r="195" ht="15.75" customHeight="1">
      <c r="H195" s="59"/>
    </row>
    <row r="196" ht="15.75" customHeight="1">
      <c r="H196" s="59"/>
    </row>
    <row r="197" ht="15.75" customHeight="1">
      <c r="H197" s="59"/>
    </row>
    <row r="198" ht="15.75" customHeight="1">
      <c r="H198" s="59"/>
    </row>
    <row r="199" ht="15.75" customHeight="1">
      <c r="H199" s="59"/>
    </row>
    <row r="200" ht="15.75" customHeight="1">
      <c r="H200" s="59"/>
    </row>
    <row r="201" ht="15.75" customHeight="1">
      <c r="H201" s="59"/>
    </row>
    <row r="202" ht="15.75" customHeight="1">
      <c r="H202" s="59"/>
    </row>
    <row r="203" ht="15.75" customHeight="1">
      <c r="H203" s="59"/>
    </row>
    <row r="204" ht="15.75" customHeight="1">
      <c r="H204" s="59"/>
    </row>
    <row r="205" ht="15.75" customHeight="1">
      <c r="H205" s="59"/>
    </row>
    <row r="206" ht="15.75" customHeight="1">
      <c r="H206" s="59"/>
    </row>
    <row r="207" ht="15.75" customHeight="1">
      <c r="H207" s="59"/>
    </row>
    <row r="208" ht="15.75" customHeight="1">
      <c r="H208" s="59"/>
    </row>
    <row r="209" ht="15.75" customHeight="1">
      <c r="H209" s="59"/>
    </row>
    <row r="210" ht="15.75" customHeight="1">
      <c r="H210" s="59"/>
    </row>
    <row r="211" ht="15.75" customHeight="1">
      <c r="H211" s="59"/>
    </row>
    <row r="212" ht="15.75" customHeight="1">
      <c r="H212" s="59"/>
    </row>
    <row r="213" ht="15.75" customHeight="1">
      <c r="H213" s="59"/>
    </row>
    <row r="214" ht="15.75" customHeight="1">
      <c r="H214" s="59"/>
    </row>
    <row r="215" ht="15.75" customHeight="1">
      <c r="H215" s="59"/>
    </row>
    <row r="216" ht="15.75" customHeight="1">
      <c r="H216" s="59"/>
    </row>
    <row r="217" ht="15.75" customHeight="1">
      <c r="H217" s="59"/>
    </row>
    <row r="218" ht="15.75" customHeight="1">
      <c r="H218" s="59"/>
    </row>
    <row r="219" ht="15.75" customHeight="1">
      <c r="H219" s="59"/>
    </row>
    <row r="220" ht="15.75" customHeight="1">
      <c r="H220" s="59"/>
    </row>
    <row r="221" ht="15.75" customHeight="1">
      <c r="H221" s="59"/>
    </row>
    <row r="222" ht="15.75" customHeight="1">
      <c r="H222" s="59"/>
    </row>
    <row r="223" ht="15.75" customHeight="1">
      <c r="H223" s="59"/>
    </row>
    <row r="224" ht="15.75" customHeight="1">
      <c r="H224" s="59"/>
    </row>
    <row r="225" ht="15.75" customHeight="1">
      <c r="H225" s="59"/>
    </row>
    <row r="226" ht="15.75" customHeight="1">
      <c r="H226" s="59"/>
    </row>
    <row r="227" ht="15.75" customHeight="1">
      <c r="H227" s="59"/>
    </row>
    <row r="228" ht="15.75" customHeight="1">
      <c r="H228" s="59"/>
    </row>
    <row r="229" ht="15.75" customHeight="1">
      <c r="H229" s="5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6:H7"/>
    <mergeCell ref="I6:I7"/>
    <mergeCell ref="D7:E7"/>
    <mergeCell ref="D8:E8"/>
    <mergeCell ref="D9:I9"/>
    <mergeCell ref="D10:I10"/>
    <mergeCell ref="D12:H12"/>
    <mergeCell ref="D19:H19"/>
    <mergeCell ref="C3:I3"/>
    <mergeCell ref="C4:I4"/>
    <mergeCell ref="C5:I5"/>
    <mergeCell ref="C6:C8"/>
    <mergeCell ref="D6:E6"/>
    <mergeCell ref="F6:F8"/>
    <mergeCell ref="G6:G8"/>
  </mergeCells>
  <hyperlinks>
    <hyperlink r:id="rId1" ref="D9"/>
  </hyperlinks>
  <printOptions/>
  <pageMargins bottom="1.0" footer="0.0" header="0.0" left="0.75" right="0.75" top="1.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6.13"/>
    <col customWidth="1" min="4" max="4" width="7.38"/>
    <col customWidth="1" min="5" max="5" width="18.63"/>
    <col customWidth="1" min="6" max="6" width="18.0"/>
  </cols>
  <sheetData>
    <row r="1" ht="15.75" customHeight="1"/>
    <row r="2" ht="15.75" customHeight="1"/>
    <row r="3" ht="15.75" customHeight="1">
      <c r="C3" s="35" t="s">
        <v>21</v>
      </c>
      <c r="D3" s="3"/>
      <c r="E3" s="3"/>
      <c r="F3" s="3"/>
      <c r="G3" s="3"/>
      <c r="H3" s="3"/>
      <c r="I3" s="4"/>
    </row>
    <row r="4" ht="15.75" customHeight="1">
      <c r="C4" s="60" t="s">
        <v>49</v>
      </c>
      <c r="D4" s="3"/>
      <c r="E4" s="3"/>
      <c r="F4" s="3"/>
      <c r="G4" s="3"/>
      <c r="H4" s="3"/>
      <c r="I4" s="4"/>
    </row>
    <row r="5" ht="15.75" customHeight="1">
      <c r="C5" s="37"/>
    </row>
    <row r="6" ht="15.75" customHeight="1">
      <c r="C6" s="38" t="s">
        <v>1</v>
      </c>
      <c r="D6" s="39" t="s">
        <v>23</v>
      </c>
      <c r="E6" s="4"/>
      <c r="F6" s="38" t="s">
        <v>3</v>
      </c>
      <c r="G6" s="40" t="s">
        <v>4</v>
      </c>
      <c r="H6" s="38" t="s">
        <v>5</v>
      </c>
      <c r="I6" s="41">
        <v>45691.0</v>
      </c>
    </row>
    <row r="7" ht="15.75" customHeight="1">
      <c r="C7" s="13"/>
      <c r="D7" s="39" t="s">
        <v>24</v>
      </c>
      <c r="E7" s="4"/>
      <c r="F7" s="13"/>
      <c r="G7" s="13"/>
      <c r="H7" s="17"/>
      <c r="I7" s="17"/>
    </row>
    <row r="8" ht="15.75" customHeight="1">
      <c r="C8" s="17"/>
      <c r="D8" s="39" t="s">
        <v>25</v>
      </c>
      <c r="E8" s="4"/>
      <c r="F8" s="17"/>
      <c r="G8" s="17"/>
      <c r="H8" s="42" t="s">
        <v>7</v>
      </c>
      <c r="I8" s="43" t="s">
        <v>26</v>
      </c>
    </row>
    <row r="9" ht="15.75" customHeight="1">
      <c r="C9" s="73" t="s">
        <v>27</v>
      </c>
      <c r="D9" s="74" t="s">
        <v>9</v>
      </c>
      <c r="E9" s="3"/>
      <c r="F9" s="3"/>
      <c r="G9" s="3"/>
      <c r="H9" s="3"/>
      <c r="I9" s="4"/>
    </row>
    <row r="10" ht="15.75" customHeight="1"/>
    <row r="11" ht="15.75" customHeight="1">
      <c r="C11" s="75" t="s">
        <v>11</v>
      </c>
      <c r="D11" s="76" t="s">
        <v>29</v>
      </c>
      <c r="E11" s="76" t="s">
        <v>50</v>
      </c>
      <c r="F11" s="76" t="s">
        <v>51</v>
      </c>
      <c r="G11" s="76" t="s">
        <v>52</v>
      </c>
      <c r="H11" s="76" t="s">
        <v>53</v>
      </c>
      <c r="I11" s="76" t="s">
        <v>54</v>
      </c>
    </row>
    <row r="12" ht="15.75" customHeight="1">
      <c r="C12" s="77" t="s">
        <v>55</v>
      </c>
      <c r="D12" s="3"/>
      <c r="E12" s="3"/>
      <c r="F12" s="3"/>
      <c r="G12" s="3"/>
      <c r="H12" s="3"/>
      <c r="I12" s="4"/>
    </row>
    <row r="13" ht="15.75" customHeight="1">
      <c r="C13" s="78">
        <v>1.0</v>
      </c>
      <c r="D13" s="79">
        <f>'Estimación 6.3'!F13</f>
        <v>48</v>
      </c>
      <c r="E13" s="79" t="str">
        <f>'Estimación 6.3'!H13</f>
        <v>Controlador REST para gestionar cursos (CRUD y gestión de estudiantes en asistentes).</v>
      </c>
      <c r="F13" s="80" t="s">
        <v>56</v>
      </c>
      <c r="G13" s="79">
        <f t="shared" ref="G13:G17" si="1">H13-(H13*0.2)</f>
        <v>48</v>
      </c>
      <c r="H13" s="79">
        <f>'Estimación 6.3'!E13</f>
        <v>60</v>
      </c>
      <c r="I13" s="79">
        <f t="shared" ref="I13:I17" si="2">H13+(H13*0.2)</f>
        <v>72</v>
      </c>
      <c r="L13" s="21"/>
    </row>
    <row r="14" ht="15.75" customHeight="1">
      <c r="C14" s="78">
        <v>2.0</v>
      </c>
      <c r="D14" s="79">
        <f>'Estimación 6.3'!F14</f>
        <v>30</v>
      </c>
      <c r="E14" s="79" t="str">
        <f>'Estimación 6.3'!H14</f>
        <v>Entidad JPA que representa Asistentes.</v>
      </c>
      <c r="F14" s="80" t="s">
        <v>57</v>
      </c>
      <c r="G14" s="79">
        <f t="shared" si="1"/>
        <v>36</v>
      </c>
      <c r="H14" s="79">
        <f>'Estimación 6.3'!E14</f>
        <v>45</v>
      </c>
      <c r="I14" s="79">
        <f t="shared" si="2"/>
        <v>54</v>
      </c>
    </row>
    <row r="15" ht="15.75" customHeight="1">
      <c r="C15" s="78">
        <v>3.0</v>
      </c>
      <c r="D15" s="79">
        <f>'Estimación 6.3'!F15</f>
        <v>3</v>
      </c>
      <c r="E15" s="79" t="str">
        <f>'Estimación 6.3'!H15</f>
        <v>Repositorio de Asistente para la comunciacion de la base de datos</v>
      </c>
      <c r="F15" s="80" t="s">
        <v>58</v>
      </c>
      <c r="G15" s="79">
        <f t="shared" si="1"/>
        <v>1.6</v>
      </c>
      <c r="H15" s="79">
        <f>'Estimación 6.3'!E15</f>
        <v>2</v>
      </c>
      <c r="I15" s="79">
        <f t="shared" si="2"/>
        <v>2.4</v>
      </c>
    </row>
    <row r="16" ht="15.75" customHeight="1">
      <c r="C16" s="78">
        <v>4.0</v>
      </c>
      <c r="D16" s="79">
        <f>'Estimación 6.3'!F16</f>
        <v>25</v>
      </c>
      <c r="E16" s="79" t="str">
        <f>'Estimación 6.3'!H16</f>
        <v>Funcion de Servicios de Asisentes.</v>
      </c>
      <c r="F16" s="80" t="s">
        <v>59</v>
      </c>
      <c r="G16" s="79">
        <f t="shared" si="1"/>
        <v>28</v>
      </c>
      <c r="H16" s="79">
        <f>'Estimación 6.3'!E16</f>
        <v>35</v>
      </c>
      <c r="I16" s="79">
        <f t="shared" si="2"/>
        <v>42</v>
      </c>
    </row>
    <row r="17" ht="15.75" customHeight="1">
      <c r="C17" s="78">
        <v>5.0</v>
      </c>
      <c r="D17" s="79">
        <f>'Estimación 6.3'!F17</f>
        <v>9</v>
      </c>
      <c r="E17" s="79" t="str">
        <f>'Estimación 6.3'!H17</f>
        <v>Validaciones de las entradas de datos de Asistentes.</v>
      </c>
      <c r="F17" s="80" t="s">
        <v>60</v>
      </c>
      <c r="G17" s="79">
        <f t="shared" si="1"/>
        <v>4</v>
      </c>
      <c r="H17" s="79">
        <f>'Estimación 6.3'!E17</f>
        <v>5</v>
      </c>
      <c r="I17" s="79">
        <f t="shared" si="2"/>
        <v>6</v>
      </c>
    </row>
    <row r="18" ht="15.75" customHeight="1">
      <c r="C18" s="81" t="s">
        <v>16</v>
      </c>
      <c r="D18" s="3"/>
      <c r="E18" s="3"/>
      <c r="F18" s="3"/>
      <c r="G18" s="3"/>
      <c r="H18" s="3"/>
      <c r="I18" s="4"/>
    </row>
    <row r="19" ht="15.75" customHeight="1">
      <c r="C19" s="82">
        <v>6.0</v>
      </c>
      <c r="D19" s="79">
        <f>'Estimación 6.3'!F20</f>
        <v>7</v>
      </c>
      <c r="E19" s="79" t="str">
        <f>'Estimación 6.3'!H20</f>
        <v> Conexión con el microservicio de la gestion de asistente</v>
      </c>
      <c r="F19" s="79" t="s">
        <v>61</v>
      </c>
      <c r="G19" s="79">
        <f t="shared" ref="G19:G27" si="3">H19-(H19*0.2)</f>
        <v>12</v>
      </c>
      <c r="H19" s="79">
        <f>'Estimación 6.3'!E20</f>
        <v>15</v>
      </c>
      <c r="I19" s="79">
        <f t="shared" ref="I19:I27" si="4">H19+(H19*0.2)</f>
        <v>18</v>
      </c>
    </row>
    <row r="20" ht="15.75" customHeight="1">
      <c r="C20" s="82">
        <v>7.0</v>
      </c>
      <c r="D20" s="79">
        <f>'Estimación 6.3'!F21</f>
        <v>81</v>
      </c>
      <c r="E20" s="79" t="str">
        <f>'Estimación 6.3'!H21</f>
        <v>Controlador REST del backend de la parte de Evento (Crud y gestion de Evento)</v>
      </c>
      <c r="F20" s="80" t="s">
        <v>62</v>
      </c>
      <c r="G20" s="79">
        <f t="shared" si="3"/>
        <v>32</v>
      </c>
      <c r="H20" s="79">
        <f>'Estimación 6.3'!E21</f>
        <v>40</v>
      </c>
      <c r="I20" s="79">
        <f t="shared" si="4"/>
        <v>48</v>
      </c>
    </row>
    <row r="21" ht="15.75" customHeight="1">
      <c r="C21" s="82">
        <v>8.0</v>
      </c>
      <c r="D21" s="79">
        <f>'Estimación 6.3'!F22</f>
        <v>23</v>
      </c>
      <c r="E21" s="79" t="str">
        <f>'Estimación 6.3'!H22</f>
        <v>Entidad JPA que representa Asistente.</v>
      </c>
      <c r="F21" s="80" t="s">
        <v>63</v>
      </c>
      <c r="G21" s="79">
        <f t="shared" si="3"/>
        <v>20</v>
      </c>
      <c r="H21" s="79">
        <f>'Estimación 6.3'!E22</f>
        <v>25</v>
      </c>
      <c r="I21" s="79">
        <f t="shared" si="4"/>
        <v>30</v>
      </c>
    </row>
    <row r="22" ht="15.75" customHeight="1">
      <c r="C22" s="82">
        <v>9.0</v>
      </c>
      <c r="D22" s="79">
        <f>'Estimación 6.3'!F23</f>
        <v>39</v>
      </c>
      <c r="E22" s="79" t="str">
        <f>'Estimación 6.3'!H23</f>
        <v>Entidad JPA que representa Evento.</v>
      </c>
      <c r="F22" s="80" t="s">
        <v>64</v>
      </c>
      <c r="G22" s="79">
        <f t="shared" si="3"/>
        <v>36</v>
      </c>
      <c r="H22" s="79">
        <f>'Estimación 6.3'!E23</f>
        <v>45</v>
      </c>
      <c r="I22" s="79">
        <f t="shared" si="4"/>
        <v>54</v>
      </c>
    </row>
    <row r="23" ht="15.75" customHeight="1">
      <c r="C23" s="82">
        <v>10.0</v>
      </c>
      <c r="D23" s="79">
        <f>'Estimación 6.3'!F24</f>
        <v>37</v>
      </c>
      <c r="E23" s="79" t="str">
        <f>'Estimación 6.3'!H24</f>
        <v>Entidad JPA que representa Evento-Asistente del modelo Entity para la comunicacion con la gestion de Asistentes</v>
      </c>
      <c r="F23" s="80" t="s">
        <v>65</v>
      </c>
      <c r="G23" s="79">
        <f t="shared" si="3"/>
        <v>32.8</v>
      </c>
      <c r="H23" s="79">
        <f>'Estimación 6.3'!E24</f>
        <v>41</v>
      </c>
      <c r="I23" s="79">
        <f t="shared" si="4"/>
        <v>49.2</v>
      </c>
    </row>
    <row r="24" ht="15.75" customHeight="1">
      <c r="C24" s="82">
        <v>11.0</v>
      </c>
      <c r="D24" s="79">
        <f>'Estimación 6.3'!F25</f>
        <v>12</v>
      </c>
      <c r="E24" s="79" t="str">
        <f>'Estimación 6.3'!H25</f>
        <v>Repositorio de Asistente para la comunciacion de la base de datos EventoAsistente</v>
      </c>
      <c r="F24" s="80" t="s">
        <v>66</v>
      </c>
      <c r="G24" s="79">
        <f t="shared" si="3"/>
        <v>12</v>
      </c>
      <c r="H24" s="79">
        <f>'Estimación 6.3'!E25</f>
        <v>15</v>
      </c>
      <c r="I24" s="79">
        <f t="shared" si="4"/>
        <v>18</v>
      </c>
    </row>
    <row r="25" ht="15.75" customHeight="1">
      <c r="C25" s="82">
        <v>12.0</v>
      </c>
      <c r="D25" s="79">
        <f>'Estimación 6.3'!F26</f>
        <v>4</v>
      </c>
      <c r="E25" s="79" t="str">
        <f>'Estimación 6.3'!H26</f>
        <v>Repositorio de Asistente para la comunciacion de la base de datos Evento</v>
      </c>
      <c r="F25" s="80" t="s">
        <v>67</v>
      </c>
      <c r="G25" s="79">
        <f t="shared" si="3"/>
        <v>8</v>
      </c>
      <c r="H25" s="79">
        <f>'Estimación 6.3'!E26</f>
        <v>10</v>
      </c>
      <c r="I25" s="79">
        <f t="shared" si="4"/>
        <v>12</v>
      </c>
    </row>
    <row r="26" ht="15.75" customHeight="1">
      <c r="C26" s="82">
        <v>13.0</v>
      </c>
      <c r="D26" s="79">
        <f>'Estimación 6.3'!F27</f>
        <v>69</v>
      </c>
      <c r="E26" s="79" t="str">
        <f>'Estimación 6.3'!H27</f>
        <v>Funcion de Servicios de Eventos.</v>
      </c>
      <c r="F26" s="80" t="s">
        <v>68</v>
      </c>
      <c r="G26" s="79">
        <f t="shared" si="3"/>
        <v>52</v>
      </c>
      <c r="H26" s="79">
        <f>'Estimación 6.3'!E27</f>
        <v>65</v>
      </c>
      <c r="I26" s="79">
        <f t="shared" si="4"/>
        <v>78</v>
      </c>
    </row>
    <row r="27" ht="15.75" customHeight="1">
      <c r="C27" s="82">
        <v>14.0</v>
      </c>
      <c r="D27" s="79">
        <f>'Estimación 6.3'!F28</f>
        <v>9</v>
      </c>
      <c r="E27" s="79" t="str">
        <f>'Estimación 6.3'!H28</f>
        <v>Validaciones de las entradas de datos de Eventos.</v>
      </c>
      <c r="F27" s="80" t="s">
        <v>69</v>
      </c>
      <c r="G27" s="79">
        <f t="shared" si="3"/>
        <v>12</v>
      </c>
      <c r="H27" s="79">
        <f>'Estimación 6.3'!E28</f>
        <v>15</v>
      </c>
      <c r="I27" s="79">
        <f t="shared" si="4"/>
        <v>18</v>
      </c>
    </row>
    <row r="28" ht="15.75" customHeight="1">
      <c r="C28" s="83" t="s">
        <v>70</v>
      </c>
      <c r="D28" s="83" t="s">
        <v>71</v>
      </c>
      <c r="E28" s="83" t="s">
        <v>71</v>
      </c>
      <c r="F28" s="83" t="s">
        <v>71</v>
      </c>
      <c r="G28" s="83">
        <f t="shared" ref="G28:I28" si="5">SUM(G19:G27)+SUM(G13:G17)</f>
        <v>334.4</v>
      </c>
      <c r="H28" s="83">
        <f t="shared" si="5"/>
        <v>418</v>
      </c>
      <c r="I28" s="83">
        <f t="shared" si="5"/>
        <v>501.6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4">
    <mergeCell ref="H6:H7"/>
    <mergeCell ref="I6:I7"/>
    <mergeCell ref="D7:E7"/>
    <mergeCell ref="D8:E8"/>
    <mergeCell ref="D9:I9"/>
    <mergeCell ref="C12:I12"/>
    <mergeCell ref="C18:I18"/>
    <mergeCell ref="C3:I3"/>
    <mergeCell ref="C4:I4"/>
    <mergeCell ref="C5:I5"/>
    <mergeCell ref="C6:C8"/>
    <mergeCell ref="D6:E6"/>
    <mergeCell ref="F6:F8"/>
    <mergeCell ref="G6:G8"/>
  </mergeCells>
  <hyperlinks>
    <hyperlink r:id="rId1" ref="D9"/>
  </hyperlinks>
  <printOptions/>
  <pageMargins bottom="1.0" footer="0.0" header="0.0" left="0.75" right="0.75" top="1.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63"/>
    <col customWidth="1" min="4" max="4" width="7.38"/>
    <col customWidth="1" min="5" max="5" width="32.75"/>
    <col customWidth="1" min="6" max="6" width="24.63"/>
  </cols>
  <sheetData>
    <row r="1" ht="15.75" customHeight="1">
      <c r="C1" s="84"/>
    </row>
    <row r="2" ht="15.75" customHeight="1">
      <c r="C2" s="35" t="s">
        <v>21</v>
      </c>
      <c r="D2" s="3"/>
      <c r="E2" s="3"/>
      <c r="F2" s="3"/>
      <c r="G2" s="3"/>
      <c r="H2" s="3"/>
      <c r="I2" s="4"/>
    </row>
    <row r="3" ht="15.75" customHeight="1">
      <c r="C3" s="60" t="s">
        <v>72</v>
      </c>
      <c r="D3" s="3"/>
      <c r="E3" s="3"/>
      <c r="F3" s="3"/>
      <c r="G3" s="3"/>
      <c r="H3" s="3"/>
      <c r="I3" s="4"/>
    </row>
    <row r="4" ht="15.75" customHeight="1">
      <c r="C4" s="37"/>
    </row>
    <row r="5" ht="15.75" customHeight="1">
      <c r="C5" s="38" t="s">
        <v>1</v>
      </c>
      <c r="D5" s="39" t="s">
        <v>23</v>
      </c>
      <c r="E5" s="4"/>
      <c r="F5" s="38" t="s">
        <v>3</v>
      </c>
      <c r="G5" s="40" t="s">
        <v>4</v>
      </c>
      <c r="H5" s="38" t="s">
        <v>5</v>
      </c>
      <c r="I5" s="41">
        <v>45691.0</v>
      </c>
    </row>
    <row r="6" ht="15.75" customHeight="1">
      <c r="C6" s="13"/>
      <c r="D6" s="39" t="s">
        <v>24</v>
      </c>
      <c r="E6" s="4"/>
      <c r="F6" s="13"/>
      <c r="G6" s="13"/>
      <c r="H6" s="17"/>
      <c r="I6" s="17"/>
    </row>
    <row r="7" ht="15.75" customHeight="1">
      <c r="C7" s="17"/>
      <c r="D7" s="39" t="s">
        <v>25</v>
      </c>
      <c r="E7" s="4"/>
      <c r="F7" s="17"/>
      <c r="G7" s="17"/>
      <c r="H7" s="42" t="s">
        <v>7</v>
      </c>
      <c r="I7" s="43" t="s">
        <v>26</v>
      </c>
    </row>
    <row r="8" ht="15.75" customHeight="1">
      <c r="C8" s="44"/>
    </row>
    <row r="9" ht="15.75" customHeight="1">
      <c r="C9" s="73" t="s">
        <v>27</v>
      </c>
      <c r="D9" s="74" t="s">
        <v>9</v>
      </c>
      <c r="E9" s="3"/>
      <c r="F9" s="3"/>
      <c r="G9" s="3"/>
      <c r="H9" s="3"/>
      <c r="I9" s="4"/>
    </row>
    <row r="10" ht="15.75" customHeight="1">
      <c r="C10" s="44"/>
      <c r="D10" s="44"/>
    </row>
    <row r="11" ht="15.75" customHeight="1">
      <c r="C11" s="85" t="s">
        <v>11</v>
      </c>
      <c r="D11" s="85" t="s">
        <v>29</v>
      </c>
      <c r="E11" s="85" t="s">
        <v>50</v>
      </c>
      <c r="F11" s="85" t="s">
        <v>51</v>
      </c>
      <c r="G11" s="85" t="s">
        <v>52</v>
      </c>
      <c r="H11" s="85" t="s">
        <v>53</v>
      </c>
      <c r="I11" s="85" t="s">
        <v>54</v>
      </c>
    </row>
    <row r="12" ht="15.75" customHeight="1">
      <c r="C12" s="86" t="s">
        <v>15</v>
      </c>
      <c r="D12" s="3"/>
      <c r="E12" s="3"/>
      <c r="F12" s="3"/>
      <c r="G12" s="3"/>
      <c r="H12" s="3"/>
      <c r="I12" s="4"/>
    </row>
    <row r="13" ht="15.75" customHeight="1">
      <c r="C13" s="87">
        <v>1.0</v>
      </c>
      <c r="D13" s="88">
        <f>'Estimación 6.4'!D13</f>
        <v>48</v>
      </c>
      <c r="E13" s="88" t="str">
        <f>'Estimación 6.4'!E13</f>
        <v>Controlador REST para gestionar cursos (CRUD y gestión de estudiantes en asistentes).</v>
      </c>
      <c r="F13" s="88" t="str">
        <f>'Estimación 6.4'!F13</f>
        <v>Create, Read, Update, Delete de Asistentes</v>
      </c>
      <c r="G13" s="88">
        <f>'Estimación 6.4'!G13</f>
        <v>48</v>
      </c>
      <c r="H13" s="88">
        <f>'Estimación 6.4'!H13</f>
        <v>60</v>
      </c>
      <c r="I13" s="88">
        <f>'Estimación 6.4'!I13</f>
        <v>72</v>
      </c>
      <c r="K13" s="21"/>
    </row>
    <row r="14" ht="15.75" customHeight="1">
      <c r="C14" s="87">
        <v>2.0</v>
      </c>
      <c r="D14" s="88">
        <f>'Estimación 6.4'!D14</f>
        <v>30</v>
      </c>
      <c r="E14" s="88" t="str">
        <f>'Estimación 6.4'!E14</f>
        <v>Entidad JPA que representa Asistentes.</v>
      </c>
      <c r="F14" s="88" t="str">
        <f>'Estimación 6.4'!F14</f>
        <v>Constructor de Asistentes</v>
      </c>
      <c r="G14" s="88">
        <f>'Estimación 6.4'!G14</f>
        <v>36</v>
      </c>
      <c r="H14" s="88">
        <f>'Estimación 6.4'!H14</f>
        <v>45</v>
      </c>
      <c r="I14" s="88">
        <f>'Estimación 6.4'!I14</f>
        <v>54</v>
      </c>
    </row>
    <row r="15" ht="15.75" customHeight="1">
      <c r="C15" s="87">
        <v>3.0</v>
      </c>
      <c r="D15" s="88">
        <f>'Estimación 6.4'!D15</f>
        <v>3</v>
      </c>
      <c r="E15" s="88" t="str">
        <f>'Estimación 6.4'!E15</f>
        <v>Repositorio de Asistente para la comunciacion de la base de datos</v>
      </c>
      <c r="F15" s="88" t="str">
        <f>'Estimación 6.4'!F15</f>
        <v>Conexión con la Base de Datos</v>
      </c>
      <c r="G15" s="88">
        <f>'Estimación 6.4'!G15</f>
        <v>1.6</v>
      </c>
      <c r="H15" s="88">
        <f>'Estimación 6.4'!H15</f>
        <v>2</v>
      </c>
      <c r="I15" s="88">
        <f>'Estimación 6.4'!I15</f>
        <v>2.4</v>
      </c>
    </row>
    <row r="16" ht="15.75" customHeight="1">
      <c r="C16" s="87">
        <v>4.0</v>
      </c>
      <c r="D16" s="88">
        <f>'Estimación 6.4'!D16</f>
        <v>25</v>
      </c>
      <c r="E16" s="88" t="str">
        <f>'Estimación 6.4'!E16</f>
        <v>Funcion de Servicios de Asisentes.</v>
      </c>
      <c r="F16" s="88" t="str">
        <f>'Estimación 6.4'!F16</f>
        <v>Comunicacion de funciones con la Base de Datos</v>
      </c>
      <c r="G16" s="88">
        <f>'Estimación 6.4'!G16</f>
        <v>28</v>
      </c>
      <c r="H16" s="88">
        <f>'Estimación 6.4'!H16</f>
        <v>35</v>
      </c>
      <c r="I16" s="88">
        <f>'Estimación 6.4'!I16</f>
        <v>42</v>
      </c>
    </row>
    <row r="17" ht="15.75" customHeight="1">
      <c r="C17" s="87">
        <v>5.0</v>
      </c>
      <c r="D17" s="88">
        <f>'Estimación 6.4'!D17</f>
        <v>9</v>
      </c>
      <c r="E17" s="88" t="str">
        <f>'Estimación 6.4'!E17</f>
        <v>Validaciones de las entradas de datos de Asistentes.</v>
      </c>
      <c r="F17" s="88" t="str">
        <f>'Estimación 6.4'!F17</f>
        <v>Validación de Datos</v>
      </c>
      <c r="G17" s="88">
        <f>'Estimación 6.4'!G17</f>
        <v>4</v>
      </c>
      <c r="H17" s="88">
        <f>'Estimación 6.4'!H17</f>
        <v>5</v>
      </c>
      <c r="I17" s="88">
        <f>'Estimación 6.4'!I17</f>
        <v>6</v>
      </c>
    </row>
    <row r="18" ht="15.75" customHeight="1">
      <c r="C18" s="86" t="s">
        <v>16</v>
      </c>
      <c r="D18" s="3"/>
      <c r="E18" s="3"/>
      <c r="F18" s="3"/>
      <c r="G18" s="3"/>
      <c r="H18" s="3"/>
      <c r="I18" s="4"/>
    </row>
    <row r="19" ht="15.75" customHeight="1">
      <c r="C19" s="89">
        <v>6.0</v>
      </c>
      <c r="D19" s="88">
        <f>'Estimación 6.4'!D19</f>
        <v>7</v>
      </c>
      <c r="E19" s="88" t="str">
        <f>'Estimación 6.4'!E19</f>
        <v> Conexión con el microservicio de la gestion de asistente</v>
      </c>
      <c r="F19" s="88" t="str">
        <f>'Estimación 6.4'!F19</f>
        <v>Microservicio Estudiantes</v>
      </c>
      <c r="G19" s="88">
        <f>'Estimación 6.4'!G19</f>
        <v>12</v>
      </c>
      <c r="H19" s="88">
        <f>'Estimación 6.4'!H19</f>
        <v>15</v>
      </c>
      <c r="I19" s="88">
        <f>'Estimación 6.4'!I19</f>
        <v>18</v>
      </c>
    </row>
    <row r="20" ht="15.75" customHeight="1">
      <c r="C20" s="89">
        <v>7.0</v>
      </c>
      <c r="D20" s="88">
        <f>'Estimación 6.4'!D20</f>
        <v>81</v>
      </c>
      <c r="E20" s="88" t="str">
        <f>'Estimación 6.4'!E20</f>
        <v>Controlador REST del backend de la parte de Evento (Crud y gestion de Evento)</v>
      </c>
      <c r="F20" s="88" t="str">
        <f>'Estimación 6.4'!F20</f>
        <v>Contructor de Eventos</v>
      </c>
      <c r="G20" s="88">
        <f>'Estimación 6.4'!G20</f>
        <v>32</v>
      </c>
      <c r="H20" s="88">
        <f>'Estimación 6.4'!H20</f>
        <v>40</v>
      </c>
      <c r="I20" s="88">
        <f>'Estimación 6.4'!I20</f>
        <v>48</v>
      </c>
    </row>
    <row r="21" ht="15.75" customHeight="1">
      <c r="C21" s="89">
        <v>8.0</v>
      </c>
      <c r="D21" s="88">
        <f>'Estimación 6.4'!D21</f>
        <v>23</v>
      </c>
      <c r="E21" s="88" t="str">
        <f>'Estimación 6.4'!E21</f>
        <v>Entidad JPA que representa Asistente.</v>
      </c>
      <c r="F21" s="88" t="str">
        <f>'Estimación 6.4'!F21</f>
        <v>Conexión con la base de datos a la tabla Asistente</v>
      </c>
      <c r="G21" s="88">
        <f>'Estimación 6.4'!G21</f>
        <v>20</v>
      </c>
      <c r="H21" s="88">
        <f>'Estimación 6.4'!H21</f>
        <v>25</v>
      </c>
      <c r="I21" s="88">
        <f>'Estimación 6.4'!I21</f>
        <v>30</v>
      </c>
    </row>
    <row r="22" ht="15.75" customHeight="1">
      <c r="C22" s="89">
        <v>9.0</v>
      </c>
      <c r="D22" s="88">
        <f>'Estimación 6.4'!D22</f>
        <v>39</v>
      </c>
      <c r="E22" s="88" t="str">
        <f>'Estimación 6.4'!E22</f>
        <v>Entidad JPA que representa Evento.</v>
      </c>
      <c r="F22" s="88" t="str">
        <f>'Estimación 6.4'!F22</f>
        <v>Conexión con la base de datos a la tabla Evento</v>
      </c>
      <c r="G22" s="88">
        <f>'Estimación 6.4'!G22</f>
        <v>36</v>
      </c>
      <c r="H22" s="88">
        <f>'Estimación 6.4'!H22</f>
        <v>45</v>
      </c>
      <c r="I22" s="88">
        <f>'Estimación 6.4'!I22</f>
        <v>54</v>
      </c>
    </row>
    <row r="23" ht="15.75" customHeight="1">
      <c r="C23" s="89">
        <v>10.0</v>
      </c>
      <c r="D23" s="88">
        <f>'Estimación 6.4'!D23</f>
        <v>37</v>
      </c>
      <c r="E23" s="88" t="str">
        <f>'Estimación 6.4'!E23</f>
        <v>Entidad JPA que representa Evento-Asistente del modelo Entity para la comunicacion con la gestion de Asistentes</v>
      </c>
      <c r="F23" s="88" t="str">
        <f>'Estimación 6.4'!F23</f>
        <v>Conexión con la base de datos a la tabla Evento-Asistente</v>
      </c>
      <c r="G23" s="88">
        <f>'Estimación 6.4'!G23</f>
        <v>32.8</v>
      </c>
      <c r="H23" s="88">
        <f>'Estimación 6.4'!H23</f>
        <v>41</v>
      </c>
      <c r="I23" s="88">
        <f>'Estimación 6.4'!I23</f>
        <v>49.2</v>
      </c>
    </row>
    <row r="24" ht="15.75" customHeight="1">
      <c r="C24" s="89">
        <v>11.0</v>
      </c>
      <c r="D24" s="88">
        <f>'Estimación 6.4'!D24</f>
        <v>12</v>
      </c>
      <c r="E24" s="88" t="str">
        <f>'Estimación 6.4'!E24</f>
        <v>Repositorio de Asistente para la comunciacion de la base de datos EventoAsistente</v>
      </c>
      <c r="F24" s="88" t="str">
        <f>'Estimación 6.4'!F24</f>
        <v>Comunicacion de funciones con la base de datos operaciones CRUD</v>
      </c>
      <c r="G24" s="88">
        <f>'Estimación 6.4'!G24</f>
        <v>12</v>
      </c>
      <c r="H24" s="88">
        <f>'Estimación 6.4'!H24</f>
        <v>15</v>
      </c>
      <c r="I24" s="88">
        <f>'Estimación 6.4'!I24</f>
        <v>18</v>
      </c>
    </row>
    <row r="25" ht="15.75" customHeight="1">
      <c r="C25" s="89">
        <v>12.0</v>
      </c>
      <c r="D25" s="88">
        <f>'Estimación 6.4'!D25</f>
        <v>4</v>
      </c>
      <c r="E25" s="88" t="str">
        <f>'Estimación 6.4'!E25</f>
        <v>Repositorio de Asistente para la comunciacion de la base de datos Evento</v>
      </c>
      <c r="F25" s="88" t="str">
        <f>'Estimación 6.4'!F25</f>
        <v>Consutas especificas con la base de datos</v>
      </c>
      <c r="G25" s="88">
        <f>'Estimación 6.4'!G25</f>
        <v>8</v>
      </c>
      <c r="H25" s="88">
        <f>'Estimación 6.4'!H25</f>
        <v>10</v>
      </c>
      <c r="I25" s="88">
        <f>'Estimación 6.4'!I25</f>
        <v>12</v>
      </c>
    </row>
    <row r="26" ht="15.75" customHeight="1">
      <c r="C26" s="89">
        <v>13.0</v>
      </c>
      <c r="D26" s="88">
        <f>'Estimación 6.4'!D26</f>
        <v>69</v>
      </c>
      <c r="E26" s="88" t="str">
        <f>'Estimación 6.4'!E26</f>
        <v>Funcion de Servicios de Eventos.</v>
      </c>
      <c r="F26" s="88" t="str">
        <f>'Estimación 6.4'!F26</f>
        <v>Interaccion con el cliente Feign para tabla Asistentes</v>
      </c>
      <c r="G26" s="88">
        <f>'Estimación 6.4'!G26</f>
        <v>52</v>
      </c>
      <c r="H26" s="88">
        <f>'Estimación 6.4'!H26</f>
        <v>65</v>
      </c>
      <c r="I26" s="88">
        <f>'Estimación 6.4'!I26</f>
        <v>78</v>
      </c>
    </row>
    <row r="27" ht="15.75" customHeight="1">
      <c r="C27" s="89">
        <v>14.0</v>
      </c>
      <c r="D27" s="88">
        <f>'Estimación 6.4'!D27</f>
        <v>9</v>
      </c>
      <c r="E27" s="88" t="str">
        <f>'Estimación 6.4'!E27</f>
        <v>Validaciones de las entradas de datos de Eventos.</v>
      </c>
      <c r="F27" s="88" t="str">
        <f>'Estimación 6.4'!F27</f>
        <v>Validaciones de datos</v>
      </c>
      <c r="G27" s="88">
        <f>'Estimación 6.4'!G27</f>
        <v>12</v>
      </c>
      <c r="H27" s="88">
        <f>'Estimación 6.4'!H27</f>
        <v>15</v>
      </c>
      <c r="I27" s="88">
        <f>'Estimación 6.4'!I27</f>
        <v>18</v>
      </c>
    </row>
    <row r="28" ht="15.75" customHeight="1">
      <c r="C28" s="90" t="s">
        <v>70</v>
      </c>
      <c r="D28" s="90" t="str">
        <f>'Estimación 6.4'!D28</f>
        <v>-</v>
      </c>
      <c r="E28" s="90" t="s">
        <v>71</v>
      </c>
      <c r="F28" s="90" t="s">
        <v>71</v>
      </c>
      <c r="G28" s="91">
        <f>'Estimación 6.4'!G28</f>
        <v>334.4</v>
      </c>
      <c r="H28" s="91">
        <f>'Estimación 6.4'!H28</f>
        <v>418</v>
      </c>
      <c r="I28" s="91">
        <f>'Estimación 6.4'!I28</f>
        <v>501.6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7">
    <mergeCell ref="G5:G7"/>
    <mergeCell ref="H5:H6"/>
    <mergeCell ref="D5:E5"/>
    <mergeCell ref="D6:E6"/>
    <mergeCell ref="D7:E7"/>
    <mergeCell ref="C8:I8"/>
    <mergeCell ref="D9:I9"/>
    <mergeCell ref="D10:I10"/>
    <mergeCell ref="C12:I12"/>
    <mergeCell ref="C18:I18"/>
    <mergeCell ref="C1:I1"/>
    <mergeCell ref="C2:I2"/>
    <mergeCell ref="C3:I3"/>
    <mergeCell ref="C4:I4"/>
    <mergeCell ref="C5:C7"/>
    <mergeCell ref="F5:F7"/>
    <mergeCell ref="I5:I6"/>
  </mergeCells>
  <hyperlinks>
    <hyperlink r:id="rId1" ref="D9"/>
  </hyperlinks>
  <printOptions/>
  <pageMargins bottom="1.0" footer="0.0" header="0.0" left="0.75" right="0.75" top="1.0"/>
  <pageSetup orientation="landscape"/>
  <drawing r:id="rId2"/>
</worksheet>
</file>