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anie\Documents\Fall 2021\General Biology 1 Lab\"/>
    </mc:Choice>
  </mc:AlternateContent>
  <xr:revisionPtr revIDLastSave="0" documentId="13_ncr:1_{47E6E1D9-769B-4FEB-91AD-A0AFFCF17B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ction 1" sheetId="1" r:id="rId1"/>
    <sheet name="Section 3" sheetId="2" r:id="rId2"/>
    <sheet name="Section 4" sheetId="3" r:id="rId3"/>
    <sheet name="Section 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RUs7NAPEyRIpo1jit2dx2EL4p1A=="/>
    </ext>
  </extLst>
</workbook>
</file>

<file path=xl/calcChain.xml><?xml version="1.0" encoding="utf-8"?>
<calcChain xmlns="http://schemas.openxmlformats.org/spreadsheetml/2006/main">
  <c r="T11" i="1" l="1"/>
  <c r="I11" i="1"/>
  <c r="C49" i="1"/>
  <c r="C48" i="1"/>
  <c r="C47" i="1"/>
  <c r="C46" i="1"/>
  <c r="C45" i="1"/>
  <c r="C44" i="1"/>
  <c r="C43" i="1"/>
  <c r="C42" i="1"/>
  <c r="R39" i="4"/>
  <c r="Q39" i="4"/>
  <c r="P39" i="4"/>
  <c r="T34" i="4" s="1"/>
  <c r="U34" i="4" s="1"/>
  <c r="O39" i="4"/>
  <c r="S39" i="4" s="1"/>
  <c r="N39" i="4"/>
  <c r="G39" i="4"/>
  <c r="F39" i="4"/>
  <c r="E39" i="4"/>
  <c r="D39" i="4"/>
  <c r="C39" i="4"/>
  <c r="H39" i="4" s="1"/>
  <c r="I34" i="4"/>
  <c r="J34" i="4" s="1"/>
  <c r="R30" i="4"/>
  <c r="Q30" i="4"/>
  <c r="P30" i="4"/>
  <c r="T25" i="4" s="1"/>
  <c r="U25" i="4" s="1"/>
  <c r="O30" i="4"/>
  <c r="N30" i="4"/>
  <c r="S30" i="4" s="1"/>
  <c r="G30" i="4"/>
  <c r="F30" i="4"/>
  <c r="E30" i="4"/>
  <c r="D30" i="4"/>
  <c r="C30" i="4"/>
  <c r="H30" i="4" s="1"/>
  <c r="I25" i="4"/>
  <c r="J25" i="4" s="1"/>
  <c r="R21" i="4"/>
  <c r="Q21" i="4"/>
  <c r="P21" i="4"/>
  <c r="T16" i="4" s="1"/>
  <c r="U16" i="4" s="1"/>
  <c r="O21" i="4"/>
  <c r="N21" i="4"/>
  <c r="S21" i="4" s="1"/>
  <c r="G21" i="4"/>
  <c r="F21" i="4"/>
  <c r="E21" i="4"/>
  <c r="D21" i="4"/>
  <c r="C21" i="4"/>
  <c r="H21" i="4" s="1"/>
  <c r="I16" i="4"/>
  <c r="J16" i="4" s="1"/>
  <c r="R12" i="4"/>
  <c r="Q12" i="4"/>
  <c r="P12" i="4"/>
  <c r="T7" i="4" s="1"/>
  <c r="U7" i="4" s="1"/>
  <c r="O12" i="4"/>
  <c r="N12" i="4"/>
  <c r="S12" i="4" s="1"/>
  <c r="G12" i="4"/>
  <c r="F12" i="4"/>
  <c r="E12" i="4"/>
  <c r="D12" i="4"/>
  <c r="C12" i="4"/>
  <c r="H12" i="4" s="1"/>
  <c r="I7" i="4"/>
  <c r="J7" i="4" s="1"/>
  <c r="Q39" i="3"/>
  <c r="P39" i="3"/>
  <c r="O39" i="3"/>
  <c r="S39" i="3" s="1"/>
  <c r="T39" i="3" s="1"/>
  <c r="N39" i="3"/>
  <c r="M39" i="3"/>
  <c r="R39" i="3" s="1"/>
  <c r="F39" i="3"/>
  <c r="E39" i="3"/>
  <c r="D39" i="3"/>
  <c r="H39" i="3" s="1"/>
  <c r="I39" i="3" s="1"/>
  <c r="C39" i="3"/>
  <c r="B39" i="3"/>
  <c r="G39" i="3" s="1"/>
  <c r="Q30" i="3"/>
  <c r="P30" i="3"/>
  <c r="O30" i="3"/>
  <c r="S30" i="3" s="1"/>
  <c r="T30" i="3" s="1"/>
  <c r="N30" i="3"/>
  <c r="M30" i="3"/>
  <c r="R30" i="3" s="1"/>
  <c r="F30" i="3"/>
  <c r="E30" i="3"/>
  <c r="D30" i="3"/>
  <c r="H30" i="3" s="1"/>
  <c r="I30" i="3" s="1"/>
  <c r="C30" i="3"/>
  <c r="B30" i="3"/>
  <c r="G30" i="3" s="1"/>
  <c r="Q21" i="3"/>
  <c r="P21" i="3"/>
  <c r="O21" i="3"/>
  <c r="S21" i="3" s="1"/>
  <c r="T21" i="3" s="1"/>
  <c r="N21" i="3"/>
  <c r="M21" i="3"/>
  <c r="R21" i="3" s="1"/>
  <c r="F21" i="3"/>
  <c r="E21" i="3"/>
  <c r="D21" i="3"/>
  <c r="H21" i="3" s="1"/>
  <c r="I21" i="3" s="1"/>
  <c r="C21" i="3"/>
  <c r="B21" i="3"/>
  <c r="G21" i="3" s="1"/>
  <c r="Q12" i="3"/>
  <c r="P12" i="3"/>
  <c r="O12" i="3"/>
  <c r="S12" i="3" s="1"/>
  <c r="T12" i="3" s="1"/>
  <c r="N12" i="3"/>
  <c r="M12" i="3"/>
  <c r="R12" i="3" s="1"/>
  <c r="F12" i="3"/>
  <c r="E12" i="3"/>
  <c r="D12" i="3"/>
  <c r="H12" i="3" s="1"/>
  <c r="I12" i="3" s="1"/>
  <c r="C12" i="3"/>
  <c r="B12" i="3"/>
  <c r="G12" i="3" s="1"/>
  <c r="R36" i="2"/>
  <c r="Q36" i="2"/>
  <c r="P36" i="2"/>
  <c r="T36" i="2" s="1"/>
  <c r="U36" i="2" s="1"/>
  <c r="O36" i="2"/>
  <c r="N36" i="2"/>
  <c r="S36" i="2" s="1"/>
  <c r="I36" i="2"/>
  <c r="J36" i="2" s="1"/>
  <c r="G36" i="2"/>
  <c r="F36" i="2"/>
  <c r="E36" i="2"/>
  <c r="D36" i="2"/>
  <c r="C36" i="2"/>
  <c r="H36" i="2" s="1"/>
  <c r="T27" i="2"/>
  <c r="U27" i="2" s="1"/>
  <c r="R27" i="2"/>
  <c r="Q27" i="2"/>
  <c r="P27" i="2"/>
  <c r="O27" i="2"/>
  <c r="N27" i="2"/>
  <c r="S27" i="2" s="1"/>
  <c r="I27" i="2"/>
  <c r="J27" i="2" s="1"/>
  <c r="G27" i="2"/>
  <c r="F27" i="2"/>
  <c r="E27" i="2"/>
  <c r="D27" i="2"/>
  <c r="C27" i="2"/>
  <c r="H27" i="2" s="1"/>
  <c r="T18" i="2"/>
  <c r="U18" i="2" s="1"/>
  <c r="R18" i="2"/>
  <c r="Q18" i="2"/>
  <c r="P18" i="2"/>
  <c r="O18" i="2"/>
  <c r="N18" i="2"/>
  <c r="S18" i="2" s="1"/>
  <c r="I18" i="2"/>
  <c r="J18" i="2" s="1"/>
  <c r="G18" i="2"/>
  <c r="F18" i="2"/>
  <c r="E18" i="2"/>
  <c r="D18" i="2"/>
  <c r="C18" i="2"/>
  <c r="H18" i="2" s="1"/>
  <c r="T9" i="2"/>
  <c r="U9" i="2" s="1"/>
  <c r="R9" i="2"/>
  <c r="Q9" i="2"/>
  <c r="P9" i="2"/>
  <c r="O9" i="2"/>
  <c r="N9" i="2"/>
  <c r="S9" i="2" s="1"/>
  <c r="I9" i="2"/>
  <c r="J9" i="2" s="1"/>
  <c r="G9" i="2"/>
  <c r="F9" i="2"/>
  <c r="E9" i="2"/>
  <c r="D9" i="2"/>
  <c r="C9" i="2"/>
  <c r="H9" i="2" s="1"/>
  <c r="S38" i="1"/>
  <c r="T38" i="1" s="1"/>
  <c r="Q38" i="1"/>
  <c r="P38" i="1"/>
  <c r="O38" i="1"/>
  <c r="N38" i="1"/>
  <c r="M38" i="1"/>
  <c r="R38" i="1" s="1"/>
  <c r="H38" i="1"/>
  <c r="I38" i="1" s="1"/>
  <c r="F38" i="1"/>
  <c r="E38" i="1"/>
  <c r="D38" i="1"/>
  <c r="C38" i="1"/>
  <c r="B38" i="1"/>
  <c r="G38" i="1" s="1"/>
  <c r="S29" i="1"/>
  <c r="T29" i="1" s="1"/>
  <c r="Q29" i="1"/>
  <c r="P29" i="1"/>
  <c r="O29" i="1"/>
  <c r="N29" i="1"/>
  <c r="M29" i="1"/>
  <c r="R29" i="1" s="1"/>
  <c r="H29" i="1"/>
  <c r="I29" i="1" s="1"/>
  <c r="F29" i="1"/>
  <c r="E29" i="1"/>
  <c r="D29" i="1"/>
  <c r="C29" i="1"/>
  <c r="B29" i="1"/>
  <c r="G29" i="1" s="1"/>
  <c r="S20" i="1"/>
  <c r="T20" i="1" s="1"/>
  <c r="Q20" i="1"/>
  <c r="P20" i="1"/>
  <c r="O20" i="1"/>
  <c r="N20" i="1"/>
  <c r="M20" i="1"/>
  <c r="R20" i="1" s="1"/>
  <c r="H20" i="1"/>
  <c r="I20" i="1" s="1"/>
  <c r="F20" i="1"/>
  <c r="E20" i="1"/>
  <c r="D20" i="1"/>
  <c r="C20" i="1"/>
  <c r="B20" i="1"/>
  <c r="G20" i="1" s="1"/>
  <c r="S11" i="1"/>
  <c r="Q11" i="1"/>
  <c r="P11" i="1"/>
  <c r="O11" i="1"/>
  <c r="N11" i="1"/>
  <c r="M11" i="1"/>
  <c r="R11" i="1" s="1"/>
  <c r="H11" i="1"/>
  <c r="F11" i="1"/>
  <c r="E11" i="1"/>
  <c r="D11" i="1"/>
  <c r="C11" i="1"/>
  <c r="B11" i="1"/>
  <c r="G11" i="1" s="1"/>
</calcChain>
</file>

<file path=xl/sharedStrings.xml><?xml version="1.0" encoding="utf-8"?>
<sst xmlns="http://schemas.openxmlformats.org/spreadsheetml/2006/main" count="608" uniqueCount="38">
  <si>
    <t>Average FMI</t>
  </si>
  <si>
    <t>ASV</t>
  </si>
  <si>
    <t>ESV</t>
  </si>
  <si>
    <t>Skull Letter Code</t>
  </si>
  <si>
    <t>S</t>
  </si>
  <si>
    <t>L</t>
  </si>
  <si>
    <t>Group</t>
  </si>
  <si>
    <t>FB</t>
  </si>
  <si>
    <t>SL</t>
  </si>
  <si>
    <t>W</t>
  </si>
  <si>
    <t>H</t>
  </si>
  <si>
    <t>AVERAGE</t>
  </si>
  <si>
    <t>E</t>
  </si>
  <si>
    <t>B</t>
  </si>
  <si>
    <t>R</t>
  </si>
  <si>
    <t>P</t>
  </si>
  <si>
    <t>G</t>
  </si>
  <si>
    <t>ASV units in cc</t>
  </si>
  <si>
    <t>ESV units in cc</t>
  </si>
  <si>
    <t>other measurements in mm</t>
  </si>
  <si>
    <t>-</t>
  </si>
  <si>
    <t>1 - DIRT :)</t>
  </si>
  <si>
    <t>2 - AEK-J</t>
  </si>
  <si>
    <t>3 - JJAS</t>
  </si>
  <si>
    <t>4 - The Senate</t>
  </si>
  <si>
    <t>5- GANG</t>
  </si>
  <si>
    <t>FMI</t>
  </si>
  <si>
    <t>AVG FMI</t>
  </si>
  <si>
    <t>1 - MAAR</t>
  </si>
  <si>
    <t>2 - Alvin</t>
  </si>
  <si>
    <t>3 - bob cat</t>
  </si>
  <si>
    <t xml:space="preserve">4-chicky chicks :) </t>
  </si>
  <si>
    <t>5 - group</t>
  </si>
  <si>
    <t>3 - bobcat</t>
  </si>
  <si>
    <t>4-chicky chicks :)</t>
  </si>
  <si>
    <t>ACC</t>
  </si>
  <si>
    <t>Avg FMI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</si>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</sst>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8"/>
      <color rgb="FFFF0000"/>
      <name val="Arial"/>
    </font>
    <font>
      <b/>
      <sz val="8"/>
      <color theme="1"/>
      <name val="Arial"/>
    </font>
    <font>
      <sz val="11"/>
      <color theme="1"/>
      <name val="Arial"/>
    </font>
    <font>
      <sz val="11"/>
      <name val="Arial"/>
    </font>
    <font>
      <sz val="11"/>
      <color rgb="FF000000"/>
      <name val="Roboto"/>
    </font>
    <font>
      <sz val="8"/>
      <color rgb="FF000000"/>
      <name val="Docs-Calibri"/>
    </font>
    <font>
      <b/>
      <sz val="8"/>
      <color rgb="FF000000"/>
      <name val="Docs-Calibri"/>
    </font>
    <font>
      <b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2" fillId="0" borderId="0" xfId="0" applyFont="1" applyAlignment="1"/>
    <xf numFmtId="0" fontId="2" fillId="0" borderId="5" xfId="0" applyFont="1" applyBorder="1" applyAlignment="1"/>
    <xf numFmtId="0" fontId="2" fillId="3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1" fillId="0" borderId="6" xfId="0" applyFont="1" applyBorder="1"/>
    <xf numFmtId="0" fontId="2" fillId="0" borderId="7" xfId="0" applyFont="1" applyBorder="1"/>
    <xf numFmtId="0" fontId="3" fillId="0" borderId="0" xfId="0" applyFont="1"/>
    <xf numFmtId="0" fontId="2" fillId="8" borderId="4" xfId="0" applyFont="1" applyFill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2" xfId="0" applyFont="1" applyBorder="1"/>
    <xf numFmtId="0" fontId="7" fillId="0" borderId="2" xfId="0" applyFont="1" applyBorder="1" applyAlignment="1"/>
    <xf numFmtId="0" fontId="7" fillId="0" borderId="3" xfId="0" applyFont="1" applyBorder="1" applyAlignment="1"/>
    <xf numFmtId="0" fontId="6" fillId="0" borderId="0" xfId="0" applyFont="1"/>
    <xf numFmtId="0" fontId="7" fillId="0" borderId="5" xfId="0" applyFont="1" applyBorder="1" applyAlignment="1"/>
    <xf numFmtId="0" fontId="2" fillId="0" borderId="4" xfId="0" applyFont="1" applyBorder="1" applyAlignment="1"/>
    <xf numFmtId="0" fontId="6" fillId="0" borderId="0" xfId="0" applyFont="1" applyAlignment="1"/>
    <xf numFmtId="0" fontId="3" fillId="0" borderId="7" xfId="0" applyFont="1" applyBorder="1"/>
    <xf numFmtId="0" fontId="3" fillId="0" borderId="8" xfId="0" applyFont="1" applyBorder="1"/>
    <xf numFmtId="0" fontId="3" fillId="0" borderId="7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8" fillId="9" borderId="0" xfId="0" applyFont="1" applyFill="1" applyAlignment="1"/>
    <xf numFmtId="0" fontId="2" fillId="0" borderId="8" xfId="0" applyFont="1" applyBorder="1"/>
    <xf numFmtId="0" fontId="9" fillId="9" borderId="0" xfId="0" applyFont="1" applyFill="1" applyAlignment="1">
      <alignment horizontal="left"/>
    </xf>
    <xf numFmtId="0" fontId="10" fillId="9" borderId="0" xfId="0" applyFont="1" applyFill="1" applyAlignment="1">
      <alignment horizontal="left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'Section 1'!$C$41</c:f>
              <c:strCache>
                <c:ptCount val="1"/>
                <c:pt idx="0">
                  <c:v>Avg FMI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D3227F1-7C86-4827-9A41-545E00B41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52-4954-8695-44462FCBE4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44308E-F45E-4C77-86A0-9D9630178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52-4954-8695-44462FCBE4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8F2226-A0EE-4F37-A762-AA221BA6A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52-4954-8695-44462FCBE4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5C0376-ACC1-4A2D-9BBD-F13E2E885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52-4954-8695-44462FCBE4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9954B0-20F0-4E12-B416-58569CF3C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52-4954-8695-44462FCBE4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937ACEC-A749-4F49-A135-EDE01D2CA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D52-4954-8695-44462FCBE4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14714A-8C14-48A5-8A0C-60B011F5A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D52-4954-8695-44462FCBE4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701028F-E940-4F6B-981A-74EAAC2C2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D52-4954-8695-44462FCBE4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BA8CBB-51A2-4494-950B-40E09B08F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D52-4954-8695-44462FCBE4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1580605904302903E-2"/>
                  <c:y val="-0.26208912799927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1'!$B$42:$B$50</c:f>
              <c:numCache>
                <c:formatCode>General</c:formatCode>
                <c:ptCount val="9"/>
                <c:pt idx="0">
                  <c:v>1400</c:v>
                </c:pt>
                <c:pt idx="1">
                  <c:v>1025</c:v>
                </c:pt>
                <c:pt idx="2">
                  <c:v>900</c:v>
                </c:pt>
                <c:pt idx="3">
                  <c:v>1280</c:v>
                </c:pt>
                <c:pt idx="4">
                  <c:v>463</c:v>
                </c:pt>
                <c:pt idx="5">
                  <c:v>525</c:v>
                </c:pt>
                <c:pt idx="6">
                  <c:v>400</c:v>
                </c:pt>
                <c:pt idx="7">
                  <c:v>500</c:v>
                </c:pt>
                <c:pt idx="8">
                  <c:v>75</c:v>
                </c:pt>
              </c:numCache>
            </c:numRef>
          </c:xVal>
          <c:yVal>
            <c:numRef>
              <c:f>'Section 1'!$C$42:$C$50</c:f>
              <c:numCache>
                <c:formatCode>General</c:formatCode>
                <c:ptCount val="9"/>
                <c:pt idx="0">
                  <c:v>0.35760171306209848</c:v>
                </c:pt>
                <c:pt idx="1">
                  <c:v>0.26719840478564311</c:v>
                </c:pt>
                <c:pt idx="2">
                  <c:v>0.28722157092614303</c:v>
                </c:pt>
                <c:pt idx="3">
                  <c:v>0.25885826771653547</c:v>
                </c:pt>
                <c:pt idx="4">
                  <c:v>0.21079429735234215</c:v>
                </c:pt>
                <c:pt idx="5">
                  <c:v>0.22068965517241379</c:v>
                </c:pt>
                <c:pt idx="6">
                  <c:v>0.25686059275521406</c:v>
                </c:pt>
                <c:pt idx="7">
                  <c:v>0.33264746227709185</c:v>
                </c:pt>
                <c:pt idx="8">
                  <c:v>5.5E-2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'Section 1'!$A$42:$A$50</c15:f>
                <c15:dlblRangeCache>
                  <c:ptCount val="9"/>
                  <c:pt idx="0">
                    <c:v>S</c:v>
                  </c:pt>
                  <c:pt idx="1">
                    <c:v>E</c:v>
                  </c:pt>
                  <c:pt idx="2">
                    <c:v>R</c:v>
                  </c:pt>
                  <c:pt idx="3">
                    <c:v>H</c:v>
                  </c:pt>
                  <c:pt idx="4">
                    <c:v>L</c:v>
                  </c:pt>
                  <c:pt idx="5">
                    <c:v>B</c:v>
                  </c:pt>
                  <c:pt idx="6">
                    <c:v>P</c:v>
                  </c:pt>
                  <c:pt idx="7">
                    <c:v>G</c:v>
                  </c:pt>
                  <c:pt idx="8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52-4954-8695-44462FCBE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9961311"/>
        <c:axId val="1109960479"/>
      </c:scatterChart>
      <c:valAx>
        <c:axId val="11099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60479"/>
        <c:crosses val="autoZero"/>
        <c:crossBetween val="midCat"/>
      </c:valAx>
      <c:valAx>
        <c:axId val="11099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39</xdr:row>
      <xdr:rowOff>38100</xdr:rowOff>
    </xdr:from>
    <xdr:to>
      <xdr:col>17</xdr:col>
      <xdr:colOff>114300</xdr:colOff>
      <xdr:row>64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51E44-6234-4DCF-A47E-0CE2E092C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tabSelected="1" topLeftCell="H1" workbookViewId="0">
      <selection activeCell="T12" sqref="T12"/>
    </sheetView>
  </sheetViews>
  <sheetFormatPr defaultColWidth="12.59765625" defaultRowHeight="15" customHeight="1"/>
  <cols>
    <col min="1" max="1" width="14.09765625" customWidth="1"/>
    <col min="2" max="6" width="7.59765625" customWidth="1"/>
    <col min="7" max="7" width="10.69921875" customWidth="1"/>
    <col min="8" max="11" width="7.59765625" customWidth="1"/>
    <col min="12" max="12" width="14.09765625" customWidth="1"/>
    <col min="13" max="17" width="7.59765625" customWidth="1"/>
    <col min="18" max="18" width="12.8984375" customWidth="1"/>
    <col min="19" max="29" width="7.59765625" customWidth="1"/>
  </cols>
  <sheetData>
    <row r="1" spans="1:20" ht="14.4">
      <c r="A1" s="1"/>
      <c r="B1" s="1"/>
      <c r="C1" s="2"/>
      <c r="D1" s="2"/>
      <c r="E1" s="2"/>
      <c r="F1" s="2"/>
      <c r="L1" s="1"/>
      <c r="M1" s="1"/>
      <c r="N1" s="2"/>
      <c r="O1" s="2"/>
      <c r="P1" s="2"/>
      <c r="Q1" s="2"/>
    </row>
    <row r="2" spans="1:20" ht="14.4">
      <c r="A2" s="1"/>
      <c r="B2" s="1"/>
      <c r="C2" s="2"/>
      <c r="D2" s="2"/>
      <c r="E2" s="2"/>
      <c r="F2" s="2"/>
      <c r="L2" s="1"/>
      <c r="M2" s="1"/>
      <c r="N2" s="2"/>
      <c r="O2" s="2"/>
      <c r="P2" s="2"/>
      <c r="Q2" s="2"/>
    </row>
    <row r="3" spans="1:20" ht="14.4">
      <c r="A3" s="1"/>
      <c r="B3" s="1"/>
      <c r="C3" s="2"/>
      <c r="D3" s="2"/>
      <c r="E3" s="2"/>
      <c r="F3" s="2"/>
      <c r="G3" s="3" t="s">
        <v>0</v>
      </c>
      <c r="H3" s="3" t="s">
        <v>1</v>
      </c>
      <c r="I3" s="3" t="s">
        <v>2</v>
      </c>
      <c r="L3" s="1"/>
      <c r="M3" s="1"/>
      <c r="N3" s="2"/>
      <c r="O3" s="2"/>
      <c r="P3" s="2"/>
      <c r="Q3" s="2"/>
      <c r="R3" s="3" t="s">
        <v>0</v>
      </c>
      <c r="S3" s="3" t="s">
        <v>1</v>
      </c>
      <c r="T3" s="3" t="s">
        <v>2</v>
      </c>
    </row>
    <row r="4" spans="1:20" ht="14.4">
      <c r="A4" s="4" t="s">
        <v>3</v>
      </c>
      <c r="B4" s="5" t="s">
        <v>4</v>
      </c>
      <c r="C4" s="6"/>
      <c r="D4" s="6"/>
      <c r="E4" s="6"/>
      <c r="F4" s="7"/>
      <c r="L4" s="4" t="s">
        <v>3</v>
      </c>
      <c r="M4" s="5" t="s">
        <v>5</v>
      </c>
      <c r="N4" s="6"/>
      <c r="O4" s="6"/>
      <c r="P4" s="6"/>
      <c r="Q4" s="7"/>
    </row>
    <row r="5" spans="1:20" ht="14.4">
      <c r="A5" s="8" t="s">
        <v>6</v>
      </c>
      <c r="B5" s="2" t="s">
        <v>7</v>
      </c>
      <c r="C5" s="2" t="s">
        <v>8</v>
      </c>
      <c r="D5" s="2" t="s">
        <v>5</v>
      </c>
      <c r="E5" s="2" t="s">
        <v>9</v>
      </c>
      <c r="F5" s="9" t="s">
        <v>10</v>
      </c>
      <c r="L5" s="8" t="s">
        <v>6</v>
      </c>
      <c r="M5" s="2" t="s">
        <v>7</v>
      </c>
      <c r="N5" s="2" t="s">
        <v>8</v>
      </c>
      <c r="O5" s="2" t="s">
        <v>5</v>
      </c>
      <c r="P5" s="2" t="s">
        <v>9</v>
      </c>
      <c r="Q5" s="9" t="s">
        <v>10</v>
      </c>
    </row>
    <row r="6" spans="1:20" ht="14.4">
      <c r="A6" s="10">
        <v>1</v>
      </c>
      <c r="B6" s="11">
        <v>65</v>
      </c>
      <c r="C6" s="11">
        <v>190</v>
      </c>
      <c r="D6" s="11">
        <v>190</v>
      </c>
      <c r="E6" s="11">
        <v>145</v>
      </c>
      <c r="F6" s="12">
        <v>165</v>
      </c>
      <c r="L6" s="10">
        <v>1</v>
      </c>
      <c r="M6" s="11">
        <v>40</v>
      </c>
      <c r="N6" s="11">
        <v>191</v>
      </c>
      <c r="O6" s="11">
        <v>130</v>
      </c>
      <c r="P6" s="11">
        <v>146</v>
      </c>
      <c r="Q6" s="12">
        <v>109</v>
      </c>
    </row>
    <row r="7" spans="1:20" ht="14.4">
      <c r="A7" s="13">
        <v>2</v>
      </c>
      <c r="B7" s="11">
        <v>65</v>
      </c>
      <c r="C7" s="11">
        <v>175</v>
      </c>
      <c r="D7" s="11">
        <v>225</v>
      </c>
      <c r="E7" s="11">
        <v>140</v>
      </c>
      <c r="F7" s="12">
        <v>170</v>
      </c>
      <c r="L7" s="14">
        <v>2</v>
      </c>
      <c r="M7" s="11">
        <v>45</v>
      </c>
      <c r="N7" s="11">
        <v>190</v>
      </c>
      <c r="O7" s="11">
        <v>200</v>
      </c>
      <c r="P7" s="11">
        <v>145</v>
      </c>
      <c r="Q7" s="12">
        <v>105</v>
      </c>
    </row>
    <row r="8" spans="1:20" ht="14.4">
      <c r="A8" s="15">
        <v>3</v>
      </c>
      <c r="B8" s="11">
        <v>57</v>
      </c>
      <c r="C8" s="11">
        <v>194</v>
      </c>
      <c r="D8" s="11">
        <v>170</v>
      </c>
      <c r="E8" s="11">
        <v>141</v>
      </c>
      <c r="F8" s="12">
        <v>152</v>
      </c>
      <c r="L8" s="15">
        <v>3</v>
      </c>
      <c r="M8" s="11">
        <v>35</v>
      </c>
      <c r="N8" s="11">
        <v>206</v>
      </c>
      <c r="O8" s="11">
        <v>130</v>
      </c>
      <c r="P8" s="11">
        <v>149</v>
      </c>
      <c r="Q8" s="12">
        <v>98</v>
      </c>
    </row>
    <row r="9" spans="1:20" ht="14.4">
      <c r="A9" s="16">
        <v>4</v>
      </c>
      <c r="B9" s="11">
        <v>70</v>
      </c>
      <c r="C9" s="11">
        <v>170</v>
      </c>
      <c r="D9" s="11">
        <v>170</v>
      </c>
      <c r="E9" s="11">
        <v>140</v>
      </c>
      <c r="F9" s="12">
        <v>160</v>
      </c>
      <c r="L9" s="16">
        <v>4</v>
      </c>
      <c r="M9" s="11">
        <v>40</v>
      </c>
      <c r="N9" s="11">
        <v>195</v>
      </c>
      <c r="O9" s="11">
        <v>140</v>
      </c>
      <c r="P9" s="11">
        <v>140</v>
      </c>
      <c r="Q9" s="12">
        <v>125</v>
      </c>
    </row>
    <row r="10" spans="1:20" ht="14.4">
      <c r="A10" s="17">
        <v>5</v>
      </c>
      <c r="B10" s="11">
        <v>77</v>
      </c>
      <c r="C10" s="11">
        <v>205</v>
      </c>
      <c r="D10" s="11">
        <v>120</v>
      </c>
      <c r="E10" s="11">
        <v>133</v>
      </c>
      <c r="F10" s="12">
        <v>140</v>
      </c>
      <c r="L10" s="17">
        <v>5</v>
      </c>
      <c r="M10" s="11">
        <v>47</v>
      </c>
      <c r="N10" s="11">
        <v>200</v>
      </c>
      <c r="O10" s="11">
        <v>203</v>
      </c>
      <c r="P10" s="11">
        <v>155</v>
      </c>
      <c r="Q10" s="12">
        <v>165</v>
      </c>
    </row>
    <row r="11" spans="1:20" ht="14.4">
      <c r="A11" s="18" t="s">
        <v>11</v>
      </c>
      <c r="B11" s="19">
        <f t="shared" ref="B11:F11" si="0">AVERAGE(B6:B10)</f>
        <v>66.8</v>
      </c>
      <c r="C11" s="19">
        <f t="shared" si="0"/>
        <v>186.8</v>
      </c>
      <c r="D11" s="19">
        <f t="shared" si="0"/>
        <v>175</v>
      </c>
      <c r="E11" s="19">
        <f t="shared" si="0"/>
        <v>139.80000000000001</v>
      </c>
      <c r="F11" s="19">
        <f t="shared" si="0"/>
        <v>157.4</v>
      </c>
      <c r="G11" s="20">
        <f>(B11/C11)</f>
        <v>0.35760171306209848</v>
      </c>
      <c r="H11" s="20">
        <f>(D11*E11*F11)/1000</f>
        <v>3850.7910000000011</v>
      </c>
      <c r="I11" s="20">
        <f>(H11/2)</f>
        <v>1925.3955000000005</v>
      </c>
      <c r="L11" s="18" t="s">
        <v>11</v>
      </c>
      <c r="M11" s="19">
        <f t="shared" ref="M11:Q11" si="1">AVERAGE(M6:M10)</f>
        <v>41.4</v>
      </c>
      <c r="N11" s="19">
        <f t="shared" si="1"/>
        <v>196.4</v>
      </c>
      <c r="O11" s="19">
        <f t="shared" si="1"/>
        <v>160.6</v>
      </c>
      <c r="P11" s="19">
        <f t="shared" si="1"/>
        <v>147</v>
      </c>
      <c r="Q11" s="19">
        <f t="shared" si="1"/>
        <v>120.4</v>
      </c>
      <c r="R11" s="20">
        <f>(M11/N11)</f>
        <v>0.21079429735234215</v>
      </c>
      <c r="S11" s="20">
        <f>(O11*P11*Q11)/1000</f>
        <v>2842.4272800000003</v>
      </c>
      <c r="T11" s="20">
        <f>(S11/3)</f>
        <v>947.47576000000015</v>
      </c>
    </row>
    <row r="13" spans="1:20" ht="14.4">
      <c r="A13" s="4" t="s">
        <v>3</v>
      </c>
      <c r="B13" s="5" t="s">
        <v>12</v>
      </c>
      <c r="C13" s="6"/>
      <c r="D13" s="6"/>
      <c r="E13" s="6"/>
      <c r="F13" s="7"/>
      <c r="L13" s="4" t="s">
        <v>3</v>
      </c>
      <c r="M13" s="5" t="s">
        <v>13</v>
      </c>
      <c r="N13" s="6"/>
      <c r="O13" s="6"/>
      <c r="P13" s="6"/>
      <c r="Q13" s="7"/>
    </row>
    <row r="14" spans="1:20" ht="14.4">
      <c r="A14" s="8" t="s">
        <v>6</v>
      </c>
      <c r="B14" s="2" t="s">
        <v>7</v>
      </c>
      <c r="C14" s="2" t="s">
        <v>8</v>
      </c>
      <c r="D14" s="2" t="s">
        <v>5</v>
      </c>
      <c r="E14" s="2" t="s">
        <v>9</v>
      </c>
      <c r="F14" s="9" t="s">
        <v>10</v>
      </c>
      <c r="L14" s="8" t="s">
        <v>6</v>
      </c>
      <c r="M14" s="2" t="s">
        <v>7</v>
      </c>
      <c r="N14" s="2" t="s">
        <v>8</v>
      </c>
      <c r="O14" s="2" t="s">
        <v>5</v>
      </c>
      <c r="P14" s="2" t="s">
        <v>9</v>
      </c>
      <c r="Q14" s="9" t="s">
        <v>10</v>
      </c>
    </row>
    <row r="15" spans="1:20" ht="14.4">
      <c r="A15" s="10">
        <v>1</v>
      </c>
      <c r="B15" s="11">
        <v>49</v>
      </c>
      <c r="C15" s="11">
        <v>200</v>
      </c>
      <c r="D15" s="11">
        <v>140</v>
      </c>
      <c r="E15" s="11">
        <v>142</v>
      </c>
      <c r="F15" s="12">
        <v>130</v>
      </c>
      <c r="L15" s="10">
        <v>1</v>
      </c>
      <c r="M15" s="11">
        <v>39</v>
      </c>
      <c r="N15" s="11">
        <v>210</v>
      </c>
      <c r="O15" s="11">
        <v>219</v>
      </c>
      <c r="P15" s="11">
        <v>163</v>
      </c>
      <c r="Q15" s="12">
        <v>116</v>
      </c>
    </row>
    <row r="16" spans="1:20" ht="14.4">
      <c r="A16" s="13">
        <v>2</v>
      </c>
      <c r="B16" s="11">
        <v>60</v>
      </c>
      <c r="C16" s="11">
        <v>195</v>
      </c>
      <c r="D16" s="11">
        <v>210</v>
      </c>
      <c r="E16" s="11">
        <v>140</v>
      </c>
      <c r="F16" s="12">
        <v>125</v>
      </c>
      <c r="L16" s="14">
        <v>2</v>
      </c>
      <c r="M16" s="11">
        <v>70</v>
      </c>
      <c r="N16" s="11">
        <v>200</v>
      </c>
      <c r="O16" s="11">
        <v>220</v>
      </c>
      <c r="P16" s="11">
        <v>160</v>
      </c>
      <c r="Q16" s="12">
        <v>140</v>
      </c>
    </row>
    <row r="17" spans="1:20" ht="14.4">
      <c r="A17" s="15">
        <v>3</v>
      </c>
      <c r="B17" s="11">
        <v>51</v>
      </c>
      <c r="C17" s="11">
        <v>210</v>
      </c>
      <c r="D17" s="11">
        <v>147</v>
      </c>
      <c r="E17" s="11">
        <v>141</v>
      </c>
      <c r="F17" s="12">
        <v>124</v>
      </c>
      <c r="L17" s="15">
        <v>3</v>
      </c>
      <c r="M17" s="11">
        <v>36</v>
      </c>
      <c r="N17" s="11">
        <v>200</v>
      </c>
      <c r="O17" s="11">
        <v>107</v>
      </c>
      <c r="P17" s="11">
        <v>155</v>
      </c>
      <c r="Q17" s="12">
        <v>111</v>
      </c>
    </row>
    <row r="18" spans="1:20" ht="14.4">
      <c r="A18" s="21">
        <v>4</v>
      </c>
      <c r="B18" s="11">
        <v>55</v>
      </c>
      <c r="C18" s="11">
        <v>195</v>
      </c>
      <c r="D18" s="11">
        <v>160</v>
      </c>
      <c r="E18" s="11">
        <v>135</v>
      </c>
      <c r="F18" s="12">
        <v>130</v>
      </c>
      <c r="L18" s="21">
        <v>4</v>
      </c>
      <c r="M18" s="11">
        <v>40</v>
      </c>
      <c r="N18" s="11">
        <v>200</v>
      </c>
      <c r="O18" s="11">
        <v>140</v>
      </c>
      <c r="P18" s="11">
        <v>155</v>
      </c>
      <c r="Q18" s="12">
        <v>170</v>
      </c>
    </row>
    <row r="19" spans="1:20" ht="14.4">
      <c r="A19" s="17">
        <v>5</v>
      </c>
      <c r="B19" s="11">
        <v>53</v>
      </c>
      <c r="C19" s="11">
        <v>203</v>
      </c>
      <c r="D19" s="11">
        <v>203</v>
      </c>
      <c r="E19" s="11">
        <v>139</v>
      </c>
      <c r="F19" s="12">
        <v>126</v>
      </c>
      <c r="L19" s="17">
        <v>5</v>
      </c>
      <c r="M19" s="11">
        <v>39</v>
      </c>
      <c r="N19" s="11">
        <v>205</v>
      </c>
      <c r="O19" s="11">
        <v>206</v>
      </c>
      <c r="P19" s="11">
        <v>161</v>
      </c>
      <c r="Q19" s="12">
        <v>189</v>
      </c>
    </row>
    <row r="20" spans="1:20" ht="14.4">
      <c r="A20" s="18" t="s">
        <v>11</v>
      </c>
      <c r="B20" s="19">
        <f t="shared" ref="B20:F20" si="2">AVERAGE(B15:B19)</f>
        <v>53.6</v>
      </c>
      <c r="C20" s="19">
        <f t="shared" si="2"/>
        <v>200.6</v>
      </c>
      <c r="D20" s="19">
        <f t="shared" si="2"/>
        <v>172</v>
      </c>
      <c r="E20" s="19">
        <f t="shared" si="2"/>
        <v>139.4</v>
      </c>
      <c r="F20" s="19">
        <f t="shared" si="2"/>
        <v>127</v>
      </c>
      <c r="G20" s="20">
        <f>(B20/C20)</f>
        <v>0.26719840478564311</v>
      </c>
      <c r="H20" s="20">
        <f>(D20*E20*F20)/1000</f>
        <v>3045.0536000000002</v>
      </c>
      <c r="I20" s="20">
        <f>(H20*2)</f>
        <v>6090.1072000000004</v>
      </c>
      <c r="L20" s="18" t="s">
        <v>11</v>
      </c>
      <c r="M20" s="19">
        <f t="shared" ref="M20:Q20" si="3">AVERAGE(M15:M19)</f>
        <v>44.8</v>
      </c>
      <c r="N20" s="19">
        <f t="shared" si="3"/>
        <v>203</v>
      </c>
      <c r="O20" s="19">
        <f t="shared" si="3"/>
        <v>178.4</v>
      </c>
      <c r="P20" s="19">
        <f t="shared" si="3"/>
        <v>158.80000000000001</v>
      </c>
      <c r="Q20" s="19">
        <f t="shared" si="3"/>
        <v>145.19999999999999</v>
      </c>
      <c r="R20" s="20">
        <f>(M20/N20)</f>
        <v>0.22068965517241379</v>
      </c>
      <c r="S20" s="20">
        <f>(O20*P20*Q20)/1000</f>
        <v>4113.5043839999998</v>
      </c>
      <c r="T20" s="20">
        <f>(S20*3)</f>
        <v>12340.513152</v>
      </c>
    </row>
    <row r="22" spans="1:20" ht="14.4">
      <c r="A22" s="4" t="s">
        <v>3</v>
      </c>
      <c r="B22" s="5" t="s">
        <v>14</v>
      </c>
      <c r="C22" s="6"/>
      <c r="D22" s="6"/>
      <c r="E22" s="6"/>
      <c r="F22" s="7"/>
      <c r="L22" s="4" t="s">
        <v>3</v>
      </c>
      <c r="M22" s="5" t="s">
        <v>15</v>
      </c>
      <c r="N22" s="6"/>
      <c r="O22" s="6"/>
      <c r="P22" s="6"/>
      <c r="Q22" s="7"/>
    </row>
    <row r="23" spans="1:20" ht="14.4">
      <c r="A23" s="8" t="s">
        <v>6</v>
      </c>
      <c r="B23" s="2" t="s">
        <v>7</v>
      </c>
      <c r="C23" s="2" t="s">
        <v>8</v>
      </c>
      <c r="D23" s="2" t="s">
        <v>5</v>
      </c>
      <c r="E23" s="2" t="s">
        <v>9</v>
      </c>
      <c r="F23" s="9" t="s">
        <v>10</v>
      </c>
      <c r="L23" s="8" t="s">
        <v>6</v>
      </c>
      <c r="M23" s="2" t="s">
        <v>7</v>
      </c>
      <c r="N23" s="2" t="s">
        <v>8</v>
      </c>
      <c r="O23" s="2" t="s">
        <v>5</v>
      </c>
      <c r="P23" s="2" t="s">
        <v>9</v>
      </c>
      <c r="Q23" s="9" t="s">
        <v>10</v>
      </c>
    </row>
    <row r="24" spans="1:20" ht="15.75" customHeight="1">
      <c r="A24" s="10">
        <v>1</v>
      </c>
      <c r="B24" s="11">
        <v>55</v>
      </c>
      <c r="C24" s="11">
        <v>180</v>
      </c>
      <c r="D24" s="11">
        <v>140</v>
      </c>
      <c r="E24" s="11">
        <v>105</v>
      </c>
      <c r="F24" s="12">
        <v>135</v>
      </c>
      <c r="L24" s="10">
        <v>1</v>
      </c>
      <c r="M24" s="11">
        <v>14</v>
      </c>
      <c r="N24" s="11">
        <v>180</v>
      </c>
      <c r="O24" s="11">
        <v>120</v>
      </c>
      <c r="P24" s="11">
        <v>147</v>
      </c>
      <c r="Q24" s="12">
        <v>97</v>
      </c>
    </row>
    <row r="25" spans="1:20" ht="15.75" customHeight="1">
      <c r="A25" s="13">
        <v>2</v>
      </c>
      <c r="B25" s="11">
        <v>60</v>
      </c>
      <c r="C25" s="11">
        <v>160</v>
      </c>
      <c r="D25" s="11">
        <v>180</v>
      </c>
      <c r="E25" s="11">
        <v>127</v>
      </c>
      <c r="F25" s="12">
        <v>140</v>
      </c>
      <c r="L25" s="13">
        <v>2</v>
      </c>
      <c r="M25" s="11">
        <v>20</v>
      </c>
      <c r="N25" s="11">
        <v>170</v>
      </c>
      <c r="O25" s="11">
        <v>200</v>
      </c>
      <c r="P25" s="11">
        <v>135</v>
      </c>
      <c r="Q25" s="12">
        <v>140</v>
      </c>
    </row>
    <row r="26" spans="1:20" ht="15.75" customHeight="1">
      <c r="A26" s="15">
        <v>3</v>
      </c>
      <c r="B26" s="11">
        <v>54</v>
      </c>
      <c r="C26" s="11">
        <v>188</v>
      </c>
      <c r="D26" s="11">
        <v>142</v>
      </c>
      <c r="E26" s="11">
        <v>128</v>
      </c>
      <c r="F26" s="12">
        <v>127</v>
      </c>
      <c r="L26" s="15">
        <v>3</v>
      </c>
      <c r="M26" s="11">
        <v>10</v>
      </c>
      <c r="N26" s="11">
        <v>194</v>
      </c>
      <c r="O26" s="11">
        <v>105</v>
      </c>
      <c r="P26" s="11">
        <v>124</v>
      </c>
      <c r="Q26" s="12">
        <v>98</v>
      </c>
    </row>
    <row r="27" spans="1:20" ht="15.75" customHeight="1">
      <c r="A27" s="21">
        <v>4</v>
      </c>
      <c r="B27" s="11">
        <v>30</v>
      </c>
      <c r="C27" s="11">
        <v>160</v>
      </c>
      <c r="D27" s="11">
        <v>160</v>
      </c>
      <c r="E27" s="11">
        <v>130</v>
      </c>
      <c r="F27" s="12">
        <v>160</v>
      </c>
      <c r="L27" s="21">
        <v>4</v>
      </c>
      <c r="M27" s="11">
        <v>100</v>
      </c>
      <c r="N27" s="11">
        <v>175</v>
      </c>
      <c r="O27" s="11">
        <v>135</v>
      </c>
      <c r="P27" s="11">
        <v>140</v>
      </c>
      <c r="Q27" s="12">
        <v>150</v>
      </c>
    </row>
    <row r="28" spans="1:20" ht="15.75" customHeight="1">
      <c r="A28" s="17">
        <v>5</v>
      </c>
      <c r="B28" s="11">
        <v>46</v>
      </c>
      <c r="C28" s="11">
        <v>165</v>
      </c>
      <c r="D28" s="11">
        <v>194</v>
      </c>
      <c r="E28" s="11">
        <v>122</v>
      </c>
      <c r="F28" s="12">
        <v>132</v>
      </c>
      <c r="L28" s="17">
        <v>5</v>
      </c>
      <c r="M28" s="11">
        <v>90</v>
      </c>
      <c r="N28" s="11">
        <v>192</v>
      </c>
      <c r="O28" s="11">
        <v>205</v>
      </c>
      <c r="P28" s="11">
        <v>155</v>
      </c>
      <c r="Q28" s="12">
        <v>166</v>
      </c>
    </row>
    <row r="29" spans="1:20" ht="15.75" customHeight="1">
      <c r="A29" s="18" t="s">
        <v>11</v>
      </c>
      <c r="B29" s="19">
        <f t="shared" ref="B29:F29" si="4">AVERAGE(B24:B28)</f>
        <v>49</v>
      </c>
      <c r="C29" s="19">
        <f t="shared" si="4"/>
        <v>170.6</v>
      </c>
      <c r="D29" s="19">
        <f t="shared" si="4"/>
        <v>163.19999999999999</v>
      </c>
      <c r="E29" s="19">
        <f t="shared" si="4"/>
        <v>122.4</v>
      </c>
      <c r="F29" s="19">
        <f t="shared" si="4"/>
        <v>138.80000000000001</v>
      </c>
      <c r="G29" s="20">
        <f>(B29/C29)</f>
        <v>0.28722157092614303</v>
      </c>
      <c r="H29" s="20">
        <f>(D29*E29*F29)/1000</f>
        <v>2772.6243840000002</v>
      </c>
      <c r="I29" s="20">
        <f>(H29*3)</f>
        <v>8317.8731520000001</v>
      </c>
      <c r="L29" s="18" t="s">
        <v>11</v>
      </c>
      <c r="M29" s="19">
        <f t="shared" ref="M29:Q29" si="5">AVERAGE(M24:M28)</f>
        <v>46.8</v>
      </c>
      <c r="N29" s="19">
        <f t="shared" si="5"/>
        <v>182.2</v>
      </c>
      <c r="O29" s="19">
        <f t="shared" si="5"/>
        <v>153</v>
      </c>
      <c r="P29" s="19">
        <f t="shared" si="5"/>
        <v>140.19999999999999</v>
      </c>
      <c r="Q29" s="19">
        <f t="shared" si="5"/>
        <v>130.19999999999999</v>
      </c>
      <c r="R29" s="20">
        <f>(M29/N29)</f>
        <v>0.25686059275521406</v>
      </c>
      <c r="S29" s="20">
        <f>(O29*P29*Q29)/1000</f>
        <v>2792.8681199999996</v>
      </c>
      <c r="T29" s="20">
        <f>(S29*3)</f>
        <v>8378.6043599999994</v>
      </c>
    </row>
    <row r="30" spans="1:20" ht="15.75" customHeight="1"/>
    <row r="31" spans="1:20" ht="15.75" customHeight="1">
      <c r="A31" s="4" t="s">
        <v>3</v>
      </c>
      <c r="B31" s="5" t="s">
        <v>10</v>
      </c>
      <c r="C31" s="6"/>
      <c r="D31" s="6"/>
      <c r="E31" s="6"/>
      <c r="F31" s="7"/>
      <c r="L31" s="4" t="s">
        <v>3</v>
      </c>
      <c r="M31" s="5" t="s">
        <v>16</v>
      </c>
      <c r="N31" s="6"/>
      <c r="O31" s="6"/>
      <c r="P31" s="6"/>
      <c r="Q31" s="7"/>
    </row>
    <row r="32" spans="1:20" ht="15.75" customHeight="1">
      <c r="A32" s="8" t="s">
        <v>6</v>
      </c>
      <c r="B32" s="2" t="s">
        <v>7</v>
      </c>
      <c r="C32" s="2" t="s">
        <v>8</v>
      </c>
      <c r="D32" s="2" t="s">
        <v>5</v>
      </c>
      <c r="E32" s="2" t="s">
        <v>9</v>
      </c>
      <c r="F32" s="9" t="s">
        <v>10</v>
      </c>
      <c r="L32" s="8" t="s">
        <v>6</v>
      </c>
      <c r="M32" s="2" t="s">
        <v>7</v>
      </c>
      <c r="N32" s="2" t="s">
        <v>8</v>
      </c>
      <c r="O32" s="2" t="s">
        <v>5</v>
      </c>
      <c r="P32" s="2" t="s">
        <v>9</v>
      </c>
      <c r="Q32" s="9" t="s">
        <v>10</v>
      </c>
    </row>
    <row r="33" spans="1:20" ht="15.75" customHeight="1">
      <c r="A33" s="10">
        <v>1</v>
      </c>
      <c r="B33" s="11">
        <v>60</v>
      </c>
      <c r="C33" s="11">
        <v>208</v>
      </c>
      <c r="D33" s="11">
        <v>175</v>
      </c>
      <c r="E33" s="11">
        <v>144</v>
      </c>
      <c r="F33" s="12">
        <v>144</v>
      </c>
      <c r="L33" s="10">
        <v>1</v>
      </c>
      <c r="M33" s="11">
        <v>76</v>
      </c>
      <c r="N33" s="11">
        <v>272</v>
      </c>
      <c r="O33" s="11">
        <v>310</v>
      </c>
      <c r="P33" s="11">
        <v>160</v>
      </c>
      <c r="Q33" s="12">
        <v>139</v>
      </c>
    </row>
    <row r="34" spans="1:20" ht="15.75" customHeight="1">
      <c r="A34" s="13">
        <v>2</v>
      </c>
      <c r="B34" s="11">
        <v>25</v>
      </c>
      <c r="C34" s="11">
        <v>200</v>
      </c>
      <c r="D34" s="11">
        <v>220</v>
      </c>
      <c r="E34" s="11">
        <v>145</v>
      </c>
      <c r="F34" s="12">
        <v>140</v>
      </c>
      <c r="L34" s="13">
        <v>2</v>
      </c>
      <c r="M34" s="11">
        <v>110</v>
      </c>
      <c r="N34" s="11">
        <v>305</v>
      </c>
      <c r="O34" s="11">
        <v>280</v>
      </c>
      <c r="P34" s="11">
        <v>180</v>
      </c>
      <c r="Q34" s="12">
        <v>220</v>
      </c>
    </row>
    <row r="35" spans="1:20" ht="15.75" customHeight="1">
      <c r="A35" s="15">
        <v>3</v>
      </c>
      <c r="B35" s="11">
        <v>55</v>
      </c>
      <c r="C35" s="11">
        <v>210</v>
      </c>
      <c r="D35" s="11">
        <v>159</v>
      </c>
      <c r="E35" s="11">
        <v>136</v>
      </c>
      <c r="F35" s="12">
        <v>139</v>
      </c>
      <c r="L35" s="15">
        <v>3</v>
      </c>
      <c r="M35" s="11">
        <v>77</v>
      </c>
      <c r="N35" s="11">
        <v>317</v>
      </c>
      <c r="O35" s="11">
        <v>173</v>
      </c>
      <c r="P35" s="11">
        <v>128</v>
      </c>
      <c r="Q35" s="12">
        <v>123</v>
      </c>
    </row>
    <row r="36" spans="1:20" ht="15.75" customHeight="1">
      <c r="A36" s="21">
        <v>4</v>
      </c>
      <c r="B36" s="11">
        <v>65</v>
      </c>
      <c r="C36" s="11">
        <v>200</v>
      </c>
      <c r="D36" s="11">
        <v>190</v>
      </c>
      <c r="E36" s="11">
        <v>140</v>
      </c>
      <c r="F36" s="12">
        <v>140</v>
      </c>
      <c r="L36" s="21">
        <v>4</v>
      </c>
      <c r="M36" s="11">
        <v>110</v>
      </c>
      <c r="N36" s="11">
        <v>320</v>
      </c>
      <c r="O36" s="11">
        <v>210</v>
      </c>
      <c r="P36" s="11">
        <v>215</v>
      </c>
      <c r="Q36" s="12">
        <v>150</v>
      </c>
    </row>
    <row r="37" spans="1:20" ht="15.75" customHeight="1">
      <c r="A37" s="17">
        <v>5</v>
      </c>
      <c r="B37" s="11">
        <v>58</v>
      </c>
      <c r="C37" s="11">
        <v>198</v>
      </c>
      <c r="D37" s="11">
        <v>220</v>
      </c>
      <c r="E37" s="11">
        <v>130</v>
      </c>
      <c r="F37" s="12">
        <v>160</v>
      </c>
      <c r="L37" s="17">
        <v>5</v>
      </c>
      <c r="M37" s="11">
        <v>112</v>
      </c>
      <c r="N37" s="11">
        <v>244</v>
      </c>
      <c r="O37" s="11">
        <v>293</v>
      </c>
      <c r="P37" s="11">
        <v>167</v>
      </c>
      <c r="Q37" s="12">
        <v>168</v>
      </c>
    </row>
    <row r="38" spans="1:20" ht="15.75" customHeight="1">
      <c r="A38" s="18" t="s">
        <v>11</v>
      </c>
      <c r="B38" s="19">
        <f t="shared" ref="B38:F38" si="6">AVERAGE(B33:B37)</f>
        <v>52.6</v>
      </c>
      <c r="C38" s="19">
        <f t="shared" si="6"/>
        <v>203.2</v>
      </c>
      <c r="D38" s="19">
        <f t="shared" si="6"/>
        <v>192.8</v>
      </c>
      <c r="E38" s="19">
        <f t="shared" si="6"/>
        <v>139</v>
      </c>
      <c r="F38" s="19">
        <f t="shared" si="6"/>
        <v>144.6</v>
      </c>
      <c r="G38" s="20">
        <f>(B38/C38)</f>
        <v>0.25885826771653547</v>
      </c>
      <c r="H38" s="20">
        <f>(D38*E38*F38)/1000</f>
        <v>3875.1643199999999</v>
      </c>
      <c r="I38" s="20">
        <f>(H38*3)</f>
        <v>11625.49296</v>
      </c>
      <c r="L38" s="18" t="s">
        <v>11</v>
      </c>
      <c r="M38" s="19">
        <f t="shared" ref="M38:Q38" si="7">AVERAGE(M33:M37)</f>
        <v>97</v>
      </c>
      <c r="N38" s="19">
        <f t="shared" si="7"/>
        <v>291.60000000000002</v>
      </c>
      <c r="O38" s="19">
        <f t="shared" si="7"/>
        <v>253.2</v>
      </c>
      <c r="P38" s="19">
        <f t="shared" si="7"/>
        <v>170</v>
      </c>
      <c r="Q38" s="19">
        <f t="shared" si="7"/>
        <v>160</v>
      </c>
      <c r="R38" s="20">
        <f>(M38/N38)</f>
        <v>0.33264746227709185</v>
      </c>
      <c r="S38" s="20">
        <f>(O38*P38*Q38)/1000</f>
        <v>6887.04</v>
      </c>
      <c r="T38" s="20">
        <f>(S38*2)</f>
        <v>13774.08</v>
      </c>
    </row>
    <row r="39" spans="1:20" ht="15.75" customHeight="1"/>
    <row r="40" spans="1:20" ht="15.75" customHeight="1"/>
    <row r="41" spans="1:20" ht="15.75" customHeight="1">
      <c r="B41" s="11" t="s">
        <v>35</v>
      </c>
      <c r="C41" s="11" t="s">
        <v>36</v>
      </c>
    </row>
    <row r="42" spans="1:20" ht="15.75" customHeight="1">
      <c r="A42" t="s">
        <v>4</v>
      </c>
      <c r="B42">
        <v>1400</v>
      </c>
      <c r="C42" s="2">
        <f>G11</f>
        <v>0.35760171306209848</v>
      </c>
    </row>
    <row r="43" spans="1:20" ht="15.75" customHeight="1">
      <c r="A43" t="s">
        <v>12</v>
      </c>
      <c r="B43">
        <v>1025</v>
      </c>
      <c r="C43">
        <f>G20</f>
        <v>0.26719840478564311</v>
      </c>
    </row>
    <row r="44" spans="1:20" ht="15.75" customHeight="1">
      <c r="A44" t="s">
        <v>14</v>
      </c>
      <c r="B44">
        <v>900</v>
      </c>
      <c r="C44">
        <f>G29</f>
        <v>0.28722157092614303</v>
      </c>
    </row>
    <row r="45" spans="1:20" ht="15.75" customHeight="1">
      <c r="A45" t="s">
        <v>10</v>
      </c>
      <c r="B45">
        <v>1280</v>
      </c>
      <c r="C45">
        <f>G38</f>
        <v>0.25885826771653547</v>
      </c>
    </row>
    <row r="46" spans="1:20" ht="15.75" customHeight="1">
      <c r="A46" t="s">
        <v>5</v>
      </c>
      <c r="B46">
        <v>463</v>
      </c>
      <c r="C46">
        <f>R11</f>
        <v>0.21079429735234215</v>
      </c>
    </row>
    <row r="47" spans="1:20" ht="15.75" customHeight="1">
      <c r="A47" t="s">
        <v>13</v>
      </c>
      <c r="B47">
        <v>525</v>
      </c>
      <c r="C47">
        <f>R20</f>
        <v>0.22068965517241379</v>
      </c>
    </row>
    <row r="48" spans="1:20" ht="15.75" customHeight="1">
      <c r="A48" t="s">
        <v>15</v>
      </c>
      <c r="B48">
        <v>400</v>
      </c>
      <c r="C48">
        <f>R29</f>
        <v>0.25686059275521406</v>
      </c>
    </row>
    <row r="49" spans="1:3" ht="15.75" customHeight="1">
      <c r="A49" t="s">
        <v>16</v>
      </c>
      <c r="B49">
        <v>500</v>
      </c>
      <c r="C49">
        <f>R38</f>
        <v>0.33264746227709185</v>
      </c>
    </row>
    <row r="50" spans="1:3" ht="15.75" customHeight="1">
      <c r="A50" t="s">
        <v>37</v>
      </c>
      <c r="B50">
        <v>75</v>
      </c>
      <c r="C50">
        <v>5.5E-2</v>
      </c>
    </row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workbookViewId="0"/>
  </sheetViews>
  <sheetFormatPr defaultColWidth="12.59765625" defaultRowHeight="15" customHeight="1"/>
  <cols>
    <col min="1" max="1" width="4.19921875" customWidth="1"/>
    <col min="2" max="2" width="14.09765625" customWidth="1"/>
    <col min="3" max="7" width="7.59765625" customWidth="1"/>
    <col min="8" max="8" width="10.8984375" customWidth="1"/>
    <col min="9" max="12" width="7.59765625" customWidth="1"/>
    <col min="13" max="13" width="14.09765625" customWidth="1"/>
    <col min="14" max="18" width="7.59765625" customWidth="1"/>
    <col min="19" max="19" width="11.69921875" customWidth="1"/>
    <col min="20" max="30" width="7.59765625" customWidth="1"/>
  </cols>
  <sheetData>
    <row r="1" spans="1:21" ht="31.8">
      <c r="A1" s="1"/>
      <c r="B1" s="1"/>
      <c r="C1" s="1"/>
      <c r="D1" s="2"/>
      <c r="E1" s="2"/>
      <c r="F1" s="2"/>
      <c r="G1" s="2"/>
      <c r="J1" s="22" t="s">
        <v>17</v>
      </c>
      <c r="K1" s="22" t="s">
        <v>18</v>
      </c>
      <c r="L1" s="22" t="s">
        <v>19</v>
      </c>
      <c r="M1" s="23"/>
      <c r="N1" s="1"/>
      <c r="O1" s="2"/>
      <c r="P1" s="2"/>
      <c r="Q1" s="2"/>
      <c r="R1" s="2"/>
    </row>
    <row r="2" spans="1:21" ht="14.4">
      <c r="A2" s="1"/>
      <c r="B2" s="4" t="s">
        <v>3</v>
      </c>
      <c r="C2" s="5" t="s">
        <v>4</v>
      </c>
      <c r="D2" s="6"/>
      <c r="E2" s="6"/>
      <c r="F2" s="6"/>
      <c r="G2" s="24"/>
      <c r="H2" s="25" t="s">
        <v>0</v>
      </c>
      <c r="I2" s="25" t="s">
        <v>1</v>
      </c>
      <c r="J2" s="26" t="s">
        <v>2</v>
      </c>
      <c r="M2" s="4" t="s">
        <v>3</v>
      </c>
      <c r="N2" s="5" t="s">
        <v>5</v>
      </c>
      <c r="O2" s="6"/>
      <c r="P2" s="6"/>
      <c r="Q2" s="6"/>
      <c r="R2" s="24"/>
      <c r="S2" s="25" t="s">
        <v>0</v>
      </c>
      <c r="T2" s="25"/>
      <c r="U2" s="26" t="s">
        <v>2</v>
      </c>
    </row>
    <row r="3" spans="1:21" ht="14.4">
      <c r="A3" s="2"/>
      <c r="B3" s="8" t="s">
        <v>6</v>
      </c>
      <c r="C3" s="2" t="s">
        <v>7</v>
      </c>
      <c r="D3" s="2" t="s">
        <v>8</v>
      </c>
      <c r="E3" s="2" t="s">
        <v>5</v>
      </c>
      <c r="F3" s="2" t="s">
        <v>9</v>
      </c>
      <c r="G3" s="27" t="s">
        <v>10</v>
      </c>
      <c r="H3" s="3" t="s">
        <v>20</v>
      </c>
      <c r="I3" s="3" t="s">
        <v>20</v>
      </c>
      <c r="J3" s="28" t="s">
        <v>20</v>
      </c>
      <c r="M3" s="8" t="s">
        <v>6</v>
      </c>
      <c r="N3" s="2" t="s">
        <v>7</v>
      </c>
      <c r="O3" s="2" t="s">
        <v>8</v>
      </c>
      <c r="P3" s="2" t="s">
        <v>5</v>
      </c>
      <c r="Q3" s="2" t="s">
        <v>9</v>
      </c>
      <c r="R3" s="27" t="s">
        <v>10</v>
      </c>
      <c r="S3" s="3" t="s">
        <v>20</v>
      </c>
      <c r="T3" s="3" t="s">
        <v>20</v>
      </c>
      <c r="U3" s="28" t="s">
        <v>20</v>
      </c>
    </row>
    <row r="4" spans="1:21" ht="14.4">
      <c r="A4" s="11"/>
      <c r="B4" s="29" t="s">
        <v>21</v>
      </c>
      <c r="C4" s="11">
        <v>50</v>
      </c>
      <c r="D4" s="11">
        <v>190</v>
      </c>
      <c r="E4" s="11">
        <v>200</v>
      </c>
      <c r="F4" s="11">
        <v>126</v>
      </c>
      <c r="G4" s="30">
        <v>150</v>
      </c>
      <c r="H4" s="3" t="s">
        <v>20</v>
      </c>
      <c r="I4" s="3" t="s">
        <v>20</v>
      </c>
      <c r="J4" s="28" t="s">
        <v>20</v>
      </c>
      <c r="M4" s="29" t="s">
        <v>21</v>
      </c>
      <c r="N4" s="11">
        <v>45</v>
      </c>
      <c r="O4" s="11">
        <v>200</v>
      </c>
      <c r="P4" s="11">
        <v>208</v>
      </c>
      <c r="Q4" s="11">
        <v>144</v>
      </c>
      <c r="R4" s="30">
        <v>109</v>
      </c>
      <c r="S4" s="3" t="s">
        <v>20</v>
      </c>
      <c r="T4" s="3" t="s">
        <v>20</v>
      </c>
      <c r="U4" s="28" t="s">
        <v>20</v>
      </c>
    </row>
    <row r="5" spans="1:21" ht="14.4">
      <c r="A5" s="11"/>
      <c r="B5" s="29" t="s">
        <v>22</v>
      </c>
      <c r="C5" s="11">
        <v>60</v>
      </c>
      <c r="D5" s="11">
        <v>180</v>
      </c>
      <c r="E5" s="11">
        <v>170</v>
      </c>
      <c r="F5" s="11">
        <v>140</v>
      </c>
      <c r="G5" s="30">
        <v>155</v>
      </c>
      <c r="H5" s="3" t="s">
        <v>20</v>
      </c>
      <c r="I5" s="3" t="s">
        <v>20</v>
      </c>
      <c r="J5" s="28" t="s">
        <v>20</v>
      </c>
      <c r="M5" s="29" t="s">
        <v>22</v>
      </c>
      <c r="N5" s="11">
        <v>45</v>
      </c>
      <c r="O5" s="11">
        <v>190</v>
      </c>
      <c r="P5" s="11">
        <v>110</v>
      </c>
      <c r="Q5" s="11">
        <v>100</v>
      </c>
      <c r="R5" s="30">
        <v>110</v>
      </c>
      <c r="S5" s="3" t="s">
        <v>20</v>
      </c>
      <c r="T5" s="3" t="s">
        <v>20</v>
      </c>
      <c r="U5" s="28" t="s">
        <v>20</v>
      </c>
    </row>
    <row r="6" spans="1:21" ht="14.4">
      <c r="A6" s="11"/>
      <c r="B6" s="29" t="s">
        <v>23</v>
      </c>
      <c r="C6" s="11">
        <v>70</v>
      </c>
      <c r="D6" s="11">
        <v>190</v>
      </c>
      <c r="E6" s="11">
        <v>170</v>
      </c>
      <c r="F6" s="11">
        <v>145</v>
      </c>
      <c r="G6" s="30">
        <v>145</v>
      </c>
      <c r="H6" s="3" t="s">
        <v>20</v>
      </c>
      <c r="I6" s="3" t="s">
        <v>20</v>
      </c>
      <c r="J6" s="28" t="s">
        <v>20</v>
      </c>
      <c r="M6" s="29" t="s">
        <v>23</v>
      </c>
      <c r="N6" s="11">
        <v>40</v>
      </c>
      <c r="O6" s="11">
        <v>190</v>
      </c>
      <c r="P6" s="11">
        <v>120</v>
      </c>
      <c r="Q6" s="11">
        <v>125</v>
      </c>
      <c r="R6" s="30">
        <v>105</v>
      </c>
      <c r="S6" s="3" t="s">
        <v>20</v>
      </c>
      <c r="T6" s="3" t="s">
        <v>20</v>
      </c>
      <c r="U6" s="28" t="s">
        <v>20</v>
      </c>
    </row>
    <row r="7" spans="1:21" ht="14.4">
      <c r="A7" s="11"/>
      <c r="B7" s="29" t="s">
        <v>24</v>
      </c>
      <c r="C7" s="11">
        <v>70</v>
      </c>
      <c r="D7" s="11">
        <v>161</v>
      </c>
      <c r="E7" s="11">
        <v>165</v>
      </c>
      <c r="F7" s="11">
        <v>96</v>
      </c>
      <c r="G7" s="30">
        <v>155</v>
      </c>
      <c r="H7" s="3" t="s">
        <v>20</v>
      </c>
      <c r="I7" s="3" t="s">
        <v>20</v>
      </c>
      <c r="J7" s="28" t="s">
        <v>20</v>
      </c>
      <c r="M7" s="29" t="s">
        <v>24</v>
      </c>
      <c r="N7" s="11">
        <v>24</v>
      </c>
      <c r="O7" s="11">
        <v>180</v>
      </c>
      <c r="P7" s="11">
        <v>130</v>
      </c>
      <c r="Q7" s="11">
        <v>65</v>
      </c>
      <c r="R7" s="30">
        <v>130</v>
      </c>
      <c r="S7" s="3" t="s">
        <v>20</v>
      </c>
      <c r="T7" s="3" t="s">
        <v>20</v>
      </c>
      <c r="U7" s="28" t="s">
        <v>20</v>
      </c>
    </row>
    <row r="8" spans="1:21" ht="14.4">
      <c r="A8" s="11"/>
      <c r="B8" s="29" t="s">
        <v>25</v>
      </c>
      <c r="C8" s="11">
        <v>50</v>
      </c>
      <c r="D8" s="11">
        <v>173</v>
      </c>
      <c r="E8" s="11">
        <v>166</v>
      </c>
      <c r="F8" s="11">
        <v>129</v>
      </c>
      <c r="G8" s="30">
        <v>144</v>
      </c>
      <c r="H8" s="3" t="s">
        <v>20</v>
      </c>
      <c r="I8" s="3" t="s">
        <v>20</v>
      </c>
      <c r="J8" s="28" t="s">
        <v>20</v>
      </c>
      <c r="M8" s="29" t="s">
        <v>25</v>
      </c>
      <c r="N8" s="11">
        <v>45</v>
      </c>
      <c r="O8" s="11">
        <v>195</v>
      </c>
      <c r="P8" s="11">
        <v>133</v>
      </c>
      <c r="Q8" s="11">
        <v>150</v>
      </c>
      <c r="R8" s="30">
        <v>110</v>
      </c>
      <c r="S8" s="3" t="s">
        <v>20</v>
      </c>
      <c r="T8" s="3" t="s">
        <v>20</v>
      </c>
      <c r="U8" s="28" t="s">
        <v>20</v>
      </c>
    </row>
    <row r="9" spans="1:21" ht="14.4">
      <c r="A9" s="1"/>
      <c r="B9" s="18" t="s">
        <v>11</v>
      </c>
      <c r="C9" s="19">
        <f t="shared" ref="C9:G9" si="0">AVERAGE(C4:C8)</f>
        <v>60</v>
      </c>
      <c r="D9" s="19">
        <f t="shared" si="0"/>
        <v>178.8</v>
      </c>
      <c r="E9" s="19">
        <f t="shared" si="0"/>
        <v>174.2</v>
      </c>
      <c r="F9" s="19">
        <f t="shared" si="0"/>
        <v>127.2</v>
      </c>
      <c r="G9" s="19">
        <f t="shared" si="0"/>
        <v>149.80000000000001</v>
      </c>
      <c r="H9" s="31">
        <f>C9/D9</f>
        <v>0.33557046979865768</v>
      </c>
      <c r="I9" s="31">
        <f>PRODUCT(E9:G9)/1000</f>
        <v>3319.3043520000001</v>
      </c>
      <c r="J9" s="32">
        <f>I9/2</f>
        <v>1659.6521760000001</v>
      </c>
      <c r="M9" s="18" t="s">
        <v>11</v>
      </c>
      <c r="N9" s="19">
        <f t="shared" ref="N9:R9" si="1">AVERAGE(N4:N8)</f>
        <v>39.799999999999997</v>
      </c>
      <c r="O9" s="19">
        <f t="shared" si="1"/>
        <v>191</v>
      </c>
      <c r="P9" s="19">
        <f t="shared" si="1"/>
        <v>140.19999999999999</v>
      </c>
      <c r="Q9" s="19">
        <f t="shared" si="1"/>
        <v>116.8</v>
      </c>
      <c r="R9" s="19">
        <f t="shared" si="1"/>
        <v>112.8</v>
      </c>
      <c r="S9" s="31">
        <f>N9/O9</f>
        <v>0.20837696335078532</v>
      </c>
      <c r="T9" s="33">
        <f>PRODUCT(P9:R9)/1000</f>
        <v>1847.1406079999997</v>
      </c>
      <c r="U9" s="32">
        <f>T9/3</f>
        <v>615.71353599999986</v>
      </c>
    </row>
    <row r="11" spans="1:21" ht="14.4">
      <c r="A11" s="1"/>
      <c r="B11" s="4" t="s">
        <v>3</v>
      </c>
      <c r="C11" s="5" t="s">
        <v>12</v>
      </c>
      <c r="D11" s="6"/>
      <c r="E11" s="6"/>
      <c r="F11" s="6"/>
      <c r="G11" s="24"/>
      <c r="H11" s="25" t="s">
        <v>0</v>
      </c>
      <c r="I11" s="25" t="s">
        <v>1</v>
      </c>
      <c r="J11" s="26" t="s">
        <v>2</v>
      </c>
      <c r="M11" s="4" t="s">
        <v>3</v>
      </c>
      <c r="N11" s="5" t="s">
        <v>13</v>
      </c>
      <c r="O11" s="6"/>
      <c r="P11" s="6"/>
      <c r="Q11" s="6"/>
      <c r="R11" s="24"/>
      <c r="S11" s="25" t="s">
        <v>0</v>
      </c>
      <c r="T11" s="25" t="s">
        <v>1</v>
      </c>
      <c r="U11" s="26" t="s">
        <v>2</v>
      </c>
    </row>
    <row r="12" spans="1:21" ht="14.4">
      <c r="A12" s="2"/>
      <c r="B12" s="8" t="s">
        <v>6</v>
      </c>
      <c r="C12" s="2" t="s">
        <v>7</v>
      </c>
      <c r="D12" s="2" t="s">
        <v>8</v>
      </c>
      <c r="E12" s="2" t="s">
        <v>5</v>
      </c>
      <c r="F12" s="2" t="s">
        <v>9</v>
      </c>
      <c r="G12" s="27" t="s">
        <v>10</v>
      </c>
      <c r="H12" s="3" t="s">
        <v>20</v>
      </c>
      <c r="I12" s="3" t="s">
        <v>20</v>
      </c>
      <c r="J12" s="28" t="s">
        <v>20</v>
      </c>
      <c r="M12" s="8" t="s">
        <v>6</v>
      </c>
      <c r="N12" s="2" t="s">
        <v>7</v>
      </c>
      <c r="O12" s="2" t="s">
        <v>8</v>
      </c>
      <c r="P12" s="2" t="s">
        <v>5</v>
      </c>
      <c r="Q12" s="2" t="s">
        <v>9</v>
      </c>
      <c r="R12" s="27" t="s">
        <v>10</v>
      </c>
      <c r="S12" s="3" t="s">
        <v>20</v>
      </c>
      <c r="T12" s="3" t="s">
        <v>20</v>
      </c>
      <c r="U12" s="28" t="s">
        <v>20</v>
      </c>
    </row>
    <row r="13" spans="1:21" ht="14.4">
      <c r="A13" s="11"/>
      <c r="B13" s="29" t="s">
        <v>21</v>
      </c>
      <c r="C13" s="11">
        <v>51</v>
      </c>
      <c r="D13" s="11">
        <v>201</v>
      </c>
      <c r="E13" s="11">
        <v>213</v>
      </c>
      <c r="F13" s="11">
        <v>132</v>
      </c>
      <c r="G13" s="30">
        <v>128</v>
      </c>
      <c r="H13" s="3" t="s">
        <v>20</v>
      </c>
      <c r="I13" s="3" t="s">
        <v>20</v>
      </c>
      <c r="J13" s="28" t="s">
        <v>20</v>
      </c>
      <c r="M13" s="29" t="s">
        <v>21</v>
      </c>
      <c r="N13" s="11">
        <v>37</v>
      </c>
      <c r="O13" s="11">
        <v>205</v>
      </c>
      <c r="P13" s="11">
        <v>123</v>
      </c>
      <c r="Q13" s="11">
        <v>166</v>
      </c>
      <c r="R13" s="30">
        <v>111</v>
      </c>
      <c r="S13" s="3" t="s">
        <v>20</v>
      </c>
      <c r="T13" s="3" t="s">
        <v>20</v>
      </c>
      <c r="U13" s="28" t="s">
        <v>20</v>
      </c>
    </row>
    <row r="14" spans="1:21" ht="14.4">
      <c r="A14" s="11"/>
      <c r="B14" s="29" t="s">
        <v>22</v>
      </c>
      <c r="C14" s="11">
        <v>55</v>
      </c>
      <c r="D14" s="11">
        <v>200</v>
      </c>
      <c r="E14" s="11">
        <v>170</v>
      </c>
      <c r="F14" s="11">
        <v>137</v>
      </c>
      <c r="G14" s="30">
        <v>130</v>
      </c>
      <c r="H14" s="3" t="s">
        <v>20</v>
      </c>
      <c r="I14" s="3" t="s">
        <v>20</v>
      </c>
      <c r="J14" s="28" t="s">
        <v>20</v>
      </c>
      <c r="M14" s="29" t="s">
        <v>22</v>
      </c>
      <c r="N14" s="11">
        <v>40</v>
      </c>
      <c r="O14" s="11">
        <v>185</v>
      </c>
      <c r="P14" s="11">
        <v>105</v>
      </c>
      <c r="Q14" s="11">
        <v>105</v>
      </c>
      <c r="R14" s="30">
        <v>120</v>
      </c>
      <c r="S14" s="3" t="s">
        <v>20</v>
      </c>
      <c r="T14" s="3" t="s">
        <v>20</v>
      </c>
      <c r="U14" s="28" t="s">
        <v>20</v>
      </c>
    </row>
    <row r="15" spans="1:21" ht="14.4">
      <c r="A15" s="11"/>
      <c r="B15" s="29" t="s">
        <v>23</v>
      </c>
      <c r="C15" s="11">
        <v>50</v>
      </c>
      <c r="D15" s="11">
        <v>200</v>
      </c>
      <c r="E15" s="11">
        <v>160</v>
      </c>
      <c r="F15" s="11">
        <v>141</v>
      </c>
      <c r="G15" s="30">
        <v>120</v>
      </c>
      <c r="H15" s="3" t="s">
        <v>20</v>
      </c>
      <c r="I15" s="3" t="s">
        <v>20</v>
      </c>
      <c r="J15" s="28" t="s">
        <v>20</v>
      </c>
      <c r="M15" s="29" t="s">
        <v>23</v>
      </c>
      <c r="N15" s="11">
        <v>45</v>
      </c>
      <c r="O15" s="11">
        <v>200</v>
      </c>
      <c r="P15" s="11">
        <v>120</v>
      </c>
      <c r="Q15" s="11">
        <v>153</v>
      </c>
      <c r="R15" s="30">
        <v>110</v>
      </c>
      <c r="S15" s="3" t="s">
        <v>20</v>
      </c>
      <c r="T15" s="3" t="s">
        <v>20</v>
      </c>
      <c r="U15" s="28" t="s">
        <v>20</v>
      </c>
    </row>
    <row r="16" spans="1:21" ht="14.4">
      <c r="A16" s="11"/>
      <c r="B16" s="29" t="s">
        <v>24</v>
      </c>
      <c r="C16" s="11">
        <v>50</v>
      </c>
      <c r="D16" s="11">
        <v>197</v>
      </c>
      <c r="E16" s="11">
        <v>145</v>
      </c>
      <c r="F16" s="11">
        <v>89</v>
      </c>
      <c r="G16" s="30">
        <v>125</v>
      </c>
      <c r="H16" s="3" t="s">
        <v>20</v>
      </c>
      <c r="I16" s="3" t="s">
        <v>20</v>
      </c>
      <c r="J16" s="28" t="s">
        <v>20</v>
      </c>
      <c r="M16" s="29" t="s">
        <v>24</v>
      </c>
      <c r="N16" s="11">
        <v>37</v>
      </c>
      <c r="O16" s="11">
        <v>250</v>
      </c>
      <c r="P16" s="11">
        <v>97</v>
      </c>
      <c r="Q16" s="11">
        <v>64</v>
      </c>
      <c r="R16" s="30">
        <v>120</v>
      </c>
      <c r="S16" s="3" t="s">
        <v>20</v>
      </c>
      <c r="T16" s="3" t="s">
        <v>20</v>
      </c>
      <c r="U16" s="28" t="s">
        <v>20</v>
      </c>
    </row>
    <row r="17" spans="1:21" ht="14.4">
      <c r="A17" s="11"/>
      <c r="B17" s="29" t="s">
        <v>25</v>
      </c>
      <c r="C17" s="11">
        <v>50</v>
      </c>
      <c r="D17" s="11">
        <v>200</v>
      </c>
      <c r="E17" s="11">
        <v>154</v>
      </c>
      <c r="F17" s="11">
        <v>137</v>
      </c>
      <c r="G17" s="30">
        <v>125</v>
      </c>
      <c r="H17" s="3" t="s">
        <v>20</v>
      </c>
      <c r="I17" s="3" t="s">
        <v>20</v>
      </c>
      <c r="J17" s="28" t="s">
        <v>20</v>
      </c>
      <c r="M17" s="29" t="s">
        <v>25</v>
      </c>
      <c r="N17" s="11">
        <v>67</v>
      </c>
      <c r="O17" s="11">
        <v>200</v>
      </c>
      <c r="P17" s="11">
        <v>106</v>
      </c>
      <c r="Q17" s="11">
        <v>128</v>
      </c>
      <c r="R17" s="30">
        <v>120</v>
      </c>
      <c r="S17" s="3" t="s">
        <v>20</v>
      </c>
      <c r="T17" s="3" t="s">
        <v>20</v>
      </c>
      <c r="U17" s="28" t="s">
        <v>20</v>
      </c>
    </row>
    <row r="18" spans="1:21" ht="14.4">
      <c r="A18" s="1"/>
      <c r="B18" s="18" t="s">
        <v>11</v>
      </c>
      <c r="C18" s="19">
        <f t="shared" ref="C18:G18" si="2">AVERAGE(C13:C17)</f>
        <v>51.2</v>
      </c>
      <c r="D18" s="19">
        <f t="shared" si="2"/>
        <v>199.6</v>
      </c>
      <c r="E18" s="19">
        <f t="shared" si="2"/>
        <v>168.4</v>
      </c>
      <c r="F18" s="19">
        <f t="shared" si="2"/>
        <v>127.2</v>
      </c>
      <c r="G18" s="19">
        <f t="shared" si="2"/>
        <v>125.6</v>
      </c>
      <c r="H18" s="31">
        <f>C18/D18</f>
        <v>0.25651302605210424</v>
      </c>
      <c r="I18" s="31">
        <f>PRODUCT(E18:G18)/1000</f>
        <v>2690.4122879999995</v>
      </c>
      <c r="J18" s="32">
        <f>I18/2</f>
        <v>1345.2061439999998</v>
      </c>
      <c r="M18" s="18" t="s">
        <v>11</v>
      </c>
      <c r="N18" s="19">
        <f t="shared" ref="N18:R18" si="3">AVERAGE(N13:N17)</f>
        <v>45.2</v>
      </c>
      <c r="O18" s="19">
        <f t="shared" si="3"/>
        <v>208</v>
      </c>
      <c r="P18" s="19">
        <f t="shared" si="3"/>
        <v>110.2</v>
      </c>
      <c r="Q18" s="19">
        <f t="shared" si="3"/>
        <v>123.2</v>
      </c>
      <c r="R18" s="19">
        <f t="shared" si="3"/>
        <v>116.2</v>
      </c>
      <c r="S18" s="31">
        <f>N18/O18</f>
        <v>0.21730769230769231</v>
      </c>
      <c r="T18" s="31">
        <f>PRODUCT(P18:R18)/1000</f>
        <v>1577.6055680000002</v>
      </c>
      <c r="U18" s="32">
        <f>T18/3</f>
        <v>525.86852266666676</v>
      </c>
    </row>
    <row r="20" spans="1:21" ht="14.4">
      <c r="A20" s="1"/>
      <c r="B20" s="4" t="s">
        <v>3</v>
      </c>
      <c r="C20" s="5" t="s">
        <v>14</v>
      </c>
      <c r="D20" s="6"/>
      <c r="E20" s="6"/>
      <c r="F20" s="6"/>
      <c r="G20" s="24"/>
      <c r="H20" s="25" t="s">
        <v>0</v>
      </c>
      <c r="I20" s="25" t="s">
        <v>1</v>
      </c>
      <c r="J20" s="26" t="s">
        <v>2</v>
      </c>
      <c r="M20" s="4" t="s">
        <v>3</v>
      </c>
      <c r="N20" s="5" t="s">
        <v>15</v>
      </c>
      <c r="O20" s="6"/>
      <c r="P20" s="6"/>
      <c r="Q20" s="6"/>
      <c r="R20" s="24"/>
      <c r="S20" s="25" t="s">
        <v>0</v>
      </c>
      <c r="T20" s="25" t="s">
        <v>1</v>
      </c>
      <c r="U20" s="26" t="s">
        <v>2</v>
      </c>
    </row>
    <row r="21" spans="1:21" ht="14.4">
      <c r="A21" s="2"/>
      <c r="B21" s="8" t="s">
        <v>6</v>
      </c>
      <c r="C21" s="2" t="s">
        <v>7</v>
      </c>
      <c r="D21" s="2" t="s">
        <v>8</v>
      </c>
      <c r="E21" s="2" t="s">
        <v>5</v>
      </c>
      <c r="F21" s="2" t="s">
        <v>9</v>
      </c>
      <c r="G21" s="27" t="s">
        <v>10</v>
      </c>
      <c r="H21" s="3" t="s">
        <v>20</v>
      </c>
      <c r="I21" s="3" t="s">
        <v>20</v>
      </c>
      <c r="J21" s="28" t="s">
        <v>20</v>
      </c>
      <c r="M21" s="8" t="s">
        <v>6</v>
      </c>
      <c r="N21" s="2" t="s">
        <v>7</v>
      </c>
      <c r="O21" s="2" t="s">
        <v>8</v>
      </c>
      <c r="P21" s="2" t="s">
        <v>5</v>
      </c>
      <c r="Q21" s="2" t="s">
        <v>9</v>
      </c>
      <c r="R21" s="27" t="s">
        <v>10</v>
      </c>
      <c r="S21" s="3" t="s">
        <v>20</v>
      </c>
      <c r="T21" s="3" t="s">
        <v>20</v>
      </c>
      <c r="U21" s="28" t="s">
        <v>20</v>
      </c>
    </row>
    <row r="22" spans="1:21" ht="15.75" customHeight="1">
      <c r="A22" s="11"/>
      <c r="B22" s="29" t="s">
        <v>21</v>
      </c>
      <c r="C22" s="11">
        <v>29</v>
      </c>
      <c r="D22" s="11">
        <v>155</v>
      </c>
      <c r="E22" s="11">
        <v>181</v>
      </c>
      <c r="F22" s="11">
        <v>130</v>
      </c>
      <c r="G22" s="30">
        <v>139</v>
      </c>
      <c r="H22" s="3" t="s">
        <v>20</v>
      </c>
      <c r="I22" s="3" t="s">
        <v>20</v>
      </c>
      <c r="J22" s="28" t="s">
        <v>20</v>
      </c>
      <c r="M22" s="29" t="s">
        <v>21</v>
      </c>
      <c r="N22" s="11">
        <v>40</v>
      </c>
      <c r="O22" s="11">
        <v>192</v>
      </c>
      <c r="P22" s="11">
        <v>122</v>
      </c>
      <c r="Q22" s="11">
        <v>140</v>
      </c>
      <c r="R22" s="30">
        <v>93</v>
      </c>
      <c r="S22" s="3" t="s">
        <v>20</v>
      </c>
      <c r="T22" s="3" t="s">
        <v>20</v>
      </c>
      <c r="U22" s="28" t="s">
        <v>20</v>
      </c>
    </row>
    <row r="23" spans="1:21" ht="15.75" customHeight="1">
      <c r="A23" s="11"/>
      <c r="B23" s="29" t="s">
        <v>22</v>
      </c>
      <c r="C23" s="11">
        <v>50</v>
      </c>
      <c r="D23" s="11">
        <v>165</v>
      </c>
      <c r="E23" s="11">
        <v>145</v>
      </c>
      <c r="F23" s="11">
        <v>125</v>
      </c>
      <c r="G23" s="30">
        <v>135</v>
      </c>
      <c r="H23" s="3" t="s">
        <v>20</v>
      </c>
      <c r="I23" s="3" t="s">
        <v>20</v>
      </c>
      <c r="J23" s="28" t="s">
        <v>20</v>
      </c>
      <c r="M23" s="29" t="s">
        <v>22</v>
      </c>
      <c r="N23" s="11">
        <v>15</v>
      </c>
      <c r="O23" s="11">
        <v>190</v>
      </c>
      <c r="P23" s="11">
        <v>90</v>
      </c>
      <c r="Q23" s="11">
        <v>115</v>
      </c>
      <c r="R23" s="30">
        <v>105</v>
      </c>
      <c r="S23" s="3" t="s">
        <v>20</v>
      </c>
      <c r="T23" s="3" t="s">
        <v>20</v>
      </c>
      <c r="U23" s="28" t="s">
        <v>20</v>
      </c>
    </row>
    <row r="24" spans="1:21" ht="15.75" customHeight="1">
      <c r="A24" s="11"/>
      <c r="B24" s="29" t="s">
        <v>23</v>
      </c>
      <c r="C24" s="11">
        <v>50</v>
      </c>
      <c r="D24" s="11">
        <v>150</v>
      </c>
      <c r="E24" s="11">
        <v>145</v>
      </c>
      <c r="F24" s="11">
        <v>135</v>
      </c>
      <c r="G24" s="30">
        <v>130</v>
      </c>
      <c r="H24" s="3" t="s">
        <v>20</v>
      </c>
      <c r="I24" s="3" t="s">
        <v>20</v>
      </c>
      <c r="J24" s="28" t="s">
        <v>20</v>
      </c>
      <c r="M24" s="29" t="s">
        <v>23</v>
      </c>
      <c r="N24" s="11">
        <v>20</v>
      </c>
      <c r="O24" s="11">
        <v>180</v>
      </c>
      <c r="P24" s="11">
        <v>110</v>
      </c>
      <c r="Q24" s="11">
        <v>130</v>
      </c>
      <c r="R24" s="30">
        <v>95</v>
      </c>
      <c r="S24" s="3" t="s">
        <v>20</v>
      </c>
      <c r="T24" s="3" t="s">
        <v>20</v>
      </c>
      <c r="U24" s="28" t="s">
        <v>20</v>
      </c>
    </row>
    <row r="25" spans="1:21" ht="15.75" customHeight="1">
      <c r="A25" s="11"/>
      <c r="B25" s="29" t="s">
        <v>24</v>
      </c>
      <c r="C25" s="11">
        <v>50</v>
      </c>
      <c r="D25" s="11">
        <v>180</v>
      </c>
      <c r="E25" s="11">
        <v>140</v>
      </c>
      <c r="F25" s="11">
        <v>85</v>
      </c>
      <c r="G25" s="30">
        <v>134</v>
      </c>
      <c r="H25" s="3" t="s">
        <v>20</v>
      </c>
      <c r="I25" s="3" t="s">
        <v>20</v>
      </c>
      <c r="J25" s="28" t="s">
        <v>20</v>
      </c>
      <c r="M25" s="29" t="s">
        <v>24</v>
      </c>
      <c r="N25" s="11">
        <v>10</v>
      </c>
      <c r="O25" s="11">
        <v>195</v>
      </c>
      <c r="P25" s="11">
        <v>105</v>
      </c>
      <c r="Q25" s="11">
        <v>69</v>
      </c>
      <c r="R25" s="30">
        <v>95</v>
      </c>
      <c r="S25" s="3" t="s">
        <v>20</v>
      </c>
      <c r="T25" s="3" t="s">
        <v>20</v>
      </c>
      <c r="U25" s="28" t="s">
        <v>20</v>
      </c>
    </row>
    <row r="26" spans="1:21" ht="15.75" customHeight="1">
      <c r="A26" s="11"/>
      <c r="B26" s="29" t="s">
        <v>25</v>
      </c>
      <c r="C26" s="11">
        <v>60</v>
      </c>
      <c r="D26" s="11">
        <v>170</v>
      </c>
      <c r="E26" s="11">
        <v>129</v>
      </c>
      <c r="F26" s="11">
        <v>120</v>
      </c>
      <c r="G26" s="30">
        <v>131</v>
      </c>
      <c r="H26" s="3" t="s">
        <v>20</v>
      </c>
      <c r="I26" s="3" t="s">
        <v>20</v>
      </c>
      <c r="J26" s="28" t="s">
        <v>20</v>
      </c>
      <c r="M26" s="29" t="s">
        <v>25</v>
      </c>
      <c r="N26" s="11">
        <v>42</v>
      </c>
      <c r="O26" s="11">
        <v>185</v>
      </c>
      <c r="P26" s="11">
        <v>106</v>
      </c>
      <c r="Q26" s="11">
        <v>120</v>
      </c>
      <c r="R26" s="30">
        <v>96</v>
      </c>
      <c r="S26" s="3" t="s">
        <v>20</v>
      </c>
      <c r="T26" s="3" t="s">
        <v>20</v>
      </c>
      <c r="U26" s="28" t="s">
        <v>20</v>
      </c>
    </row>
    <row r="27" spans="1:21" ht="15.75" customHeight="1">
      <c r="A27" s="1"/>
      <c r="B27" s="18" t="s">
        <v>11</v>
      </c>
      <c r="C27" s="19">
        <f t="shared" ref="C27:G27" si="4">AVERAGE(C22:C26)</f>
        <v>47.8</v>
      </c>
      <c r="D27" s="19">
        <f t="shared" si="4"/>
        <v>164</v>
      </c>
      <c r="E27" s="19">
        <f t="shared" si="4"/>
        <v>148</v>
      </c>
      <c r="F27" s="19">
        <f t="shared" si="4"/>
        <v>119</v>
      </c>
      <c r="G27" s="19">
        <f t="shared" si="4"/>
        <v>133.80000000000001</v>
      </c>
      <c r="H27" s="31">
        <f>C27/D27</f>
        <v>0.29146341463414632</v>
      </c>
      <c r="I27" s="34">
        <f>PRODUCT(E27:G27)/1000</f>
        <v>2356.4856</v>
      </c>
      <c r="J27" s="35">
        <f>I27/3</f>
        <v>785.49519999999995</v>
      </c>
      <c r="M27" s="18" t="s">
        <v>11</v>
      </c>
      <c r="N27" s="19">
        <f t="shared" ref="N27:R27" si="5">AVERAGE(N22:N26)</f>
        <v>25.4</v>
      </c>
      <c r="O27" s="19">
        <f t="shared" si="5"/>
        <v>188.4</v>
      </c>
      <c r="P27" s="19">
        <f t="shared" si="5"/>
        <v>106.6</v>
      </c>
      <c r="Q27" s="19">
        <f t="shared" si="5"/>
        <v>114.8</v>
      </c>
      <c r="R27" s="19">
        <f t="shared" si="5"/>
        <v>96.8</v>
      </c>
      <c r="S27" s="31">
        <f>N27/O27</f>
        <v>0.13481953290870488</v>
      </c>
      <c r="T27" s="31">
        <f>PRODUCT(P27:R27)/1000</f>
        <v>1184.6074239999998</v>
      </c>
      <c r="U27" s="32">
        <f>T27/3</f>
        <v>394.86914133333329</v>
      </c>
    </row>
    <row r="28" spans="1:21" ht="15.75" customHeight="1"/>
    <row r="29" spans="1:21" ht="15.75" customHeight="1">
      <c r="A29" s="1"/>
      <c r="B29" s="4" t="s">
        <v>3</v>
      </c>
      <c r="C29" s="5" t="s">
        <v>10</v>
      </c>
      <c r="D29" s="6"/>
      <c r="E29" s="6"/>
      <c r="F29" s="6"/>
      <c r="G29" s="24"/>
      <c r="H29" s="25" t="s">
        <v>0</v>
      </c>
      <c r="I29" s="25" t="s">
        <v>1</v>
      </c>
      <c r="J29" s="26" t="s">
        <v>2</v>
      </c>
      <c r="M29" s="4" t="s">
        <v>3</v>
      </c>
      <c r="N29" s="5" t="s">
        <v>16</v>
      </c>
      <c r="O29" s="6"/>
      <c r="P29" s="6"/>
      <c r="Q29" s="6"/>
      <c r="R29" s="24"/>
      <c r="S29" s="25" t="s">
        <v>0</v>
      </c>
      <c r="T29" s="25" t="s">
        <v>1</v>
      </c>
      <c r="U29" s="26" t="s">
        <v>2</v>
      </c>
    </row>
    <row r="30" spans="1:21" ht="15.75" customHeight="1">
      <c r="A30" s="2"/>
      <c r="B30" s="8" t="s">
        <v>6</v>
      </c>
      <c r="C30" s="2" t="s">
        <v>7</v>
      </c>
      <c r="D30" s="2" t="s">
        <v>8</v>
      </c>
      <c r="E30" s="2" t="s">
        <v>5</v>
      </c>
      <c r="F30" s="2" t="s">
        <v>9</v>
      </c>
      <c r="G30" s="27" t="s">
        <v>10</v>
      </c>
      <c r="H30" s="3" t="s">
        <v>20</v>
      </c>
      <c r="I30" s="3" t="s">
        <v>20</v>
      </c>
      <c r="J30" s="28" t="s">
        <v>20</v>
      </c>
      <c r="M30" s="8" t="s">
        <v>6</v>
      </c>
      <c r="N30" s="2" t="s">
        <v>7</v>
      </c>
      <c r="O30" s="2" t="s">
        <v>8</v>
      </c>
      <c r="P30" s="2" t="s">
        <v>5</v>
      </c>
      <c r="Q30" s="2" t="s">
        <v>9</v>
      </c>
      <c r="R30" s="27" t="s">
        <v>10</v>
      </c>
      <c r="S30" s="3" t="s">
        <v>20</v>
      </c>
      <c r="T30" s="3" t="s">
        <v>20</v>
      </c>
      <c r="U30" s="28" t="s">
        <v>20</v>
      </c>
    </row>
    <row r="31" spans="1:21" ht="15.75" customHeight="1">
      <c r="A31" s="11"/>
      <c r="B31" s="29" t="s">
        <v>21</v>
      </c>
      <c r="C31" s="11">
        <v>58</v>
      </c>
      <c r="D31" s="11">
        <v>220</v>
      </c>
      <c r="E31" s="11">
        <v>221</v>
      </c>
      <c r="F31" s="11">
        <v>135</v>
      </c>
      <c r="G31" s="30">
        <v>140</v>
      </c>
      <c r="H31" s="3" t="s">
        <v>20</v>
      </c>
      <c r="I31" s="3" t="s">
        <v>20</v>
      </c>
      <c r="J31" s="28" t="s">
        <v>20</v>
      </c>
      <c r="M31" s="29" t="s">
        <v>21</v>
      </c>
      <c r="N31" s="11">
        <v>107.5</v>
      </c>
      <c r="O31" s="11">
        <v>305</v>
      </c>
      <c r="P31" s="11">
        <v>209</v>
      </c>
      <c r="Q31" s="11">
        <v>163</v>
      </c>
      <c r="R31" s="30">
        <v>162</v>
      </c>
      <c r="S31" s="3" t="s">
        <v>20</v>
      </c>
      <c r="T31" s="3" t="s">
        <v>20</v>
      </c>
      <c r="U31" s="28" t="s">
        <v>20</v>
      </c>
    </row>
    <row r="32" spans="1:21" ht="15.75" customHeight="1">
      <c r="A32" s="11"/>
      <c r="B32" s="29" t="s">
        <v>22</v>
      </c>
      <c r="C32" s="11">
        <v>70</v>
      </c>
      <c r="D32" s="11">
        <v>210</v>
      </c>
      <c r="E32" s="11">
        <v>170</v>
      </c>
      <c r="F32" s="11">
        <v>140</v>
      </c>
      <c r="G32" s="30">
        <v>140</v>
      </c>
      <c r="H32" s="3" t="s">
        <v>20</v>
      </c>
      <c r="I32" s="3" t="s">
        <v>20</v>
      </c>
      <c r="J32" s="28" t="s">
        <v>20</v>
      </c>
      <c r="M32" s="29" t="s">
        <v>22</v>
      </c>
      <c r="N32" s="11">
        <v>80</v>
      </c>
      <c r="O32" s="11">
        <v>295</v>
      </c>
      <c r="P32" s="11">
        <v>110</v>
      </c>
      <c r="Q32" s="11">
        <v>120</v>
      </c>
      <c r="R32" s="30">
        <v>112</v>
      </c>
      <c r="S32" s="3" t="s">
        <v>20</v>
      </c>
      <c r="T32" s="3" t="s">
        <v>20</v>
      </c>
      <c r="U32" s="28" t="s">
        <v>20</v>
      </c>
    </row>
    <row r="33" spans="1:21" ht="15.75" customHeight="1">
      <c r="A33" s="11"/>
      <c r="B33" s="29" t="s">
        <v>23</v>
      </c>
      <c r="C33" s="11">
        <v>60</v>
      </c>
      <c r="D33" s="11">
        <v>195</v>
      </c>
      <c r="E33" s="11">
        <v>163</v>
      </c>
      <c r="F33" s="11">
        <v>125</v>
      </c>
      <c r="G33" s="30">
        <v>140</v>
      </c>
      <c r="H33" s="3" t="s">
        <v>20</v>
      </c>
      <c r="I33" s="3" t="s">
        <v>20</v>
      </c>
      <c r="J33" s="28" t="s">
        <v>20</v>
      </c>
      <c r="M33" s="29" t="s">
        <v>23</v>
      </c>
      <c r="N33" s="11">
        <v>85</v>
      </c>
      <c r="O33" s="11">
        <v>260</v>
      </c>
      <c r="P33" s="11">
        <v>175</v>
      </c>
      <c r="Q33" s="11">
        <v>175</v>
      </c>
      <c r="R33" s="30">
        <v>130</v>
      </c>
      <c r="S33" s="3" t="s">
        <v>20</v>
      </c>
      <c r="T33" s="3" t="s">
        <v>20</v>
      </c>
      <c r="U33" s="28" t="s">
        <v>20</v>
      </c>
    </row>
    <row r="34" spans="1:21" ht="15.75" customHeight="1">
      <c r="A34" s="11"/>
      <c r="B34" s="29" t="s">
        <v>24</v>
      </c>
      <c r="C34" s="11">
        <v>60</v>
      </c>
      <c r="D34" s="11">
        <v>200</v>
      </c>
      <c r="E34" s="11">
        <v>152</v>
      </c>
      <c r="F34" s="11">
        <v>100</v>
      </c>
      <c r="G34" s="30">
        <v>148</v>
      </c>
      <c r="H34" s="3" t="s">
        <v>20</v>
      </c>
      <c r="I34" s="3" t="s">
        <v>20</v>
      </c>
      <c r="J34" s="28" t="s">
        <v>20</v>
      </c>
      <c r="M34" s="29" t="s">
        <v>24</v>
      </c>
      <c r="N34" s="11">
        <v>50</v>
      </c>
      <c r="O34" s="11">
        <v>255</v>
      </c>
      <c r="P34" s="11">
        <v>115</v>
      </c>
      <c r="Q34" s="11">
        <v>74</v>
      </c>
      <c r="R34" s="30">
        <v>135</v>
      </c>
      <c r="S34" s="3" t="s">
        <v>20</v>
      </c>
      <c r="T34" s="3" t="s">
        <v>20</v>
      </c>
      <c r="U34" s="28" t="s">
        <v>20</v>
      </c>
    </row>
    <row r="35" spans="1:21" ht="15.75" customHeight="1">
      <c r="A35" s="11"/>
      <c r="B35" s="29" t="s">
        <v>25</v>
      </c>
      <c r="C35" s="11">
        <v>65</v>
      </c>
      <c r="D35" s="11">
        <v>186</v>
      </c>
      <c r="E35" s="11">
        <v>160</v>
      </c>
      <c r="F35" s="11">
        <v>118</v>
      </c>
      <c r="G35" s="30">
        <v>143</v>
      </c>
      <c r="H35" s="3" t="s">
        <v>20</v>
      </c>
      <c r="I35" s="3" t="s">
        <v>20</v>
      </c>
      <c r="J35" s="28" t="s">
        <v>20</v>
      </c>
      <c r="M35" s="29" t="s">
        <v>25</v>
      </c>
      <c r="N35" s="11">
        <v>103</v>
      </c>
      <c r="O35" s="11">
        <v>290</v>
      </c>
      <c r="P35" s="11">
        <v>84</v>
      </c>
      <c r="Q35" s="11">
        <v>144</v>
      </c>
      <c r="R35" s="30">
        <v>150</v>
      </c>
      <c r="S35" s="3" t="s">
        <v>20</v>
      </c>
      <c r="T35" s="3" t="s">
        <v>20</v>
      </c>
      <c r="U35" s="28" t="s">
        <v>20</v>
      </c>
    </row>
    <row r="36" spans="1:21" ht="15.75" customHeight="1">
      <c r="A36" s="1"/>
      <c r="B36" s="18" t="s">
        <v>11</v>
      </c>
      <c r="C36" s="19">
        <f t="shared" ref="C36:G36" si="6">AVERAGE(C31:C35)</f>
        <v>62.6</v>
      </c>
      <c r="D36" s="19">
        <f t="shared" si="6"/>
        <v>202.2</v>
      </c>
      <c r="E36" s="19">
        <f t="shared" si="6"/>
        <v>173.2</v>
      </c>
      <c r="F36" s="19">
        <f t="shared" si="6"/>
        <v>123.6</v>
      </c>
      <c r="G36" s="19">
        <f t="shared" si="6"/>
        <v>142.19999999999999</v>
      </c>
      <c r="H36" s="31">
        <f>C36/D36</f>
        <v>0.30959446092977255</v>
      </c>
      <c r="I36" s="31">
        <f>PRODUCT(E36:G36)/1000</f>
        <v>3044.149343999999</v>
      </c>
      <c r="J36" s="32">
        <f>I36/2</f>
        <v>1522.0746719999995</v>
      </c>
      <c r="M36" s="18" t="s">
        <v>11</v>
      </c>
      <c r="N36" s="19">
        <f t="shared" ref="N36:R36" si="7">AVERAGE(N31:N35)</f>
        <v>85.1</v>
      </c>
      <c r="O36" s="19">
        <f t="shared" si="7"/>
        <v>281</v>
      </c>
      <c r="P36" s="19">
        <f t="shared" si="7"/>
        <v>138.6</v>
      </c>
      <c r="Q36" s="19">
        <f t="shared" si="7"/>
        <v>135.19999999999999</v>
      </c>
      <c r="R36" s="19">
        <f t="shared" si="7"/>
        <v>137.80000000000001</v>
      </c>
      <c r="S36" s="31">
        <f>N36/O36</f>
        <v>0.30284697508896796</v>
      </c>
      <c r="T36" s="31">
        <f>PRODUCT(P36:R36)/1000</f>
        <v>2582.195616</v>
      </c>
      <c r="U36" s="32">
        <f>T36/2</f>
        <v>1291.097808</v>
      </c>
    </row>
    <row r="37" spans="1:21" ht="15.75" customHeight="1"/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4"/>
  <sheetViews>
    <sheetView workbookViewId="0"/>
  </sheetViews>
  <sheetFormatPr defaultColWidth="12.59765625" defaultRowHeight="15" customHeight="1"/>
  <cols>
    <col min="1" max="1" width="14.09765625" customWidth="1"/>
    <col min="2" max="6" width="7.59765625" customWidth="1"/>
    <col min="7" max="7" width="10.8984375" customWidth="1"/>
    <col min="8" max="11" width="7.59765625" customWidth="1"/>
    <col min="12" max="12" width="14.09765625" customWidth="1"/>
    <col min="13" max="17" width="7.59765625" customWidth="1"/>
    <col min="18" max="18" width="11.69921875" customWidth="1"/>
    <col min="19" max="29" width="7.59765625" customWidth="1"/>
  </cols>
  <sheetData>
    <row r="1" spans="1:20" ht="14.4">
      <c r="A1" s="1"/>
      <c r="B1" s="1"/>
      <c r="C1" s="2"/>
      <c r="D1" s="2"/>
      <c r="E1" s="2"/>
      <c r="F1" s="2"/>
      <c r="L1" s="1"/>
      <c r="M1" s="1"/>
      <c r="N1" s="2"/>
      <c r="O1" s="2"/>
      <c r="P1" s="2"/>
      <c r="Q1" s="2"/>
    </row>
    <row r="2" spans="1:20" ht="14.4">
      <c r="A2" s="1"/>
      <c r="B2" s="1"/>
      <c r="C2" s="2"/>
      <c r="D2" s="2"/>
      <c r="E2" s="2"/>
      <c r="F2" s="2"/>
      <c r="L2" s="1"/>
      <c r="M2" s="1"/>
      <c r="N2" s="2"/>
      <c r="O2" s="2"/>
      <c r="P2" s="2"/>
      <c r="Q2" s="2"/>
    </row>
    <row r="3" spans="1:20" ht="14.4">
      <c r="A3" s="1"/>
      <c r="B3" s="1"/>
      <c r="C3" s="2"/>
      <c r="D3" s="2"/>
      <c r="E3" s="2"/>
      <c r="F3" s="2"/>
      <c r="L3" s="1"/>
      <c r="M3" s="1"/>
      <c r="N3" s="2"/>
      <c r="O3" s="2"/>
      <c r="P3" s="2"/>
      <c r="Q3" s="2"/>
    </row>
    <row r="4" spans="1:20" ht="14.4">
      <c r="A4" s="1"/>
      <c r="B4" s="1"/>
      <c r="C4" s="2"/>
      <c r="D4" s="2"/>
      <c r="E4" s="2"/>
      <c r="F4" s="2"/>
      <c r="G4" s="3" t="s">
        <v>0</v>
      </c>
      <c r="H4" s="3" t="s">
        <v>1</v>
      </c>
      <c r="I4" s="3" t="s">
        <v>2</v>
      </c>
      <c r="L4" s="1"/>
      <c r="M4" s="1"/>
      <c r="N4" s="2"/>
      <c r="O4" s="2"/>
      <c r="P4" s="2"/>
      <c r="Q4" s="2"/>
      <c r="R4" s="3" t="s">
        <v>0</v>
      </c>
      <c r="S4" s="3" t="s">
        <v>1</v>
      </c>
      <c r="T4" s="3" t="s">
        <v>2</v>
      </c>
    </row>
    <row r="5" spans="1:20" ht="14.4">
      <c r="A5" s="4" t="s">
        <v>3</v>
      </c>
      <c r="B5" s="5" t="s">
        <v>4</v>
      </c>
      <c r="C5" s="6"/>
      <c r="D5" s="6"/>
      <c r="E5" s="6"/>
      <c r="F5" s="7"/>
      <c r="L5" s="4" t="s">
        <v>3</v>
      </c>
      <c r="M5" s="5" t="s">
        <v>5</v>
      </c>
      <c r="N5" s="6"/>
      <c r="O5" s="6"/>
      <c r="P5" s="6"/>
      <c r="Q5" s="7"/>
    </row>
    <row r="6" spans="1:20" ht="14.4">
      <c r="A6" s="8" t="s">
        <v>6</v>
      </c>
      <c r="B6" s="2" t="s">
        <v>7</v>
      </c>
      <c r="C6" s="2" t="s">
        <v>8</v>
      </c>
      <c r="D6" s="2" t="s">
        <v>5</v>
      </c>
      <c r="E6" s="2" t="s">
        <v>9</v>
      </c>
      <c r="F6" s="9" t="s">
        <v>10</v>
      </c>
      <c r="L6" s="8" t="s">
        <v>6</v>
      </c>
      <c r="M6" s="2" t="s">
        <v>7</v>
      </c>
      <c r="N6" s="2" t="s">
        <v>8</v>
      </c>
      <c r="O6" s="2" t="s">
        <v>5</v>
      </c>
      <c r="P6" s="2" t="s">
        <v>9</v>
      </c>
      <c r="Q6" s="9" t="s">
        <v>10</v>
      </c>
    </row>
    <row r="7" spans="1:20" ht="14.4">
      <c r="A7" s="8">
        <v>1</v>
      </c>
      <c r="B7" s="11">
        <v>75</v>
      </c>
      <c r="C7" s="11">
        <v>180</v>
      </c>
      <c r="D7" s="11">
        <v>155</v>
      </c>
      <c r="E7" s="11">
        <v>145</v>
      </c>
      <c r="F7" s="12">
        <v>154</v>
      </c>
      <c r="L7" s="8">
        <v>1</v>
      </c>
      <c r="M7" s="11">
        <v>46</v>
      </c>
      <c r="N7" s="11">
        <v>193</v>
      </c>
      <c r="O7" s="11">
        <v>138</v>
      </c>
      <c r="P7" s="11">
        <v>116</v>
      </c>
      <c r="Q7" s="12">
        <v>104</v>
      </c>
    </row>
    <row r="8" spans="1:20" ht="14.4">
      <c r="A8" s="8">
        <v>2</v>
      </c>
      <c r="B8" s="11">
        <v>60</v>
      </c>
      <c r="C8" s="11">
        <v>84</v>
      </c>
      <c r="D8" s="11">
        <v>202</v>
      </c>
      <c r="E8" s="11">
        <v>148</v>
      </c>
      <c r="F8" s="12">
        <v>146</v>
      </c>
      <c r="L8" s="8">
        <v>2</v>
      </c>
      <c r="M8" s="11">
        <v>45</v>
      </c>
      <c r="N8" s="11">
        <v>130</v>
      </c>
      <c r="O8" s="11">
        <v>218</v>
      </c>
      <c r="P8" s="11">
        <v>145</v>
      </c>
      <c r="Q8" s="12">
        <v>102</v>
      </c>
    </row>
    <row r="9" spans="1:20" ht="14.4">
      <c r="A9" s="8">
        <v>3</v>
      </c>
      <c r="B9" s="11">
        <v>77</v>
      </c>
      <c r="C9" s="11">
        <v>188</v>
      </c>
      <c r="D9" s="11">
        <v>177</v>
      </c>
      <c r="E9" s="11">
        <v>145</v>
      </c>
      <c r="F9" s="12">
        <v>149</v>
      </c>
      <c r="L9" s="8">
        <v>3</v>
      </c>
      <c r="M9" s="11">
        <v>42</v>
      </c>
      <c r="N9" s="11">
        <v>196</v>
      </c>
      <c r="O9" s="11">
        <v>123</v>
      </c>
      <c r="P9" s="11">
        <v>129</v>
      </c>
      <c r="Q9" s="12">
        <v>111</v>
      </c>
    </row>
    <row r="10" spans="1:20" ht="14.4">
      <c r="A10" s="8">
        <v>4</v>
      </c>
      <c r="B10" s="11">
        <v>55</v>
      </c>
      <c r="C10" s="11">
        <v>170</v>
      </c>
      <c r="D10" s="11">
        <v>170</v>
      </c>
      <c r="E10" s="11">
        <v>140</v>
      </c>
      <c r="F10" s="12">
        <v>145</v>
      </c>
      <c r="L10" s="8">
        <v>4</v>
      </c>
      <c r="M10" s="11">
        <v>40</v>
      </c>
      <c r="N10" s="11">
        <v>180</v>
      </c>
      <c r="O10" s="11">
        <v>125</v>
      </c>
      <c r="P10" s="11">
        <v>140</v>
      </c>
      <c r="Q10" s="12">
        <v>100</v>
      </c>
    </row>
    <row r="11" spans="1:20" ht="14.4">
      <c r="A11" s="8">
        <v>5</v>
      </c>
      <c r="B11" s="11">
        <v>60</v>
      </c>
      <c r="C11" s="11">
        <v>175</v>
      </c>
      <c r="D11" s="11">
        <v>205</v>
      </c>
      <c r="E11" s="11">
        <v>140</v>
      </c>
      <c r="F11" s="12">
        <v>160</v>
      </c>
      <c r="L11" s="8">
        <v>5</v>
      </c>
      <c r="M11" s="11">
        <v>40</v>
      </c>
      <c r="N11" s="11">
        <v>180</v>
      </c>
      <c r="O11" s="11">
        <v>250</v>
      </c>
      <c r="P11" s="11">
        <v>154</v>
      </c>
      <c r="Q11" s="12">
        <v>105</v>
      </c>
    </row>
    <row r="12" spans="1:20" ht="14.4">
      <c r="A12" s="18" t="s">
        <v>11</v>
      </c>
      <c r="B12" s="19">
        <f t="shared" ref="B12:F12" si="0">AVERAGE(B7:B11)</f>
        <v>65.400000000000006</v>
      </c>
      <c r="C12" s="19">
        <f t="shared" si="0"/>
        <v>159.4</v>
      </c>
      <c r="D12" s="19">
        <f t="shared" si="0"/>
        <v>181.8</v>
      </c>
      <c r="E12" s="19">
        <f t="shared" si="0"/>
        <v>143.6</v>
      </c>
      <c r="F12" s="19">
        <f t="shared" si="0"/>
        <v>150.80000000000001</v>
      </c>
      <c r="G12" s="20">
        <f>(B12/C12)</f>
        <v>0.41028858218318698</v>
      </c>
      <c r="H12" s="20">
        <f>(D12*E12*F12)/1000</f>
        <v>3936.8571840000004</v>
      </c>
      <c r="I12" s="20">
        <f>(H12*2)</f>
        <v>7873.7143680000008</v>
      </c>
      <c r="L12" s="18" t="s">
        <v>11</v>
      </c>
      <c r="M12" s="19">
        <f t="shared" ref="M12:Q12" si="1">AVERAGE(M7:M11)</f>
        <v>42.6</v>
      </c>
      <c r="N12" s="19">
        <f t="shared" si="1"/>
        <v>175.8</v>
      </c>
      <c r="O12" s="19">
        <f t="shared" si="1"/>
        <v>170.8</v>
      </c>
      <c r="P12" s="19">
        <f t="shared" si="1"/>
        <v>136.80000000000001</v>
      </c>
      <c r="Q12" s="19">
        <f t="shared" si="1"/>
        <v>104.4</v>
      </c>
      <c r="R12" s="20">
        <f>(M12/N12)</f>
        <v>0.24232081911262798</v>
      </c>
      <c r="S12" s="20">
        <f>(O12*P12*Q12)/1000</f>
        <v>2439.351936</v>
      </c>
      <c r="T12" s="20">
        <f>(S12*2)</f>
        <v>4878.703872</v>
      </c>
    </row>
    <row r="14" spans="1:20" ht="14.4">
      <c r="A14" s="4" t="s">
        <v>3</v>
      </c>
      <c r="B14" s="5" t="s">
        <v>12</v>
      </c>
      <c r="C14" s="6"/>
      <c r="D14" s="6"/>
      <c r="E14" s="6"/>
      <c r="F14" s="7"/>
      <c r="G14" s="3" t="s">
        <v>26</v>
      </c>
      <c r="H14" s="3" t="s">
        <v>1</v>
      </c>
      <c r="I14" s="3" t="s">
        <v>2</v>
      </c>
      <c r="L14" s="4" t="s">
        <v>3</v>
      </c>
      <c r="M14" s="5" t="s">
        <v>13</v>
      </c>
      <c r="N14" s="6"/>
      <c r="O14" s="6"/>
      <c r="P14" s="6"/>
      <c r="Q14" s="7"/>
      <c r="R14" s="3" t="s">
        <v>26</v>
      </c>
      <c r="S14" s="3" t="s">
        <v>1</v>
      </c>
      <c r="T14" s="3" t="s">
        <v>2</v>
      </c>
    </row>
    <row r="15" spans="1:20" ht="14.4">
      <c r="A15" s="8" t="s">
        <v>6</v>
      </c>
      <c r="B15" s="2" t="s">
        <v>7</v>
      </c>
      <c r="C15" s="2" t="s">
        <v>8</v>
      </c>
      <c r="D15" s="2" t="s">
        <v>5</v>
      </c>
      <c r="E15" s="2" t="s">
        <v>9</v>
      </c>
      <c r="F15" s="9" t="s">
        <v>10</v>
      </c>
      <c r="L15" s="8" t="s">
        <v>6</v>
      </c>
      <c r="M15" s="2" t="s">
        <v>7</v>
      </c>
      <c r="N15" s="2" t="s">
        <v>8</v>
      </c>
      <c r="O15" s="2" t="s">
        <v>5</v>
      </c>
      <c r="P15" s="2" t="s">
        <v>9</v>
      </c>
      <c r="Q15" s="9" t="s">
        <v>10</v>
      </c>
    </row>
    <row r="16" spans="1:20" ht="14.4">
      <c r="A16" s="8">
        <v>1</v>
      </c>
      <c r="B16" s="11">
        <v>55</v>
      </c>
      <c r="C16" s="11">
        <v>99</v>
      </c>
      <c r="D16" s="11">
        <v>176</v>
      </c>
      <c r="E16" s="11">
        <v>132</v>
      </c>
      <c r="F16" s="12">
        <v>127</v>
      </c>
      <c r="L16" s="8">
        <v>1</v>
      </c>
      <c r="M16" s="11">
        <v>46</v>
      </c>
      <c r="N16" s="11">
        <v>196</v>
      </c>
      <c r="O16" s="11">
        <v>130</v>
      </c>
      <c r="P16" s="11">
        <v>132</v>
      </c>
      <c r="Q16" s="12">
        <v>115</v>
      </c>
    </row>
    <row r="17" spans="1:20" ht="14.4">
      <c r="A17" s="8">
        <v>2</v>
      </c>
      <c r="B17" s="11">
        <v>46</v>
      </c>
      <c r="C17" s="11">
        <v>196</v>
      </c>
      <c r="D17" s="11">
        <v>215</v>
      </c>
      <c r="E17" s="11">
        <v>136</v>
      </c>
      <c r="F17" s="12">
        <v>137</v>
      </c>
      <c r="L17" s="8">
        <v>2</v>
      </c>
      <c r="M17" s="11">
        <v>39</v>
      </c>
      <c r="N17" s="11">
        <v>190</v>
      </c>
      <c r="O17" s="11">
        <v>214</v>
      </c>
      <c r="P17" s="11">
        <v>156</v>
      </c>
      <c r="Q17" s="12">
        <v>119</v>
      </c>
    </row>
    <row r="18" spans="1:20" ht="14.4">
      <c r="A18" s="8">
        <v>3</v>
      </c>
      <c r="B18" s="11">
        <v>57</v>
      </c>
      <c r="C18" s="11">
        <v>199</v>
      </c>
      <c r="D18" s="11">
        <v>161</v>
      </c>
      <c r="E18" s="11">
        <v>149</v>
      </c>
      <c r="F18" s="12">
        <v>128</v>
      </c>
      <c r="L18" s="8">
        <v>3</v>
      </c>
      <c r="M18" s="11">
        <v>43</v>
      </c>
      <c r="N18" s="11">
        <v>194</v>
      </c>
      <c r="O18" s="11">
        <v>96</v>
      </c>
      <c r="P18" s="11">
        <v>107</v>
      </c>
      <c r="Q18" s="12">
        <v>111</v>
      </c>
    </row>
    <row r="19" spans="1:20" ht="14.4">
      <c r="A19" s="8">
        <v>4</v>
      </c>
      <c r="B19" s="11">
        <v>50</v>
      </c>
      <c r="C19" s="11">
        <v>195</v>
      </c>
      <c r="D19" s="11">
        <v>145</v>
      </c>
      <c r="E19" s="11">
        <v>135</v>
      </c>
      <c r="F19" s="12">
        <v>135</v>
      </c>
      <c r="L19" s="8">
        <v>4</v>
      </c>
      <c r="M19" s="11">
        <v>40</v>
      </c>
      <c r="N19" s="11">
        <v>200</v>
      </c>
      <c r="O19" s="11">
        <v>105</v>
      </c>
      <c r="P19" s="11">
        <v>110</v>
      </c>
      <c r="Q19" s="12">
        <v>110</v>
      </c>
    </row>
    <row r="20" spans="1:20" ht="14.4">
      <c r="A20" s="8">
        <v>5</v>
      </c>
      <c r="B20" s="11">
        <v>51</v>
      </c>
      <c r="C20" s="11">
        <v>193</v>
      </c>
      <c r="D20" s="11">
        <v>207</v>
      </c>
      <c r="E20" s="11">
        <v>139</v>
      </c>
      <c r="F20" s="12">
        <v>129</v>
      </c>
      <c r="L20" s="8">
        <v>5</v>
      </c>
      <c r="M20" s="11">
        <v>35</v>
      </c>
      <c r="N20" s="11">
        <v>198</v>
      </c>
      <c r="O20" s="11">
        <v>227</v>
      </c>
      <c r="P20" s="11">
        <v>150</v>
      </c>
      <c r="Q20" s="12">
        <v>180</v>
      </c>
    </row>
    <row r="21" spans="1:20" ht="14.4">
      <c r="A21" s="18" t="s">
        <v>11</v>
      </c>
      <c r="B21" s="19">
        <f t="shared" ref="B21:F21" si="2">AVERAGE(B16:B20)</f>
        <v>51.8</v>
      </c>
      <c r="C21" s="19">
        <f t="shared" si="2"/>
        <v>176.4</v>
      </c>
      <c r="D21" s="19">
        <f t="shared" si="2"/>
        <v>180.8</v>
      </c>
      <c r="E21" s="19">
        <f t="shared" si="2"/>
        <v>138.19999999999999</v>
      </c>
      <c r="F21" s="19">
        <f t="shared" si="2"/>
        <v>131.19999999999999</v>
      </c>
      <c r="G21" s="20">
        <f>(B21/C21)</f>
        <v>0.29365079365079361</v>
      </c>
      <c r="H21" s="20">
        <f>(D21*E21*F21)/1000</f>
        <v>3278.236672</v>
      </c>
      <c r="I21" s="20">
        <f>(H21*2)</f>
        <v>6556.473344</v>
      </c>
      <c r="L21" s="18" t="s">
        <v>11</v>
      </c>
      <c r="M21" s="19">
        <f t="shared" ref="M21:Q21" si="3">AVERAGE(M16:M20)</f>
        <v>40.6</v>
      </c>
      <c r="N21" s="19">
        <f t="shared" si="3"/>
        <v>195.6</v>
      </c>
      <c r="O21" s="19">
        <f t="shared" si="3"/>
        <v>154.4</v>
      </c>
      <c r="P21" s="19">
        <f t="shared" si="3"/>
        <v>131</v>
      </c>
      <c r="Q21" s="19">
        <f t="shared" si="3"/>
        <v>127</v>
      </c>
      <c r="R21" s="20">
        <f>(M21/N21)</f>
        <v>0.20756646216768918</v>
      </c>
      <c r="S21" s="20">
        <f>(O21*P21*Q21)/1000</f>
        <v>2568.7528000000002</v>
      </c>
      <c r="T21" s="20">
        <f>(S21*2)</f>
        <v>5137.5056000000004</v>
      </c>
    </row>
    <row r="23" spans="1:20" ht="14.4">
      <c r="A23" s="4" t="s">
        <v>3</v>
      </c>
      <c r="B23" s="5" t="s">
        <v>14</v>
      </c>
      <c r="C23" s="6"/>
      <c r="D23" s="6"/>
      <c r="E23" s="6"/>
      <c r="F23" s="7"/>
      <c r="G23" s="3" t="s">
        <v>26</v>
      </c>
      <c r="H23" s="3" t="s">
        <v>1</v>
      </c>
      <c r="I23" s="3" t="s">
        <v>2</v>
      </c>
      <c r="L23" s="4" t="s">
        <v>3</v>
      </c>
      <c r="M23" s="5" t="s">
        <v>15</v>
      </c>
      <c r="N23" s="6"/>
      <c r="O23" s="6"/>
      <c r="P23" s="6"/>
      <c r="Q23" s="7"/>
      <c r="R23" s="3" t="s">
        <v>26</v>
      </c>
      <c r="S23" s="3" t="s">
        <v>1</v>
      </c>
      <c r="T23" s="3" t="s">
        <v>2</v>
      </c>
    </row>
    <row r="24" spans="1:20" ht="14.4">
      <c r="A24" s="8" t="s">
        <v>6</v>
      </c>
      <c r="B24" s="2" t="s">
        <v>7</v>
      </c>
      <c r="C24" s="2" t="s">
        <v>8</v>
      </c>
      <c r="D24" s="2" t="s">
        <v>5</v>
      </c>
      <c r="E24" s="2" t="s">
        <v>9</v>
      </c>
      <c r="F24" s="9" t="s">
        <v>10</v>
      </c>
      <c r="L24" s="8" t="s">
        <v>6</v>
      </c>
      <c r="M24" s="2" t="s">
        <v>7</v>
      </c>
      <c r="N24" s="2" t="s">
        <v>8</v>
      </c>
      <c r="O24" s="2" t="s">
        <v>5</v>
      </c>
      <c r="P24" s="2" t="s">
        <v>9</v>
      </c>
      <c r="Q24" s="9" t="s">
        <v>10</v>
      </c>
    </row>
    <row r="25" spans="1:20" ht="15.75" customHeight="1">
      <c r="A25" s="8">
        <v>1</v>
      </c>
      <c r="B25" s="11">
        <v>44</v>
      </c>
      <c r="C25" s="11">
        <v>169</v>
      </c>
      <c r="D25" s="11">
        <v>121</v>
      </c>
      <c r="E25" s="11">
        <v>124</v>
      </c>
      <c r="F25" s="12">
        <v>133</v>
      </c>
      <c r="L25" s="8">
        <v>1</v>
      </c>
      <c r="M25" s="11">
        <v>14</v>
      </c>
      <c r="N25" s="11">
        <v>173</v>
      </c>
      <c r="O25" s="11">
        <v>119</v>
      </c>
      <c r="P25" s="11">
        <v>120</v>
      </c>
      <c r="Q25" s="12">
        <v>97</v>
      </c>
    </row>
    <row r="26" spans="1:20" ht="15.75" customHeight="1">
      <c r="A26" s="8">
        <v>2</v>
      </c>
      <c r="B26" s="11">
        <v>36</v>
      </c>
      <c r="C26" s="11">
        <v>188</v>
      </c>
      <c r="D26" s="11">
        <v>180</v>
      </c>
      <c r="E26" s="11">
        <v>129</v>
      </c>
      <c r="F26" s="12">
        <v>137</v>
      </c>
      <c r="L26" s="8">
        <v>2</v>
      </c>
      <c r="M26" s="11">
        <v>11</v>
      </c>
      <c r="N26" s="11">
        <v>171</v>
      </c>
      <c r="O26" s="11">
        <v>205</v>
      </c>
      <c r="P26" s="11">
        <v>129</v>
      </c>
      <c r="Q26" s="12">
        <v>176</v>
      </c>
    </row>
    <row r="27" spans="1:20" ht="15.75" customHeight="1">
      <c r="A27" s="8">
        <v>3</v>
      </c>
      <c r="B27" s="11">
        <v>59</v>
      </c>
      <c r="C27" s="11">
        <v>170</v>
      </c>
      <c r="D27" s="11">
        <v>128</v>
      </c>
      <c r="E27" s="11">
        <v>132</v>
      </c>
      <c r="F27" s="12">
        <v>131</v>
      </c>
      <c r="L27" s="8">
        <v>3</v>
      </c>
      <c r="M27" s="11">
        <v>32</v>
      </c>
      <c r="N27" s="11">
        <v>176</v>
      </c>
      <c r="O27" s="11">
        <v>105</v>
      </c>
      <c r="P27" s="11">
        <v>109</v>
      </c>
      <c r="Q27" s="12">
        <v>93</v>
      </c>
    </row>
    <row r="28" spans="1:20" ht="15.75" customHeight="1">
      <c r="A28" s="8">
        <v>4</v>
      </c>
      <c r="B28" s="11">
        <v>40</v>
      </c>
      <c r="C28" s="11">
        <v>130</v>
      </c>
      <c r="D28" s="11">
        <v>150</v>
      </c>
      <c r="E28" s="11">
        <v>125</v>
      </c>
      <c r="F28" s="12">
        <v>130</v>
      </c>
      <c r="L28" s="8">
        <v>4</v>
      </c>
      <c r="M28" s="11">
        <v>25</v>
      </c>
      <c r="N28" s="11">
        <v>180</v>
      </c>
      <c r="O28" s="11">
        <v>110</v>
      </c>
      <c r="P28" s="11">
        <v>130</v>
      </c>
      <c r="Q28" s="12">
        <v>200</v>
      </c>
    </row>
    <row r="29" spans="1:20" ht="15.75" customHeight="1">
      <c r="A29" s="8">
        <v>5</v>
      </c>
      <c r="B29" s="11">
        <v>76</v>
      </c>
      <c r="C29" s="11">
        <v>170</v>
      </c>
      <c r="D29" s="11">
        <v>190</v>
      </c>
      <c r="E29" s="11">
        <v>130</v>
      </c>
      <c r="F29" s="12">
        <v>170</v>
      </c>
      <c r="L29" s="8">
        <v>5</v>
      </c>
      <c r="M29" s="11">
        <v>24</v>
      </c>
      <c r="N29" s="11">
        <v>178</v>
      </c>
      <c r="O29" s="11">
        <v>199</v>
      </c>
      <c r="P29" s="11">
        <v>141</v>
      </c>
      <c r="Q29" s="12">
        <v>200</v>
      </c>
    </row>
    <row r="30" spans="1:20" ht="15.75" customHeight="1">
      <c r="A30" s="18" t="s">
        <v>11</v>
      </c>
      <c r="B30" s="19">
        <f t="shared" ref="B30:F30" si="4">AVERAGE(B25:B29)</f>
        <v>51</v>
      </c>
      <c r="C30" s="19">
        <f t="shared" si="4"/>
        <v>165.4</v>
      </c>
      <c r="D30" s="19">
        <f t="shared" si="4"/>
        <v>153.80000000000001</v>
      </c>
      <c r="E30" s="19">
        <f t="shared" si="4"/>
        <v>128</v>
      </c>
      <c r="F30" s="19">
        <f t="shared" si="4"/>
        <v>140.19999999999999</v>
      </c>
      <c r="G30" s="20">
        <f>(B30/C30)</f>
        <v>0.30834340991535669</v>
      </c>
      <c r="H30" s="20">
        <f>(D30*E30*F30)/1000</f>
        <v>2760.0332799999996</v>
      </c>
      <c r="I30" s="20">
        <f>(H30*2)</f>
        <v>5520.0665599999993</v>
      </c>
      <c r="L30" s="18" t="s">
        <v>11</v>
      </c>
      <c r="M30" s="19">
        <f t="shared" ref="M30:Q30" si="5">AVERAGE(M25:M29)</f>
        <v>21.2</v>
      </c>
      <c r="N30" s="19">
        <f t="shared" si="5"/>
        <v>175.6</v>
      </c>
      <c r="O30" s="19">
        <f t="shared" si="5"/>
        <v>147.6</v>
      </c>
      <c r="P30" s="19">
        <f t="shared" si="5"/>
        <v>125.8</v>
      </c>
      <c r="Q30" s="19">
        <f t="shared" si="5"/>
        <v>153.19999999999999</v>
      </c>
      <c r="R30" s="20">
        <f>(M30/N30)</f>
        <v>0.12072892938496584</v>
      </c>
      <c r="S30" s="20">
        <f>(O30*P30*Q30)/1000</f>
        <v>2844.6298559999996</v>
      </c>
      <c r="T30" s="20">
        <f>(S30*2)</f>
        <v>5689.2597119999991</v>
      </c>
    </row>
    <row r="31" spans="1:20" ht="15.75" customHeight="1"/>
    <row r="32" spans="1:20" ht="15.75" customHeight="1">
      <c r="A32" s="4" t="s">
        <v>3</v>
      </c>
      <c r="B32" s="5" t="s">
        <v>10</v>
      </c>
      <c r="C32" s="6"/>
      <c r="D32" s="6"/>
      <c r="E32" s="6"/>
      <c r="F32" s="7"/>
      <c r="G32" s="3" t="s">
        <v>26</v>
      </c>
      <c r="H32" s="3" t="s">
        <v>1</v>
      </c>
      <c r="I32" s="3" t="s">
        <v>2</v>
      </c>
      <c r="L32" s="4" t="s">
        <v>3</v>
      </c>
      <c r="M32" s="5" t="s">
        <v>16</v>
      </c>
      <c r="N32" s="6"/>
      <c r="O32" s="6"/>
      <c r="P32" s="6"/>
      <c r="Q32" s="7"/>
      <c r="R32" s="3" t="s">
        <v>26</v>
      </c>
      <c r="S32" s="3" t="s">
        <v>1</v>
      </c>
      <c r="T32" s="3" t="s">
        <v>2</v>
      </c>
    </row>
    <row r="33" spans="1:20" ht="15.75" customHeight="1">
      <c r="A33" s="8" t="s">
        <v>6</v>
      </c>
      <c r="B33" s="2" t="s">
        <v>7</v>
      </c>
      <c r="C33" s="2" t="s">
        <v>8</v>
      </c>
      <c r="D33" s="2" t="s">
        <v>5</v>
      </c>
      <c r="E33" s="2" t="s">
        <v>9</v>
      </c>
      <c r="F33" s="9" t="s">
        <v>10</v>
      </c>
      <c r="L33" s="8" t="s">
        <v>6</v>
      </c>
      <c r="M33" s="2" t="s">
        <v>7</v>
      </c>
      <c r="N33" s="2" t="s">
        <v>8</v>
      </c>
      <c r="O33" s="2" t="s">
        <v>5</v>
      </c>
      <c r="P33" s="2" t="s">
        <v>9</v>
      </c>
      <c r="Q33" s="9" t="s">
        <v>10</v>
      </c>
    </row>
    <row r="34" spans="1:20" ht="15.75" customHeight="1">
      <c r="A34" s="8">
        <v>1</v>
      </c>
      <c r="B34" s="11">
        <v>63</v>
      </c>
      <c r="C34" s="11">
        <v>198</v>
      </c>
      <c r="D34" s="11">
        <v>175</v>
      </c>
      <c r="E34" s="11">
        <v>140</v>
      </c>
      <c r="F34" s="12">
        <v>146</v>
      </c>
      <c r="L34" s="8">
        <v>1</v>
      </c>
      <c r="M34" s="11">
        <v>105</v>
      </c>
      <c r="N34" s="11">
        <v>276</v>
      </c>
      <c r="O34" s="11">
        <v>200</v>
      </c>
      <c r="P34" s="11">
        <v>150</v>
      </c>
      <c r="Q34" s="12">
        <v>130</v>
      </c>
    </row>
    <row r="35" spans="1:20" ht="15.75" customHeight="1">
      <c r="A35" s="8">
        <v>2</v>
      </c>
      <c r="B35" s="11">
        <v>61</v>
      </c>
      <c r="C35" s="11">
        <v>203</v>
      </c>
      <c r="D35" s="11">
        <v>225</v>
      </c>
      <c r="E35" s="11">
        <v>136</v>
      </c>
      <c r="F35" s="12">
        <v>145</v>
      </c>
      <c r="L35" s="8">
        <v>2</v>
      </c>
      <c r="M35" s="11">
        <v>107</v>
      </c>
      <c r="N35" s="11">
        <v>232</v>
      </c>
      <c r="O35" s="11">
        <v>303</v>
      </c>
      <c r="P35" s="11">
        <v>164</v>
      </c>
      <c r="Q35" s="12">
        <v>131</v>
      </c>
    </row>
    <row r="36" spans="1:20" ht="15.75" customHeight="1">
      <c r="A36" s="8">
        <v>3</v>
      </c>
      <c r="B36" s="11">
        <v>60</v>
      </c>
      <c r="C36" s="11">
        <v>212</v>
      </c>
      <c r="D36" s="11">
        <v>163</v>
      </c>
      <c r="E36" s="11">
        <v>141</v>
      </c>
      <c r="F36" s="12">
        <v>136</v>
      </c>
      <c r="L36" s="8">
        <v>3</v>
      </c>
      <c r="M36" s="11">
        <v>125</v>
      </c>
      <c r="N36" s="11">
        <v>302</v>
      </c>
      <c r="O36" s="11">
        <v>108</v>
      </c>
      <c r="P36" s="11">
        <v>157</v>
      </c>
      <c r="Q36" s="12">
        <v>128</v>
      </c>
    </row>
    <row r="37" spans="1:20" ht="15.75" customHeight="1">
      <c r="A37" s="8">
        <v>4</v>
      </c>
      <c r="B37" s="11">
        <v>62</v>
      </c>
      <c r="C37" s="11">
        <v>215</v>
      </c>
      <c r="D37" s="11">
        <v>180</v>
      </c>
      <c r="E37" s="11">
        <v>140</v>
      </c>
      <c r="F37" s="12">
        <v>145</v>
      </c>
      <c r="L37" s="8">
        <v>4</v>
      </c>
      <c r="M37" s="11">
        <v>105</v>
      </c>
      <c r="N37" s="11">
        <v>295</v>
      </c>
      <c r="O37" s="11">
        <v>210</v>
      </c>
      <c r="P37" s="11">
        <v>122.5</v>
      </c>
      <c r="Q37" s="12">
        <v>100</v>
      </c>
    </row>
    <row r="38" spans="1:20" ht="15.75" customHeight="1">
      <c r="A38" s="8">
        <v>5</v>
      </c>
      <c r="B38" s="11">
        <v>57</v>
      </c>
      <c r="C38" s="11">
        <v>200</v>
      </c>
      <c r="D38" s="11">
        <v>190</v>
      </c>
      <c r="E38" s="11">
        <v>130</v>
      </c>
      <c r="F38" s="12">
        <v>170</v>
      </c>
      <c r="L38" s="8">
        <v>5</v>
      </c>
      <c r="M38" s="11">
        <v>110</v>
      </c>
      <c r="N38" s="11">
        <v>240</v>
      </c>
      <c r="O38" s="11">
        <v>290</v>
      </c>
      <c r="P38" s="11">
        <v>174</v>
      </c>
      <c r="Q38" s="12">
        <v>215</v>
      </c>
    </row>
    <row r="39" spans="1:20" ht="15.75" customHeight="1">
      <c r="A39" s="18" t="s">
        <v>11</v>
      </c>
      <c r="B39" s="19">
        <f t="shared" ref="B39:F39" si="6">AVERAGE(B34:B38)</f>
        <v>60.6</v>
      </c>
      <c r="C39" s="19">
        <f t="shared" si="6"/>
        <v>205.6</v>
      </c>
      <c r="D39" s="19">
        <f t="shared" si="6"/>
        <v>186.6</v>
      </c>
      <c r="E39" s="19">
        <f t="shared" si="6"/>
        <v>137.4</v>
      </c>
      <c r="F39" s="19">
        <f t="shared" si="6"/>
        <v>148.4</v>
      </c>
      <c r="G39" s="20">
        <f>(B39/C39)</f>
        <v>0.29474708171206226</v>
      </c>
      <c r="H39" s="20">
        <f>(D39*E39*F39)/1000</f>
        <v>3804.803856</v>
      </c>
      <c r="I39" s="20">
        <f>(H39*2)</f>
        <v>7609.607712</v>
      </c>
      <c r="L39" s="18" t="s">
        <v>11</v>
      </c>
      <c r="M39" s="19">
        <f t="shared" ref="M39:Q39" si="7">AVERAGE(M34:M38)</f>
        <v>110.4</v>
      </c>
      <c r="N39" s="19">
        <f t="shared" si="7"/>
        <v>269</v>
      </c>
      <c r="O39" s="19">
        <f t="shared" si="7"/>
        <v>222.2</v>
      </c>
      <c r="P39" s="19">
        <f t="shared" si="7"/>
        <v>153.5</v>
      </c>
      <c r="Q39" s="19">
        <f t="shared" si="7"/>
        <v>140.80000000000001</v>
      </c>
      <c r="R39" s="20">
        <f>(M39/N39)</f>
        <v>0.41040892193308554</v>
      </c>
      <c r="S39" s="20">
        <f>(O39*P39*Q39)/1000</f>
        <v>4802.3641600000001</v>
      </c>
      <c r="T39" s="20">
        <f>(S39*2)</f>
        <v>9604.7283200000002</v>
      </c>
    </row>
    <row r="40" spans="1:20" ht="15.75" customHeight="1"/>
    <row r="41" spans="1:20" ht="15.75" customHeight="1"/>
    <row r="42" spans="1:20" ht="15.75" customHeight="1"/>
    <row r="43" spans="1:20" ht="15.75" customHeight="1"/>
    <row r="44" spans="1:20" ht="15.75" customHeight="1"/>
    <row r="45" spans="1:20" ht="15.75" customHeight="1"/>
    <row r="46" spans="1:20" ht="15.75" customHeight="1"/>
    <row r="47" spans="1:20" ht="15.75" customHeight="1"/>
    <row r="48" spans="1:2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4"/>
  <sheetViews>
    <sheetView workbookViewId="0"/>
  </sheetViews>
  <sheetFormatPr defaultColWidth="12.59765625" defaultRowHeight="15" customHeight="1"/>
  <cols>
    <col min="1" max="1" width="5.5" customWidth="1"/>
    <col min="2" max="2" width="14.09765625" customWidth="1"/>
    <col min="3" max="7" width="7.59765625" customWidth="1"/>
    <col min="8" max="8" width="10.8984375" customWidth="1"/>
    <col min="9" max="12" width="7.59765625" customWidth="1"/>
    <col min="13" max="13" width="14.09765625" customWidth="1"/>
    <col min="14" max="18" width="7.59765625" customWidth="1"/>
    <col min="19" max="19" width="11.69921875" customWidth="1"/>
    <col min="20" max="30" width="7.59765625" customWidth="1"/>
  </cols>
  <sheetData>
    <row r="1" spans="1:21" ht="14.4">
      <c r="A1" s="1"/>
      <c r="B1" s="1"/>
      <c r="C1" s="1"/>
      <c r="D1" s="2"/>
      <c r="E1" s="2"/>
      <c r="F1" s="2"/>
      <c r="G1" s="2"/>
      <c r="M1" s="1"/>
      <c r="N1" s="1"/>
      <c r="O1" s="2"/>
      <c r="P1" s="2"/>
      <c r="Q1" s="2"/>
      <c r="R1" s="2"/>
    </row>
    <row r="2" spans="1:21" ht="14.4">
      <c r="A2" s="1"/>
      <c r="B2" s="1"/>
      <c r="C2" s="1"/>
      <c r="D2" s="2"/>
      <c r="E2" s="2"/>
      <c r="F2" s="2"/>
      <c r="G2" s="2"/>
      <c r="M2" s="1"/>
      <c r="N2" s="1"/>
      <c r="O2" s="2"/>
      <c r="P2" s="2"/>
      <c r="Q2" s="2"/>
      <c r="R2" s="2"/>
    </row>
    <row r="3" spans="1:21" ht="14.4">
      <c r="A3" s="1"/>
      <c r="B3" s="1"/>
      <c r="C3" s="1"/>
      <c r="D3" s="2"/>
      <c r="E3" s="2"/>
      <c r="F3" s="2"/>
      <c r="G3" s="2"/>
      <c r="M3" s="1"/>
      <c r="N3" s="1"/>
      <c r="O3" s="2"/>
      <c r="P3" s="2"/>
      <c r="Q3" s="2"/>
      <c r="R3" s="2"/>
    </row>
    <row r="4" spans="1:21" ht="14.4">
      <c r="A4" s="1"/>
      <c r="B4" s="1"/>
      <c r="C4" s="1"/>
      <c r="D4" s="2"/>
      <c r="E4" s="2"/>
      <c r="F4" s="2"/>
      <c r="G4" s="2"/>
      <c r="H4" s="3" t="s">
        <v>0</v>
      </c>
      <c r="M4" s="1"/>
      <c r="N4" s="1"/>
      <c r="O4" s="2"/>
      <c r="P4" s="2"/>
      <c r="Q4" s="2"/>
      <c r="R4" s="2"/>
      <c r="S4" s="3" t="s">
        <v>0</v>
      </c>
    </row>
    <row r="5" spans="1:21" ht="14.4">
      <c r="A5" s="1"/>
      <c r="B5" s="4" t="s">
        <v>3</v>
      </c>
      <c r="C5" s="5" t="s">
        <v>4</v>
      </c>
      <c r="D5" s="6"/>
      <c r="E5" s="6"/>
      <c r="F5" s="6"/>
      <c r="G5" s="7"/>
      <c r="M5" s="4" t="s">
        <v>3</v>
      </c>
      <c r="N5" s="5" t="s">
        <v>5</v>
      </c>
      <c r="O5" s="6"/>
      <c r="P5" s="6"/>
      <c r="Q5" s="6"/>
      <c r="R5" s="7"/>
    </row>
    <row r="6" spans="1:21" ht="14.4">
      <c r="A6" s="2"/>
      <c r="B6" s="8" t="s">
        <v>6</v>
      </c>
      <c r="C6" s="2" t="s">
        <v>7</v>
      </c>
      <c r="D6" s="2" t="s">
        <v>8</v>
      </c>
      <c r="E6" s="2" t="s">
        <v>5</v>
      </c>
      <c r="F6" s="2" t="s">
        <v>9</v>
      </c>
      <c r="G6" s="9" t="s">
        <v>10</v>
      </c>
      <c r="H6" s="3" t="s">
        <v>27</v>
      </c>
      <c r="I6" s="3" t="s">
        <v>1</v>
      </c>
      <c r="J6" s="3" t="s">
        <v>2</v>
      </c>
      <c r="M6" s="8" t="s">
        <v>6</v>
      </c>
      <c r="N6" s="2" t="s">
        <v>7</v>
      </c>
      <c r="O6" s="2" t="s">
        <v>8</v>
      </c>
      <c r="P6" s="2" t="s">
        <v>5</v>
      </c>
      <c r="Q6" s="2" t="s">
        <v>9</v>
      </c>
      <c r="R6" s="9" t="s">
        <v>10</v>
      </c>
      <c r="S6" s="3" t="s">
        <v>27</v>
      </c>
      <c r="T6" s="3" t="s">
        <v>1</v>
      </c>
      <c r="U6" s="3" t="s">
        <v>2</v>
      </c>
    </row>
    <row r="7" spans="1:21" ht="14.4">
      <c r="A7" s="11"/>
      <c r="B7" s="29" t="s">
        <v>28</v>
      </c>
      <c r="C7" s="11">
        <v>51</v>
      </c>
      <c r="D7" s="11">
        <v>179</v>
      </c>
      <c r="E7" s="11">
        <v>173</v>
      </c>
      <c r="F7" s="11">
        <v>134</v>
      </c>
      <c r="G7" s="12">
        <v>153</v>
      </c>
      <c r="I7" s="20">
        <f>(E12)*(F12)*(G12)/1000</f>
        <v>3340.4582400000004</v>
      </c>
      <c r="J7" s="20">
        <f>(I7/2)</f>
        <v>1670.2291200000002</v>
      </c>
      <c r="M7" s="36" t="s">
        <v>28</v>
      </c>
      <c r="N7" s="11">
        <v>42.5</v>
      </c>
      <c r="O7" s="11">
        <v>200</v>
      </c>
      <c r="P7" s="11">
        <v>125</v>
      </c>
      <c r="Q7" s="11">
        <v>148</v>
      </c>
      <c r="R7" s="12">
        <v>105</v>
      </c>
      <c r="T7" s="20">
        <f>(P12)*(Q12)*(R12)/1000</f>
        <v>1761.1238399999997</v>
      </c>
      <c r="U7" s="20">
        <f>(T7/3)</f>
        <v>587.04127999999992</v>
      </c>
    </row>
    <row r="8" spans="1:21" ht="14.4">
      <c r="A8" s="11"/>
      <c r="B8" s="29" t="s">
        <v>29</v>
      </c>
      <c r="C8" s="11">
        <v>55</v>
      </c>
      <c r="D8" s="11">
        <v>190</v>
      </c>
      <c r="E8" s="11">
        <v>168</v>
      </c>
      <c r="F8" s="11">
        <v>148</v>
      </c>
      <c r="G8" s="12">
        <v>152</v>
      </c>
      <c r="M8" s="29" t="s">
        <v>29</v>
      </c>
      <c r="N8" s="11">
        <v>48</v>
      </c>
      <c r="O8" s="11">
        <v>210</v>
      </c>
      <c r="P8" s="11">
        <v>170</v>
      </c>
      <c r="Q8" s="11">
        <v>134</v>
      </c>
      <c r="R8" s="12">
        <v>100</v>
      </c>
    </row>
    <row r="9" spans="1:21" ht="14.4">
      <c r="A9" s="11"/>
      <c r="B9" s="29" t="s">
        <v>30</v>
      </c>
      <c r="C9" s="11">
        <v>71</v>
      </c>
      <c r="D9" s="11">
        <v>194</v>
      </c>
      <c r="E9" s="11">
        <v>155</v>
      </c>
      <c r="F9" s="11">
        <v>130</v>
      </c>
      <c r="G9" s="12">
        <v>145</v>
      </c>
      <c r="M9" s="29" t="s">
        <v>30</v>
      </c>
      <c r="N9" s="11">
        <v>43</v>
      </c>
      <c r="O9" s="11">
        <v>200</v>
      </c>
      <c r="P9" s="11">
        <v>111</v>
      </c>
      <c r="Q9" s="11">
        <v>88</v>
      </c>
      <c r="R9" s="12">
        <v>82</v>
      </c>
    </row>
    <row r="10" spans="1:21" ht="14.4">
      <c r="A10" s="11"/>
      <c r="B10" s="29" t="s">
        <v>31</v>
      </c>
      <c r="C10" s="11">
        <v>51</v>
      </c>
      <c r="D10" s="11">
        <v>154</v>
      </c>
      <c r="E10" s="11">
        <v>158</v>
      </c>
      <c r="F10" s="11">
        <v>136</v>
      </c>
      <c r="G10" s="12">
        <v>140</v>
      </c>
      <c r="M10" s="29" t="s">
        <v>31</v>
      </c>
      <c r="N10" s="11">
        <v>56</v>
      </c>
      <c r="O10" s="11">
        <v>195</v>
      </c>
      <c r="P10" s="11">
        <v>159</v>
      </c>
      <c r="Q10" s="11">
        <v>148</v>
      </c>
      <c r="R10" s="12">
        <v>100</v>
      </c>
    </row>
    <row r="11" spans="1:21" ht="14.4">
      <c r="A11" s="11"/>
      <c r="B11" s="29" t="s">
        <v>32</v>
      </c>
      <c r="C11" s="11">
        <v>53</v>
      </c>
      <c r="D11" s="11">
        <v>157</v>
      </c>
      <c r="E11" s="11">
        <v>169</v>
      </c>
      <c r="F11" s="11">
        <v>124</v>
      </c>
      <c r="G11" s="12">
        <v>165</v>
      </c>
      <c r="M11" s="29" t="s">
        <v>32</v>
      </c>
      <c r="N11" s="11">
        <v>40</v>
      </c>
      <c r="O11" s="11">
        <v>204</v>
      </c>
      <c r="P11" s="11">
        <v>115</v>
      </c>
      <c r="Q11" s="11">
        <v>140</v>
      </c>
      <c r="R11" s="12">
        <v>105</v>
      </c>
    </row>
    <row r="12" spans="1:21" ht="14.4">
      <c r="A12" s="1"/>
      <c r="B12" s="18" t="s">
        <v>11</v>
      </c>
      <c r="C12" s="19">
        <f t="shared" ref="C12:G12" si="0">AVERAGE(C7:C11)</f>
        <v>56.2</v>
      </c>
      <c r="D12" s="19">
        <f t="shared" si="0"/>
        <v>174.8</v>
      </c>
      <c r="E12" s="19">
        <f t="shared" si="0"/>
        <v>164.6</v>
      </c>
      <c r="F12" s="19">
        <f t="shared" si="0"/>
        <v>134.4</v>
      </c>
      <c r="G12" s="19">
        <f t="shared" si="0"/>
        <v>151</v>
      </c>
      <c r="H12" s="20">
        <f>AVERAGE(C12/D12)</f>
        <v>0.32151029748283755</v>
      </c>
      <c r="M12" s="18" t="s">
        <v>11</v>
      </c>
      <c r="N12" s="19">
        <f t="shared" ref="N12:R12" si="1">AVERAGE(N7:N11)</f>
        <v>45.9</v>
      </c>
      <c r="O12" s="19">
        <f t="shared" si="1"/>
        <v>201.8</v>
      </c>
      <c r="P12" s="19">
        <f t="shared" si="1"/>
        <v>136</v>
      </c>
      <c r="Q12" s="19">
        <f t="shared" si="1"/>
        <v>131.6</v>
      </c>
      <c r="R12" s="37">
        <f t="shared" si="1"/>
        <v>98.4</v>
      </c>
      <c r="S12" s="20">
        <f>AVERAGE(N12/O12)</f>
        <v>0.2274529236868186</v>
      </c>
    </row>
    <row r="13" spans="1:21" ht="31.2">
      <c r="H13" s="22" t="s">
        <v>17</v>
      </c>
      <c r="I13" s="22" t="s">
        <v>18</v>
      </c>
      <c r="J13" s="22" t="s">
        <v>19</v>
      </c>
    </row>
    <row r="14" spans="1:21" ht="14.4">
      <c r="A14" s="1"/>
      <c r="B14" s="4" t="s">
        <v>3</v>
      </c>
      <c r="C14" s="5" t="s">
        <v>12</v>
      </c>
      <c r="D14" s="6"/>
      <c r="E14" s="6"/>
      <c r="F14" s="6"/>
      <c r="G14" s="7"/>
      <c r="M14" s="4" t="s">
        <v>3</v>
      </c>
      <c r="N14" s="5" t="s">
        <v>13</v>
      </c>
      <c r="O14" s="6"/>
      <c r="P14" s="6"/>
      <c r="Q14" s="6"/>
      <c r="R14" s="7"/>
    </row>
    <row r="15" spans="1:21" ht="14.4">
      <c r="A15" s="2"/>
      <c r="B15" s="8" t="s">
        <v>6</v>
      </c>
      <c r="C15" s="2" t="s">
        <v>7</v>
      </c>
      <c r="D15" s="2" t="s">
        <v>8</v>
      </c>
      <c r="E15" s="2" t="s">
        <v>5</v>
      </c>
      <c r="F15" s="2" t="s">
        <v>9</v>
      </c>
      <c r="G15" s="9" t="s">
        <v>10</v>
      </c>
      <c r="H15" s="38" t="s">
        <v>27</v>
      </c>
      <c r="I15" s="3" t="s">
        <v>1</v>
      </c>
      <c r="J15" s="3" t="s">
        <v>2</v>
      </c>
      <c r="M15" s="8" t="s">
        <v>6</v>
      </c>
      <c r="N15" s="2" t="s">
        <v>7</v>
      </c>
      <c r="O15" s="2" t="s">
        <v>8</v>
      </c>
      <c r="P15" s="2" t="s">
        <v>5</v>
      </c>
      <c r="Q15" s="2" t="s">
        <v>9</v>
      </c>
      <c r="R15" s="9" t="s">
        <v>10</v>
      </c>
      <c r="S15" s="38" t="s">
        <v>27</v>
      </c>
      <c r="T15" s="3" t="s">
        <v>1</v>
      </c>
      <c r="U15" s="3" t="s">
        <v>2</v>
      </c>
    </row>
    <row r="16" spans="1:21" ht="14.4">
      <c r="A16" s="36"/>
      <c r="B16" s="36" t="s">
        <v>28</v>
      </c>
      <c r="C16" s="11">
        <v>50</v>
      </c>
      <c r="D16" s="11">
        <v>205</v>
      </c>
      <c r="E16" s="11">
        <v>157</v>
      </c>
      <c r="F16" s="11">
        <v>132</v>
      </c>
      <c r="G16" s="12">
        <v>135</v>
      </c>
      <c r="I16" s="20">
        <f>(E21)*(F21)*(G21)/1000</f>
        <v>2534.0407200000009</v>
      </c>
      <c r="J16" s="20">
        <f>(I16/2)</f>
        <v>1267.0203600000004</v>
      </c>
      <c r="M16" s="36" t="s">
        <v>28</v>
      </c>
      <c r="N16" s="11">
        <v>40</v>
      </c>
      <c r="O16" s="11">
        <v>204</v>
      </c>
      <c r="P16" s="11">
        <v>116</v>
      </c>
      <c r="Q16" s="11">
        <v>130</v>
      </c>
      <c r="R16" s="12">
        <v>117</v>
      </c>
      <c r="T16" s="20">
        <f>(P21)*(Q21)*(R21)/1000</f>
        <v>2073.3316799999998</v>
      </c>
      <c r="U16" s="20">
        <f>(T16/3)</f>
        <v>691.11055999999996</v>
      </c>
    </row>
    <row r="17" spans="1:21" ht="14.4">
      <c r="A17" s="11"/>
      <c r="B17" s="29" t="s">
        <v>29</v>
      </c>
      <c r="C17" s="11">
        <v>50</v>
      </c>
      <c r="D17" s="11">
        <v>200</v>
      </c>
      <c r="E17" s="11">
        <v>130</v>
      </c>
      <c r="F17" s="11">
        <v>148</v>
      </c>
      <c r="G17" s="12">
        <v>127</v>
      </c>
      <c r="M17" s="29" t="s">
        <v>29</v>
      </c>
      <c r="N17" s="11">
        <v>38</v>
      </c>
      <c r="O17" s="11">
        <v>200</v>
      </c>
      <c r="P17" s="11">
        <v>115</v>
      </c>
      <c r="Q17" s="11">
        <v>135</v>
      </c>
      <c r="R17" s="12">
        <v>120</v>
      </c>
    </row>
    <row r="18" spans="1:21" ht="14.4">
      <c r="A18" s="11"/>
      <c r="B18" s="29" t="s">
        <v>30</v>
      </c>
      <c r="C18" s="11">
        <v>71</v>
      </c>
      <c r="D18" s="11">
        <v>211</v>
      </c>
      <c r="E18" s="11">
        <v>140</v>
      </c>
      <c r="F18" s="11">
        <v>106</v>
      </c>
      <c r="G18" s="12">
        <v>130</v>
      </c>
      <c r="M18" s="29" t="s">
        <v>33</v>
      </c>
      <c r="N18" s="11">
        <v>38</v>
      </c>
      <c r="O18" s="11">
        <v>204</v>
      </c>
      <c r="P18" s="11">
        <v>105</v>
      </c>
      <c r="Q18" s="11">
        <v>93</v>
      </c>
      <c r="R18" s="12">
        <v>96</v>
      </c>
    </row>
    <row r="19" spans="1:21" ht="14.4">
      <c r="A19" s="11"/>
      <c r="B19" s="29" t="s">
        <v>31</v>
      </c>
      <c r="C19" s="11">
        <v>55</v>
      </c>
      <c r="D19" s="11">
        <v>214</v>
      </c>
      <c r="E19" s="11">
        <v>148</v>
      </c>
      <c r="F19" s="11">
        <v>138</v>
      </c>
      <c r="G19" s="12">
        <v>165</v>
      </c>
      <c r="M19" s="29" t="s">
        <v>34</v>
      </c>
      <c r="N19" s="11">
        <v>54</v>
      </c>
      <c r="O19" s="11">
        <v>207</v>
      </c>
      <c r="P19" s="11">
        <v>149</v>
      </c>
      <c r="Q19" s="11">
        <v>168</v>
      </c>
      <c r="R19" s="12">
        <v>111</v>
      </c>
    </row>
    <row r="20" spans="1:21" ht="14.4">
      <c r="A20" s="11"/>
      <c r="B20" s="29" t="s">
        <v>32</v>
      </c>
      <c r="C20" s="11">
        <v>40</v>
      </c>
      <c r="D20" s="11">
        <v>190</v>
      </c>
      <c r="E20" s="11">
        <v>130</v>
      </c>
      <c r="F20" s="11">
        <v>130</v>
      </c>
      <c r="G20" s="11">
        <v>130</v>
      </c>
      <c r="M20" s="29" t="s">
        <v>32</v>
      </c>
      <c r="N20" s="11">
        <v>38</v>
      </c>
      <c r="O20" s="11">
        <v>52</v>
      </c>
      <c r="P20" s="11">
        <v>180</v>
      </c>
      <c r="Q20" s="11">
        <v>165</v>
      </c>
      <c r="R20" s="12">
        <v>120</v>
      </c>
    </row>
    <row r="21" spans="1:21" ht="14.4">
      <c r="A21" s="1"/>
      <c r="B21" s="18" t="s">
        <v>11</v>
      </c>
      <c r="C21" s="19">
        <f t="shared" ref="C21:G21" si="2">AVERAGE(C16:C20)</f>
        <v>53.2</v>
      </c>
      <c r="D21" s="19">
        <f t="shared" si="2"/>
        <v>204</v>
      </c>
      <c r="E21" s="19">
        <f t="shared" si="2"/>
        <v>141</v>
      </c>
      <c r="F21" s="19">
        <f t="shared" si="2"/>
        <v>130.80000000000001</v>
      </c>
      <c r="G21" s="37">
        <f t="shared" si="2"/>
        <v>137.4</v>
      </c>
      <c r="H21" s="20">
        <f>AVERAGE(C21/D21)</f>
        <v>0.26078431372549021</v>
      </c>
      <c r="M21" s="18" t="s">
        <v>11</v>
      </c>
      <c r="N21" s="19">
        <f t="shared" ref="N21:R21" si="3">AVERAGE(N16:N20)</f>
        <v>41.6</v>
      </c>
      <c r="O21" s="19">
        <f t="shared" si="3"/>
        <v>173.4</v>
      </c>
      <c r="P21" s="19">
        <f t="shared" si="3"/>
        <v>133</v>
      </c>
      <c r="Q21" s="19">
        <f t="shared" si="3"/>
        <v>138.19999999999999</v>
      </c>
      <c r="R21" s="37">
        <f t="shared" si="3"/>
        <v>112.8</v>
      </c>
      <c r="S21" s="20">
        <f>AVERAGE(N21/O21)</f>
        <v>0.23990772779700115</v>
      </c>
    </row>
    <row r="23" spans="1:21" ht="14.4">
      <c r="A23" s="1"/>
      <c r="B23" s="4" t="s">
        <v>3</v>
      </c>
      <c r="C23" s="5" t="s">
        <v>14</v>
      </c>
      <c r="D23" s="6"/>
      <c r="E23" s="6"/>
      <c r="F23" s="6"/>
      <c r="G23" s="7"/>
      <c r="M23" s="4" t="s">
        <v>3</v>
      </c>
      <c r="N23" s="5" t="s">
        <v>15</v>
      </c>
      <c r="O23" s="6"/>
      <c r="P23" s="6"/>
      <c r="Q23" s="6"/>
      <c r="R23" s="7"/>
    </row>
    <row r="24" spans="1:21" ht="14.4">
      <c r="A24" s="2"/>
      <c r="B24" s="8" t="s">
        <v>6</v>
      </c>
      <c r="C24" s="2" t="s">
        <v>7</v>
      </c>
      <c r="D24" s="2" t="s">
        <v>8</v>
      </c>
      <c r="E24" s="2" t="s">
        <v>5</v>
      </c>
      <c r="F24" s="2" t="s">
        <v>9</v>
      </c>
      <c r="G24" s="9" t="s">
        <v>10</v>
      </c>
      <c r="H24" s="38" t="s">
        <v>27</v>
      </c>
      <c r="I24" s="3" t="s">
        <v>1</v>
      </c>
      <c r="J24" s="3" t="s">
        <v>2</v>
      </c>
      <c r="M24" s="8" t="s">
        <v>6</v>
      </c>
      <c r="N24" s="2" t="s">
        <v>7</v>
      </c>
      <c r="O24" s="2" t="s">
        <v>8</v>
      </c>
      <c r="P24" s="2" t="s">
        <v>5</v>
      </c>
      <c r="Q24" s="2" t="s">
        <v>9</v>
      </c>
      <c r="R24" s="9" t="s">
        <v>10</v>
      </c>
      <c r="S24" s="39" t="s">
        <v>27</v>
      </c>
      <c r="T24" s="40" t="s">
        <v>1</v>
      </c>
      <c r="U24" s="40" t="s">
        <v>2</v>
      </c>
    </row>
    <row r="25" spans="1:21" ht="15.75" customHeight="1">
      <c r="A25" s="36"/>
      <c r="B25" s="36" t="s">
        <v>28</v>
      </c>
      <c r="C25" s="11">
        <v>51</v>
      </c>
      <c r="D25" s="11">
        <v>165</v>
      </c>
      <c r="E25" s="11">
        <v>140</v>
      </c>
      <c r="F25" s="11">
        <v>115</v>
      </c>
      <c r="G25" s="12">
        <v>136</v>
      </c>
      <c r="I25" s="20">
        <f>(E30)*(F30)*(G30)/1000</f>
        <v>2387.9815680000002</v>
      </c>
      <c r="J25" s="20">
        <f>I25/3</f>
        <v>795.99385600000005</v>
      </c>
      <c r="M25" s="36" t="s">
        <v>28</v>
      </c>
      <c r="N25" s="11">
        <v>25</v>
      </c>
      <c r="O25" s="11">
        <v>185</v>
      </c>
      <c r="P25" s="11">
        <v>118</v>
      </c>
      <c r="Q25" s="11">
        <v>133</v>
      </c>
      <c r="R25" s="12">
        <v>94</v>
      </c>
      <c r="T25" s="20">
        <f>(P30)*(Q30)*(R30)/1000</f>
        <v>1194.7953600000001</v>
      </c>
      <c r="U25" s="20">
        <f>T25/3</f>
        <v>398.26512000000002</v>
      </c>
    </row>
    <row r="26" spans="1:21" ht="15.75" customHeight="1">
      <c r="A26" s="11"/>
      <c r="B26" s="29" t="s">
        <v>29</v>
      </c>
      <c r="C26" s="11">
        <v>60</v>
      </c>
      <c r="D26" s="11">
        <v>181</v>
      </c>
      <c r="E26" s="11">
        <v>160</v>
      </c>
      <c r="F26" s="11">
        <v>127</v>
      </c>
      <c r="G26" s="12">
        <v>134</v>
      </c>
      <c r="M26" s="29" t="s">
        <v>29</v>
      </c>
      <c r="N26" s="11">
        <v>18</v>
      </c>
      <c r="O26" s="11">
        <v>210</v>
      </c>
      <c r="P26" s="11">
        <v>137</v>
      </c>
      <c r="Q26" s="11">
        <v>130</v>
      </c>
      <c r="R26" s="12">
        <v>95</v>
      </c>
    </row>
    <row r="27" spans="1:21" ht="15.75" customHeight="1">
      <c r="A27" s="11"/>
      <c r="B27" s="29" t="s">
        <v>33</v>
      </c>
      <c r="C27" s="11">
        <v>45</v>
      </c>
      <c r="D27" s="11">
        <v>189</v>
      </c>
      <c r="E27" s="11">
        <v>130</v>
      </c>
      <c r="F27" s="11">
        <v>101</v>
      </c>
      <c r="G27" s="12">
        <v>130</v>
      </c>
      <c r="M27" s="29" t="s">
        <v>33</v>
      </c>
      <c r="N27" s="11">
        <v>25</v>
      </c>
      <c r="O27" s="11">
        <v>178</v>
      </c>
      <c r="P27" s="11">
        <v>105</v>
      </c>
      <c r="Q27" s="11">
        <v>95</v>
      </c>
      <c r="R27" s="12">
        <v>75</v>
      </c>
    </row>
    <row r="28" spans="1:21" ht="15.75" customHeight="1">
      <c r="A28" s="11"/>
      <c r="B28" s="29" t="s">
        <v>31</v>
      </c>
      <c r="C28" s="11">
        <v>50</v>
      </c>
      <c r="D28" s="11">
        <v>124</v>
      </c>
      <c r="E28" s="11">
        <v>146</v>
      </c>
      <c r="F28" s="11">
        <v>115</v>
      </c>
      <c r="G28" s="12">
        <v>172</v>
      </c>
      <c r="M28" s="29" t="s">
        <v>34</v>
      </c>
      <c r="N28" s="11">
        <v>20</v>
      </c>
      <c r="O28" s="11">
        <v>195</v>
      </c>
      <c r="P28" s="11">
        <v>125</v>
      </c>
      <c r="Q28" s="11">
        <v>103</v>
      </c>
      <c r="R28" s="12">
        <v>95</v>
      </c>
    </row>
    <row r="29" spans="1:21" ht="15.75" customHeight="1">
      <c r="A29" s="11"/>
      <c r="B29" s="29" t="s">
        <v>32</v>
      </c>
      <c r="C29" s="11">
        <v>36</v>
      </c>
      <c r="D29" s="11">
        <v>120</v>
      </c>
      <c r="E29" s="11">
        <v>120</v>
      </c>
      <c r="F29" s="11">
        <v>120</v>
      </c>
      <c r="G29" s="12">
        <v>170</v>
      </c>
      <c r="M29" s="29" t="s">
        <v>32</v>
      </c>
      <c r="N29" s="11">
        <v>7</v>
      </c>
      <c r="O29" s="11">
        <v>195</v>
      </c>
      <c r="P29" s="11">
        <v>95</v>
      </c>
      <c r="Q29" s="11">
        <v>100</v>
      </c>
      <c r="R29" s="12">
        <v>100</v>
      </c>
    </row>
    <row r="30" spans="1:21" ht="15.75" customHeight="1">
      <c r="A30" s="1"/>
      <c r="B30" s="18" t="s">
        <v>11</v>
      </c>
      <c r="C30" s="19">
        <f t="shared" ref="C30:G30" si="4">AVERAGE(C25:C29)</f>
        <v>48.4</v>
      </c>
      <c r="D30" s="19">
        <f t="shared" si="4"/>
        <v>155.80000000000001</v>
      </c>
      <c r="E30" s="19">
        <f t="shared" si="4"/>
        <v>139.19999999999999</v>
      </c>
      <c r="F30" s="19">
        <f t="shared" si="4"/>
        <v>115.6</v>
      </c>
      <c r="G30" s="37">
        <f t="shared" si="4"/>
        <v>148.4</v>
      </c>
      <c r="H30" s="20">
        <f>AVERAGE(C30/D30)</f>
        <v>0.31065468549422331</v>
      </c>
      <c r="M30" s="18" t="s">
        <v>11</v>
      </c>
      <c r="N30" s="19">
        <f t="shared" ref="N30:R30" si="5">AVERAGE(N25:N29)</f>
        <v>19</v>
      </c>
      <c r="O30" s="19">
        <f t="shared" si="5"/>
        <v>192.6</v>
      </c>
      <c r="P30" s="19">
        <f t="shared" si="5"/>
        <v>116</v>
      </c>
      <c r="Q30" s="19">
        <f t="shared" si="5"/>
        <v>112.2</v>
      </c>
      <c r="R30" s="37">
        <f t="shared" si="5"/>
        <v>91.8</v>
      </c>
      <c r="S30" s="20">
        <f>AVERAGE(N30/O30)</f>
        <v>9.8650051921079965E-2</v>
      </c>
    </row>
    <row r="31" spans="1:21" ht="15.75" customHeight="1"/>
    <row r="32" spans="1:21" ht="15.75" customHeight="1">
      <c r="A32" s="1"/>
      <c r="B32" s="4" t="s">
        <v>3</v>
      </c>
      <c r="C32" s="5" t="s">
        <v>10</v>
      </c>
      <c r="D32" s="6"/>
      <c r="E32" s="6"/>
      <c r="F32" s="6"/>
      <c r="G32" s="7"/>
      <c r="M32" s="4" t="s">
        <v>3</v>
      </c>
      <c r="N32" s="5" t="s">
        <v>16</v>
      </c>
      <c r="O32" s="6"/>
      <c r="P32" s="6"/>
      <c r="Q32" s="6"/>
      <c r="R32" s="7"/>
    </row>
    <row r="33" spans="1:21" ht="15.75" customHeight="1">
      <c r="A33" s="2"/>
      <c r="B33" s="8" t="s">
        <v>6</v>
      </c>
      <c r="C33" s="2" t="s">
        <v>7</v>
      </c>
      <c r="D33" s="2" t="s">
        <v>8</v>
      </c>
      <c r="E33" s="2" t="s">
        <v>5</v>
      </c>
      <c r="F33" s="2" t="s">
        <v>9</v>
      </c>
      <c r="G33" s="9" t="s">
        <v>10</v>
      </c>
      <c r="H33" s="38" t="s">
        <v>27</v>
      </c>
      <c r="I33" s="3" t="s">
        <v>1</v>
      </c>
      <c r="J33" s="3" t="s">
        <v>2</v>
      </c>
      <c r="M33" s="8" t="s">
        <v>6</v>
      </c>
      <c r="N33" s="2" t="s">
        <v>7</v>
      </c>
      <c r="O33" s="2" t="s">
        <v>8</v>
      </c>
      <c r="P33" s="2" t="s">
        <v>5</v>
      </c>
      <c r="Q33" s="2" t="s">
        <v>9</v>
      </c>
      <c r="R33" s="9" t="s">
        <v>10</v>
      </c>
      <c r="S33" s="39" t="s">
        <v>27</v>
      </c>
      <c r="T33" s="40" t="s">
        <v>1</v>
      </c>
      <c r="U33" s="40" t="s">
        <v>2</v>
      </c>
    </row>
    <row r="34" spans="1:21" ht="15.75" customHeight="1">
      <c r="A34" s="36"/>
      <c r="B34" s="36" t="s">
        <v>28</v>
      </c>
      <c r="C34" s="11">
        <v>57</v>
      </c>
      <c r="D34" s="11">
        <v>195</v>
      </c>
      <c r="E34" s="11">
        <v>155</v>
      </c>
      <c r="F34" s="11">
        <v>106</v>
      </c>
      <c r="G34" s="12">
        <v>152</v>
      </c>
      <c r="I34" s="20">
        <f>(E39)*(F39)*(G39)/1000</f>
        <v>2593.428864</v>
      </c>
      <c r="J34" s="20">
        <f>(I34/2)</f>
        <v>1296.714432</v>
      </c>
      <c r="M34" s="36" t="s">
        <v>28</v>
      </c>
      <c r="N34" s="11">
        <v>74</v>
      </c>
      <c r="O34" s="11">
        <v>285</v>
      </c>
      <c r="P34" s="11">
        <v>170</v>
      </c>
      <c r="Q34" s="11">
        <v>156</v>
      </c>
      <c r="R34" s="12">
        <v>127</v>
      </c>
      <c r="T34" s="20">
        <f>(P39)*(Q39)*(R39)/1000</f>
        <v>3185.4974400000001</v>
      </c>
      <c r="U34" s="20">
        <f>(T34/2)</f>
        <v>1592.74872</v>
      </c>
    </row>
    <row r="35" spans="1:21" ht="15.75" customHeight="1">
      <c r="A35" s="11"/>
      <c r="B35" s="29" t="s">
        <v>29</v>
      </c>
      <c r="C35" s="11">
        <v>60</v>
      </c>
      <c r="D35" s="11">
        <v>205</v>
      </c>
      <c r="E35" s="11">
        <v>150</v>
      </c>
      <c r="F35" s="11">
        <v>140</v>
      </c>
      <c r="G35" s="12">
        <v>145</v>
      </c>
      <c r="M35" s="29" t="s">
        <v>29</v>
      </c>
      <c r="N35" s="11">
        <v>105</v>
      </c>
      <c r="O35" s="11">
        <v>310</v>
      </c>
      <c r="P35" s="11">
        <v>220</v>
      </c>
      <c r="Q35" s="11">
        <v>155</v>
      </c>
      <c r="R35" s="12">
        <v>120</v>
      </c>
    </row>
    <row r="36" spans="1:21" ht="15.75" customHeight="1">
      <c r="A36" s="11"/>
      <c r="B36" s="29" t="s">
        <v>33</v>
      </c>
      <c r="C36" s="11">
        <v>71</v>
      </c>
      <c r="D36" s="11">
        <v>223</v>
      </c>
      <c r="E36" s="11">
        <v>153</v>
      </c>
      <c r="F36" s="11">
        <v>110</v>
      </c>
      <c r="G36" s="12">
        <v>143</v>
      </c>
      <c r="M36" s="29" t="s">
        <v>33</v>
      </c>
      <c r="N36" s="11">
        <v>80</v>
      </c>
      <c r="O36" s="11">
        <v>226</v>
      </c>
      <c r="P36" s="11">
        <v>140</v>
      </c>
      <c r="Q36" s="11">
        <v>92</v>
      </c>
      <c r="R36" s="12">
        <v>170</v>
      </c>
    </row>
    <row r="37" spans="1:21" ht="15.75" customHeight="1">
      <c r="A37" s="11"/>
      <c r="B37" s="29" t="s">
        <v>34</v>
      </c>
      <c r="C37" s="11">
        <v>82</v>
      </c>
      <c r="D37" s="11">
        <v>202</v>
      </c>
      <c r="E37" s="11">
        <v>131</v>
      </c>
      <c r="F37" s="11">
        <v>136</v>
      </c>
      <c r="G37" s="12">
        <v>161</v>
      </c>
      <c r="M37" s="29" t="s">
        <v>31</v>
      </c>
      <c r="N37" s="11">
        <v>125</v>
      </c>
      <c r="O37" s="11">
        <v>344</v>
      </c>
      <c r="P37" s="11">
        <v>170</v>
      </c>
      <c r="Q37" s="11">
        <v>155</v>
      </c>
      <c r="R37" s="12">
        <v>145</v>
      </c>
    </row>
    <row r="38" spans="1:21" ht="15.75" customHeight="1">
      <c r="A38" s="11"/>
      <c r="B38" s="29" t="s">
        <v>32</v>
      </c>
      <c r="C38" s="11">
        <v>65</v>
      </c>
      <c r="D38" s="11">
        <v>120</v>
      </c>
      <c r="E38" s="11">
        <v>150</v>
      </c>
      <c r="F38" s="11">
        <v>100</v>
      </c>
      <c r="G38" s="12">
        <v>140</v>
      </c>
      <c r="M38" s="29" t="s">
        <v>32</v>
      </c>
      <c r="N38" s="11">
        <v>80</v>
      </c>
      <c r="O38" s="11">
        <v>30</v>
      </c>
      <c r="P38" s="11">
        <v>155</v>
      </c>
      <c r="Q38" s="11">
        <v>115</v>
      </c>
      <c r="R38" s="12">
        <v>130</v>
      </c>
    </row>
    <row r="39" spans="1:21" ht="15.75" customHeight="1">
      <c r="A39" s="1"/>
      <c r="B39" s="18" t="s">
        <v>11</v>
      </c>
      <c r="C39" s="19">
        <f t="shared" ref="C39:G39" si="6">AVERAGE(C34:C38)</f>
        <v>67</v>
      </c>
      <c r="D39" s="19">
        <f t="shared" si="6"/>
        <v>189</v>
      </c>
      <c r="E39" s="19">
        <f t="shared" si="6"/>
        <v>147.80000000000001</v>
      </c>
      <c r="F39" s="19">
        <f t="shared" si="6"/>
        <v>118.4</v>
      </c>
      <c r="G39" s="37">
        <f t="shared" si="6"/>
        <v>148.19999999999999</v>
      </c>
      <c r="H39" s="20">
        <f>AVERAGE(C39/D39)</f>
        <v>0.35449735449735448</v>
      </c>
      <c r="M39" s="18" t="s">
        <v>11</v>
      </c>
      <c r="N39" s="19">
        <f t="shared" ref="N39:R39" si="7">AVERAGE(N34:N38)</f>
        <v>92.8</v>
      </c>
      <c r="O39" s="19">
        <f t="shared" si="7"/>
        <v>239</v>
      </c>
      <c r="P39" s="19">
        <f t="shared" si="7"/>
        <v>171</v>
      </c>
      <c r="Q39" s="19">
        <f t="shared" si="7"/>
        <v>134.6</v>
      </c>
      <c r="R39" s="37">
        <f t="shared" si="7"/>
        <v>138.4</v>
      </c>
      <c r="S39" s="20">
        <f>AVERAGE(N39/O39)</f>
        <v>0.38828451882845189</v>
      </c>
    </row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1</vt:lpstr>
      <vt:lpstr>Section 3</vt:lpstr>
      <vt:lpstr>Section 4</vt:lpstr>
      <vt:lpstr>Section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Middleton</cp:lastModifiedBy>
  <dcterms:created xsi:type="dcterms:W3CDTF">2015-06-05T18:17:20Z</dcterms:created>
  <dcterms:modified xsi:type="dcterms:W3CDTF">2021-10-13T02:19:31Z</dcterms:modified>
</cp:coreProperties>
</file>