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studo\Dio Excel\"/>
    </mc:Choice>
  </mc:AlternateContent>
  <xr:revisionPtr revIDLastSave="0" documentId="13_ncr:1_{8537A7E6-B368-45D0-8409-C451CEFBE67E}" xr6:coauthVersionLast="47" xr6:coauthVersionMax="47" xr10:uidLastSave="{00000000-0000-0000-0000-000000000000}"/>
  <bookViews>
    <workbookView xWindow="28680" yWindow="900" windowWidth="21840" windowHeight="13020" xr2:uid="{DBD5533E-27BF-4AC5-BF0C-05EFA22A9F52}"/>
  </bookViews>
  <sheets>
    <sheet name="APP" sheetId="1" r:id="rId1"/>
    <sheet name="Planilha2" sheetId="2" state="hidden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8" i="1"/>
  <c r="D38" i="1" s="1"/>
  <c r="C39" i="1"/>
  <c r="D39" i="1" s="1"/>
  <c r="C40" i="1"/>
  <c r="D40" i="1" s="1"/>
  <c r="C41" i="1"/>
  <c r="D41" i="1" s="1"/>
  <c r="C36" i="1"/>
  <c r="D36" i="1" s="1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3" i="1"/>
  <c r="C25" i="1"/>
  <c r="D25" i="1" s="1"/>
  <c r="C26" i="1"/>
  <c r="D26" i="1" s="1"/>
  <c r="C27" i="1"/>
  <c r="D27" i="1" s="1"/>
  <c r="C28" i="1"/>
  <c r="D28" i="1" s="1"/>
  <c r="C24" i="1"/>
  <c r="D24" i="1" s="1"/>
  <c r="D20" i="1"/>
  <c r="D21" i="1" s="1"/>
  <c r="D14" i="1"/>
  <c r="D42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<sst xmlns="http://schemas.openxmlformats.org/spreadsheetml/2006/main" count="69" uniqueCount="33">
  <si>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</si>
  <si>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</si>
  <si>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</si>
  <si>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</si>
  <si>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</si>
  <si>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</si>
  <si>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</si>
  <si>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</si>
  <si>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</si>
  <si>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</si>
  <si>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</si>
  <si>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</si>
  <si>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</t>
  </si>
  <si>
    <t>Salário</t>
  </si>
  <si>
    <t>Rendimento Carteira</t>
  </si>
  <si>
    <t>CONFIGURAÇÕES</t>
  </si>
  <si>
    <t>Conservador</t>
  </si>
  <si>
    <t>Moderado</t>
  </si>
  <si>
    <t>Agressivo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</si>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</sst>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 tint="-4.9989318521683403E-2"/>
      <name val="Segoe UI Semibold"/>
      <family val="2"/>
    </font>
    <font>
      <b/>
      <sz val="18"/>
      <color theme="0" tint="-4.9989318521683403E-2"/>
      <name val="Segoe UI Semibold"/>
      <family val="2"/>
    </font>
    <font>
      <b/>
      <sz val="14"/>
      <color theme="0" tint="-4.9989318521683403E-2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5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 applyFill="1" applyBorder="1" applyAlignment="1">
      <alignment vertical="center"/>
    </xf>
    <xf numFmtId="8" fontId="1" fillId="0" borderId="0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vertical="center"/>
    </xf>
    <xf numFmtId="8" fontId="11" fillId="3" borderId="7" xfId="0" applyNumberFormat="1" applyFont="1" applyFill="1" applyBorder="1" applyAlignment="1">
      <alignment horizontal="center"/>
    </xf>
    <xf numFmtId="8" fontId="11" fillId="3" borderId="8" xfId="0" applyNumberFormat="1" applyFont="1" applyFill="1" applyBorder="1" applyAlignment="1">
      <alignment horizontal="center"/>
    </xf>
    <xf numFmtId="164" fontId="9" fillId="5" borderId="8" xfId="0" applyNumberFormat="1" applyFont="1" applyFill="1" applyBorder="1" applyAlignment="1">
      <alignment horizontal="center"/>
    </xf>
    <xf numFmtId="0" fontId="8" fillId="5" borderId="16" xfId="0" applyFont="1" applyFill="1" applyBorder="1" applyAlignment="1">
      <alignment horizontal="left" indent="3"/>
    </xf>
    <xf numFmtId="8" fontId="9" fillId="5" borderId="17" xfId="0" applyNumberFormat="1" applyFont="1" applyFill="1" applyBorder="1" applyAlignment="1">
      <alignment horizontal="center"/>
    </xf>
    <xf numFmtId="8" fontId="9" fillId="5" borderId="18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indent="3"/>
    </xf>
    <xf numFmtId="8" fontId="9" fillId="5" borderId="13" xfId="0" applyNumberFormat="1" applyFont="1" applyFill="1" applyBorder="1" applyAlignment="1">
      <alignment horizontal="center"/>
    </xf>
    <xf numFmtId="8" fontId="9" fillId="5" borderId="7" xfId="0" applyNumberFormat="1" applyFont="1" applyFill="1" applyBorder="1" applyAlignment="1">
      <alignment horizontal="center"/>
    </xf>
    <xf numFmtId="0" fontId="8" fillId="5" borderId="14" xfId="0" applyFont="1" applyFill="1" applyBorder="1" applyAlignment="1">
      <alignment horizontal="left" indent="3"/>
    </xf>
    <xf numFmtId="8" fontId="9" fillId="5" borderId="15" xfId="0" applyNumberFormat="1" applyFont="1" applyFill="1" applyBorder="1" applyAlignment="1">
      <alignment horizontal="center"/>
    </xf>
    <xf numFmtId="8" fontId="9" fillId="5" borderId="8" xfId="0" applyNumberFormat="1" applyFont="1" applyFill="1" applyBorder="1" applyAlignment="1">
      <alignment horizontal="center"/>
    </xf>
    <xf numFmtId="0" fontId="12" fillId="6" borderId="0" xfId="0" applyFont="1" applyFill="1"/>
    <xf numFmtId="164" fontId="0" fillId="0" borderId="0" xfId="0" applyNumberFormat="1"/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7" borderId="0" xfId="0" applyFill="1"/>
    <xf numFmtId="164" fontId="0" fillId="7" borderId="0" xfId="0" applyNumberFormat="1" applyFill="1"/>
    <xf numFmtId="0" fontId="1" fillId="7" borderId="0" xfId="0" applyFont="1" applyFill="1" applyAlignment="1">
      <alignment horizontal="center"/>
    </xf>
    <xf numFmtId="9" fontId="0" fillId="0" borderId="0" xfId="2" applyFont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19" xfId="2" applyFon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10" fontId="11" fillId="5" borderId="7" xfId="0" applyNumberFormat="1" applyFont="1" applyFill="1" applyBorder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164" fontId="9" fillId="0" borderId="11" xfId="0" applyNumberFormat="1" applyFont="1" applyBorder="1" applyAlignment="1" applyProtection="1">
      <alignment horizontal="center"/>
      <protection locked="0"/>
    </xf>
    <xf numFmtId="10" fontId="9" fillId="0" borderId="7" xfId="0" applyNumberFormat="1" applyFont="1" applyBorder="1" applyAlignment="1" applyProtection="1">
      <alignment horizontal="center"/>
      <protection locked="0"/>
    </xf>
    <xf numFmtId="164" fontId="11" fillId="0" borderId="7" xfId="1" quotePrefix="1" applyNumberFormat="1" applyFont="1" applyBorder="1" applyAlignment="1" applyProtection="1">
      <alignment horizontal="center"/>
      <protection locked="0"/>
    </xf>
    <xf numFmtId="0" fontId="12" fillId="6" borderId="0" xfId="0" applyFont="1" applyFill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 indent="3"/>
    </xf>
    <xf numFmtId="0" fontId="8" fillId="5" borderId="10" xfId="0" applyFont="1" applyFill="1" applyBorder="1" applyAlignment="1">
      <alignment horizontal="left" vertical="center" indent="3"/>
    </xf>
    <xf numFmtId="0" fontId="8" fillId="5" borderId="12" xfId="0" applyFont="1" applyFill="1" applyBorder="1" applyAlignment="1">
      <alignment horizontal="left" vertical="center" indent="3"/>
    </xf>
    <xf numFmtId="0" fontId="8" fillId="5" borderId="13" xfId="0" applyFont="1" applyFill="1" applyBorder="1" applyAlignment="1">
      <alignment horizontal="left" vertical="center" indent="3"/>
    </xf>
    <xf numFmtId="0" fontId="10" fillId="3" borderId="12" xfId="0" applyFont="1" applyFill="1" applyBorder="1" applyAlignment="1">
      <alignment horizontal="left" vertical="center" indent="3"/>
    </xf>
    <xf numFmtId="0" fontId="10" fillId="3" borderId="13" xfId="0" applyFont="1" applyFill="1" applyBorder="1" applyAlignment="1">
      <alignment horizontal="left" vertical="center" indent="3"/>
    </xf>
    <xf numFmtId="0" fontId="10" fillId="3" borderId="14" xfId="0" applyFont="1" applyFill="1" applyBorder="1" applyAlignment="1">
      <alignment horizontal="left" vertical="center" indent="3"/>
    </xf>
    <xf numFmtId="0" fontId="10" fillId="3" borderId="15" xfId="0" applyFont="1" applyFill="1" applyBorder="1" applyAlignment="1">
      <alignment horizontal="left" vertical="center" indent="3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indent="3"/>
    </xf>
    <xf numFmtId="0" fontId="8" fillId="5" borderId="10" xfId="0" applyFont="1" applyFill="1" applyBorder="1" applyAlignment="1">
      <alignment horizontal="left" indent="3"/>
    </xf>
    <xf numFmtId="0" fontId="8" fillId="5" borderId="12" xfId="0" applyFont="1" applyFill="1" applyBorder="1" applyAlignment="1">
      <alignment horizontal="left" indent="3"/>
    </xf>
    <xf numFmtId="0" fontId="8" fillId="5" borderId="13" xfId="0" applyFont="1" applyFill="1" applyBorder="1" applyAlignment="1">
      <alignment horizontal="left" indent="3"/>
    </xf>
    <xf numFmtId="0" fontId="8" fillId="5" borderId="14" xfId="0" applyFont="1" applyFill="1" applyBorder="1" applyAlignment="1">
      <alignment horizontal="left" indent="3"/>
    </xf>
    <xf numFmtId="0" fontId="8" fillId="5" borderId="15" xfId="0" applyFont="1" applyFill="1" applyBorder="1" applyAlignment="1">
      <alignment horizontal="left" indent="3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</a:t>
            </a:r>
            <a:r>
              <a:rPr lang="en-US" baseline="0"/>
              <a:t> de Investimento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09-493D-8A67-9CECC2E8D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09-493D-8A67-9CECC2E8DA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09-493D-8A67-9CECC2E8DA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09-493D-8A67-9CECC2E8DA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09-493D-8A67-9CECC2E8DA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09-493D-8A67-9CECC2E8D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5-48B6-9824-99FF3755A64B}"/>
            </c:ext>
          </c:extLst>
        </c:ser>
        <c:ser>
          <c:idx val="1"/>
          <c:order val="1"/>
          <c:tx>
            <c:strRef>
              <c:f>APP!$D$35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09-493D-8A67-9CECC2E8D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09-493D-8A67-9CECC2E8DA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09-493D-8A67-9CECC2E8DA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09-493D-8A67-9CECC2E8DA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09-493D-8A67-9CECC2E8DA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09-493D-8A67-9CECC2E8DA9F}"/>
              </c:ext>
            </c:extLst>
          </c:dPt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APP!$D$36:$D$41</c:f>
              <c:numCache>
                <c:formatCode>"R$"\ #,##0.00</c:formatCode>
                <c:ptCount val="6"/>
                <c:pt idx="0">
                  <c:v>250</c:v>
                </c:pt>
                <c:pt idx="1">
                  <c:v>50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5-48B6-9824-99FF3755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314324</xdr:colOff>
      <xdr:row>1</xdr:row>
      <xdr:rowOff>28576</xdr:rowOff>
    </xdr:from>
    <xdr:to>
      <xdr:col>3</xdr:col>
      <xdr:colOff>981074</xdr:colOff>
      <xdr:row>8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1D6B47-0C06-4EDE-9EF8-30630346D6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560"/>
        <a:stretch/>
      </xdr:blipFill>
      <xdr:spPr>
        <a:xfrm>
          <a:off x="314324" y="219076"/>
          <a:ext cx="6810375" cy="1438274"/>
        </a:xfrm>
        <a:prstGeom prst="rect">
          <a:avLst/>
        </a:prstGeom>
      </xdr:spPr>
    </xdr:pic>
    <xdr:clientData/>
  </xdr:twoCellAnchor>
  <xdr:twoCellAnchor>
    <xdr:from>
      <xdr:col>1</xdr:col>
      <xdr:colOff>1247775</xdr:colOff>
      <xdr:row>43</xdr:row>
      <xdr:rowOff>9525</xdr:rowOff>
    </xdr:from>
    <xdr:to>
      <xdr:col>3</xdr:col>
      <xdr:colOff>9525</xdr:colOff>
      <xdr:row>57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B675F-C11C-0212-10B5-6FA5A654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4E1-F262-44DB-BD1D-C377D9DEDF53}">
  <dimension ref="A10:H71"/>
  <sheetViews>
    <sheetView showGridLines="0" tabSelected="1" zoomScaleNormal="100" workbookViewId="0">
      <selection activeCell="D12" sqref="D12"/>
    </sheetView>
  </sheetViews>
  <sheetFormatPr defaultColWidth="0" defaultRowHeight="15" x14ac:dyDescent="0.25"/>
  <cols>
    <col min="1" max="1" width="5" customWidth="1"/>
    <col min="2" max="2" width="56.28515625" customWidth="1"/>
    <col min="3" max="3" width="30.85546875" bestFit="1" customWidth="1"/>
    <col min="4" max="4" width="14.85546875" bestFit="1" customWidth="1"/>
    <col min="5" max="5" width="4.140625" customWidth="1"/>
    <col min="6" max="6" width="4" customWidth="1"/>
    <col min="7" max="7" width="3.85546875" customWidth="1"/>
    <col min="8" max="8" width="4.140625" customWidth="1"/>
    <col min="9" max="11" width="9.140625" hidden="1" customWidth="1"/>
    <col min="12" max="16384" width="9.140625" hidden="1"/>
  </cols>
  <sheetData>
    <row r="10" spans="2:4" ht="15.75" thickBot="1" x14ac:dyDescent="0.3"/>
    <row r="11" spans="2:4" ht="26.25" x14ac:dyDescent="0.25">
      <c r="B11" s="59" t="s">
        <v>15</v>
      </c>
      <c r="C11" s="60"/>
      <c r="D11" s="61"/>
    </row>
    <row r="12" spans="2:4" ht="17.25" x14ac:dyDescent="0.3">
      <c r="B12" s="53" t="s">
        <v>13</v>
      </c>
      <c r="C12" s="54"/>
      <c r="D12" s="36">
        <v>5000</v>
      </c>
    </row>
    <row r="13" spans="2:4" ht="17.25" x14ac:dyDescent="0.3">
      <c r="B13" s="55" t="s">
        <v>14</v>
      </c>
      <c r="C13" s="56"/>
      <c r="D13" s="37">
        <v>8.9999999999999993E-3</v>
      </c>
    </row>
    <row r="14" spans="2:4" ht="18" thickBot="1" x14ac:dyDescent="0.35">
      <c r="B14" s="57" t="s">
        <v>32</v>
      </c>
      <c r="C14" s="58"/>
      <c r="D14" s="8">
        <f>D12*30%</f>
        <v>1500</v>
      </c>
    </row>
    <row r="15" spans="2:4" ht="15.75" thickBot="1" x14ac:dyDescent="0.3"/>
    <row r="16" spans="2:4" ht="35.25" customHeight="1" x14ac:dyDescent="0.25">
      <c r="B16" s="50" t="s">
        <v>5</v>
      </c>
      <c r="C16" s="51"/>
      <c r="D16" s="52"/>
    </row>
    <row r="17" spans="1:7" ht="17.25" x14ac:dyDescent="0.3">
      <c r="B17" s="42" t="s">
        <v>0</v>
      </c>
      <c r="C17" s="43"/>
      <c r="D17" s="38">
        <v>500</v>
      </c>
      <c r="G17" s="1"/>
    </row>
    <row r="18" spans="1:7" ht="17.25" x14ac:dyDescent="0.3">
      <c r="B18" s="44" t="s">
        <v>1</v>
      </c>
      <c r="C18" s="45"/>
      <c r="D18" s="32">
        <v>5</v>
      </c>
    </row>
    <row r="19" spans="1:7" ht="17.25" x14ac:dyDescent="0.3">
      <c r="B19" s="44" t="s">
        <v>2</v>
      </c>
      <c r="C19" s="45"/>
      <c r="D19" s="33">
        <v>1.0789999999999999E-2</v>
      </c>
    </row>
    <row r="20" spans="1:7" ht="17.25" x14ac:dyDescent="0.3">
      <c r="B20" s="46" t="s">
        <v>3</v>
      </c>
      <c r="C20" s="47"/>
      <c r="D20" s="6">
        <f>FV(taxa_mensal,qtd_anos*12,aporte*-1)</f>
        <v>41888.456999243819</v>
      </c>
    </row>
    <row r="21" spans="1:7" ht="18" thickBot="1" x14ac:dyDescent="0.35">
      <c r="B21" s="48" t="s">
        <v>4</v>
      </c>
      <c r="C21" s="49"/>
      <c r="D21" s="7">
        <f>patrimonio*rendimento_carteira</f>
        <v>376.99611299319434</v>
      </c>
    </row>
    <row r="22" spans="1:7" ht="18" thickBot="1" x14ac:dyDescent="0.3">
      <c r="B22" s="3"/>
      <c r="C22" s="4"/>
    </row>
    <row r="23" spans="1:7" ht="30.75" x14ac:dyDescent="0.25">
      <c r="B23" s="40" t="s">
        <v>11</v>
      </c>
      <c r="C23" s="41"/>
      <c r="D23" s="5" t="s">
        <v>12</v>
      </c>
    </row>
    <row r="24" spans="1:7" ht="17.25" x14ac:dyDescent="0.3">
      <c r="A24" s="2">
        <v>2</v>
      </c>
      <c r="B24" s="9" t="s">
        <v>6</v>
      </c>
      <c r="C24" s="10">
        <f>FV(taxa_mensal,$A24*12,aporte*-1)</f>
        <v>13613.813648822608</v>
      </c>
      <c r="D24" s="11">
        <f>C24*rendimento_carteira</f>
        <v>122.52432283940347</v>
      </c>
    </row>
    <row r="25" spans="1:7" ht="17.25" x14ac:dyDescent="0.3">
      <c r="A25" s="2">
        <v>5</v>
      </c>
      <c r="B25" s="12" t="s">
        <v>7</v>
      </c>
      <c r="C25" s="13">
        <f>FV(taxa_mensal,$A25*12,aporte*-1)</f>
        <v>41888.456999243819</v>
      </c>
      <c r="D25" s="14">
        <f>C25*rendimento_carteira</f>
        <v>376.99611299319434</v>
      </c>
    </row>
    <row r="26" spans="1:7" ht="17.25" x14ac:dyDescent="0.3">
      <c r="A26" s="2">
        <v>10</v>
      </c>
      <c r="B26" s="12" t="s">
        <v>8</v>
      </c>
      <c r="C26" s="13">
        <f>FV(taxa_mensal,$A26*12,aporte*-1)</f>
        <v>121642.1062650861</v>
      </c>
      <c r="D26" s="14">
        <f>C26*rendimento_carteira</f>
        <v>1094.7789563857748</v>
      </c>
    </row>
    <row r="27" spans="1:7" ht="17.25" x14ac:dyDescent="0.3">
      <c r="A27" s="2">
        <v>20</v>
      </c>
      <c r="B27" s="12" t="s">
        <v>9</v>
      </c>
      <c r="C27" s="13">
        <f>FV(taxa_mensal,$A27*12,aporte*-1)</f>
        <v>562599.20004854025</v>
      </c>
      <c r="D27" s="14">
        <f>C27*rendimento_carteira</f>
        <v>5063.3928004368618</v>
      </c>
    </row>
    <row r="28" spans="1:7" ht="18" thickBot="1" x14ac:dyDescent="0.35">
      <c r="A28" s="2">
        <v>30</v>
      </c>
      <c r="B28" s="15" t="s">
        <v>10</v>
      </c>
      <c r="C28" s="16">
        <f>FV(taxa_mensal,$A28*12,aporte*-1)</f>
        <v>2161084.8275023573</v>
      </c>
      <c r="D28" s="17">
        <f>C28*rendimento_carteira</f>
        <v>19449.763447521214</v>
      </c>
    </row>
    <row r="32" spans="1:7" x14ac:dyDescent="0.25">
      <c r="B32" s="18" t="s">
        <v>19</v>
      </c>
      <c r="C32" s="39" t="s">
        <v>18</v>
      </c>
      <c r="D32" s="18"/>
    </row>
    <row r="33" spans="2:4" x14ac:dyDescent="0.25">
      <c r="B33" s="20" t="s">
        <v>20</v>
      </c>
      <c r="C33" s="21">
        <f>aporte</f>
        <v>500</v>
      </c>
      <c r="D33" s="20"/>
    </row>
    <row r="35" spans="2:4" x14ac:dyDescent="0.25">
      <c r="B35" s="26" t="s">
        <v>21</v>
      </c>
      <c r="C35" s="26" t="s">
        <v>22</v>
      </c>
      <c r="D35" s="26" t="s">
        <v>23</v>
      </c>
    </row>
    <row r="36" spans="2:4" x14ac:dyDescent="0.25">
      <c r="B36" s="22" t="s">
        <v>24</v>
      </c>
      <c r="C36" s="23">
        <f>VLOOKUP($C$32&amp;"-"&amp;B36,Planilha2!$A:$D,4,FALSE)</f>
        <v>0.5</v>
      </c>
      <c r="D36" s="19">
        <f t="shared" ref="D36:D41" si="0">C36*aporte</f>
        <v>250</v>
      </c>
    </row>
    <row r="37" spans="2:4" x14ac:dyDescent="0.25">
      <c r="B37" s="22" t="s">
        <v>25</v>
      </c>
      <c r="C37" s="23">
        <f>VLOOKUP($C$32&amp;"-"&amp;B37,Planilha2!$A:$D,4,FALSE)</f>
        <v>0.1</v>
      </c>
      <c r="D37" s="19">
        <f t="shared" si="0"/>
        <v>50</v>
      </c>
    </row>
    <row r="38" spans="2:4" x14ac:dyDescent="0.25">
      <c r="B38" s="22" t="s">
        <v>26</v>
      </c>
      <c r="C38" s="23">
        <f>VLOOKUP($C$32&amp;"-"&amp;B38,Planilha2!$A:$D,4,FALSE)</f>
        <v>0.05</v>
      </c>
      <c r="D38" s="19">
        <f t="shared" si="0"/>
        <v>25</v>
      </c>
    </row>
    <row r="39" spans="2:4" x14ac:dyDescent="0.25">
      <c r="B39" s="22" t="s">
        <v>27</v>
      </c>
      <c r="C39" s="23">
        <f>VLOOKUP($C$32&amp;"-"&amp;B39,Planilha2!$A:$D,4,FALSE)</f>
        <v>0.05</v>
      </c>
      <c r="D39" s="19">
        <f t="shared" si="0"/>
        <v>25</v>
      </c>
    </row>
    <row r="40" spans="2:4" x14ac:dyDescent="0.25">
      <c r="B40" s="22" t="s">
        <v>28</v>
      </c>
      <c r="C40" s="23">
        <f>VLOOKUP($C$32&amp;"-"&amp;B40,Planilha2!$A:$D,4,FALSE)</f>
        <v>0.2</v>
      </c>
      <c r="D40" s="19">
        <f t="shared" si="0"/>
        <v>100</v>
      </c>
    </row>
    <row r="41" spans="2:4" x14ac:dyDescent="0.25">
      <c r="B41" s="22" t="s">
        <v>29</v>
      </c>
      <c r="C41" s="23">
        <f>VLOOKUP($C$32&amp;"-"&amp;B41,Planilha2!$A:$D,4,FALSE)</f>
        <v>0.1</v>
      </c>
      <c r="D41" s="19">
        <f t="shared" si="0"/>
        <v>50</v>
      </c>
    </row>
    <row r="42" spans="2:4" x14ac:dyDescent="0.25">
      <c r="B42" s="24"/>
      <c r="C42" s="24"/>
      <c r="D42" s="25">
        <f>SUM(D36:D41)</f>
        <v>500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</sheetData>
  <sheetProtection algorithmName="SHA-512" hashValue="f+gMBVC2Ef8zGfCDD6j/eeszS9oHjZ7zlUppTJo1VSJHK9cZOY43+6hxjxjswcFANF2FtEvTDHP1vfC80cPcUg==" saltValue="SMPF8QO2p2AnQW1tbhcQXg==" spinCount="100000" sheet="1" objects="1" scenarios="1" selectLockedCells="1"/>
  <mergeCells count="11">
    <mergeCell ref="B16:D16"/>
    <mergeCell ref="B12:C12"/>
    <mergeCell ref="B13:C13"/>
    <mergeCell ref="B14:C14"/>
    <mergeCell ref="B11:D11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D3BF39D1-D4FA-434C-98F4-522E8F9A993E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0660-C210-45EF-84AF-62D959A297E3}">
  <dimension ref="A2:D20"/>
  <sheetViews>
    <sheetView workbookViewId="0">
      <selection activeCell="A2" sqref="A2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</cols>
  <sheetData>
    <row r="2" spans="1:4" x14ac:dyDescent="0.25">
      <c r="A2" s="34" t="s">
        <v>31</v>
      </c>
      <c r="B2" s="35" t="s">
        <v>19</v>
      </c>
      <c r="C2" s="35" t="s">
        <v>21</v>
      </c>
      <c r="D2" s="35" t="s">
        <v>30</v>
      </c>
    </row>
    <row r="3" spans="1:4" x14ac:dyDescent="0.25">
      <c r="A3" t="str">
        <f>$B$3&amp;"-"&amp;C3</f>
        <v>Conservador-PAPEL</v>
      </c>
      <c r="B3" s="22" t="s">
        <v>16</v>
      </c>
      <c r="C3" s="22" t="s">
        <v>24</v>
      </c>
      <c r="D3" s="27">
        <v>0.3</v>
      </c>
    </row>
    <row r="4" spans="1:4" x14ac:dyDescent="0.25">
      <c r="A4" t="str">
        <f t="shared" ref="A4:A8" si="0">$B$3&amp;"-"&amp;C4</f>
        <v>Conservador-TIJOLO</v>
      </c>
      <c r="B4" s="22" t="s">
        <v>16</v>
      </c>
      <c r="C4" s="22" t="s">
        <v>25</v>
      </c>
      <c r="D4" s="27">
        <v>0.5</v>
      </c>
    </row>
    <row r="5" spans="1:4" x14ac:dyDescent="0.25">
      <c r="A5" t="str">
        <f t="shared" si="0"/>
        <v>Conservador-HÍBRIDOS</v>
      </c>
      <c r="B5" s="22" t="s">
        <v>16</v>
      </c>
      <c r="C5" s="22" t="s">
        <v>26</v>
      </c>
      <c r="D5" s="27">
        <v>0.1</v>
      </c>
    </row>
    <row r="6" spans="1:4" x14ac:dyDescent="0.25">
      <c r="A6" t="str">
        <f t="shared" si="0"/>
        <v>Conservador-FOFs</v>
      </c>
      <c r="B6" s="22" t="s">
        <v>16</v>
      </c>
      <c r="C6" s="22" t="s">
        <v>27</v>
      </c>
      <c r="D6" s="27">
        <v>0.1</v>
      </c>
    </row>
    <row r="7" spans="1:4" x14ac:dyDescent="0.25">
      <c r="A7" t="str">
        <f t="shared" si="0"/>
        <v>Conservador-DESENVOLVIMENTO</v>
      </c>
      <c r="B7" s="22" t="s">
        <v>16</v>
      </c>
      <c r="C7" s="22" t="s">
        <v>28</v>
      </c>
      <c r="D7" s="27">
        <v>0</v>
      </c>
    </row>
    <row r="8" spans="1:4" ht="15.75" thickBot="1" x14ac:dyDescent="0.3">
      <c r="A8" s="28" t="str">
        <f t="shared" si="0"/>
        <v>Conservador-HOTELARIAS</v>
      </c>
      <c r="B8" s="29" t="s">
        <v>16</v>
      </c>
      <c r="C8" s="29" t="s">
        <v>29</v>
      </c>
      <c r="D8" s="30">
        <v>0</v>
      </c>
    </row>
    <row r="9" spans="1:4" x14ac:dyDescent="0.25">
      <c r="A9" t="str">
        <f>$B$9&amp;"-"&amp;C9</f>
        <v>Moderado-PAPEL</v>
      </c>
      <c r="B9" s="22" t="s">
        <v>17</v>
      </c>
      <c r="C9" s="22" t="s">
        <v>24</v>
      </c>
      <c r="D9" s="23">
        <v>0.32</v>
      </c>
    </row>
    <row r="10" spans="1:4" x14ac:dyDescent="0.25">
      <c r="A10" t="str">
        <f t="shared" ref="A10:A14" si="1">$B$9&amp;"-"&amp;C10</f>
        <v>Moderado-TIJOLO</v>
      </c>
      <c r="B10" s="22" t="s">
        <v>17</v>
      </c>
      <c r="C10" s="22" t="s">
        <v>25</v>
      </c>
      <c r="D10" s="23">
        <v>0.35</v>
      </c>
    </row>
    <row r="11" spans="1:4" x14ac:dyDescent="0.25">
      <c r="A11" t="str">
        <f t="shared" si="1"/>
        <v>Moderado-HÍBRIDOS</v>
      </c>
      <c r="B11" s="22" t="s">
        <v>17</v>
      </c>
      <c r="C11" s="22" t="s">
        <v>26</v>
      </c>
      <c r="D11" s="23">
        <v>0.08</v>
      </c>
    </row>
    <row r="12" spans="1:4" x14ac:dyDescent="0.25">
      <c r="A12" t="str">
        <f t="shared" si="1"/>
        <v>Moderado-FOFs</v>
      </c>
      <c r="B12" s="22" t="s">
        <v>17</v>
      </c>
      <c r="C12" s="22" t="s">
        <v>27</v>
      </c>
      <c r="D12" s="23">
        <v>0.05</v>
      </c>
    </row>
    <row r="13" spans="1:4" x14ac:dyDescent="0.25">
      <c r="A13" t="str">
        <f t="shared" si="1"/>
        <v>Moderado-DESENVOLVIMENTO</v>
      </c>
      <c r="B13" s="22" t="s">
        <v>17</v>
      </c>
      <c r="C13" s="22" t="s">
        <v>28</v>
      </c>
      <c r="D13" s="23">
        <v>0.1</v>
      </c>
    </row>
    <row r="14" spans="1:4" ht="15.75" thickBot="1" x14ac:dyDescent="0.3">
      <c r="A14" s="28" t="str">
        <f t="shared" si="1"/>
        <v>Moderado-HOTELARIAS</v>
      </c>
      <c r="B14" s="29" t="s">
        <v>17</v>
      </c>
      <c r="C14" s="29" t="s">
        <v>29</v>
      </c>
      <c r="D14" s="31">
        <v>0.1</v>
      </c>
    </row>
    <row r="15" spans="1:4" x14ac:dyDescent="0.25">
      <c r="A15" t="str">
        <f>$B$15&amp;"-"&amp;C15</f>
        <v>Agressivo-PAPEL</v>
      </c>
      <c r="B15" s="22" t="s">
        <v>18</v>
      </c>
      <c r="C15" s="22" t="s">
        <v>24</v>
      </c>
      <c r="D15" s="23">
        <v>0.5</v>
      </c>
    </row>
    <row r="16" spans="1:4" x14ac:dyDescent="0.25">
      <c r="A16" t="str">
        <f t="shared" ref="A16:A20" si="2">$B$15&amp;"-"&amp;C16</f>
        <v>Agressivo-TIJOLO</v>
      </c>
      <c r="B16" s="22" t="s">
        <v>18</v>
      </c>
      <c r="C16" s="22" t="s">
        <v>25</v>
      </c>
      <c r="D16" s="23">
        <v>0.1</v>
      </c>
    </row>
    <row r="17" spans="1:4" x14ac:dyDescent="0.25">
      <c r="A17" t="str">
        <f t="shared" si="2"/>
        <v>Agressivo-HÍBRIDOS</v>
      </c>
      <c r="B17" s="22" t="s">
        <v>18</v>
      </c>
      <c r="C17" s="22" t="s">
        <v>26</v>
      </c>
      <c r="D17" s="23">
        <v>0.05</v>
      </c>
    </row>
    <row r="18" spans="1:4" x14ac:dyDescent="0.25">
      <c r="A18" t="str">
        <f t="shared" si="2"/>
        <v>Agressivo-FOFs</v>
      </c>
      <c r="B18" s="22" t="s">
        <v>18</v>
      </c>
      <c r="C18" s="22" t="s">
        <v>27</v>
      </c>
      <c r="D18" s="23">
        <v>0.05</v>
      </c>
    </row>
    <row r="19" spans="1:4" x14ac:dyDescent="0.25">
      <c r="A19" t="str">
        <f t="shared" si="2"/>
        <v>Agressivo-DESENVOLVIMENTO</v>
      </c>
      <c r="B19" s="22" t="s">
        <v>18</v>
      </c>
      <c r="C19" s="22" t="s">
        <v>28</v>
      </c>
      <c r="D19" s="23">
        <v>0.2</v>
      </c>
    </row>
    <row r="20" spans="1:4" x14ac:dyDescent="0.25">
      <c r="A20" t="str">
        <f t="shared" si="2"/>
        <v>Agressivo-HOTELARIAS</v>
      </c>
      <c r="B20" s="22" t="s">
        <v>18</v>
      </c>
      <c r="C20" s="22" t="s">
        <v>29</v>
      </c>
      <c r="D20" s="2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Maciel</dc:creator>
  <cp:lastModifiedBy>Daniel Maciel</cp:lastModifiedBy>
  <dcterms:created xsi:type="dcterms:W3CDTF">2025-06-03T03:15:27Z</dcterms:created>
  <dcterms:modified xsi:type="dcterms:W3CDTF">2025-06-09T03:39:29Z</dcterms:modified>
</cp:coreProperties>
</file>