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FI MASTER1&amp;2 2017-2018\MASTER 1\GESTION DES PROJETS\PROJET GROUPE\PROJET\"/>
    </mc:Choice>
  </mc:AlternateContent>
  <bookViews>
    <workbookView xWindow="0" yWindow="0" windowWidth="20490" windowHeight="7755" tabRatio="990" activeTab="1"/>
  </bookViews>
  <sheets>
    <sheet name="Actor" sheetId="1" r:id="rId1"/>
    <sheet name="Use Case" sheetId="2" r:id="rId2"/>
    <sheet name="Technical" sheetId="3" r:id="rId3"/>
    <sheet name="Environmental" sheetId="4" r:id="rId4"/>
    <sheet name="Final Calculations" sheetId="5" r:id="rId5"/>
  </sheets>
  <calcPr calcId="152511"/>
</workbook>
</file>

<file path=xl/calcChain.xml><?xml version="1.0" encoding="utf-8"?>
<calcChain xmlns="http://schemas.openxmlformats.org/spreadsheetml/2006/main">
  <c r="D12" i="2" l="1"/>
  <c r="E3" i="1" a="1"/>
  <c r="E3" i="1" s="1"/>
  <c r="E4" i="1" a="1"/>
  <c r="E4" i="1" s="1"/>
  <c r="E5" i="1" a="1"/>
  <c r="E5" i="1" s="1"/>
  <c r="D10" i="1"/>
  <c r="B11" i="1"/>
  <c r="D11" i="1"/>
  <c r="B12" i="1"/>
  <c r="B13" i="1" s="1"/>
  <c r="B14" i="1" s="1"/>
  <c r="B15" i="1" s="1"/>
  <c r="B16" i="1" s="1"/>
  <c r="B17" i="1" s="1"/>
  <c r="D12" i="1"/>
  <c r="D13" i="1"/>
  <c r="D14" i="1"/>
  <c r="D15" i="1"/>
  <c r="D16" i="1"/>
  <c r="D17" i="1"/>
  <c r="E11" i="4"/>
  <c r="E4" i="5" s="1"/>
  <c r="E11" i="4" a="1"/>
  <c r="E16" i="3"/>
  <c r="E3" i="5" s="1"/>
  <c r="E16" i="3" a="1"/>
  <c r="E3" i="2" a="1"/>
  <c r="E3" i="2" s="1"/>
  <c r="E6" i="2" s="1" a="1"/>
  <c r="E4" i="2" a="1"/>
  <c r="E4" i="2" s="1"/>
  <c r="E5" i="2" a="1"/>
  <c r="E5" i="2" s="1"/>
  <c r="D10" i="2"/>
  <c r="D11" i="2"/>
  <c r="B13" i="2"/>
  <c r="D13" i="2"/>
  <c r="D14" i="2"/>
  <c r="D15" i="2"/>
  <c r="D16" i="2"/>
  <c r="B17" i="2"/>
  <c r="D17" i="2"/>
  <c r="B18" i="2"/>
  <c r="D18" i="2"/>
  <c r="B19" i="2"/>
  <c r="D19" i="2"/>
  <c r="B20" i="2"/>
  <c r="D20" i="2"/>
  <c r="E6" i="2" l="1"/>
  <c r="E5" i="5" s="1"/>
  <c r="E6" i="1" a="1"/>
  <c r="E6" i="1" s="1"/>
  <c r="E6" i="5" s="1"/>
  <c r="E8" i="5" l="1"/>
  <c r="E12" i="5" s="1"/>
</calcChain>
</file>

<file path=xl/sharedStrings.xml><?xml version="1.0" encoding="utf-8"?>
<sst xmlns="http://schemas.openxmlformats.org/spreadsheetml/2006/main" count="135" uniqueCount="103">
  <si>
    <t>Actor Summary</t>
  </si>
  <si>
    <t>Multiplier</t>
  </si>
  <si>
    <t>Number of Actors</t>
  </si>
  <si>
    <t>Description</t>
  </si>
  <si>
    <t>Simple</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</si>
  <si>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</si>
  <si>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t>
  </si>
  <si>
    <t>Average actors can either be human beings interacting in a well defined protocol, or they could be systems that interact through a more complex or flexible API.</t>
  </si>
  <si>
    <t>Complex</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</si>
  <si>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</si>
  <si>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Individual Actors</t>
  </si>
  <si>
    <t>Actor Name</t>
  </si>
  <si>
    <t>Administrateur</t>
  </si>
  <si>
    <t>Utilisateur</t>
  </si>
  <si>
    <t>Insert additional rows above this row and copy the cell values to automatically update the counts of actors by type</t>
  </si>
  <si>
    <t>Unadjusted
Use Case Points</t>
  </si>
  <si>
    <t>Number of Use Cases</t>
  </si>
  <si>
    <t>Simple Use Case - up to 3 transactions.</t>
  </si>
  <si>
    <t>Average Use Case - 4 to 7 transactions.</t>
  </si>
  <si>
    <t>Complex Use Case - more than 7 transactions.</t>
  </si>
  <si>
    <t>Calculated UUCP</t>
  </si>
  <si>
    <t>Individual Use Cases</t>
  </si>
  <si>
    <t>Use Case Name</t>
  </si>
  <si>
    <t>Saisir une actualité</t>
  </si>
  <si>
    <t>Ajouter une actualité</t>
  </si>
  <si>
    <t>Rechercher une actualité</t>
  </si>
  <si>
    <t>Afficher le contenu d’une actualité</t>
  </si>
  <si>
    <t xml:space="preserve">Afficher la file d’actualité par page </t>
  </si>
  <si>
    <t>Afficher la file d’actualité en utilisant le principe de scrolling</t>
  </si>
  <si>
    <t>Archiver les actualités déjà consultés</t>
  </si>
  <si>
    <t>Supprimer une actualiter</t>
  </si>
  <si>
    <t>Editer une actualité</t>
  </si>
  <si>
    <t>Consulter le contenu d’une actualité</t>
  </si>
  <si>
    <t>Consulter la liste des actualités présente dans la file</t>
  </si>
  <si>
    <t>Technical Factor</t>
  </si>
  <si>
    <t>Relative Magnitude 
(Enter 0-5)</t>
  </si>
  <si>
    <t>Distributed System Required</t>
  </si>
  <si>
    <t>The architecture of the solution may be centralized or single-tenant , or it may be distributed (like an n-tier solution) or multi-tenant. Higher numbers represent a more complex architecture.</t>
  </si>
  <si>
    <t>Response Time Is Important</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</si>
  <si>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</si>
  <si>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End User Efficiency</t>
  </si>
  <si>
    <t>Is the application being developed to optimize on user efficiency, or just capability? Higher numbers represent projects that rely more heavily on the application to improve user efficiency.</t>
  </si>
  <si>
    <t>Complex Internal Processing Required</t>
  </si>
  <si>
    <t>Is there a lot of difficult algorithmic work to do and test? Complex algorithms (resource leveling, time-domain systems analysis, OLAP cubes) have higher numbers. Simple database queries would have low numbers.</t>
  </si>
  <si>
    <t>Reusable Code Must Be A Focus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</si>
  <si>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</si>
  <si>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Installation Ease</t>
  </si>
  <si>
    <t>Is ease of installation for end users a key factor? The higher the level of competence of the users, the lower the number.</t>
  </si>
  <si>
    <t>Usability</t>
  </si>
  <si>
    <t>Is ease of use a primary criteria for acceptance? The greater the importance of usability, the higher the number.</t>
  </si>
  <si>
    <t>Cross-Platform Support</t>
  </si>
  <si>
    <t>Is multi-platform support required? The more platforms that have to be supported (this could be browser versions, mobile devices, etc. or Windows/OSX/Unix), the higher the value.</t>
  </si>
  <si>
    <t>Easy To Change</t>
  </si>
  <si>
    <t>Does the customer require the ability to change or customize the application in the future? The more change / customization that is required in the future, the higher the value.</t>
  </si>
  <si>
    <t>Highly Concurrent</t>
  </si>
  <si>
    <t>Will you have to address database locking and other concurrency issues? The more attention you have to spend to resolving conflicts in the data or application, the higher the value.</t>
  </si>
  <si>
    <t>Custom Security</t>
  </si>
  <si>
    <t>Can existing security solutions be leveraged, or must custom code be developed? The more custom security work you have to do (field level, page level, or role based security, for example), the higher the value.</t>
  </si>
  <si>
    <t>Dependence On Third-Party Code</t>
  </si>
  <si>
    <t>Will the application require the use of third party controls or libraries? Like re-usable code, third party code can reduce the effort required to deploy a solution. The more third party code (and the more reliable the third party code), the lower the number.</t>
  </si>
  <si>
    <t>User Training</t>
  </si>
  <si>
    <t>How much user training is required? Is the application complex, or supporting complex activities? The longer it takes users to cross the suck threshold (achieve a level of mastery of the product), the higher the value.</t>
  </si>
  <si>
    <t>Calculated TCF</t>
  </si>
  <si>
    <t>Environmental Factor</t>
  </si>
  <si>
    <t>Familiarity With The Project</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</si>
  <si>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</si>
  <si>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Application Experience</t>
  </si>
  <si>
    <t>How much experience does your team have with the application. This will only be relevant when making changes to an existing application. Higher numbers represent more experience. For a new application, everyone’s experience will be 0.</t>
  </si>
  <si>
    <t>OO Programming Experience</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</si>
  <si>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</si>
  <si>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Lead Analyst Capability</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</si>
  <si>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</si>
  <si>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Motivation</t>
  </si>
  <si>
    <t>How motivated is your team? Higher numbers represent more motivation.</t>
  </si>
  <si>
    <t>Stable Requirements</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</si>
  <si>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</si>
  <si>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Part Time Staff</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</si>
  <si>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</si>
  <si>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Difficult Programming Language</t>
  </si>
  <si>
    <t>This multiplier is also negative. Harder languages represent higher numbers. We believe that difficulty is in the eye of the be-coder (groan). Java might be difficult for a fortran programmer. Think of it in terms of difficulty for your team, not abstract difficulty.</t>
  </si>
  <si>
    <t>Calculated EF</t>
  </si>
  <si>
    <t>Calculations From Other Tabs</t>
  </si>
  <si>
    <t>TCF</t>
  </si>
  <si>
    <r>
      <rPr>
        <sz val="12"/>
        <color indexed="16"/>
        <rFont val="Arial"/>
        <family val="2"/>
      </rPr>
      <t>Technical</t>
    </r>
    <r>
      <rPr>
        <sz val="12"/>
        <rFont val="Arial"/>
        <family val="2"/>
      </rPr>
      <t xml:space="preserve"> Complexity Factor</t>
    </r>
  </si>
  <si>
    <t>EF</t>
  </si>
  <si>
    <r>
      <rPr>
        <sz val="12"/>
        <color indexed="16"/>
        <rFont val="Arial"/>
        <family val="2"/>
      </rPr>
      <t>Environmental</t>
    </r>
    <r>
      <rPr>
        <sz val="12"/>
        <rFont val="Arial"/>
        <family val="2"/>
      </rPr>
      <t xml:space="preserve"> Factor</t>
    </r>
  </si>
  <si>
    <t>UUCP</t>
  </si>
  <si>
    <r>
      <rPr>
        <sz val="12"/>
        <rFont val="Arial"/>
        <family val="2"/>
      </rPr>
      <t xml:space="preserve">Unadjusted </t>
    </r>
    <r>
      <rPr>
        <sz val="12"/>
        <color indexed="16"/>
        <rFont val="Arial"/>
        <family val="2"/>
      </rPr>
      <t>Use Case</t>
    </r>
    <r>
      <rPr>
        <sz val="12"/>
        <rFont val="Arial"/>
        <family val="2"/>
      </rPr>
      <t xml:space="preserve"> Points</t>
    </r>
  </si>
  <si>
    <t>AW</t>
  </si>
  <si>
    <r>
      <rPr>
        <sz val="12"/>
        <color indexed="16"/>
        <rFont val="Arial"/>
        <family val="2"/>
      </rPr>
      <t>Actor</t>
    </r>
    <r>
      <rPr>
        <sz val="12"/>
        <rFont val="Arial"/>
        <family val="2"/>
      </rPr>
      <t xml:space="preserve"> Weighting</t>
    </r>
  </si>
  <si>
    <t>Calculation of Use Case Points</t>
  </si>
  <si>
    <t>UCP</t>
  </si>
  <si>
    <t>Use Case Points</t>
  </si>
  <si>
    <t>Calculation of Estimated Effort</t>
  </si>
  <si>
    <t>Ratio</t>
  </si>
  <si>
    <t>Hours of Effort per Use Case Point</t>
  </si>
  <si>
    <t>Hours of Effort</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</si>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</sst>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_(* \(#,##0.00\);_(* \-??_);_(@_)"/>
    <numFmt numFmtId="166" formatCode="_(* #,##0_);_(* \(#,##0\);_(* \-??_);_(@_)"/>
  </numFmts>
  <fonts count="13" x14ac:knownFonts="1">
    <font>
      <sz val="10"/>
      <name val="Arial"/>
      <family val="2"/>
    </font>
    <font>
      <sz val="12"/>
      <color indexed="9"/>
      <name val="Arial"/>
      <family val="2"/>
    </font>
    <font>
      <b/>
      <sz val="12"/>
      <name val="Arial"/>
      <family val="2"/>
    </font>
    <font>
      <b/>
      <sz val="14"/>
      <color indexed="16"/>
      <name val="Arial"/>
      <family val="2"/>
    </font>
    <font>
      <sz val="10"/>
      <color indexed="9"/>
      <name val="Arial"/>
      <family val="2"/>
    </font>
    <font>
      <b/>
      <sz val="14"/>
      <color indexed="9"/>
      <name val="Arial"/>
      <family val="2"/>
    </font>
    <font>
      <sz val="12"/>
      <name val="Arial"/>
      <family val="2"/>
    </font>
    <font>
      <sz val="12"/>
      <color indexed="16"/>
      <name val="Arial"/>
      <family val="2"/>
    </font>
    <font>
      <b/>
      <sz val="16"/>
      <color indexed="16"/>
      <name val="Arial"/>
      <family val="2"/>
    </font>
    <font>
      <b/>
      <sz val="16"/>
      <color indexed="9"/>
      <name val="Arial"/>
      <family val="2"/>
    </font>
    <font>
      <b/>
      <sz val="10"/>
      <name val="Arial"/>
      <family val="2"/>
    </font>
    <font>
      <u/>
      <sz val="10"/>
      <color indexed="12"/>
      <name val="Arial"/>
      <family val="2"/>
    </font>
    <font>
      <sz val="10"/>
      <name val="Arial"/>
      <family val="2"/>
    </font>
  </fonts>
  <fills count="5">
    <fill>
      <patternFill patternType="none"/>
    </fill>
    <fill>
      <patternFill patternType="gray125"/>
    </fill>
    <fill>
      <patternFill patternType="solid">
        <fgColor indexed="16"/>
        <bgColor indexed="37"/>
      </patternFill>
    </fill>
    <fill>
      <patternFill patternType="solid">
        <fgColor indexed="43"/>
        <bgColor indexed="26"/>
      </patternFill>
    </fill>
    <fill>
      <patternFill patternType="solid">
        <fgColor indexed="9"/>
        <bgColor indexed="26"/>
      </patternFill>
    </fill>
  </fills>
  <borders count="13">
    <border>
      <left/>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s>
  <cellStyleXfs count="3">
    <xf numFmtId="0" fontId="0" fillId="0" borderId="0"/>
    <xf numFmtId="165" fontId="12" fillId="0" borderId="0" applyFill="0" applyBorder="0" applyAlignment="0" applyProtection="0"/>
    <xf numFmtId="0" fontId="11" fillId="0" borderId="0" applyNumberFormat="0" applyFill="0" applyBorder="0" applyAlignment="0" applyProtection="0"/>
  </cellStyleXfs>
  <cellXfs count="4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xf>
    <xf numFmtId="0" fontId="2" fillId="0" borderId="5" xfId="0" applyFont="1" applyBorder="1" applyAlignment="1">
      <alignment horizontal="center" vertical="center" wrapText="1"/>
    </xf>
    <xf numFmtId="0" fontId="0" fillId="0" borderId="5" xfId="0" applyBorder="1" applyAlignment="1">
      <alignment horizontal="center" vertical="center"/>
    </xf>
    <xf numFmtId="0" fontId="3" fillId="0" borderId="5" xfId="0" applyFont="1" applyBorder="1" applyAlignment="1">
      <alignment horizontal="center" vertical="center"/>
    </xf>
    <xf numFmtId="0" fontId="0" fillId="0" borderId="6" xfId="0" applyNumberFormat="1" applyFont="1" applyBorder="1" applyAlignment="1">
      <alignment vertical="center" wrapText="1"/>
    </xf>
    <xf numFmtId="0" fontId="4" fillId="2" borderId="8" xfId="0" applyFont="1" applyFill="1" applyBorder="1" applyAlignment="1">
      <alignment horizontal="center"/>
    </xf>
    <xf numFmtId="0" fontId="5" fillId="2" borderId="8" xfId="0" applyFont="1" applyFill="1" applyBorder="1" applyAlignment="1">
      <alignment horizontal="center" vertical="center"/>
    </xf>
    <xf numFmtId="0" fontId="4" fillId="2" borderId="9" xfId="0" applyFont="1" applyFill="1" applyBorder="1" applyAlignment="1">
      <alignment wrapText="1"/>
    </xf>
    <xf numFmtId="0" fontId="0" fillId="3" borderId="5" xfId="0" applyFont="1" applyFill="1" applyBorder="1" applyAlignment="1">
      <alignment horizontal="center" vertical="center" wrapText="1"/>
    </xf>
    <xf numFmtId="0" fontId="0" fillId="0" borderId="0" xfId="0" applyAlignment="1">
      <alignment horizontal="center" vertical="center"/>
    </xf>
    <xf numFmtId="0" fontId="3" fillId="3" borderId="5" xfId="0" applyFont="1" applyFill="1" applyBorder="1" applyAlignment="1">
      <alignment horizontal="center" vertical="center"/>
    </xf>
    <xf numFmtId="0" fontId="0" fillId="0" borderId="6" xfId="0" applyFont="1" applyBorder="1" applyAlignment="1">
      <alignment vertical="center" wrapText="1"/>
    </xf>
    <xf numFmtId="0" fontId="0" fillId="0" borderId="0" xfId="0" applyAlignment="1">
      <alignment horizontal="right"/>
    </xf>
    <xf numFmtId="0" fontId="7" fillId="0" borderId="5" xfId="0" applyFont="1" applyBorder="1" applyAlignment="1">
      <alignment horizontal="right" indent="1"/>
    </xf>
    <xf numFmtId="0" fontId="6" fillId="0" borderId="6" xfId="0" applyFont="1" applyBorder="1"/>
    <xf numFmtId="0" fontId="6" fillId="0" borderId="5" xfId="0" applyFont="1" applyBorder="1" applyAlignment="1">
      <alignment horizontal="right" indent="1"/>
    </xf>
    <xf numFmtId="164" fontId="6" fillId="0" borderId="6" xfId="0" applyNumberFormat="1" applyFont="1" applyBorder="1"/>
    <xf numFmtId="0" fontId="6" fillId="3" borderId="6" xfId="0" applyFont="1" applyFill="1" applyBorder="1"/>
    <xf numFmtId="166" fontId="9" fillId="2" borderId="9" xfId="1" applyNumberFormat="1" applyFont="1" applyFill="1" applyBorder="1" applyAlignment="1" applyProtection="1"/>
    <xf numFmtId="0" fontId="10" fillId="0" borderId="0" xfId="0" applyFont="1" applyAlignment="1">
      <alignment horizontal="center"/>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3" borderId="6" xfId="0" applyNumberFormat="1" applyFont="1" applyFill="1" applyBorder="1" applyAlignment="1">
      <alignment vertical="center" wrapText="1"/>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1" xfId="0" applyFont="1" applyFill="1" applyBorder="1" applyAlignment="1"/>
    <xf numFmtId="0" fontId="6" fillId="0" borderId="4" xfId="0" applyFont="1" applyBorder="1" applyAlignment="1">
      <alignment horizontal="right"/>
    </xf>
    <xf numFmtId="0" fontId="1" fillId="2" borderId="12" xfId="0" applyFont="1" applyFill="1" applyBorder="1" applyAlignment="1"/>
    <xf numFmtId="0" fontId="6" fillId="0" borderId="12" xfId="0" applyFont="1" applyBorder="1" applyAlignment="1"/>
    <xf numFmtId="0" fontId="8" fillId="4" borderId="7" xfId="0" applyFont="1" applyFill="1" applyBorder="1" applyAlignment="1">
      <alignment horizontal="right" indent="1"/>
    </xf>
    <xf numFmtId="0" fontId="1" fillId="2" borderId="5" xfId="0" applyFont="1" applyFill="1" applyBorder="1" applyAlignment="1"/>
    <xf numFmtId="0" fontId="0" fillId="3" borderId="0" xfId="0" applyFont="1" applyFill="1" applyBorder="1" applyAlignment="1">
      <alignment horizontal="left"/>
    </xf>
    <xf numFmtId="0" fontId="11" fillId="0" borderId="0" xfId="2" applyNumberFormat="1" applyFont="1" applyFill="1" applyBorder="1" applyAlignment="1" applyProtection="1">
      <alignment horizontal="left"/>
    </xf>
  </cellXfs>
  <cellStyles count="3">
    <cellStyle name="Lien hypertexte" xfId="2" builtinId="8"/>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zoomScale="62" zoomScaleNormal="62" workbookViewId="0">
      <selection activeCell="E12" sqref="E12:F12"/>
    </sheetView>
  </sheetViews>
  <sheetFormatPr baseColWidth="10" defaultRowHeight="12.75" x14ac:dyDescent="0.2"/>
  <cols>
    <col min="1" max="1" width="5.7109375" customWidth="1"/>
    <col min="2" max="2" width="9.140625" customWidth="1"/>
    <col min="3" max="3" width="20.7109375" style="1" customWidth="1"/>
    <col min="4" max="4" width="11.7109375" style="1" customWidth="1"/>
    <col min="5" max="5" width="13.5703125" customWidth="1"/>
    <col min="6" max="6" width="61.28515625" style="2" customWidth="1"/>
    <col min="7" max="256" width="9.140625" customWidth="1"/>
  </cols>
  <sheetData>
    <row r="2" spans="2:6" s="3" customFormat="1" ht="28.9" customHeight="1" x14ac:dyDescent="0.2">
      <c r="B2" s="27" t="s">
        <v>0</v>
      </c>
      <c r="C2" s="27"/>
      <c r="D2" s="4" t="s">
        <v>1</v>
      </c>
      <c r="E2" s="5" t="s">
        <v>2</v>
      </c>
      <c r="F2" s="6" t="s">
        <v>3</v>
      </c>
    </row>
    <row r="3" spans="2:6" s="3" customFormat="1" ht="63.75" x14ac:dyDescent="0.2">
      <c r="B3" s="7">
        <v>1</v>
      </c>
      <c r="C3" s="8" t="s">
        <v>4</v>
      </c>
      <c r="D3" s="9">
        <v>1</v>
      </c>
      <c r="E3" s="10">
        <f t="array" ref="E3">SUM(IF(C$9:C$18=C3,1,0)*IF(E$9:F$18&lt;&gt;"",1,0))</f>
        <v>0</v>
      </c>
      <c r="F3" s="11" t="s">
        <v>5</v>
      </c>
    </row>
    <row r="4" spans="2:6" s="3" customFormat="1" ht="38.25" x14ac:dyDescent="0.2">
      <c r="B4" s="7">
        <v>2</v>
      </c>
      <c r="C4" s="8" t="s">
        <v>6</v>
      </c>
      <c r="D4" s="9">
        <v>2</v>
      </c>
      <c r="E4" s="10">
        <f t="array" ref="E4">SUM(IF(C$9:C$18=C4,1,0)*IF(E$9:F$18&lt;&gt;"",1,0))</f>
        <v>0</v>
      </c>
      <c r="F4" s="11" t="s">
        <v>7</v>
      </c>
    </row>
    <row r="5" spans="2:6" s="3" customFormat="1" ht="89.25" x14ac:dyDescent="0.2">
      <c r="B5" s="7">
        <v>3</v>
      </c>
      <c r="C5" s="8" t="s">
        <v>8</v>
      </c>
      <c r="D5" s="9">
        <v>3</v>
      </c>
      <c r="E5" s="10">
        <f t="array" ref="E5">SUM(IF(C$9:C$18=C5,1,0)*IF(E$9:F$18&lt;&gt;"",1,0))</f>
        <v>2</v>
      </c>
      <c r="F5" s="11" t="s">
        <v>9</v>
      </c>
    </row>
    <row r="6" spans="2:6" ht="18" x14ac:dyDescent="0.2">
      <c r="B6" s="28"/>
      <c r="C6" s="28"/>
      <c r="D6" s="12"/>
      <c r="E6" s="13">
        <f t="array" ref="E6">SUM(D3:D5*E3:E5)</f>
        <v>6</v>
      </c>
      <c r="F6" s="14"/>
    </row>
    <row r="9" spans="2:6" ht="15" customHeight="1" x14ac:dyDescent="0.2">
      <c r="B9" s="27" t="s">
        <v>10</v>
      </c>
      <c r="C9" s="27"/>
      <c r="D9" s="4" t="s">
        <v>1</v>
      </c>
      <c r="E9" s="29" t="s">
        <v>11</v>
      </c>
      <c r="F9" s="29"/>
    </row>
    <row r="10" spans="2:6" ht="12.6" customHeight="1" x14ac:dyDescent="0.2">
      <c r="B10" s="7">
        <v>1</v>
      </c>
      <c r="C10" s="15" t="s">
        <v>8</v>
      </c>
      <c r="D10" s="9">
        <f t="shared" ref="D10:D17" si="0">SUMIF(C$3:C$5,C10,D$3:D$5)</f>
        <v>3</v>
      </c>
      <c r="E10" s="30" t="s">
        <v>12</v>
      </c>
      <c r="F10" s="30"/>
    </row>
    <row r="11" spans="2:6" ht="12.6" customHeight="1" x14ac:dyDescent="0.2">
      <c r="B11" s="7">
        <f t="shared" ref="B11:B17" si="1">B10+1</f>
        <v>2</v>
      </c>
      <c r="C11" s="15" t="s">
        <v>4</v>
      </c>
      <c r="D11" s="9">
        <f t="shared" si="0"/>
        <v>1</v>
      </c>
      <c r="E11" s="30"/>
      <c r="F11" s="30"/>
    </row>
    <row r="12" spans="2:6" ht="12.6" customHeight="1" x14ac:dyDescent="0.2">
      <c r="B12" s="7">
        <f t="shared" si="1"/>
        <v>3</v>
      </c>
      <c r="C12" s="15" t="s">
        <v>8</v>
      </c>
      <c r="D12" s="9">
        <f t="shared" si="0"/>
        <v>3</v>
      </c>
      <c r="E12" s="30" t="s">
        <v>13</v>
      </c>
      <c r="F12" s="30"/>
    </row>
    <row r="13" spans="2:6" ht="12.6" customHeight="1" x14ac:dyDescent="0.2">
      <c r="B13" s="7">
        <f t="shared" si="1"/>
        <v>4</v>
      </c>
      <c r="C13" s="15" t="s">
        <v>4</v>
      </c>
      <c r="D13" s="9">
        <f t="shared" si="0"/>
        <v>1</v>
      </c>
      <c r="E13" s="30"/>
      <c r="F13" s="30"/>
    </row>
    <row r="14" spans="2:6" ht="12.6" customHeight="1" x14ac:dyDescent="0.2">
      <c r="B14" s="7">
        <f t="shared" si="1"/>
        <v>5</v>
      </c>
      <c r="C14" s="15" t="s">
        <v>4</v>
      </c>
      <c r="D14" s="9">
        <f t="shared" si="0"/>
        <v>1</v>
      </c>
      <c r="E14" s="30"/>
      <c r="F14" s="30"/>
    </row>
    <row r="15" spans="2:6" ht="12.6" customHeight="1" x14ac:dyDescent="0.2">
      <c r="B15" s="7">
        <f t="shared" si="1"/>
        <v>6</v>
      </c>
      <c r="C15" s="15" t="s">
        <v>4</v>
      </c>
      <c r="D15" s="9">
        <f t="shared" si="0"/>
        <v>1</v>
      </c>
      <c r="E15" s="30"/>
      <c r="F15" s="30"/>
    </row>
    <row r="16" spans="2:6" ht="12.6" customHeight="1" x14ac:dyDescent="0.2">
      <c r="B16" s="7">
        <f t="shared" si="1"/>
        <v>7</v>
      </c>
      <c r="C16" s="15" t="s">
        <v>4</v>
      </c>
      <c r="D16" s="9">
        <f t="shared" si="0"/>
        <v>1</v>
      </c>
      <c r="E16" s="30"/>
      <c r="F16" s="30"/>
    </row>
    <row r="17" spans="2:6" ht="12.6" customHeight="1" x14ac:dyDescent="0.2">
      <c r="B17" s="7">
        <f t="shared" si="1"/>
        <v>8</v>
      </c>
      <c r="C17" s="15" t="s">
        <v>4</v>
      </c>
      <c r="D17" s="9">
        <f t="shared" si="0"/>
        <v>1</v>
      </c>
      <c r="E17" s="30"/>
      <c r="F17" s="30"/>
    </row>
    <row r="18" spans="2:6" s="16" customFormat="1" ht="21.75" customHeight="1" x14ac:dyDescent="0.2">
      <c r="B18" s="31" t="s">
        <v>14</v>
      </c>
      <c r="C18" s="31"/>
      <c r="D18" s="31"/>
      <c r="E18" s="31"/>
      <c r="F18" s="31"/>
    </row>
  </sheetData>
  <sheetProtection selectLockedCells="1" selectUnlockedCells="1"/>
  <mergeCells count="13">
    <mergeCell ref="B18:F18"/>
    <mergeCell ref="E12:F12"/>
    <mergeCell ref="E13:F13"/>
    <mergeCell ref="E14:F14"/>
    <mergeCell ref="E15:F15"/>
    <mergeCell ref="E16:F16"/>
    <mergeCell ref="E17:F17"/>
    <mergeCell ref="B2:C2"/>
    <mergeCell ref="B6:C6"/>
    <mergeCell ref="B9:C9"/>
    <mergeCell ref="E9:F9"/>
    <mergeCell ref="E10:F10"/>
    <mergeCell ref="E11:F11"/>
  </mergeCells>
  <dataValidations count="1">
    <dataValidation type="list" allowBlank="1" showErrorMessage="1" sqref="C10:C17">
      <formula1>$C$3:$C$5</formula1>
      <formula2>0</formula2>
    </dataValidation>
  </dataValidation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abSelected="1" zoomScale="62" zoomScaleNormal="62" workbookViewId="0">
      <selection activeCell="E12" sqref="E12:F12"/>
    </sheetView>
  </sheetViews>
  <sheetFormatPr baseColWidth="10" defaultRowHeight="12.75" x14ac:dyDescent="0.2"/>
  <cols>
    <col min="1" max="1" width="5.7109375" customWidth="1"/>
    <col min="2" max="2" width="9.140625" customWidth="1"/>
    <col min="3" max="3" width="20.7109375" style="1" customWidth="1"/>
    <col min="4" max="4" width="11.7109375" style="1" customWidth="1"/>
    <col min="5" max="5" width="13.5703125" customWidth="1"/>
    <col min="6" max="6" width="61.28515625" style="2" customWidth="1"/>
    <col min="7" max="256" width="9.140625" customWidth="1"/>
  </cols>
  <sheetData>
    <row r="2" spans="2:6" s="3" customFormat="1" ht="28.9" customHeight="1" x14ac:dyDescent="0.2">
      <c r="B2" s="27" t="s">
        <v>15</v>
      </c>
      <c r="C2" s="27"/>
      <c r="D2" s="4" t="s">
        <v>1</v>
      </c>
      <c r="E2" s="5" t="s">
        <v>16</v>
      </c>
      <c r="F2" s="6" t="s">
        <v>3</v>
      </c>
    </row>
    <row r="3" spans="2:6" s="3" customFormat="1" ht="18" x14ac:dyDescent="0.2">
      <c r="B3" s="7">
        <v>1</v>
      </c>
      <c r="C3" s="8" t="s">
        <v>4</v>
      </c>
      <c r="D3" s="9">
        <v>5</v>
      </c>
      <c r="E3" s="10">
        <f t="array" ref="E3">SUM(IF(C$9:C$21=C3,1,0)*IF(E$9:F$21&lt;&gt;"",1,0))</f>
        <v>6</v>
      </c>
      <c r="F3" s="11" t="s">
        <v>17</v>
      </c>
    </row>
    <row r="4" spans="2:6" s="3" customFormat="1" ht="18" x14ac:dyDescent="0.2">
      <c r="B4" s="7">
        <v>2</v>
      </c>
      <c r="C4" s="8" t="s">
        <v>6</v>
      </c>
      <c r="D4" s="9">
        <v>10</v>
      </c>
      <c r="E4" s="10">
        <f t="array" ref="E4">SUM(IF(C$9:C$21=C4,1,0)*IF(E$9:F$21&lt;&gt;"",1,0))</f>
        <v>5</v>
      </c>
      <c r="F4" s="11" t="s">
        <v>18</v>
      </c>
    </row>
    <row r="5" spans="2:6" s="3" customFormat="1" ht="18" x14ac:dyDescent="0.2">
      <c r="B5" s="7">
        <v>3</v>
      </c>
      <c r="C5" s="8" t="s">
        <v>8</v>
      </c>
      <c r="D5" s="9">
        <v>15</v>
      </c>
      <c r="E5" s="10">
        <f t="array" ref="E5">SUM(IF(C$9:C$21=C5,1,0)*IF(E$9:F$21&lt;&gt;"",1,0))</f>
        <v>0</v>
      </c>
      <c r="F5" s="11" t="s">
        <v>19</v>
      </c>
    </row>
    <row r="6" spans="2:6" ht="18" x14ac:dyDescent="0.2">
      <c r="B6" s="28" t="s">
        <v>20</v>
      </c>
      <c r="C6" s="28"/>
      <c r="D6" s="12"/>
      <c r="E6" s="13">
        <f t="array" ref="E6">SUM(D3:D5*E3:E5)</f>
        <v>80</v>
      </c>
      <c r="F6" s="14"/>
    </row>
    <row r="9" spans="2:6" ht="15" customHeight="1" x14ac:dyDescent="0.2">
      <c r="B9" s="27" t="s">
        <v>21</v>
      </c>
      <c r="C9" s="27"/>
      <c r="D9" s="4" t="s">
        <v>1</v>
      </c>
      <c r="E9" s="29" t="s">
        <v>22</v>
      </c>
      <c r="F9" s="29"/>
    </row>
    <row r="10" spans="2:6" ht="12.6" customHeight="1" x14ac:dyDescent="0.2">
      <c r="B10" s="7">
        <v>1</v>
      </c>
      <c r="C10" s="15" t="s">
        <v>4</v>
      </c>
      <c r="D10" s="9">
        <f t="shared" ref="D10:D20" si="0">SUMIF(C$3:C$5,C10,D$3:D$5)</f>
        <v>5</v>
      </c>
      <c r="E10" s="30" t="s">
        <v>23</v>
      </c>
      <c r="F10" s="30"/>
    </row>
    <row r="11" spans="2:6" ht="12.6" customHeight="1" x14ac:dyDescent="0.2">
      <c r="B11" s="7">
        <v>1</v>
      </c>
      <c r="C11" s="15" t="s">
        <v>4</v>
      </c>
      <c r="D11" s="9">
        <f t="shared" si="0"/>
        <v>5</v>
      </c>
      <c r="E11" s="30" t="s">
        <v>24</v>
      </c>
      <c r="F11" s="30"/>
    </row>
    <row r="12" spans="2:6" ht="12.6" customHeight="1" x14ac:dyDescent="0.2">
      <c r="B12" s="7">
        <v>1</v>
      </c>
      <c r="C12" s="15" t="s">
        <v>4</v>
      </c>
      <c r="D12" s="9">
        <f t="shared" si="0"/>
        <v>5</v>
      </c>
      <c r="E12" s="30" t="s">
        <v>25</v>
      </c>
      <c r="F12" s="30"/>
    </row>
    <row r="13" spans="2:6" ht="12.6" customHeight="1" x14ac:dyDescent="0.2">
      <c r="B13" s="7">
        <f>B10+1</f>
        <v>2</v>
      </c>
      <c r="C13" s="15" t="s">
        <v>6</v>
      </c>
      <c r="D13" s="9">
        <f t="shared" si="0"/>
        <v>10</v>
      </c>
      <c r="E13" s="30" t="s">
        <v>26</v>
      </c>
      <c r="F13" s="30"/>
    </row>
    <row r="14" spans="2:6" ht="12.6" customHeight="1" x14ac:dyDescent="0.2">
      <c r="B14" s="7">
        <v>1</v>
      </c>
      <c r="C14" s="15" t="s">
        <v>4</v>
      </c>
      <c r="D14" s="9">
        <f t="shared" si="0"/>
        <v>5</v>
      </c>
      <c r="E14" s="30" t="s">
        <v>27</v>
      </c>
      <c r="F14" s="30"/>
    </row>
    <row r="15" spans="2:6" ht="12.6" customHeight="1" x14ac:dyDescent="0.2">
      <c r="B15" s="7">
        <v>1</v>
      </c>
      <c r="C15" s="15" t="s">
        <v>4</v>
      </c>
      <c r="D15" s="9">
        <f t="shared" si="0"/>
        <v>5</v>
      </c>
      <c r="E15" s="30" t="s">
        <v>28</v>
      </c>
      <c r="F15" s="30"/>
    </row>
    <row r="16" spans="2:6" ht="12.6" customHeight="1" x14ac:dyDescent="0.2">
      <c r="B16" s="7">
        <v>1</v>
      </c>
      <c r="C16" s="15" t="s">
        <v>4</v>
      </c>
      <c r="D16" s="9">
        <f t="shared" si="0"/>
        <v>5</v>
      </c>
      <c r="E16" s="30" t="s">
        <v>29</v>
      </c>
      <c r="F16" s="30"/>
    </row>
    <row r="17" spans="2:6" ht="12.6" customHeight="1" x14ac:dyDescent="0.2">
      <c r="B17" s="7">
        <f t="shared" ref="B17:B20" si="1">B15+1</f>
        <v>2</v>
      </c>
      <c r="C17" s="15" t="s">
        <v>6</v>
      </c>
      <c r="D17" s="9">
        <f t="shared" si="0"/>
        <v>10</v>
      </c>
      <c r="E17" s="30" t="s">
        <v>30</v>
      </c>
      <c r="F17" s="30"/>
    </row>
    <row r="18" spans="2:6" ht="12.6" customHeight="1" x14ac:dyDescent="0.2">
      <c r="B18" s="7">
        <f t="shared" si="1"/>
        <v>2</v>
      </c>
      <c r="C18" s="15" t="s">
        <v>6</v>
      </c>
      <c r="D18" s="9">
        <f t="shared" si="0"/>
        <v>10</v>
      </c>
      <c r="E18" s="30" t="s">
        <v>31</v>
      </c>
      <c r="F18" s="30"/>
    </row>
    <row r="19" spans="2:6" ht="12.6" customHeight="1" x14ac:dyDescent="0.2">
      <c r="B19" s="7">
        <f t="shared" si="1"/>
        <v>3</v>
      </c>
      <c r="C19" s="15" t="s">
        <v>6</v>
      </c>
      <c r="D19" s="9">
        <f t="shared" si="0"/>
        <v>10</v>
      </c>
      <c r="E19" s="30" t="s">
        <v>32</v>
      </c>
      <c r="F19" s="30"/>
    </row>
    <row r="20" spans="2:6" ht="12.6" customHeight="1" x14ac:dyDescent="0.2">
      <c r="B20" s="7">
        <f t="shared" si="1"/>
        <v>3</v>
      </c>
      <c r="C20" s="15" t="s">
        <v>6</v>
      </c>
      <c r="D20" s="9">
        <f t="shared" si="0"/>
        <v>10</v>
      </c>
      <c r="E20" s="30" t="s">
        <v>33</v>
      </c>
      <c r="F20" s="30"/>
    </row>
    <row r="21" spans="2:6" ht="15" x14ac:dyDescent="0.2">
      <c r="B21" s="31" t="s">
        <v>14</v>
      </c>
      <c r="C21" s="31"/>
      <c r="D21" s="31"/>
      <c r="E21" s="31"/>
      <c r="F21" s="31"/>
    </row>
  </sheetData>
  <sheetProtection selectLockedCells="1" selectUnlockedCells="1"/>
  <mergeCells count="16">
    <mergeCell ref="E18:F18"/>
    <mergeCell ref="E19:F19"/>
    <mergeCell ref="E20:F20"/>
    <mergeCell ref="B21:F21"/>
    <mergeCell ref="E12:F12"/>
    <mergeCell ref="E13:F13"/>
    <mergeCell ref="E14:F14"/>
    <mergeCell ref="E15:F15"/>
    <mergeCell ref="E16:F16"/>
    <mergeCell ref="E17:F17"/>
    <mergeCell ref="B2:C2"/>
    <mergeCell ref="B6:C6"/>
    <mergeCell ref="B9:C9"/>
    <mergeCell ref="E9:F9"/>
    <mergeCell ref="E10:F10"/>
    <mergeCell ref="E11:F11"/>
  </mergeCells>
  <dataValidations count="1">
    <dataValidation type="list" allowBlank="1" showErrorMessage="1" sqref="C10:C20">
      <formula1>$C$3:$C$5</formula1>
      <formula2>0</formula2>
    </dataValidation>
  </dataValidation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zoomScale="62" zoomScaleNormal="62" workbookViewId="0">
      <selection activeCell="F5" sqref="F5"/>
    </sheetView>
  </sheetViews>
  <sheetFormatPr baseColWidth="10" defaultRowHeight="12.75" x14ac:dyDescent="0.2"/>
  <cols>
    <col min="1" max="1" width="5.7109375" customWidth="1"/>
    <col min="2" max="2" width="9.140625" customWidth="1"/>
    <col min="3" max="3" width="20.7109375" style="1" customWidth="1"/>
    <col min="4" max="4" width="11.7109375" style="1" customWidth="1"/>
    <col min="5" max="5" width="13.5703125" customWidth="1"/>
    <col min="6" max="6" width="61.28515625" style="2" customWidth="1"/>
    <col min="7" max="256" width="9.140625" customWidth="1"/>
  </cols>
  <sheetData>
    <row r="2" spans="2:6" s="3" customFormat="1" ht="42.75" customHeight="1" x14ac:dyDescent="0.2">
      <c r="B2" s="32" t="s">
        <v>34</v>
      </c>
      <c r="C2" s="32"/>
      <c r="D2" s="4" t="s">
        <v>1</v>
      </c>
      <c r="E2" s="5" t="s">
        <v>35</v>
      </c>
      <c r="F2" s="6" t="s">
        <v>3</v>
      </c>
    </row>
    <row r="3" spans="2:6" s="3" customFormat="1" ht="38.25" x14ac:dyDescent="0.2">
      <c r="B3" s="7">
        <v>1</v>
      </c>
      <c r="C3" s="8" t="s">
        <v>36</v>
      </c>
      <c r="D3" s="9">
        <v>2</v>
      </c>
      <c r="E3" s="17">
        <v>0</v>
      </c>
      <c r="F3" s="18" t="s">
        <v>37</v>
      </c>
    </row>
    <row r="4" spans="2:6" s="3" customFormat="1" ht="63.75" x14ac:dyDescent="0.2">
      <c r="B4" s="7">
        <v>2</v>
      </c>
      <c r="C4" s="8" t="s">
        <v>38</v>
      </c>
      <c r="D4" s="9">
        <v>1</v>
      </c>
      <c r="E4" s="17">
        <v>0</v>
      </c>
      <c r="F4" s="11" t="s">
        <v>39</v>
      </c>
    </row>
    <row r="5" spans="2:6" s="3" customFormat="1" ht="38.25" x14ac:dyDescent="0.2">
      <c r="B5" s="7">
        <v>3</v>
      </c>
      <c r="C5" s="8" t="s">
        <v>40</v>
      </c>
      <c r="D5" s="9">
        <v>1</v>
      </c>
      <c r="E5" s="17">
        <v>1</v>
      </c>
      <c r="F5" s="18" t="s">
        <v>41</v>
      </c>
    </row>
    <row r="6" spans="2:6" s="3" customFormat="1" ht="51" x14ac:dyDescent="0.2">
      <c r="B6" s="7">
        <v>4</v>
      </c>
      <c r="C6" s="8" t="s">
        <v>42</v>
      </c>
      <c r="D6" s="9">
        <v>1</v>
      </c>
      <c r="E6" s="17">
        <v>1</v>
      </c>
      <c r="F6" s="18" t="s">
        <v>43</v>
      </c>
    </row>
    <row r="7" spans="2:6" s="3" customFormat="1" ht="65.25" customHeight="1" x14ac:dyDescent="0.2">
      <c r="B7" s="7">
        <v>5</v>
      </c>
      <c r="C7" s="8" t="s">
        <v>44</v>
      </c>
      <c r="D7" s="9">
        <v>1</v>
      </c>
      <c r="E7" s="17">
        <v>1</v>
      </c>
      <c r="F7" s="11" t="s">
        <v>45</v>
      </c>
    </row>
    <row r="8" spans="2:6" s="3" customFormat="1" ht="25.5" x14ac:dyDescent="0.2">
      <c r="B8" s="7">
        <v>6</v>
      </c>
      <c r="C8" s="8" t="s">
        <v>46</v>
      </c>
      <c r="D8" s="9">
        <v>0.5</v>
      </c>
      <c r="E8" s="17">
        <v>1</v>
      </c>
      <c r="F8" s="18" t="s">
        <v>47</v>
      </c>
    </row>
    <row r="9" spans="2:6" s="3" customFormat="1" ht="25.5" x14ac:dyDescent="0.2">
      <c r="B9" s="7">
        <v>7</v>
      </c>
      <c r="C9" s="8" t="s">
        <v>48</v>
      </c>
      <c r="D9" s="9">
        <v>0.5</v>
      </c>
      <c r="E9" s="17">
        <v>1</v>
      </c>
      <c r="F9" s="18" t="s">
        <v>49</v>
      </c>
    </row>
    <row r="10" spans="2:6" s="3" customFormat="1" ht="38.25" x14ac:dyDescent="0.2">
      <c r="B10" s="7">
        <v>8</v>
      </c>
      <c r="C10" s="8" t="s">
        <v>50</v>
      </c>
      <c r="D10" s="9">
        <v>2</v>
      </c>
      <c r="E10" s="17">
        <v>1</v>
      </c>
      <c r="F10" s="18" t="s">
        <v>51</v>
      </c>
    </row>
    <row r="11" spans="2:6" s="3" customFormat="1" ht="38.25" x14ac:dyDescent="0.2">
      <c r="B11" s="7">
        <v>9</v>
      </c>
      <c r="C11" s="8" t="s">
        <v>52</v>
      </c>
      <c r="D11" s="9">
        <v>1</v>
      </c>
      <c r="E11" s="17">
        <v>1</v>
      </c>
      <c r="F11" s="18" t="s">
        <v>53</v>
      </c>
    </row>
    <row r="12" spans="2:6" s="3" customFormat="1" ht="38.25" x14ac:dyDescent="0.2">
      <c r="B12" s="7">
        <v>10</v>
      </c>
      <c r="C12" s="8" t="s">
        <v>54</v>
      </c>
      <c r="D12" s="9">
        <v>1</v>
      </c>
      <c r="E12" s="17">
        <v>1</v>
      </c>
      <c r="F12" s="18" t="s">
        <v>55</v>
      </c>
    </row>
    <row r="13" spans="2:6" s="3" customFormat="1" ht="38.25" x14ac:dyDescent="0.2">
      <c r="B13" s="7">
        <v>11</v>
      </c>
      <c r="C13" s="8" t="s">
        <v>56</v>
      </c>
      <c r="D13" s="9">
        <v>1</v>
      </c>
      <c r="E13" s="17">
        <v>1</v>
      </c>
      <c r="F13" s="18" t="s">
        <v>57</v>
      </c>
    </row>
    <row r="14" spans="2:6" s="3" customFormat="1" ht="51" x14ac:dyDescent="0.2">
      <c r="B14" s="7">
        <v>12</v>
      </c>
      <c r="C14" s="8" t="s">
        <v>58</v>
      </c>
      <c r="D14" s="9">
        <v>1</v>
      </c>
      <c r="E14" s="17">
        <v>0</v>
      </c>
      <c r="F14" s="11" t="s">
        <v>59</v>
      </c>
    </row>
    <row r="15" spans="2:6" s="3" customFormat="1" ht="51" x14ac:dyDescent="0.2">
      <c r="B15" s="7">
        <v>13</v>
      </c>
      <c r="C15" s="8" t="s">
        <v>60</v>
      </c>
      <c r="D15" s="9">
        <v>1</v>
      </c>
      <c r="E15" s="17">
        <v>1</v>
      </c>
      <c r="F15" s="18" t="s">
        <v>61</v>
      </c>
    </row>
    <row r="16" spans="2:6" ht="18" x14ac:dyDescent="0.2">
      <c r="B16" s="28" t="s">
        <v>62</v>
      </c>
      <c r="C16" s="28"/>
      <c r="D16" s="12"/>
      <c r="E16" s="13">
        <f t="array" ref="E16">0.6+(SUM(D3:D15*E3:E15)/100)</f>
        <v>0.7</v>
      </c>
      <c r="F16" s="14"/>
    </row>
  </sheetData>
  <sheetProtection selectLockedCells="1" selectUnlockedCells="1"/>
  <mergeCells count="2">
    <mergeCell ref="B2:C2"/>
    <mergeCell ref="B16:C16"/>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zoomScale="62" zoomScaleNormal="62" workbookViewId="0">
      <selection activeCell="E5" sqref="E5"/>
    </sheetView>
  </sheetViews>
  <sheetFormatPr baseColWidth="10" defaultRowHeight="12.75" x14ac:dyDescent="0.2"/>
  <cols>
    <col min="1" max="1" width="5.7109375" customWidth="1"/>
    <col min="2" max="2" width="9.140625" customWidth="1"/>
    <col min="3" max="3" width="20.7109375" style="1" customWidth="1"/>
    <col min="4" max="4" width="11.7109375" style="1" customWidth="1"/>
    <col min="5" max="5" width="13.5703125" customWidth="1"/>
    <col min="6" max="6" width="61.28515625" style="2" customWidth="1"/>
    <col min="7" max="256" width="9.140625" customWidth="1"/>
  </cols>
  <sheetData>
    <row r="2" spans="2:6" s="3" customFormat="1" ht="42.75" customHeight="1" x14ac:dyDescent="0.2">
      <c r="B2" s="32" t="s">
        <v>63</v>
      </c>
      <c r="C2" s="32"/>
      <c r="D2" s="4" t="s">
        <v>1</v>
      </c>
      <c r="E2" s="5" t="s">
        <v>35</v>
      </c>
      <c r="F2" s="6" t="s">
        <v>3</v>
      </c>
    </row>
    <row r="3" spans="2:6" s="3" customFormat="1" ht="89.25" x14ac:dyDescent="0.2">
      <c r="B3" s="7">
        <v>1</v>
      </c>
      <c r="C3" s="8" t="s">
        <v>64</v>
      </c>
      <c r="D3" s="9">
        <v>1.5</v>
      </c>
      <c r="E3" s="17">
        <v>3</v>
      </c>
      <c r="F3" s="11" t="s">
        <v>65</v>
      </c>
    </row>
    <row r="4" spans="2:6" s="3" customFormat="1" ht="51" x14ac:dyDescent="0.2">
      <c r="B4" s="7">
        <v>2</v>
      </c>
      <c r="C4" s="8" t="s">
        <v>66</v>
      </c>
      <c r="D4" s="9">
        <v>0.5</v>
      </c>
      <c r="E4" s="17">
        <v>3</v>
      </c>
      <c r="F4" s="11" t="s">
        <v>67</v>
      </c>
    </row>
    <row r="5" spans="2:6" s="3" customFormat="1" ht="63.75" x14ac:dyDescent="0.2">
      <c r="B5" s="7">
        <v>3</v>
      </c>
      <c r="C5" s="8" t="s">
        <v>68</v>
      </c>
      <c r="D5" s="9">
        <v>1</v>
      </c>
      <c r="E5" s="17">
        <v>3</v>
      </c>
      <c r="F5" s="11" t="s">
        <v>69</v>
      </c>
    </row>
    <row r="6" spans="2:6" s="3" customFormat="1" ht="51" x14ac:dyDescent="0.2">
      <c r="B6" s="7">
        <v>4</v>
      </c>
      <c r="C6" s="8" t="s">
        <v>70</v>
      </c>
      <c r="D6" s="9">
        <v>0.5</v>
      </c>
      <c r="E6" s="17">
        <v>3</v>
      </c>
      <c r="F6" s="11" t="s">
        <v>71</v>
      </c>
    </row>
    <row r="7" spans="2:6" s="3" customFormat="1" ht="25.5" x14ac:dyDescent="0.2">
      <c r="B7" s="7">
        <v>5</v>
      </c>
      <c r="C7" s="8" t="s">
        <v>72</v>
      </c>
      <c r="D7" s="9">
        <v>1</v>
      </c>
      <c r="E7" s="17">
        <v>3</v>
      </c>
      <c r="F7" s="11" t="s">
        <v>73</v>
      </c>
    </row>
    <row r="8" spans="2:6" s="3" customFormat="1" ht="63.75" x14ac:dyDescent="0.2">
      <c r="B8" s="7">
        <v>6</v>
      </c>
      <c r="C8" s="8" t="s">
        <v>74</v>
      </c>
      <c r="D8" s="9">
        <v>2</v>
      </c>
      <c r="E8" s="17">
        <v>3</v>
      </c>
      <c r="F8" s="11" t="s">
        <v>75</v>
      </c>
    </row>
    <row r="9" spans="2:6" s="3" customFormat="1" ht="51" x14ac:dyDescent="0.2">
      <c r="B9" s="7">
        <v>7</v>
      </c>
      <c r="C9" s="8" t="s">
        <v>76</v>
      </c>
      <c r="D9" s="9">
        <v>-1</v>
      </c>
      <c r="E9" s="17">
        <v>3</v>
      </c>
      <c r="F9" s="11" t="s">
        <v>77</v>
      </c>
    </row>
    <row r="10" spans="2:6" s="3" customFormat="1" ht="51" x14ac:dyDescent="0.2">
      <c r="B10" s="7">
        <v>8</v>
      </c>
      <c r="C10" s="8" t="s">
        <v>78</v>
      </c>
      <c r="D10" s="9">
        <v>-1</v>
      </c>
      <c r="E10" s="17">
        <v>3</v>
      </c>
      <c r="F10" s="11" t="s">
        <v>79</v>
      </c>
    </row>
    <row r="11" spans="2:6" ht="18" x14ac:dyDescent="0.2">
      <c r="B11" s="28" t="s">
        <v>80</v>
      </c>
      <c r="C11" s="28"/>
      <c r="D11" s="12"/>
      <c r="E11" s="13">
        <f t="array" ref="E11">1.4-(0.03*SUM(D3:D10*E3:E10))</f>
        <v>0.99499999999999988</v>
      </c>
      <c r="F11" s="14"/>
    </row>
  </sheetData>
  <sheetProtection selectLockedCells="1" selectUnlockedCells="1"/>
  <mergeCells count="2">
    <mergeCell ref="B2:C2"/>
    <mergeCell ref="B11:C11"/>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zoomScale="62" zoomScaleNormal="62" workbookViewId="0">
      <selection activeCell="G13" sqref="G13"/>
    </sheetView>
  </sheetViews>
  <sheetFormatPr baseColWidth="10" defaultRowHeight="12.75" x14ac:dyDescent="0.2"/>
  <cols>
    <col min="1" max="1" width="5.7109375" customWidth="1"/>
    <col min="2" max="2" width="3.140625" customWidth="1"/>
    <col min="3" max="3" width="6.5703125" customWidth="1"/>
    <col min="4" max="4" width="40.7109375" style="19" customWidth="1"/>
    <col min="5" max="5" width="12.5703125" customWidth="1"/>
    <col min="6" max="256" width="9.140625" customWidth="1"/>
  </cols>
  <sheetData>
    <row r="2" spans="2:5" ht="14.65" customHeight="1" x14ac:dyDescent="0.2">
      <c r="B2" s="33" t="s">
        <v>81</v>
      </c>
      <c r="C2" s="33"/>
      <c r="D2" s="33"/>
      <c r="E2" s="33"/>
    </row>
    <row r="3" spans="2:5" ht="15" x14ac:dyDescent="0.2">
      <c r="B3" s="34" t="s">
        <v>82</v>
      </c>
      <c r="C3" s="34"/>
      <c r="D3" s="20" t="s">
        <v>83</v>
      </c>
      <c r="E3" s="21">
        <f>Technical!E16</f>
        <v>0.7</v>
      </c>
    </row>
    <row r="4" spans="2:5" ht="15" x14ac:dyDescent="0.2">
      <c r="B4" s="34" t="s">
        <v>84</v>
      </c>
      <c r="C4" s="34"/>
      <c r="D4" s="20" t="s">
        <v>85</v>
      </c>
      <c r="E4" s="21">
        <f>Environmental!E11</f>
        <v>0.99499999999999988</v>
      </c>
    </row>
    <row r="5" spans="2:5" ht="15" x14ac:dyDescent="0.2">
      <c r="B5" s="34" t="s">
        <v>86</v>
      </c>
      <c r="C5" s="34"/>
      <c r="D5" s="22" t="s">
        <v>87</v>
      </c>
      <c r="E5" s="21">
        <f>'Use Case'!E6</f>
        <v>80</v>
      </c>
    </row>
    <row r="6" spans="2:5" ht="15" x14ac:dyDescent="0.2">
      <c r="B6" s="34" t="s">
        <v>88</v>
      </c>
      <c r="C6" s="34"/>
      <c r="D6" s="20" t="s">
        <v>89</v>
      </c>
      <c r="E6" s="21">
        <f>Actor!E6</f>
        <v>6</v>
      </c>
    </row>
    <row r="7" spans="2:5" ht="15" x14ac:dyDescent="0.2">
      <c r="B7" s="35" t="s">
        <v>90</v>
      </c>
      <c r="C7" s="35"/>
      <c r="D7" s="35"/>
      <c r="E7" s="35"/>
    </row>
    <row r="8" spans="2:5" ht="15" x14ac:dyDescent="0.2">
      <c r="B8" s="34" t="s">
        <v>91</v>
      </c>
      <c r="C8" s="34"/>
      <c r="D8" s="22" t="s">
        <v>92</v>
      </c>
      <c r="E8" s="23">
        <f>(E5+E6)*E3*E4</f>
        <v>59.898999999999987</v>
      </c>
    </row>
    <row r="9" spans="2:5" ht="14.65" customHeight="1" x14ac:dyDescent="0.2">
      <c r="B9" s="35" t="s">
        <v>93</v>
      </c>
      <c r="C9" s="35"/>
      <c r="D9" s="35"/>
      <c r="E9" s="35"/>
    </row>
    <row r="10" spans="2:5" ht="15" x14ac:dyDescent="0.2">
      <c r="B10" s="34" t="s">
        <v>94</v>
      </c>
      <c r="C10" s="34"/>
      <c r="D10" s="22" t="s">
        <v>95</v>
      </c>
      <c r="E10" s="24">
        <v>20</v>
      </c>
    </row>
    <row r="11" spans="2:5" ht="15" x14ac:dyDescent="0.2">
      <c r="B11" s="36"/>
      <c r="C11" s="36"/>
      <c r="D11" s="36"/>
      <c r="E11" s="36"/>
    </row>
    <row r="12" spans="2:5" ht="20.25" x14ac:dyDescent="0.3">
      <c r="B12" s="37" t="s">
        <v>96</v>
      </c>
      <c r="C12" s="37"/>
      <c r="D12" s="37"/>
      <c r="E12" s="25">
        <f>E8*E10</f>
        <v>1197.9799999999998</v>
      </c>
    </row>
    <row r="14" spans="2:5" s="3" customFormat="1" ht="38.25" customHeight="1" x14ac:dyDescent="0.2">
      <c r="C14"/>
      <c r="D14"/>
      <c r="E14"/>
    </row>
    <row r="15" spans="2:5" x14ac:dyDescent="0.2">
      <c r="D15"/>
    </row>
    <row r="16" spans="2:5" x14ac:dyDescent="0.2">
      <c r="D16"/>
    </row>
    <row r="17" spans="3:5" ht="25.5" customHeight="1" x14ac:dyDescent="0.2">
      <c r="D17"/>
    </row>
    <row r="20" spans="3:5" ht="15" x14ac:dyDescent="0.2">
      <c r="C20" s="38" t="s">
        <v>97</v>
      </c>
      <c r="D20" s="38"/>
      <c r="E20" s="38"/>
    </row>
    <row r="21" spans="3:5" x14ac:dyDescent="0.2">
      <c r="C21" s="26">
        <v>0</v>
      </c>
      <c r="D21" s="39" t="s">
        <v>98</v>
      </c>
      <c r="E21" s="39"/>
    </row>
    <row r="22" spans="3:5" x14ac:dyDescent="0.2">
      <c r="C22" s="26">
        <v>1</v>
      </c>
      <c r="D22" s="40" t="s">
        <v>99</v>
      </c>
      <c r="E22" s="40"/>
    </row>
    <row r="23" spans="3:5" x14ac:dyDescent="0.2">
      <c r="C23" s="26">
        <v>2</v>
      </c>
      <c r="D23" s="40" t="s">
        <v>100</v>
      </c>
      <c r="E23" s="40"/>
    </row>
    <row r="24" spans="3:5" x14ac:dyDescent="0.2">
      <c r="C24" s="26">
        <v>3</v>
      </c>
      <c r="D24" s="40" t="s">
        <v>101</v>
      </c>
      <c r="E24" s="40"/>
    </row>
    <row r="25" spans="3:5" x14ac:dyDescent="0.2">
      <c r="C25" s="26">
        <v>4</v>
      </c>
      <c r="D25" s="40" t="s">
        <v>102</v>
      </c>
      <c r="E25" s="40"/>
    </row>
  </sheetData>
  <sheetProtection selectLockedCells="1" selectUnlockedCells="1"/>
  <mergeCells count="17">
    <mergeCell ref="D21:E21"/>
    <mergeCell ref="D22:E22"/>
    <mergeCell ref="D23:E23"/>
    <mergeCell ref="D24:E24"/>
    <mergeCell ref="D25:E25"/>
    <mergeCell ref="B8:C8"/>
    <mergeCell ref="B9:E9"/>
    <mergeCell ref="B10:C10"/>
    <mergeCell ref="B11:E11"/>
    <mergeCell ref="B12:D12"/>
    <mergeCell ref="C20:E20"/>
    <mergeCell ref="B2:E2"/>
    <mergeCell ref="B3:C3"/>
    <mergeCell ref="B4:C4"/>
    <mergeCell ref="B5:C5"/>
    <mergeCell ref="B6:C6"/>
    <mergeCell ref="B7:E7"/>
  </mergeCells>
  <hyperlinks>
    <hyperlink ref="D22" location="Technical!E3" display="Enter Technical Complexity Factors on the Technical tab"/>
    <hyperlink ref="D23" location="Environmental!E3" display="Enter Environemental Factors on the Environmental tab"/>
    <hyperlink ref="D24" location="'Use Case'!E10" display="Identify Use Cases on the Use Case tab"/>
    <hyperlink ref="D25" location="Actor!E10" display="Identify Actors on the Actor tab"/>
  </hyperlink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Actor</vt:lpstr>
      <vt:lpstr>Use Case</vt:lpstr>
      <vt:lpstr>Technical</vt:lpstr>
      <vt:lpstr>Environmental</vt:lpstr>
      <vt:lpstr>Final Calculations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2017-11-29T19:49:07Z</dcterms:created>
  <dcterms:modified xsi:type="dcterms:W3CDTF">2017-11-29T19:50:29Z</dcterms:modified>
</cp:coreProperties>
</file>