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24D4C53B-71F3-44C0-8A01-02B13EA95B3D}" xr6:coauthVersionLast="37" xr6:coauthVersionMax="37" xr10:uidLastSave="{00000000-0000-0000-0000-000000000000}"/>
  <bookViews>
    <workbookView xWindow="0" yWindow="0" windowWidth="20490" windowHeight="7545" firstSheet="3" activeTab="10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  <sheet name="ANSI new" sheetId="11" r:id="rId10"/>
    <sheet name="ANSI Oct" sheetId="10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" i="11"/>
  <c r="R2" i="11"/>
  <c r="K3" i="9"/>
  <c r="K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E3" i="9" l="1"/>
  <c r="E4" i="9"/>
  <c r="E5" i="9"/>
  <c r="E6" i="9"/>
  <c r="E7" i="9"/>
  <c r="E9" i="9"/>
  <c r="E10" i="9"/>
  <c r="E12" i="9"/>
  <c r="E13" i="9"/>
  <c r="E14" i="9"/>
  <c r="E15" i="9"/>
  <c r="E16" i="9"/>
  <c r="E17" i="9"/>
  <c r="E19" i="9"/>
  <c r="E20" i="9"/>
  <c r="E25" i="9"/>
  <c r="E26" i="9"/>
  <c r="E27" i="9"/>
  <c r="E2" i="9"/>
  <c r="C3" i="9"/>
  <c r="C5" i="9"/>
  <c r="C6" i="9"/>
  <c r="C7" i="9"/>
  <c r="C9" i="9"/>
  <c r="C12" i="9"/>
  <c r="C13" i="9"/>
  <c r="C16" i="9"/>
  <c r="C24" i="9"/>
  <c r="C2" i="9"/>
  <c r="R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<sst xmlns="http://schemas.openxmlformats.org/spreadsheetml/2006/main" count="307" uniqueCount="85">
  <si>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</si>
  <si>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</si>
  <si>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</si>
  <si>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</si>
  <si>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</si>
  <si>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</si>
  <si>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</si>
  <si>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</si>
  <si>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</si>
  <si>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</si>
  <si>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</si>
  <si>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</si>
  <si>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</si>
  <si>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</si>
  <si>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</si>
  <si>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</si>
  <si>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</si>
  <si>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</si>
  <si>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</si>
  <si>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</si>
  <si>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</si>
  <si>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</si>
  <si>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</si>
  <si>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</si>
  <si>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</si>
  <si>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</si>
  <si>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</si>
  <si>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</si>
  <si>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</si>
  <si>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</si>
  <si>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</si>
  <si>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</si>
  <si>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</si>
  <si>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</si>
  <si>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</si>
  <si>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</si>
  <si>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</si>
  <si>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</si>
  <si>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</si>
  <si>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</si>
  <si>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</si>
  <si>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</si>
  <si>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</si>
  <si>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</si>
  <si>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</si>
  <si>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</si>
  <si>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</si>
  <si>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</si>
  <si>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</si>
  <si>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</si>
  <si>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</si>
  <si>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</si>
  <si>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</si>
  <si>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</si>
  <si>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</si>
  <si>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</si>
  <si>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</si>
  <si>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</si>
  <si>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</si>
  <si>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</si>
  <si>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</si>
  <si>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</si>
  <si>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</si>
  <si>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</si>
  <si>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</si>
  <si>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</si>
  <si>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</si>
  <si>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</si>
  <si>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</si>
  <si>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</si>
  <si>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</si>
  <si>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</si>
  <si>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</si>
  <si>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</si>
  <si>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</si>
  <si>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</si>
  <si>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</si>
  <si>
    <t>Sub band</t>
  </si>
  <si>
    <t>FstopUsed</t>
  </si>
  <si>
    <t>Fstop used</t>
  </si>
  <si>
    <t>Octave</t>
  </si>
  <si>
    <t>1/3 octave num</t>
  </si>
  <si>
    <t>Sub-band</t>
  </si>
  <si>
    <t>Lower Stopband Frequency</t>
  </si>
  <si>
    <t>Upper Stopband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</si>
</sst>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1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/>
    <xf numFmtId="1" fontId="0" fillId="0" borderId="1" xfId="0" applyNumberFormat="1" applyFill="1" applyBorder="1"/>
    <xf numFmtId="0" fontId="0" fillId="0" borderId="1" xfId="0" applyFill="1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0" fillId="0" borderId="0" xfId="0" applyFill="1"/>
    <xf numFmtId="1" fontId="2" fillId="2" borderId="1" xfId="0" applyNumberFormat="1" applyFont="1" applyFill="1" applyBorder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8" t="s">
        <v>0</v>
      </c>
      <c r="B1" s="8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2199-D988-41CA-A5FD-2386A59615C8}">
  <dimension ref="A1:R27"/>
  <sheetViews>
    <sheetView workbookViewId="0">
      <selection activeCell="E2" sqref="E2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5" width="25.28515625" bestFit="1" customWidth="1"/>
    <col min="6" max="6" width="9.5703125" bestFit="1" customWidth="1"/>
    <col min="7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72</v>
      </c>
      <c r="D1" s="21" t="s">
        <v>57</v>
      </c>
      <c r="E1" s="2" t="s">
        <v>58</v>
      </c>
      <c r="F1" s="3" t="s">
        <v>75</v>
      </c>
      <c r="G1" s="3" t="s">
        <v>76</v>
      </c>
      <c r="H1" s="12"/>
      <c r="I1" s="12"/>
      <c r="J1" s="12"/>
    </row>
    <row r="2" spans="1:18" x14ac:dyDescent="0.25">
      <c r="A2">
        <v>1</v>
      </c>
      <c r="B2" s="14">
        <v>14</v>
      </c>
      <c r="C2" s="14">
        <v>25</v>
      </c>
      <c r="D2" s="13">
        <f>(2^(-1/10))*C2</f>
        <v>23.325824788420185</v>
      </c>
      <c r="E2" s="13">
        <f>(2^(1/10))*C2</f>
        <v>26.794336563407327</v>
      </c>
      <c r="F2" s="13">
        <f>(2^(-4/10))*C2</f>
        <v>18.946457081379979</v>
      </c>
      <c r="G2" s="13">
        <f>(2^(8/10))*C2</f>
        <v>43.527528164806206</v>
      </c>
      <c r="H2" s="14"/>
      <c r="I2" s="14"/>
      <c r="Q2" t="s">
        <v>73</v>
      </c>
      <c r="R2">
        <f>10^(3/10)</f>
        <v>1.9952623149688797</v>
      </c>
    </row>
    <row r="3" spans="1:18" x14ac:dyDescent="0.25">
      <c r="A3">
        <v>2</v>
      </c>
      <c r="B3" s="14">
        <v>15</v>
      </c>
      <c r="C3" s="13">
        <v>31.5</v>
      </c>
      <c r="D3" s="13">
        <f t="shared" ref="D3:D27" si="0">(2^(-1/10))*C3</f>
        <v>29.390539233409434</v>
      </c>
      <c r="E3" s="13">
        <f t="shared" ref="E3:E27" si="1">(2^(1/10))*C3</f>
        <v>33.760864069893231</v>
      </c>
      <c r="F3" s="13">
        <f t="shared" ref="F3:F27" si="2">(2^(-4/10))*C3</f>
        <v>23.872535922538773</v>
      </c>
      <c r="G3" s="13">
        <f t="shared" ref="G3:G27" si="3">(2^(8/10))*C3</f>
        <v>54.844685487655823</v>
      </c>
      <c r="H3" s="14"/>
      <c r="I3" s="13"/>
      <c r="Q3" t="s">
        <v>74</v>
      </c>
      <c r="R3">
        <v>3</v>
      </c>
    </row>
    <row r="4" spans="1:18" x14ac:dyDescent="0.25">
      <c r="A4">
        <v>3</v>
      </c>
      <c r="B4" s="14">
        <v>16</v>
      </c>
      <c r="C4" s="14">
        <v>40</v>
      </c>
      <c r="D4" s="13">
        <f t="shared" si="0"/>
        <v>37.321319661472295</v>
      </c>
      <c r="E4" s="13">
        <f t="shared" si="1"/>
        <v>42.870938501451725</v>
      </c>
      <c r="F4" s="13">
        <f t="shared" si="2"/>
        <v>30.314331330207963</v>
      </c>
      <c r="G4" s="13">
        <f t="shared" si="3"/>
        <v>69.64404506368993</v>
      </c>
      <c r="H4" s="14"/>
      <c r="I4" s="14"/>
    </row>
    <row r="5" spans="1:18" x14ac:dyDescent="0.25">
      <c r="A5">
        <v>4</v>
      </c>
      <c r="B5" s="14">
        <v>17</v>
      </c>
      <c r="C5" s="14">
        <v>50</v>
      </c>
      <c r="D5" s="13">
        <f t="shared" si="0"/>
        <v>46.65164957684037</v>
      </c>
      <c r="E5" s="13">
        <f t="shared" si="1"/>
        <v>53.588673126814655</v>
      </c>
      <c r="F5" s="13">
        <f t="shared" si="2"/>
        <v>37.892914162759958</v>
      </c>
      <c r="G5" s="13">
        <f t="shared" si="3"/>
        <v>87.055056329612412</v>
      </c>
      <c r="H5" s="14"/>
      <c r="I5" s="14"/>
    </row>
    <row r="6" spans="1:18" x14ac:dyDescent="0.25">
      <c r="A6">
        <v>5</v>
      </c>
      <c r="B6" s="14">
        <v>18</v>
      </c>
      <c r="C6" s="14">
        <v>63</v>
      </c>
      <c r="D6" s="13">
        <f t="shared" si="0"/>
        <v>58.781078466818869</v>
      </c>
      <c r="E6" s="13">
        <f t="shared" si="1"/>
        <v>67.521728139786461</v>
      </c>
      <c r="F6" s="13">
        <f t="shared" si="2"/>
        <v>47.745071845077547</v>
      </c>
      <c r="G6" s="13">
        <f t="shared" si="3"/>
        <v>109.68937097531165</v>
      </c>
      <c r="H6" s="14"/>
      <c r="I6" s="14"/>
    </row>
    <row r="7" spans="1:18" x14ac:dyDescent="0.25">
      <c r="A7">
        <v>6</v>
      </c>
      <c r="B7" s="14">
        <v>19</v>
      </c>
      <c r="C7" s="14">
        <v>80</v>
      </c>
      <c r="D7" s="13">
        <f t="shared" si="0"/>
        <v>74.642639322944589</v>
      </c>
      <c r="E7" s="13">
        <f t="shared" si="1"/>
        <v>85.74187700290345</v>
      </c>
      <c r="F7" s="13">
        <f t="shared" si="2"/>
        <v>60.628662660415927</v>
      </c>
      <c r="G7" s="13">
        <f t="shared" si="3"/>
        <v>139.28809012737986</v>
      </c>
      <c r="H7" s="14"/>
      <c r="I7" s="14"/>
    </row>
    <row r="8" spans="1:18" x14ac:dyDescent="0.25">
      <c r="A8">
        <v>7</v>
      </c>
      <c r="B8" s="14">
        <v>20</v>
      </c>
      <c r="C8" s="14">
        <v>100</v>
      </c>
      <c r="D8" s="13">
        <f t="shared" si="0"/>
        <v>93.30329915368074</v>
      </c>
      <c r="E8" s="13">
        <f t="shared" si="1"/>
        <v>107.17734625362931</v>
      </c>
      <c r="F8" s="13">
        <f t="shared" si="2"/>
        <v>75.785828325519915</v>
      </c>
      <c r="G8" s="13">
        <f t="shared" si="3"/>
        <v>174.11011265922482</v>
      </c>
      <c r="H8" s="14"/>
      <c r="I8" s="14"/>
    </row>
    <row r="9" spans="1:18" x14ac:dyDescent="0.25">
      <c r="A9">
        <v>8</v>
      </c>
      <c r="B9" s="14">
        <v>21</v>
      </c>
      <c r="C9" s="14">
        <v>125</v>
      </c>
      <c r="D9" s="13">
        <f t="shared" si="0"/>
        <v>116.62912394210093</v>
      </c>
      <c r="E9" s="13">
        <f t="shared" si="1"/>
        <v>133.97168281703665</v>
      </c>
      <c r="F9" s="13">
        <f t="shared" si="2"/>
        <v>94.732285406899891</v>
      </c>
      <c r="G9" s="13">
        <f t="shared" si="3"/>
        <v>217.63764082403102</v>
      </c>
      <c r="H9" s="14"/>
      <c r="I9" s="14"/>
    </row>
    <row r="10" spans="1:18" x14ac:dyDescent="0.25">
      <c r="A10">
        <v>9</v>
      </c>
      <c r="B10" s="1">
        <v>22</v>
      </c>
      <c r="C10" s="1">
        <v>160</v>
      </c>
      <c r="D10" s="13">
        <f t="shared" si="0"/>
        <v>149.28527864588918</v>
      </c>
      <c r="E10" s="13">
        <f t="shared" si="1"/>
        <v>171.4837540058069</v>
      </c>
      <c r="F10" s="13">
        <f t="shared" si="2"/>
        <v>121.25732532083185</v>
      </c>
      <c r="G10" s="13">
        <f t="shared" si="3"/>
        <v>278.57618025475972</v>
      </c>
      <c r="H10" s="1"/>
      <c r="I10" s="13"/>
    </row>
    <row r="11" spans="1:18" x14ac:dyDescent="0.25">
      <c r="A11">
        <v>10</v>
      </c>
      <c r="B11" s="1">
        <v>23</v>
      </c>
      <c r="C11" s="1">
        <v>200</v>
      </c>
      <c r="D11" s="13">
        <f t="shared" si="0"/>
        <v>186.60659830736148</v>
      </c>
      <c r="E11" s="13">
        <f t="shared" si="1"/>
        <v>214.35469250725862</v>
      </c>
      <c r="F11" s="13">
        <f t="shared" si="2"/>
        <v>151.57165665103983</v>
      </c>
      <c r="G11" s="13">
        <f t="shared" si="3"/>
        <v>348.22022531844965</v>
      </c>
      <c r="H11" s="1"/>
      <c r="I11" s="13"/>
    </row>
    <row r="12" spans="1:18" x14ac:dyDescent="0.25">
      <c r="A12">
        <v>11</v>
      </c>
      <c r="B12" s="1">
        <v>24</v>
      </c>
      <c r="C12" s="1">
        <v>250</v>
      </c>
      <c r="D12" s="13">
        <f t="shared" si="0"/>
        <v>233.25824788420186</v>
      </c>
      <c r="E12" s="13">
        <f t="shared" si="1"/>
        <v>267.9433656340733</v>
      </c>
      <c r="F12" s="13">
        <f t="shared" si="2"/>
        <v>189.46457081379978</v>
      </c>
      <c r="G12" s="13">
        <f t="shared" si="3"/>
        <v>435.27528164806205</v>
      </c>
      <c r="H12" s="1"/>
      <c r="I12" s="13"/>
    </row>
    <row r="13" spans="1:18" x14ac:dyDescent="0.25">
      <c r="A13">
        <v>12</v>
      </c>
      <c r="B13" s="1">
        <v>25</v>
      </c>
      <c r="C13" s="1">
        <v>315</v>
      </c>
      <c r="D13" s="13">
        <f t="shared" si="0"/>
        <v>293.90539233409436</v>
      </c>
      <c r="E13" s="13">
        <f t="shared" si="1"/>
        <v>337.60864069893233</v>
      </c>
      <c r="F13" s="13">
        <f t="shared" si="2"/>
        <v>238.72535922538771</v>
      </c>
      <c r="G13" s="13">
        <f t="shared" si="3"/>
        <v>548.44685487655818</v>
      </c>
      <c r="H13" s="1"/>
      <c r="I13" s="13"/>
    </row>
    <row r="14" spans="1:18" x14ac:dyDescent="0.25">
      <c r="A14">
        <v>13</v>
      </c>
      <c r="B14" s="1">
        <v>26</v>
      </c>
      <c r="C14" s="1">
        <v>400</v>
      </c>
      <c r="D14" s="13">
        <f t="shared" si="0"/>
        <v>373.21319661472296</v>
      </c>
      <c r="E14" s="13">
        <f t="shared" si="1"/>
        <v>428.70938501451724</v>
      </c>
      <c r="F14" s="13">
        <f t="shared" si="2"/>
        <v>303.14331330207966</v>
      </c>
      <c r="G14" s="13">
        <f t="shared" si="3"/>
        <v>696.4404506368993</v>
      </c>
      <c r="H14" s="1"/>
      <c r="I14" s="13"/>
    </row>
    <row r="15" spans="1:18" x14ac:dyDescent="0.25">
      <c r="A15">
        <v>14</v>
      </c>
      <c r="B15" s="1">
        <v>27</v>
      </c>
      <c r="C15" s="1">
        <v>500</v>
      </c>
      <c r="D15" s="13">
        <f t="shared" si="0"/>
        <v>466.51649576840373</v>
      </c>
      <c r="E15" s="13">
        <f t="shared" si="1"/>
        <v>535.8867312681466</v>
      </c>
      <c r="F15" s="13">
        <f t="shared" si="2"/>
        <v>378.92914162759956</v>
      </c>
      <c r="G15" s="13">
        <f t="shared" si="3"/>
        <v>870.5505632961241</v>
      </c>
      <c r="H15" s="1"/>
      <c r="I15" s="13"/>
    </row>
    <row r="16" spans="1:18" x14ac:dyDescent="0.25">
      <c r="A16">
        <v>15</v>
      </c>
      <c r="B16" s="1">
        <v>28</v>
      </c>
      <c r="C16" s="14">
        <v>630</v>
      </c>
      <c r="D16" s="13">
        <f t="shared" si="0"/>
        <v>587.81078466818872</v>
      </c>
      <c r="E16" s="13">
        <f t="shared" si="1"/>
        <v>675.21728139786467</v>
      </c>
      <c r="F16" s="13">
        <f t="shared" si="2"/>
        <v>477.45071845077541</v>
      </c>
      <c r="G16" s="13">
        <f t="shared" si="3"/>
        <v>1096.8937097531164</v>
      </c>
      <c r="H16" s="1"/>
      <c r="I16" s="13"/>
    </row>
    <row r="17" spans="1:10" x14ac:dyDescent="0.25">
      <c r="A17">
        <v>16</v>
      </c>
      <c r="B17" s="14">
        <v>29</v>
      </c>
      <c r="C17" s="14">
        <v>800</v>
      </c>
      <c r="D17" s="13">
        <f t="shared" si="0"/>
        <v>746.42639322944592</v>
      </c>
      <c r="E17" s="13">
        <f t="shared" si="1"/>
        <v>857.41877002903448</v>
      </c>
      <c r="F17" s="13">
        <f t="shared" si="2"/>
        <v>606.28662660415932</v>
      </c>
      <c r="G17" s="13">
        <f t="shared" si="3"/>
        <v>1392.8809012737986</v>
      </c>
      <c r="H17" s="14"/>
      <c r="I17" s="13"/>
      <c r="J17" s="19"/>
    </row>
    <row r="18" spans="1:10" x14ac:dyDescent="0.25">
      <c r="A18">
        <v>17</v>
      </c>
      <c r="B18" s="14">
        <v>30</v>
      </c>
      <c r="C18" s="14">
        <v>1000</v>
      </c>
      <c r="D18" s="13">
        <f t="shared" si="0"/>
        <v>933.03299153680746</v>
      </c>
      <c r="E18" s="13">
        <f t="shared" si="1"/>
        <v>1071.7734625362932</v>
      </c>
      <c r="F18" s="13">
        <f t="shared" si="2"/>
        <v>757.85828325519913</v>
      </c>
      <c r="G18" s="13">
        <f t="shared" si="3"/>
        <v>1741.1011265922482</v>
      </c>
      <c r="H18" s="14"/>
      <c r="I18" s="13"/>
      <c r="J18" s="19"/>
    </row>
    <row r="19" spans="1:10" x14ac:dyDescent="0.25">
      <c r="A19">
        <v>18</v>
      </c>
      <c r="B19" s="14">
        <v>31</v>
      </c>
      <c r="C19" s="14">
        <v>1250</v>
      </c>
      <c r="D19" s="13">
        <f t="shared" si="0"/>
        <v>1166.2912394210093</v>
      </c>
      <c r="E19" s="13">
        <f t="shared" si="1"/>
        <v>1339.7168281703664</v>
      </c>
      <c r="F19" s="13">
        <f t="shared" si="2"/>
        <v>947.32285406899894</v>
      </c>
      <c r="G19" s="13">
        <f t="shared" si="3"/>
        <v>2176.3764082403104</v>
      </c>
      <c r="H19" s="14"/>
      <c r="I19" s="13"/>
      <c r="J19" s="19"/>
    </row>
    <row r="20" spans="1:10" s="19" customFormat="1" x14ac:dyDescent="0.25">
      <c r="A20" s="19">
        <v>19</v>
      </c>
      <c r="B20" s="14">
        <v>32</v>
      </c>
      <c r="C20" s="14">
        <v>1600</v>
      </c>
      <c r="D20" s="13">
        <f t="shared" si="0"/>
        <v>1492.8527864588918</v>
      </c>
      <c r="E20" s="13">
        <f t="shared" si="1"/>
        <v>1714.837540058069</v>
      </c>
      <c r="F20" s="13">
        <f t="shared" si="2"/>
        <v>1212.5732532083186</v>
      </c>
      <c r="G20" s="13">
        <f t="shared" si="3"/>
        <v>2785.7618025475972</v>
      </c>
      <c r="H20" s="14"/>
      <c r="I20" s="13"/>
    </row>
    <row r="21" spans="1:10" s="19" customFormat="1" x14ac:dyDescent="0.25">
      <c r="A21" s="19">
        <v>20</v>
      </c>
      <c r="B21" s="14">
        <v>33</v>
      </c>
      <c r="C21" s="14">
        <v>2000</v>
      </c>
      <c r="D21" s="13">
        <f t="shared" si="0"/>
        <v>1866.0659830736149</v>
      </c>
      <c r="E21" s="13">
        <f t="shared" si="1"/>
        <v>2143.5469250725864</v>
      </c>
      <c r="F21" s="13">
        <f t="shared" si="2"/>
        <v>1515.7165665103983</v>
      </c>
      <c r="G21" s="13">
        <f t="shared" si="3"/>
        <v>3482.2022531844964</v>
      </c>
      <c r="H21" s="14"/>
      <c r="I21" s="13"/>
    </row>
    <row r="22" spans="1:10" s="16" customFormat="1" ht="14.25" customHeight="1" x14ac:dyDescent="0.25">
      <c r="A22" s="16">
        <v>21</v>
      </c>
      <c r="B22" s="17">
        <v>34</v>
      </c>
      <c r="C22" s="17">
        <v>2500</v>
      </c>
      <c r="D22" s="13">
        <f t="shared" si="0"/>
        <v>2332.5824788420186</v>
      </c>
      <c r="E22" s="13">
        <f t="shared" si="1"/>
        <v>2679.4336563407328</v>
      </c>
      <c r="F22" s="13">
        <f t="shared" si="2"/>
        <v>1894.6457081379979</v>
      </c>
      <c r="G22" s="13">
        <f t="shared" si="3"/>
        <v>4352.7528164806208</v>
      </c>
      <c r="H22" s="17"/>
      <c r="I22" s="18"/>
    </row>
    <row r="23" spans="1:10" s="19" customFormat="1" x14ac:dyDescent="0.25">
      <c r="A23" s="19">
        <v>22</v>
      </c>
      <c r="B23" s="14">
        <v>35</v>
      </c>
      <c r="C23" s="14">
        <v>3150</v>
      </c>
      <c r="D23" s="13">
        <f t="shared" si="0"/>
        <v>2939.0539233409431</v>
      </c>
      <c r="E23" s="13">
        <f t="shared" si="1"/>
        <v>3376.0864069893232</v>
      </c>
      <c r="F23" s="13">
        <f t="shared" si="2"/>
        <v>2387.2535922538773</v>
      </c>
      <c r="G23" s="13">
        <f t="shared" si="3"/>
        <v>5484.4685487655815</v>
      </c>
      <c r="H23" s="14"/>
      <c r="I23" s="13"/>
    </row>
    <row r="24" spans="1:10" s="19" customFormat="1" ht="15.75" customHeight="1" x14ac:dyDescent="0.25">
      <c r="A24" s="19">
        <v>23</v>
      </c>
      <c r="B24" s="14">
        <v>36</v>
      </c>
      <c r="C24" s="14">
        <v>4000</v>
      </c>
      <c r="D24" s="13">
        <f t="shared" si="0"/>
        <v>3732.1319661472298</v>
      </c>
      <c r="E24" s="13">
        <f t="shared" si="1"/>
        <v>4287.0938501451728</v>
      </c>
      <c r="F24" s="13">
        <f t="shared" si="2"/>
        <v>3031.4331330207965</v>
      </c>
      <c r="G24" s="13">
        <f t="shared" si="3"/>
        <v>6964.4045063689928</v>
      </c>
      <c r="H24" s="14"/>
      <c r="I24" s="13"/>
    </row>
    <row r="25" spans="1:10" s="19" customFormat="1" x14ac:dyDescent="0.25">
      <c r="A25" s="19">
        <v>24</v>
      </c>
      <c r="B25" s="14">
        <v>37</v>
      </c>
      <c r="C25" s="14">
        <v>5000</v>
      </c>
      <c r="D25" s="13">
        <f t="shared" si="0"/>
        <v>4665.1649576840373</v>
      </c>
      <c r="E25" s="13">
        <f t="shared" si="1"/>
        <v>5358.8673126814656</v>
      </c>
      <c r="F25" s="13">
        <f t="shared" si="2"/>
        <v>3789.2914162759957</v>
      </c>
      <c r="G25" s="13">
        <f t="shared" si="3"/>
        <v>8705.5056329612416</v>
      </c>
      <c r="H25" s="14"/>
      <c r="I25" s="13"/>
    </row>
    <row r="26" spans="1:10" s="19" customFormat="1" x14ac:dyDescent="0.25">
      <c r="A26" s="19">
        <v>25</v>
      </c>
      <c r="B26" s="14">
        <v>38</v>
      </c>
      <c r="C26" s="14">
        <v>6300</v>
      </c>
      <c r="D26" s="13">
        <f t="shared" si="0"/>
        <v>5878.1078466818863</v>
      </c>
      <c r="E26" s="13">
        <f t="shared" si="1"/>
        <v>6752.1728139786464</v>
      </c>
      <c r="F26" s="13">
        <f t="shared" si="2"/>
        <v>4774.5071845077546</v>
      </c>
      <c r="G26" s="13">
        <f t="shared" si="3"/>
        <v>10968.937097531163</v>
      </c>
      <c r="H26" s="14"/>
      <c r="I26" s="13"/>
    </row>
    <row r="27" spans="1:10" s="19" customFormat="1" x14ac:dyDescent="0.25">
      <c r="A27" s="19">
        <v>26</v>
      </c>
      <c r="B27" s="14">
        <v>39</v>
      </c>
      <c r="C27" s="14">
        <v>8000</v>
      </c>
      <c r="D27" s="13">
        <f t="shared" si="0"/>
        <v>7464.2639322944597</v>
      </c>
      <c r="E27" s="13">
        <f t="shared" si="1"/>
        <v>8574.1877002903457</v>
      </c>
      <c r="F27" s="13">
        <f t="shared" si="2"/>
        <v>6062.866266041593</v>
      </c>
      <c r="G27" s="13">
        <f t="shared" si="3"/>
        <v>13928.809012737986</v>
      </c>
      <c r="H27" s="14"/>
      <c r="I2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9464-CDB9-47EB-8DFA-611BE494B504}">
  <dimension ref="A1:N27"/>
  <sheetViews>
    <sheetView tabSelected="1" topLeftCell="G1" workbookViewId="0">
      <selection activeCell="M14" sqref="M14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25.85546875" bestFit="1" customWidth="1"/>
    <col min="5" max="5" width="18.85546875" bestFit="1" customWidth="1"/>
    <col min="6" max="6" width="25.28515625" bestFit="1" customWidth="1"/>
    <col min="10" max="10" width="25.5703125" bestFit="1" customWidth="1"/>
    <col min="11" max="11" width="25.28515625" bestFit="1" customWidth="1"/>
    <col min="12" max="12" width="25.5703125" bestFit="1" customWidth="1"/>
    <col min="13" max="13" width="25.7109375" bestFit="1" customWidth="1"/>
  </cols>
  <sheetData>
    <row r="1" spans="1:14" x14ac:dyDescent="0.25">
      <c r="A1" s="21" t="s">
        <v>80</v>
      </c>
      <c r="B1" s="21" t="s">
        <v>81</v>
      </c>
      <c r="C1" s="21" t="s">
        <v>56</v>
      </c>
      <c r="D1" s="21" t="s">
        <v>71</v>
      </c>
      <c r="E1" s="21" t="s">
        <v>72</v>
      </c>
      <c r="F1" s="21" t="s">
        <v>58</v>
      </c>
      <c r="I1" s="21" t="s">
        <v>82</v>
      </c>
      <c r="J1" s="21" t="s">
        <v>83</v>
      </c>
      <c r="K1" s="21" t="s">
        <v>57</v>
      </c>
      <c r="L1" s="21" t="s">
        <v>58</v>
      </c>
      <c r="M1" s="21" t="s">
        <v>84</v>
      </c>
      <c r="N1" s="21" t="s">
        <v>65</v>
      </c>
    </row>
    <row r="2" spans="1:14" x14ac:dyDescent="0.25">
      <c r="A2" s="23">
        <v>1</v>
      </c>
      <c r="B2">
        <v>1</v>
      </c>
      <c r="C2">
        <v>14</v>
      </c>
      <c r="D2" s="4">
        <v>22.281273453343641</v>
      </c>
      <c r="E2" s="4">
        <v>25</v>
      </c>
      <c r="F2" s="4">
        <v>28.050461357549082</v>
      </c>
      <c r="I2" s="4">
        <v>1</v>
      </c>
      <c r="J2" s="4">
        <v>1</v>
      </c>
      <c r="K2" s="4">
        <v>22</v>
      </c>
      <c r="L2" s="4">
        <v>45</v>
      </c>
      <c r="M2">
        <v>145</v>
      </c>
      <c r="N2" s="22">
        <v>-2.42</v>
      </c>
    </row>
    <row r="3" spans="1:14" x14ac:dyDescent="0.25">
      <c r="A3" s="23"/>
      <c r="B3">
        <v>2</v>
      </c>
      <c r="C3">
        <v>15</v>
      </c>
      <c r="D3" s="4">
        <v>28.074404551212986</v>
      </c>
      <c r="E3" s="4">
        <v>31.5</v>
      </c>
      <c r="F3" s="4">
        <v>35.343581310511844</v>
      </c>
      <c r="I3" s="4">
        <v>2</v>
      </c>
      <c r="J3" s="4">
        <v>30</v>
      </c>
      <c r="K3" s="4">
        <v>45</v>
      </c>
      <c r="L3" s="4">
        <v>90</v>
      </c>
      <c r="M3">
        <v>190</v>
      </c>
      <c r="N3" s="22">
        <v>-1.27</v>
      </c>
    </row>
    <row r="4" spans="1:14" x14ac:dyDescent="0.25">
      <c r="A4" s="23"/>
      <c r="B4">
        <v>3</v>
      </c>
      <c r="C4">
        <v>16</v>
      </c>
      <c r="D4" s="4">
        <v>35</v>
      </c>
      <c r="E4" s="4">
        <v>40</v>
      </c>
      <c r="F4" s="4">
        <v>44.880738172078537</v>
      </c>
      <c r="I4" s="4">
        <v>3</v>
      </c>
      <c r="J4" s="4">
        <v>60</v>
      </c>
      <c r="K4" s="4">
        <v>90</v>
      </c>
      <c r="L4" s="4">
        <v>180</v>
      </c>
      <c r="M4">
        <v>280</v>
      </c>
      <c r="N4" s="22">
        <v>1.26</v>
      </c>
    </row>
    <row r="5" spans="1:14" x14ac:dyDescent="0.25">
      <c r="A5" s="23">
        <v>2</v>
      </c>
      <c r="B5">
        <v>4</v>
      </c>
      <c r="C5">
        <v>17</v>
      </c>
      <c r="D5" s="4">
        <v>44.562546906687281</v>
      </c>
      <c r="E5" s="4">
        <v>50</v>
      </c>
      <c r="F5" s="4">
        <v>56.100922715098164</v>
      </c>
      <c r="I5" s="4">
        <v>4</v>
      </c>
      <c r="J5" s="4">
        <v>80</v>
      </c>
      <c r="K5" s="4">
        <v>180</v>
      </c>
      <c r="L5" s="4">
        <v>353</v>
      </c>
      <c r="M5">
        <v>535</v>
      </c>
      <c r="N5" s="22">
        <v>6.69</v>
      </c>
    </row>
    <row r="6" spans="1:14" x14ac:dyDescent="0.25">
      <c r="A6" s="23"/>
      <c r="B6">
        <v>5</v>
      </c>
      <c r="C6">
        <v>18</v>
      </c>
      <c r="D6" s="4">
        <v>56.148809102425972</v>
      </c>
      <c r="E6" s="4">
        <v>63</v>
      </c>
      <c r="F6" s="4">
        <v>70.687162621023688</v>
      </c>
      <c r="I6" s="4">
        <v>5</v>
      </c>
      <c r="J6" s="4">
        <v>153</v>
      </c>
      <c r="K6" s="4">
        <v>353</v>
      </c>
      <c r="L6" s="4">
        <v>707</v>
      </c>
      <c r="M6">
        <v>907</v>
      </c>
      <c r="N6" s="22">
        <v>15.62</v>
      </c>
    </row>
    <row r="7" spans="1:14" x14ac:dyDescent="0.25">
      <c r="A7" s="23"/>
      <c r="B7">
        <v>6</v>
      </c>
      <c r="C7">
        <v>19</v>
      </c>
      <c r="D7" s="4">
        <v>71.300075050699647</v>
      </c>
      <c r="E7" s="4">
        <v>80</v>
      </c>
      <c r="F7" s="4">
        <v>89.761476344157074</v>
      </c>
      <c r="I7" s="4">
        <v>6</v>
      </c>
      <c r="J7" s="4">
        <v>507</v>
      </c>
      <c r="K7" s="4">
        <v>707</v>
      </c>
      <c r="L7" s="4">
        <v>1403</v>
      </c>
      <c r="M7">
        <v>1603</v>
      </c>
      <c r="N7" s="22">
        <v>23.29</v>
      </c>
    </row>
    <row r="8" spans="1:14" x14ac:dyDescent="0.25">
      <c r="A8" s="23">
        <v>3</v>
      </c>
      <c r="B8">
        <v>7</v>
      </c>
      <c r="C8">
        <v>20</v>
      </c>
      <c r="D8" s="4">
        <v>90</v>
      </c>
      <c r="E8" s="4">
        <v>100</v>
      </c>
      <c r="F8" s="4">
        <v>111</v>
      </c>
      <c r="I8" s="4">
        <v>7</v>
      </c>
      <c r="J8" s="4">
        <v>1203</v>
      </c>
      <c r="K8" s="4">
        <v>1403</v>
      </c>
      <c r="L8" s="4">
        <v>2810</v>
      </c>
      <c r="M8">
        <v>3010</v>
      </c>
      <c r="N8" s="22">
        <v>22.07</v>
      </c>
    </row>
    <row r="9" spans="1:14" x14ac:dyDescent="0.25">
      <c r="A9" s="23"/>
      <c r="B9">
        <v>8</v>
      </c>
      <c r="C9">
        <v>21</v>
      </c>
      <c r="D9" s="4">
        <v>111.40636726671819</v>
      </c>
      <c r="E9" s="4">
        <v>125</v>
      </c>
      <c r="F9" s="4">
        <v>140.25230678774543</v>
      </c>
      <c r="I9" s="4">
        <v>8</v>
      </c>
      <c r="J9" s="4">
        <v>2610</v>
      </c>
      <c r="K9" s="4">
        <v>2810</v>
      </c>
      <c r="L9" s="4">
        <v>8200</v>
      </c>
      <c r="M9">
        <v>8400</v>
      </c>
      <c r="N9" s="22">
        <v>21.03</v>
      </c>
    </row>
    <row r="10" spans="1:14" x14ac:dyDescent="0.25">
      <c r="A10" s="23"/>
      <c r="B10">
        <v>9</v>
      </c>
      <c r="C10">
        <v>22</v>
      </c>
      <c r="D10" s="4">
        <v>140</v>
      </c>
      <c r="E10" s="4">
        <v>160</v>
      </c>
      <c r="F10" s="4">
        <v>179.52295268831415</v>
      </c>
    </row>
    <row r="11" spans="1:14" x14ac:dyDescent="0.25">
      <c r="A11" s="23">
        <v>4</v>
      </c>
      <c r="B11">
        <v>10</v>
      </c>
      <c r="C11">
        <v>23</v>
      </c>
      <c r="D11" s="4">
        <v>180</v>
      </c>
      <c r="E11" s="4">
        <v>200</v>
      </c>
      <c r="F11" s="4">
        <v>223</v>
      </c>
    </row>
    <row r="12" spans="1:14" x14ac:dyDescent="0.25">
      <c r="A12" s="23"/>
      <c r="B12">
        <v>11</v>
      </c>
      <c r="C12">
        <v>24</v>
      </c>
      <c r="D12" s="4">
        <v>222.81273453343638</v>
      </c>
      <c r="E12" s="4">
        <v>250</v>
      </c>
      <c r="F12" s="4">
        <v>280.50461357549085</v>
      </c>
    </row>
    <row r="13" spans="1:14" x14ac:dyDescent="0.25">
      <c r="A13" s="23"/>
      <c r="B13">
        <v>12</v>
      </c>
      <c r="C13">
        <v>25</v>
      </c>
      <c r="D13" s="4">
        <v>280.74404551212984</v>
      </c>
      <c r="E13" s="4">
        <v>315</v>
      </c>
      <c r="F13" s="4">
        <v>353.43581310511843</v>
      </c>
    </row>
    <row r="14" spans="1:14" x14ac:dyDescent="0.25">
      <c r="A14" s="23">
        <v>5</v>
      </c>
      <c r="B14">
        <v>13</v>
      </c>
      <c r="C14">
        <v>26</v>
      </c>
      <c r="D14" s="4">
        <v>353</v>
      </c>
      <c r="E14" s="4">
        <v>400</v>
      </c>
      <c r="F14" s="4">
        <v>448.80738172078532</v>
      </c>
    </row>
    <row r="15" spans="1:14" x14ac:dyDescent="0.25">
      <c r="A15" s="23"/>
      <c r="B15">
        <v>14</v>
      </c>
      <c r="C15">
        <v>27</v>
      </c>
      <c r="D15" s="4">
        <v>449</v>
      </c>
      <c r="E15" s="4">
        <v>500</v>
      </c>
      <c r="F15" s="4">
        <v>561.0092271509817</v>
      </c>
    </row>
    <row r="16" spans="1:14" x14ac:dyDescent="0.25">
      <c r="A16" s="23"/>
      <c r="B16">
        <v>15</v>
      </c>
      <c r="C16">
        <v>28</v>
      </c>
      <c r="D16" s="4">
        <v>561.48809102425969</v>
      </c>
      <c r="E16" s="4">
        <v>630</v>
      </c>
      <c r="F16" s="4">
        <v>706.87162621023685</v>
      </c>
    </row>
    <row r="17" spans="1:6" x14ac:dyDescent="0.25">
      <c r="A17" s="23">
        <v>6</v>
      </c>
      <c r="B17">
        <v>16</v>
      </c>
      <c r="C17">
        <v>29</v>
      </c>
      <c r="D17" s="4">
        <v>707</v>
      </c>
      <c r="E17" s="4">
        <v>800</v>
      </c>
      <c r="F17" s="4">
        <v>897.61476344157063</v>
      </c>
    </row>
    <row r="18" spans="1:6" x14ac:dyDescent="0.25">
      <c r="A18" s="23"/>
      <c r="B18">
        <v>17</v>
      </c>
      <c r="C18">
        <v>30</v>
      </c>
      <c r="D18" s="4">
        <v>898</v>
      </c>
      <c r="E18" s="4">
        <v>1000</v>
      </c>
      <c r="F18" s="4">
        <v>1100</v>
      </c>
    </row>
    <row r="19" spans="1:6" x14ac:dyDescent="0.25">
      <c r="A19" s="23"/>
      <c r="B19">
        <v>18</v>
      </c>
      <c r="C19">
        <v>31</v>
      </c>
      <c r="D19" s="4">
        <v>1100</v>
      </c>
      <c r="E19" s="4">
        <v>1250</v>
      </c>
      <c r="F19" s="4">
        <v>1402.5230678774542</v>
      </c>
    </row>
    <row r="20" spans="1:6" x14ac:dyDescent="0.25">
      <c r="A20" s="23">
        <v>7</v>
      </c>
      <c r="B20">
        <v>19</v>
      </c>
      <c r="C20">
        <v>32</v>
      </c>
      <c r="D20" s="4">
        <v>1403</v>
      </c>
      <c r="E20" s="4">
        <v>1600</v>
      </c>
      <c r="F20" s="4">
        <v>1795.2295268831413</v>
      </c>
    </row>
    <row r="21" spans="1:6" x14ac:dyDescent="0.25">
      <c r="A21" s="23"/>
      <c r="B21">
        <v>20</v>
      </c>
      <c r="C21">
        <v>33</v>
      </c>
      <c r="D21" s="4">
        <v>1795</v>
      </c>
      <c r="E21" s="4">
        <v>2000</v>
      </c>
      <c r="F21" s="4">
        <v>2220</v>
      </c>
    </row>
    <row r="22" spans="1:6" x14ac:dyDescent="0.25">
      <c r="A22" s="23"/>
      <c r="B22">
        <v>21</v>
      </c>
      <c r="C22">
        <v>34</v>
      </c>
      <c r="D22" s="4">
        <v>2220</v>
      </c>
      <c r="E22" s="4">
        <v>2500</v>
      </c>
      <c r="F22" s="4">
        <v>2810</v>
      </c>
    </row>
    <row r="23" spans="1:6" x14ac:dyDescent="0.25">
      <c r="A23" s="23">
        <v>8</v>
      </c>
      <c r="B23">
        <v>22</v>
      </c>
      <c r="C23">
        <v>35</v>
      </c>
      <c r="D23" s="4">
        <v>2810</v>
      </c>
      <c r="E23" s="4">
        <v>3150</v>
      </c>
      <c r="F23" s="4">
        <v>3565</v>
      </c>
    </row>
    <row r="24" spans="1:6" x14ac:dyDescent="0.25">
      <c r="A24" s="23"/>
      <c r="B24">
        <v>23</v>
      </c>
      <c r="C24">
        <v>36</v>
      </c>
      <c r="D24" s="4">
        <v>3565.0037525349821</v>
      </c>
      <c r="E24" s="4">
        <v>4000</v>
      </c>
      <c r="F24" s="4">
        <v>4450</v>
      </c>
    </row>
    <row r="25" spans="1:6" x14ac:dyDescent="0.25">
      <c r="A25" s="23"/>
      <c r="B25">
        <v>24</v>
      </c>
      <c r="C25">
        <v>37</v>
      </c>
      <c r="D25" s="4">
        <v>4450</v>
      </c>
      <c r="E25" s="4">
        <v>5000</v>
      </c>
      <c r="F25" s="4">
        <v>5610.0922715098168</v>
      </c>
    </row>
    <row r="26" spans="1:6" x14ac:dyDescent="0.25">
      <c r="B26">
        <v>25</v>
      </c>
      <c r="C26">
        <v>38</v>
      </c>
      <c r="D26" s="4">
        <v>5610</v>
      </c>
      <c r="E26" s="4">
        <v>6300</v>
      </c>
      <c r="F26" s="4">
        <v>7068.716262102369</v>
      </c>
    </row>
    <row r="27" spans="1:6" x14ac:dyDescent="0.25">
      <c r="B27">
        <v>26</v>
      </c>
      <c r="C27">
        <v>39</v>
      </c>
      <c r="D27" s="4">
        <v>7069</v>
      </c>
      <c r="E27" s="4">
        <v>8000</v>
      </c>
      <c r="F27" s="4">
        <v>8976.1476344157072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9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10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11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9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10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11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9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10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11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9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11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9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11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9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11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9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10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11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9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10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11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" sqref="G1:G6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F4" sqref="F4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R27"/>
  <sheetViews>
    <sheetView workbookViewId="0">
      <pane ySplit="1" topLeftCell="A2" activePane="bottomLeft" state="frozen"/>
      <selection pane="bottomLeft" activeCell="N2" sqref="A1:XFD1048576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4" width="18.85546875" bestFit="1" customWidth="1"/>
    <col min="5" max="5" width="25.28515625" bestFit="1" customWidth="1"/>
    <col min="8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71</v>
      </c>
      <c r="D1" s="2" t="s">
        <v>72</v>
      </c>
      <c r="E1" s="2" t="s">
        <v>58</v>
      </c>
      <c r="F1" s="3" t="s">
        <v>75</v>
      </c>
      <c r="G1" s="3" t="s">
        <v>76</v>
      </c>
      <c r="H1" s="12" t="s">
        <v>79</v>
      </c>
      <c r="I1" s="12" t="s">
        <v>78</v>
      </c>
      <c r="J1" s="12" t="s">
        <v>65</v>
      </c>
    </row>
    <row r="2" spans="1:18" x14ac:dyDescent="0.25">
      <c r="A2">
        <v>1</v>
      </c>
      <c r="B2" s="14">
        <v>14</v>
      </c>
      <c r="C2" s="13">
        <f>($R$2^((-1)/(2*$R$3)))*D2</f>
        <v>22.281273453343641</v>
      </c>
      <c r="D2" s="14">
        <v>25</v>
      </c>
      <c r="E2" s="13">
        <f>($R$2^((1)/(2*$R$3)))*D2</f>
        <v>28.050461357549082</v>
      </c>
      <c r="F2" s="14">
        <v>10</v>
      </c>
      <c r="G2" s="14">
        <v>62</v>
      </c>
      <c r="H2" s="14">
        <v>10</v>
      </c>
      <c r="I2" s="14">
        <v>62</v>
      </c>
      <c r="J2">
        <v>-2.71</v>
      </c>
      <c r="K2">
        <f>E2+(0.2*(E2-C2))</f>
        <v>29.204298938390171</v>
      </c>
      <c r="L2">
        <v>20</v>
      </c>
      <c r="Q2" t="s">
        <v>73</v>
      </c>
      <c r="R2">
        <f>10^(3/10)</f>
        <v>1.9952623149688797</v>
      </c>
    </row>
    <row r="3" spans="1:18" x14ac:dyDescent="0.25">
      <c r="A3">
        <v>2</v>
      </c>
      <c r="B3" s="14">
        <v>15</v>
      </c>
      <c r="C3" s="13">
        <f>($R$2^((-1)/(2*$R$3)))*D3</f>
        <v>28.074404551212986</v>
      </c>
      <c r="D3" s="13">
        <v>31.5</v>
      </c>
      <c r="E3" s="13">
        <f>($R$2^((1)/(2*$R$3)))*D3</f>
        <v>35.343581310511844</v>
      </c>
      <c r="F3" s="14">
        <v>12</v>
      </c>
      <c r="G3" s="13">
        <v>79</v>
      </c>
      <c r="H3" s="14">
        <v>12</v>
      </c>
      <c r="I3" s="13">
        <v>79</v>
      </c>
      <c r="J3">
        <v>-2.5</v>
      </c>
      <c r="K3">
        <f>E3+(0.8*(E3-C3))</f>
        <v>41.158922717950929</v>
      </c>
      <c r="L3">
        <v>40</v>
      </c>
      <c r="Q3" t="s">
        <v>74</v>
      </c>
      <c r="R3">
        <v>3</v>
      </c>
    </row>
    <row r="4" spans="1:18" x14ac:dyDescent="0.25">
      <c r="A4">
        <v>3</v>
      </c>
      <c r="B4" s="14">
        <v>16</v>
      </c>
      <c r="C4" s="13">
        <v>35</v>
      </c>
      <c r="D4" s="14">
        <v>40</v>
      </c>
      <c r="E4" s="13">
        <f>($R$2^((1)/(2*$R$3)))*D4</f>
        <v>44.880738172078537</v>
      </c>
      <c r="F4" s="14">
        <v>16</v>
      </c>
      <c r="G4" s="14">
        <v>99</v>
      </c>
      <c r="H4" s="14">
        <v>16</v>
      </c>
      <c r="I4" s="14">
        <v>99</v>
      </c>
      <c r="J4">
        <v>-2.2000000000000002</v>
      </c>
      <c r="K4">
        <f>E4+(0.1*(E4-C4))</f>
        <v>45.868811989286392</v>
      </c>
      <c r="L4">
        <v>40</v>
      </c>
    </row>
    <row r="5" spans="1:18" x14ac:dyDescent="0.25">
      <c r="A5">
        <v>4</v>
      </c>
      <c r="B5" s="14">
        <v>17</v>
      </c>
      <c r="C5" s="13">
        <f>($R$2^((-1)/(2*$R$3)))*D5</f>
        <v>44.562546906687281</v>
      </c>
      <c r="D5" s="14">
        <v>50</v>
      </c>
      <c r="E5" s="13">
        <f>($R$2^((1)/(2*$R$3)))*D5</f>
        <v>56.100922715098164</v>
      </c>
      <c r="F5" s="14">
        <v>20</v>
      </c>
      <c r="G5" s="14">
        <v>125</v>
      </c>
      <c r="H5" s="14">
        <v>20</v>
      </c>
      <c r="I5" s="14">
        <v>125</v>
      </c>
      <c r="J5">
        <v>-1.86</v>
      </c>
      <c r="K5">
        <f>E5+(0.1*(E5-C5))</f>
        <v>57.254760295939249</v>
      </c>
      <c r="L5">
        <v>40</v>
      </c>
    </row>
    <row r="6" spans="1:18" x14ac:dyDescent="0.25">
      <c r="A6">
        <v>5</v>
      </c>
      <c r="B6" s="14">
        <v>18</v>
      </c>
      <c r="C6" s="13">
        <f>($R$2^((-1)/(2*$R$3)))*D6</f>
        <v>56.148809102425972</v>
      </c>
      <c r="D6" s="14">
        <v>63</v>
      </c>
      <c r="E6" s="13">
        <f>($R$2^((1)/(2*$R$3)))*D6</f>
        <v>70.687162621023688</v>
      </c>
      <c r="F6" s="14">
        <v>25</v>
      </c>
      <c r="G6" s="14">
        <v>157</v>
      </c>
      <c r="H6" s="14">
        <v>25</v>
      </c>
      <c r="I6" s="14">
        <v>157</v>
      </c>
      <c r="J6">
        <v>-1.42</v>
      </c>
      <c r="K6">
        <f>E6+(0.1*(E6-C6))</f>
        <v>72.140997972883454</v>
      </c>
      <c r="L6">
        <v>40</v>
      </c>
    </row>
    <row r="7" spans="1:18" x14ac:dyDescent="0.25">
      <c r="A7">
        <v>6</v>
      </c>
      <c r="B7" s="14">
        <v>19</v>
      </c>
      <c r="C7" s="13">
        <f>($R$2^((-1)/(2*$R$3)))*D7</f>
        <v>71.300075050699647</v>
      </c>
      <c r="D7" s="14">
        <v>80</v>
      </c>
      <c r="E7" s="13">
        <f>($R$2^((1)/(2*$R$3)))*D7</f>
        <v>89.761476344157074</v>
      </c>
      <c r="F7" s="14">
        <v>31</v>
      </c>
      <c r="G7" s="14">
        <v>198</v>
      </c>
      <c r="H7" s="14">
        <v>31</v>
      </c>
      <c r="I7" s="14">
        <v>180</v>
      </c>
      <c r="J7">
        <v>-0.81</v>
      </c>
      <c r="K7">
        <f>E7+(0.1*(E7-C7))</f>
        <v>91.607616473502816</v>
      </c>
      <c r="L7">
        <v>40</v>
      </c>
    </row>
    <row r="8" spans="1:18" x14ac:dyDescent="0.25">
      <c r="A8">
        <v>7</v>
      </c>
      <c r="B8" s="14">
        <v>20</v>
      </c>
      <c r="C8" s="13">
        <v>90</v>
      </c>
      <c r="D8" s="14">
        <v>100</v>
      </c>
      <c r="E8" s="13">
        <v>111</v>
      </c>
      <c r="F8" s="14">
        <v>39</v>
      </c>
      <c r="G8" s="14">
        <v>250</v>
      </c>
      <c r="H8" s="14">
        <v>39</v>
      </c>
      <c r="I8" s="14">
        <v>230</v>
      </c>
      <c r="J8">
        <v>-7.0000000000000007E-2</v>
      </c>
      <c r="K8">
        <f>E8+(0.1*(E8-C8))</f>
        <v>113.1</v>
      </c>
      <c r="L8">
        <v>40</v>
      </c>
    </row>
    <row r="9" spans="1:18" x14ac:dyDescent="0.25">
      <c r="A9">
        <v>8</v>
      </c>
      <c r="B9" s="14">
        <v>21</v>
      </c>
      <c r="C9" s="13">
        <f>($R$2^((-1)/(2*$R$3)))*D9</f>
        <v>111.40636726671819</v>
      </c>
      <c r="D9" s="14">
        <v>125</v>
      </c>
      <c r="E9" s="13">
        <f>($R$2^((1)/(2*$R$3)))*D9</f>
        <v>140.25230678774543</v>
      </c>
      <c r="F9" s="14">
        <v>50</v>
      </c>
      <c r="G9" s="14">
        <v>315</v>
      </c>
      <c r="H9" s="14">
        <v>50</v>
      </c>
      <c r="I9" s="14">
        <v>280</v>
      </c>
      <c r="J9">
        <v>0.89</v>
      </c>
      <c r="K9">
        <f>E9+(0.1*(E9-C9))</f>
        <v>143.13690073984816</v>
      </c>
      <c r="L9">
        <v>40</v>
      </c>
    </row>
    <row r="10" spans="1:18" x14ac:dyDescent="0.25">
      <c r="A10">
        <v>9</v>
      </c>
      <c r="B10" s="1">
        <v>22</v>
      </c>
      <c r="C10" s="5">
        <v>140</v>
      </c>
      <c r="D10" s="1">
        <v>160</v>
      </c>
      <c r="E10" s="5">
        <f>($R$2^((1)/(2*$R$3)))*D10</f>
        <v>179.52295268831415</v>
      </c>
      <c r="F10" s="1">
        <v>62</v>
      </c>
      <c r="G10" s="13">
        <v>397</v>
      </c>
      <c r="H10" s="1">
        <v>62</v>
      </c>
      <c r="I10" s="13">
        <v>380</v>
      </c>
      <c r="J10">
        <v>2.25</v>
      </c>
      <c r="K10">
        <f>E10+(0.1*(E10-C10))</f>
        <v>183.47524795714557</v>
      </c>
      <c r="L10">
        <v>40</v>
      </c>
    </row>
    <row r="11" spans="1:18" x14ac:dyDescent="0.25">
      <c r="A11">
        <v>10</v>
      </c>
      <c r="B11" s="1">
        <v>23</v>
      </c>
      <c r="C11" s="5">
        <v>180</v>
      </c>
      <c r="D11" s="1">
        <v>200</v>
      </c>
      <c r="E11" s="5">
        <v>223</v>
      </c>
      <c r="F11" s="1">
        <v>79</v>
      </c>
      <c r="G11" s="13">
        <v>500</v>
      </c>
      <c r="H11" s="1">
        <v>79</v>
      </c>
      <c r="I11" s="13">
        <v>423</v>
      </c>
      <c r="J11">
        <v>3.99</v>
      </c>
      <c r="K11">
        <f>E11+(0.1*(E11-C11))</f>
        <v>227.3</v>
      </c>
      <c r="L11">
        <v>40</v>
      </c>
    </row>
    <row r="12" spans="1:18" x14ac:dyDescent="0.25">
      <c r="A12">
        <v>11</v>
      </c>
      <c r="B12" s="1">
        <v>24</v>
      </c>
      <c r="C12" s="5">
        <f>($R$2^((-1)/(2*$R$3)))*D12</f>
        <v>222.81273453343638</v>
      </c>
      <c r="D12" s="1">
        <v>250</v>
      </c>
      <c r="E12" s="5">
        <f>($R$2^((1)/(2*$R$3)))*D12</f>
        <v>280.50461357549085</v>
      </c>
      <c r="F12" s="1">
        <v>99</v>
      </c>
      <c r="G12" s="13">
        <v>630</v>
      </c>
      <c r="H12" s="1">
        <v>99</v>
      </c>
      <c r="I12" s="13">
        <v>481</v>
      </c>
      <c r="J12">
        <v>6.12</v>
      </c>
      <c r="K12">
        <f>E12+(0.1*(E12-C12))</f>
        <v>286.27380147969632</v>
      </c>
      <c r="L12">
        <v>60</v>
      </c>
    </row>
    <row r="13" spans="1:18" x14ac:dyDescent="0.25">
      <c r="A13">
        <v>12</v>
      </c>
      <c r="B13" s="1">
        <v>25</v>
      </c>
      <c r="C13" s="5">
        <f>($R$2^((-1)/(2*$R$3)))*D13</f>
        <v>280.74404551212984</v>
      </c>
      <c r="D13" s="1">
        <v>315</v>
      </c>
      <c r="E13" s="5">
        <f>($R$2^((1)/(2*$R$3)))*D13</f>
        <v>353.43581310511843</v>
      </c>
      <c r="F13" s="1">
        <v>125</v>
      </c>
      <c r="G13" s="13">
        <v>794</v>
      </c>
      <c r="H13" s="1">
        <v>115</v>
      </c>
      <c r="I13" s="13">
        <v>535</v>
      </c>
      <c r="J13">
        <v>8.8000000000000007</v>
      </c>
      <c r="K13">
        <f>E13+(0.1*(E13-C13))</f>
        <v>360.70498986441726</v>
      </c>
      <c r="L13">
        <v>60</v>
      </c>
    </row>
    <row r="14" spans="1:18" x14ac:dyDescent="0.25">
      <c r="A14">
        <v>13</v>
      </c>
      <c r="B14" s="1">
        <v>26</v>
      </c>
      <c r="C14" s="5">
        <v>353</v>
      </c>
      <c r="D14" s="1">
        <v>400</v>
      </c>
      <c r="E14" s="5">
        <f>($R$2^((1)/(2*$R$3)))*D14</f>
        <v>448.80738172078532</v>
      </c>
      <c r="F14" s="1">
        <v>157</v>
      </c>
      <c r="G14" s="13">
        <v>1000</v>
      </c>
      <c r="H14" s="1">
        <v>153</v>
      </c>
      <c r="I14" s="13">
        <v>649</v>
      </c>
      <c r="J14">
        <v>11.98</v>
      </c>
      <c r="K14">
        <f>E14+(0.1*(E14-C14))</f>
        <v>458.38811989286387</v>
      </c>
      <c r="L14">
        <v>60</v>
      </c>
    </row>
    <row r="15" spans="1:18" x14ac:dyDescent="0.25">
      <c r="A15">
        <v>14</v>
      </c>
      <c r="B15" s="1">
        <v>27</v>
      </c>
      <c r="C15" s="5">
        <v>449</v>
      </c>
      <c r="D15" s="1">
        <v>500</v>
      </c>
      <c r="E15" s="5">
        <f>($R$2^((1)/(2*$R$3)))*D15</f>
        <v>561.0092271509817</v>
      </c>
      <c r="F15" s="1">
        <v>198</v>
      </c>
      <c r="G15" s="13">
        <v>1260</v>
      </c>
      <c r="H15" s="1">
        <v>249</v>
      </c>
      <c r="I15" s="13">
        <v>761</v>
      </c>
      <c r="J15">
        <v>15.13</v>
      </c>
      <c r="K15">
        <f>E15+(0.1*(E15-C15))</f>
        <v>572.21014986607986</v>
      </c>
      <c r="L15">
        <v>60</v>
      </c>
    </row>
    <row r="16" spans="1:18" x14ac:dyDescent="0.25">
      <c r="A16">
        <v>15</v>
      </c>
      <c r="B16" s="1">
        <v>28</v>
      </c>
      <c r="C16" s="13">
        <f>($R$2^((-1)/(2*$R$3)))*D16</f>
        <v>561.48809102425969</v>
      </c>
      <c r="D16" s="14">
        <v>630</v>
      </c>
      <c r="E16" s="13">
        <f>($R$2^((1)/(2*$R$3)))*D16</f>
        <v>706.87162621023685</v>
      </c>
      <c r="F16" s="1">
        <v>250</v>
      </c>
      <c r="G16" s="13">
        <v>1587</v>
      </c>
      <c r="H16" s="1">
        <v>361</v>
      </c>
      <c r="I16" s="13">
        <v>907</v>
      </c>
      <c r="J16">
        <v>18.39</v>
      </c>
      <c r="K16">
        <f>E16+(0.1*(E16-C16))</f>
        <v>721.40997972883451</v>
      </c>
      <c r="L16">
        <v>60</v>
      </c>
    </row>
    <row r="17" spans="1:12" x14ac:dyDescent="0.25">
      <c r="A17">
        <v>16</v>
      </c>
      <c r="B17" s="14">
        <v>29</v>
      </c>
      <c r="C17" s="13">
        <v>707</v>
      </c>
      <c r="D17" s="14">
        <v>800</v>
      </c>
      <c r="E17" s="13">
        <f>($R$2^((1)/(2*$R$3)))*D17</f>
        <v>897.61476344157063</v>
      </c>
      <c r="F17" s="14">
        <v>315</v>
      </c>
      <c r="G17" s="13">
        <v>2000</v>
      </c>
      <c r="H17" s="14">
        <v>507</v>
      </c>
      <c r="I17" s="13">
        <v>1198</v>
      </c>
      <c r="J17" s="19">
        <v>21.98</v>
      </c>
      <c r="K17">
        <f>E17+(0.1*(E17-C17))</f>
        <v>916.67623978572772</v>
      </c>
      <c r="L17">
        <v>60</v>
      </c>
    </row>
    <row r="18" spans="1:12" x14ac:dyDescent="0.25">
      <c r="A18">
        <v>17</v>
      </c>
      <c r="B18" s="14">
        <v>30</v>
      </c>
      <c r="C18" s="13">
        <v>898</v>
      </c>
      <c r="D18" s="14">
        <v>1000</v>
      </c>
      <c r="E18" s="13">
        <v>1100</v>
      </c>
      <c r="F18" s="14">
        <v>397</v>
      </c>
      <c r="G18" s="13">
        <v>2520</v>
      </c>
      <c r="H18" s="14">
        <v>798</v>
      </c>
      <c r="I18" s="13">
        <v>1300</v>
      </c>
      <c r="J18" s="19">
        <v>23.9</v>
      </c>
      <c r="K18">
        <f>E18+(0.1*(E18-C18))</f>
        <v>1120.2</v>
      </c>
      <c r="L18">
        <v>60</v>
      </c>
    </row>
    <row r="19" spans="1:12" x14ac:dyDescent="0.25">
      <c r="A19">
        <v>18</v>
      </c>
      <c r="B19" s="14">
        <v>31</v>
      </c>
      <c r="C19" s="13">
        <v>1100</v>
      </c>
      <c r="D19" s="14">
        <v>1250</v>
      </c>
      <c r="E19" s="13">
        <f>($R$2^((1)/(2*$R$3)))*D19</f>
        <v>1402.5230678774542</v>
      </c>
      <c r="F19" s="14">
        <v>500</v>
      </c>
      <c r="G19" s="13">
        <v>3175</v>
      </c>
      <c r="H19" s="14">
        <v>900</v>
      </c>
      <c r="I19" s="13">
        <v>1603</v>
      </c>
      <c r="J19" s="19">
        <v>23.68</v>
      </c>
      <c r="K19">
        <f>E19+(0.1*(E19-C19))</f>
        <v>1432.7753746651997</v>
      </c>
      <c r="L19">
        <v>60</v>
      </c>
    </row>
    <row r="20" spans="1:12" s="19" customFormat="1" x14ac:dyDescent="0.25">
      <c r="A20" s="19">
        <v>19</v>
      </c>
      <c r="B20" s="14">
        <v>32</v>
      </c>
      <c r="C20" s="13">
        <v>1403</v>
      </c>
      <c r="D20" s="14">
        <v>1600</v>
      </c>
      <c r="E20" s="13">
        <f>($R$2^((1)/(2*$R$3)))*D20</f>
        <v>1795.2295268831413</v>
      </c>
      <c r="F20" s="14">
        <v>630</v>
      </c>
      <c r="G20" s="13">
        <v>4000</v>
      </c>
      <c r="H20" s="14">
        <v>1203</v>
      </c>
      <c r="I20" s="13">
        <v>1995</v>
      </c>
      <c r="J20" s="19">
        <v>22.83</v>
      </c>
      <c r="K20" s="19">
        <f>E20+(0.1*(E20-C20))</f>
        <v>1834.4524795714553</v>
      </c>
      <c r="L20" s="19">
        <v>60</v>
      </c>
    </row>
    <row r="21" spans="1:12" s="19" customFormat="1" x14ac:dyDescent="0.25">
      <c r="A21" s="19">
        <v>20</v>
      </c>
      <c r="B21" s="14">
        <v>33</v>
      </c>
      <c r="C21" s="13">
        <v>1795</v>
      </c>
      <c r="D21" s="14">
        <v>2000</v>
      </c>
      <c r="E21" s="13">
        <v>2220</v>
      </c>
      <c r="F21" s="14">
        <v>794</v>
      </c>
      <c r="G21" s="13">
        <v>5040</v>
      </c>
      <c r="H21" s="14">
        <v>1595</v>
      </c>
      <c r="I21" s="13">
        <v>2420</v>
      </c>
      <c r="J21" s="19">
        <v>22.01</v>
      </c>
      <c r="K21" s="19">
        <f>E21+(0.1*(E21-C21))</f>
        <v>2262.5</v>
      </c>
      <c r="L21" s="19">
        <v>60</v>
      </c>
    </row>
    <row r="22" spans="1:12" s="16" customFormat="1" ht="14.25" customHeight="1" x14ac:dyDescent="0.25">
      <c r="A22" s="16">
        <v>21</v>
      </c>
      <c r="B22" s="17">
        <v>34</v>
      </c>
      <c r="C22" s="18">
        <v>2220</v>
      </c>
      <c r="D22" s="17">
        <v>2500</v>
      </c>
      <c r="E22" s="18">
        <v>2810</v>
      </c>
      <c r="F22" s="17">
        <v>1000</v>
      </c>
      <c r="G22" s="18">
        <v>6349</v>
      </c>
      <c r="H22" s="17">
        <v>2020</v>
      </c>
      <c r="I22" s="18">
        <v>3010</v>
      </c>
      <c r="J22" s="16">
        <v>21.59</v>
      </c>
      <c r="K22" s="16">
        <f>E22+(0.1*(E22-C22))</f>
        <v>2869</v>
      </c>
      <c r="L22" s="16">
        <v>60</v>
      </c>
    </row>
    <row r="23" spans="1:12" s="19" customFormat="1" x14ac:dyDescent="0.25">
      <c r="A23" s="19">
        <v>22</v>
      </c>
      <c r="B23" s="14">
        <v>35</v>
      </c>
      <c r="C23" s="13">
        <v>2810</v>
      </c>
      <c r="D23" s="14">
        <v>3150</v>
      </c>
      <c r="E23" s="13">
        <v>3565</v>
      </c>
      <c r="F23" s="14">
        <v>1260</v>
      </c>
      <c r="G23" s="13">
        <v>8000</v>
      </c>
      <c r="H23" s="14">
        <v>2610</v>
      </c>
      <c r="I23" s="13">
        <v>3765</v>
      </c>
      <c r="J23" s="19">
        <v>21.21</v>
      </c>
      <c r="K23" s="19">
        <f>E23+(0.1*(E23-C23))</f>
        <v>3640.5</v>
      </c>
      <c r="L23" s="19">
        <v>60</v>
      </c>
    </row>
    <row r="24" spans="1:12" s="19" customFormat="1" ht="15.75" customHeight="1" x14ac:dyDescent="0.25">
      <c r="A24" s="19">
        <v>23</v>
      </c>
      <c r="B24" s="14">
        <v>36</v>
      </c>
      <c r="C24" s="13">
        <f>($R$2^((-1)/(2*$R$3)))*D24</f>
        <v>3565.0037525349821</v>
      </c>
      <c r="D24" s="14">
        <v>4000</v>
      </c>
      <c r="E24" s="15">
        <v>4450</v>
      </c>
      <c r="F24" s="14">
        <v>1587</v>
      </c>
      <c r="G24" s="13">
        <v>10079</v>
      </c>
      <c r="H24" s="14">
        <v>3000</v>
      </c>
      <c r="I24" s="13">
        <v>5000</v>
      </c>
      <c r="J24" s="19">
        <v>21.01</v>
      </c>
      <c r="K24" s="19">
        <f>E24+(0.1*(E24-C24))</f>
        <v>4538.4996247465015</v>
      </c>
      <c r="L24" s="19">
        <v>60</v>
      </c>
    </row>
    <row r="25" spans="1:12" s="19" customFormat="1" x14ac:dyDescent="0.25">
      <c r="A25" s="19">
        <v>24</v>
      </c>
      <c r="B25" s="14">
        <v>37</v>
      </c>
      <c r="C25" s="15">
        <v>4450</v>
      </c>
      <c r="D25" s="14">
        <v>5000</v>
      </c>
      <c r="E25" s="7">
        <f>($R$2^((1)/(2*$R$3)))*D25</f>
        <v>5610.0922715098168</v>
      </c>
      <c r="F25" s="14">
        <v>2000</v>
      </c>
      <c r="G25" s="13">
        <v>12699</v>
      </c>
      <c r="H25" s="14">
        <v>4250</v>
      </c>
      <c r="I25" s="13">
        <v>5810</v>
      </c>
      <c r="J25" s="19">
        <v>21</v>
      </c>
      <c r="K25" s="19">
        <f>E25+(0.1*(E25-C25))</f>
        <v>5726.1014986607988</v>
      </c>
      <c r="L25" s="19">
        <v>60</v>
      </c>
    </row>
    <row r="26" spans="1:12" s="19" customFormat="1" x14ac:dyDescent="0.25">
      <c r="A26" s="19">
        <v>25</v>
      </c>
      <c r="B26" s="14">
        <v>38</v>
      </c>
      <c r="C26" s="20">
        <v>5610</v>
      </c>
      <c r="D26" s="14">
        <v>6300</v>
      </c>
      <c r="E26" s="13">
        <f>($R$2^((1)/(2*$R$3)))*D26</f>
        <v>7068.716262102369</v>
      </c>
      <c r="F26" s="14">
        <v>2520</v>
      </c>
      <c r="G26" s="13">
        <v>16000</v>
      </c>
      <c r="H26" s="14">
        <v>5410</v>
      </c>
      <c r="I26" s="13">
        <v>7269</v>
      </c>
      <c r="J26" s="19">
        <v>21</v>
      </c>
      <c r="K26" s="19">
        <f>E26+(0.1*(E26-C26))</f>
        <v>7214.5878883126061</v>
      </c>
      <c r="L26" s="19">
        <v>60</v>
      </c>
    </row>
    <row r="27" spans="1:12" s="19" customFormat="1" x14ac:dyDescent="0.25">
      <c r="A27" s="19">
        <v>26</v>
      </c>
      <c r="B27" s="14">
        <v>39</v>
      </c>
      <c r="C27" s="13">
        <v>7069</v>
      </c>
      <c r="D27" s="14">
        <v>8000</v>
      </c>
      <c r="E27" s="13">
        <f>($R$2^((1)/(2*$R$3)))*D27</f>
        <v>8976.1476344157072</v>
      </c>
      <c r="F27" s="14">
        <v>3175</v>
      </c>
      <c r="G27" s="13">
        <v>20159</v>
      </c>
      <c r="H27" s="14">
        <v>6869</v>
      </c>
      <c r="I27" s="13">
        <v>9176</v>
      </c>
      <c r="J27" s="19">
        <v>21</v>
      </c>
      <c r="K27" s="19">
        <f>E27+(0.1*(E27-C27))</f>
        <v>9166.8623978572778</v>
      </c>
      <c r="L27" s="19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  <vt:lpstr>ANSI new</vt:lpstr>
      <vt:lpstr>ANSI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2018-10-20T08:17:37Z</dcterms:modified>
</cp:coreProperties>
</file>