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Daniel\Varsity\4th Year\Design Project\Adaptive_Hearing_Aid\Report\"/>
    </mc:Choice>
  </mc:AlternateContent>
  <xr:revisionPtr revIDLastSave="0" documentId="13_ncr:1_{0BFBF390-849C-43F5-9330-7E35F389782C}" xr6:coauthVersionLast="37" xr6:coauthVersionMax="37" xr10:uidLastSave="{00000000-0000-0000-0000-000000000000}"/>
  <bookViews>
    <workbookView xWindow="0" yWindow="0" windowWidth="20490" windowHeight="7545" firstSheet="2" activeTab="8" xr2:uid="{0BB7CC49-5138-4F42-AF03-7B48BFE4C146}"/>
  </bookViews>
  <sheets>
    <sheet name="Filter Parameters" sheetId="1" r:id="rId1"/>
    <sheet name="Insertion Gain ParametersFre" sheetId="2" r:id="rId2"/>
    <sheet name="Parameters" sheetId="3" r:id="rId3"/>
    <sheet name="Bark Scale" sheetId="4" r:id="rId4"/>
    <sheet name="Critical" sheetId="8" r:id="rId5"/>
    <sheet name="Symmetric" sheetId="5" r:id="rId6"/>
    <sheet name="Octave" sheetId="6" r:id="rId7"/>
    <sheet name="Uniform" sheetId="7" r:id="rId8"/>
    <sheet name="ANSI" sheetId="9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" i="9"/>
  <c r="Q2" i="9"/>
  <c r="L5" i="6"/>
  <c r="M5" i="6"/>
  <c r="N5" i="6"/>
  <c r="O5" i="6"/>
  <c r="P5" i="6"/>
  <c r="Q5" i="6"/>
  <c r="R5" i="6"/>
  <c r="K5" i="6"/>
  <c r="L2" i="6"/>
  <c r="M2" i="6"/>
  <c r="N2" i="6"/>
  <c r="O2" i="6"/>
  <c r="P2" i="6"/>
  <c r="Q2" i="6"/>
  <c r="R2" i="6"/>
  <c r="K2" i="6"/>
  <c r="I5" i="5"/>
  <c r="J5" i="5"/>
  <c r="K5" i="5"/>
  <c r="L5" i="5"/>
  <c r="M5" i="5"/>
  <c r="N5" i="5"/>
  <c r="O5" i="5"/>
  <c r="H5" i="5"/>
  <c r="I2" i="5"/>
  <c r="J2" i="5"/>
  <c r="K2" i="5"/>
  <c r="L2" i="5"/>
  <c r="M2" i="5"/>
  <c r="N2" i="5"/>
  <c r="O2" i="5"/>
  <c r="H2" i="5"/>
  <c r="B2" i="8"/>
  <c r="C5" i="8"/>
  <c r="D5" i="8"/>
  <c r="E5" i="8"/>
  <c r="F5" i="8"/>
  <c r="G5" i="8"/>
  <c r="H5" i="8"/>
  <c r="I5" i="8"/>
  <c r="B5" i="8"/>
  <c r="C2" i="8"/>
  <c r="D2" i="8"/>
  <c r="E2" i="8"/>
  <c r="F2" i="8"/>
  <c r="G2" i="8"/>
  <c r="H2" i="8"/>
  <c r="I2" i="8"/>
  <c r="B2" i="7"/>
  <c r="C5" i="7"/>
  <c r="D5" i="7"/>
  <c r="E5" i="7"/>
  <c r="F5" i="7"/>
  <c r="G5" i="7"/>
  <c r="H5" i="7"/>
  <c r="I5" i="7"/>
  <c r="B5" i="7"/>
  <c r="C2" i="7"/>
  <c r="D2" i="7"/>
  <c r="E2" i="7"/>
  <c r="F2" i="7"/>
  <c r="G2" i="7"/>
  <c r="H2" i="7"/>
  <c r="I2" i="7"/>
  <c r="G3" i="6"/>
  <c r="G4" i="6"/>
  <c r="G5" i="6"/>
  <c r="G6" i="6"/>
  <c r="G7" i="6"/>
  <c r="G8" i="6"/>
  <c r="G9" i="6"/>
  <c r="G2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D3" i="6"/>
  <c r="D4" i="6"/>
  <c r="D5" i="6"/>
  <c r="D6" i="6"/>
  <c r="D7" i="6"/>
  <c r="D8" i="6"/>
  <c r="D9" i="6"/>
  <c r="D2" i="6"/>
  <c r="C3" i="6"/>
  <c r="C4" i="6"/>
  <c r="C5" i="6"/>
  <c r="C6" i="6"/>
  <c r="C7" i="6"/>
  <c r="C8" i="6"/>
  <c r="C9" i="6"/>
  <c r="C2" i="6"/>
  <c r="D3" i="5"/>
  <c r="D4" i="5"/>
  <c r="D5" i="5"/>
  <c r="D6" i="5"/>
  <c r="D7" i="5"/>
  <c r="D8" i="5"/>
  <c r="D9" i="5"/>
  <c r="D2" i="5"/>
</calcChain>
</file>

<file path=xl/sharedStrings.xml><?xml version="1.0" encoding="utf-8"?>
<sst xmlns="http://schemas.openxmlformats.org/spreadsheetml/2006/main" count="285" uniqueCount="79">
  <si>
    <t>Filter Specifications</t>
  </si>
  <si>
    <t xml:space="preserve">Impulse Response </t>
  </si>
  <si>
    <t xml:space="preserve">FIR </t>
  </si>
  <si>
    <t>Order Mode</t>
  </si>
  <si>
    <t>Minimum</t>
  </si>
  <si>
    <t>Filter Type</t>
  </si>
  <si>
    <t>Single-rate</t>
  </si>
  <si>
    <t>Input Sample Rate</t>
  </si>
  <si>
    <t>20kHz</t>
  </si>
  <si>
    <t>Passband ripple</t>
  </si>
  <si>
    <t>1dB</t>
  </si>
  <si>
    <t>Transition Band</t>
  </si>
  <si>
    <t>200Hz</t>
  </si>
  <si>
    <t>Design Method</t>
  </si>
  <si>
    <t>Equiripple</t>
  </si>
  <si>
    <t xml:space="preserve">Structure </t>
  </si>
  <si>
    <t>Direct-form FIR</t>
  </si>
  <si>
    <t>Parameter</t>
  </si>
  <si>
    <t>Filter 1</t>
  </si>
  <si>
    <t>fs1</t>
  </si>
  <si>
    <t>fs2</t>
  </si>
  <si>
    <t>fp1</t>
  </si>
  <si>
    <t>fp2</t>
  </si>
  <si>
    <t>As1</t>
  </si>
  <si>
    <t>As2</t>
  </si>
  <si>
    <t>G1dB + 3</t>
  </si>
  <si>
    <t>Filter 2</t>
  </si>
  <si>
    <t>G1dB + G2dB + 3</t>
  </si>
  <si>
    <t>G2dB + G3dB + 3</t>
  </si>
  <si>
    <t>Filter 3</t>
  </si>
  <si>
    <t>G2dB + 3</t>
  </si>
  <si>
    <t>G3dB + 3</t>
  </si>
  <si>
    <t>Filter 4</t>
  </si>
  <si>
    <t>G3dB + G4dB + 3</t>
  </si>
  <si>
    <t>G4dB + 3</t>
  </si>
  <si>
    <t>Filter 5</t>
  </si>
  <si>
    <t>G4dB + G5dB + 3</t>
  </si>
  <si>
    <t>G5dB + 3</t>
  </si>
  <si>
    <t>G5dB + G6dB + 3</t>
  </si>
  <si>
    <t>G6dB + 3</t>
  </si>
  <si>
    <t>Filter 6</t>
  </si>
  <si>
    <t>Filter 7</t>
  </si>
  <si>
    <t>G6dB + G7dB + 3</t>
  </si>
  <si>
    <t>G7dB + 3</t>
  </si>
  <si>
    <t>G7dB + G8dB + 3</t>
  </si>
  <si>
    <t>G8dB + 3</t>
  </si>
  <si>
    <t>Filter 8</t>
  </si>
  <si>
    <t>Frequency (Hz)</t>
  </si>
  <si>
    <t>ki (dB)</t>
  </si>
  <si>
    <t>Value</t>
  </si>
  <si>
    <t xml:space="preserve">Number of Filters </t>
  </si>
  <si>
    <t>Number</t>
  </si>
  <si>
    <t xml:space="preserve">Center Frequency (Hz) </t>
  </si>
  <si>
    <t>Cut-Off Frequency (Hz)</t>
  </si>
  <si>
    <t>Bandwidth (Hz)</t>
  </si>
  <si>
    <t>Band</t>
  </si>
  <si>
    <t>Band Number</t>
  </si>
  <si>
    <t>Lower Passband Frequency</t>
  </si>
  <si>
    <t>Upper Passband Frequency</t>
  </si>
  <si>
    <t>Bandwidth</t>
  </si>
  <si>
    <t>Center Frequency (Hz)</t>
  </si>
  <si>
    <t>Lower Passband Frequency (Hz)</t>
  </si>
  <si>
    <t>Upper Passband Frequency (Hz)</t>
  </si>
  <si>
    <t>Lower stop</t>
  </si>
  <si>
    <t>Upper stop</t>
  </si>
  <si>
    <t>Gain</t>
  </si>
  <si>
    <t>fp1 (Hz)</t>
  </si>
  <si>
    <t>fs1 (Hz)</t>
  </si>
  <si>
    <t>fp2 (Hz)</t>
  </si>
  <si>
    <t>fs2 (Hz)</t>
  </si>
  <si>
    <t>Gain (dB)</t>
  </si>
  <si>
    <t xml:space="preserve">Lower Passband Frequency </t>
  </si>
  <si>
    <t>Midband Frequency</t>
  </si>
  <si>
    <t>G</t>
  </si>
  <si>
    <t>b</t>
  </si>
  <si>
    <t>Fstop1</t>
  </si>
  <si>
    <t>Fstop 2</t>
  </si>
  <si>
    <t>Sub band</t>
  </si>
  <si>
    <t>FstopUsed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</si>
</sst>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1" fontId="0" fillId="0" borderId="0" xfId="0" applyNumberFormat="1"/>
    <xf numFmtId="1" fontId="0" fillId="0" borderId="1" xfId="0" applyNumberFormat="1" applyBorder="1"/>
    <xf numFmtId="0" fontId="1" fillId="0" borderId="3" xfId="0" applyFont="1" applyFill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Fill="1" applyBorder="1"/>
    <xf numFmtId="1" fontId="0" fillId="0" borderId="1" xfId="0" applyNumberForma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B17E-73E0-4EF2-943B-8C385AD95F0C}">
  <dimension ref="A1:BH9"/>
  <sheetViews>
    <sheetView workbookViewId="0">
      <selection activeCell="B9" sqref="A2:B9"/>
    </sheetView>
  </sheetViews>
  <sheetFormatPr defaultRowHeight="15" x14ac:dyDescent="0.25"/>
  <cols>
    <col min="1" max="1" width="17.85546875" bestFit="1" customWidth="1"/>
    <col min="2" max="2" width="14.5703125" bestFit="1" customWidth="1"/>
    <col min="5" max="5" width="10.28515625" bestFit="1" customWidth="1"/>
    <col min="8" max="8" width="10.28515625" bestFit="1" customWidth="1"/>
    <col min="9" max="10" width="15" bestFit="1" customWidth="1"/>
    <col min="12" max="12" width="10.28515625" bestFit="1" customWidth="1"/>
    <col min="13" max="15" width="15" bestFit="1" customWidth="1"/>
    <col min="17" max="17" width="10.28515625" bestFit="1" customWidth="1"/>
    <col min="18" max="21" width="15" bestFit="1" customWidth="1"/>
    <col min="25" max="25" width="10.28515625" bestFit="1" customWidth="1"/>
    <col min="26" max="30" width="15" bestFit="1" customWidth="1"/>
    <col min="33" max="33" width="10.28515625" bestFit="1" customWidth="1"/>
    <col min="34" max="39" width="15" bestFit="1" customWidth="1"/>
    <col min="42" max="42" width="10.28515625" bestFit="1" customWidth="1"/>
    <col min="43" max="49" width="15" bestFit="1" customWidth="1"/>
    <col min="52" max="52" width="10.28515625" bestFit="1" customWidth="1"/>
    <col min="53" max="60" width="15" bestFit="1" customWidth="1"/>
  </cols>
  <sheetData>
    <row r="1" spans="1:60" x14ac:dyDescent="0.25">
      <c r="A1" s="7" t="s">
        <v>0</v>
      </c>
      <c r="B1" s="7"/>
      <c r="E1" s="2" t="s">
        <v>17</v>
      </c>
      <c r="F1" s="2" t="s">
        <v>18</v>
      </c>
      <c r="H1" s="2" t="s">
        <v>17</v>
      </c>
      <c r="I1" s="2" t="s">
        <v>18</v>
      </c>
      <c r="J1" s="3" t="s">
        <v>26</v>
      </c>
      <c r="L1" s="2" t="s">
        <v>17</v>
      </c>
      <c r="M1" s="2" t="s">
        <v>18</v>
      </c>
      <c r="N1" s="3" t="s">
        <v>26</v>
      </c>
      <c r="O1" s="3" t="s">
        <v>29</v>
      </c>
      <c r="Q1" s="2" t="s">
        <v>17</v>
      </c>
      <c r="R1" s="2" t="s">
        <v>18</v>
      </c>
      <c r="S1" s="3" t="s">
        <v>26</v>
      </c>
      <c r="T1" s="3" t="s">
        <v>29</v>
      </c>
      <c r="U1" s="3" t="s">
        <v>32</v>
      </c>
      <c r="Y1" s="2" t="s">
        <v>17</v>
      </c>
      <c r="Z1" s="2" t="s">
        <v>18</v>
      </c>
      <c r="AA1" s="3" t="s">
        <v>26</v>
      </c>
      <c r="AB1" s="3" t="s">
        <v>29</v>
      </c>
      <c r="AC1" s="3" t="s">
        <v>32</v>
      </c>
      <c r="AD1" s="3" t="s">
        <v>35</v>
      </c>
      <c r="AG1" s="2" t="s">
        <v>17</v>
      </c>
      <c r="AH1" s="2" t="s">
        <v>18</v>
      </c>
      <c r="AI1" s="3" t="s">
        <v>26</v>
      </c>
      <c r="AJ1" s="3" t="s">
        <v>29</v>
      </c>
      <c r="AK1" s="3" t="s">
        <v>32</v>
      </c>
      <c r="AL1" s="3" t="s">
        <v>35</v>
      </c>
      <c r="AM1" s="3" t="s">
        <v>40</v>
      </c>
      <c r="AP1" s="2" t="s">
        <v>17</v>
      </c>
      <c r="AQ1" s="2" t="s">
        <v>18</v>
      </c>
      <c r="AR1" s="3" t="s">
        <v>26</v>
      </c>
      <c r="AS1" s="3" t="s">
        <v>29</v>
      </c>
      <c r="AT1" s="3" t="s">
        <v>32</v>
      </c>
      <c r="AU1" s="3" t="s">
        <v>35</v>
      </c>
      <c r="AV1" s="3" t="s">
        <v>40</v>
      </c>
      <c r="AW1" s="3" t="s">
        <v>41</v>
      </c>
      <c r="AZ1" s="2" t="s">
        <v>17</v>
      </c>
      <c r="BA1" s="2" t="s">
        <v>18</v>
      </c>
      <c r="BB1" s="3" t="s">
        <v>26</v>
      </c>
      <c r="BC1" s="3" t="s">
        <v>29</v>
      </c>
      <c r="BD1" s="3" t="s">
        <v>32</v>
      </c>
      <c r="BE1" s="3" t="s">
        <v>35</v>
      </c>
      <c r="BF1" s="3" t="s">
        <v>40</v>
      </c>
      <c r="BG1" s="3" t="s">
        <v>41</v>
      </c>
      <c r="BH1" s="3" t="s">
        <v>46</v>
      </c>
    </row>
    <row r="2" spans="1:60" x14ac:dyDescent="0.25">
      <c r="A2" s="1" t="s">
        <v>1</v>
      </c>
      <c r="B2" s="1" t="s">
        <v>2</v>
      </c>
      <c r="E2" s="1" t="s">
        <v>19</v>
      </c>
      <c r="F2" s="1">
        <v>20</v>
      </c>
      <c r="H2" s="1" t="s">
        <v>19</v>
      </c>
      <c r="I2" s="1">
        <v>20</v>
      </c>
      <c r="J2" s="1">
        <v>3800</v>
      </c>
      <c r="L2" s="1" t="s">
        <v>19</v>
      </c>
      <c r="M2" s="1">
        <v>20</v>
      </c>
      <c r="N2" s="1">
        <v>2800</v>
      </c>
      <c r="O2" s="1">
        <v>5550</v>
      </c>
      <c r="Q2" s="1" t="s">
        <v>19</v>
      </c>
      <c r="R2" s="1">
        <v>20</v>
      </c>
      <c r="S2" s="1">
        <v>1800</v>
      </c>
      <c r="T2" s="1">
        <v>3800</v>
      </c>
      <c r="U2" s="1">
        <v>5800</v>
      </c>
      <c r="Y2" s="1" t="s">
        <v>19</v>
      </c>
      <c r="Z2" s="1">
        <v>20</v>
      </c>
      <c r="AA2" s="1">
        <v>1700</v>
      </c>
      <c r="AB2" s="1">
        <v>3350</v>
      </c>
      <c r="AC2" s="1">
        <v>5000</v>
      </c>
      <c r="AD2" s="1">
        <v>6650</v>
      </c>
      <c r="AG2" s="1" t="s">
        <v>19</v>
      </c>
      <c r="AH2" s="1">
        <v>20</v>
      </c>
      <c r="AI2" s="1">
        <v>1300</v>
      </c>
      <c r="AJ2" s="1">
        <v>2800</v>
      </c>
      <c r="AK2" s="1">
        <v>4300</v>
      </c>
      <c r="AL2" s="1">
        <v>5800</v>
      </c>
      <c r="AM2" s="1">
        <v>7300</v>
      </c>
      <c r="AP2" s="1" t="s">
        <v>19</v>
      </c>
      <c r="AQ2" s="1">
        <v>20</v>
      </c>
      <c r="AR2" s="1">
        <v>1200</v>
      </c>
      <c r="AS2" s="1">
        <v>2350</v>
      </c>
      <c r="AT2" s="1">
        <v>3500</v>
      </c>
      <c r="AU2" s="1">
        <v>4650</v>
      </c>
      <c r="AV2" s="1">
        <v>5800</v>
      </c>
      <c r="AW2" s="1">
        <v>6950</v>
      </c>
      <c r="AZ2" s="1" t="s">
        <v>19</v>
      </c>
      <c r="BA2" s="1">
        <v>20</v>
      </c>
      <c r="BB2" s="1">
        <v>800</v>
      </c>
      <c r="BC2" s="1">
        <v>1800</v>
      </c>
      <c r="BD2" s="1">
        <v>2800</v>
      </c>
      <c r="BE2" s="1">
        <v>3800</v>
      </c>
      <c r="BF2" s="1">
        <v>4800</v>
      </c>
      <c r="BG2" s="1">
        <v>5800</v>
      </c>
      <c r="BH2" s="1">
        <v>6800</v>
      </c>
    </row>
    <row r="3" spans="1:60" x14ac:dyDescent="0.25">
      <c r="A3" s="1" t="s">
        <v>3</v>
      </c>
      <c r="B3" s="1" t="s">
        <v>4</v>
      </c>
      <c r="E3" s="1" t="s">
        <v>21</v>
      </c>
      <c r="F3" s="1">
        <v>250</v>
      </c>
      <c r="H3" s="1" t="s">
        <v>21</v>
      </c>
      <c r="I3" s="1">
        <v>250</v>
      </c>
      <c r="J3" s="1">
        <v>4000</v>
      </c>
      <c r="L3" s="1" t="s">
        <v>21</v>
      </c>
      <c r="M3" s="1">
        <v>250</v>
      </c>
      <c r="N3" s="1">
        <v>3000</v>
      </c>
      <c r="O3" s="1">
        <v>5750</v>
      </c>
      <c r="Q3" s="1" t="s">
        <v>21</v>
      </c>
      <c r="R3" s="1">
        <v>250</v>
      </c>
      <c r="S3" s="1">
        <v>2000</v>
      </c>
      <c r="T3" s="1">
        <v>4000</v>
      </c>
      <c r="U3" s="1">
        <v>6000</v>
      </c>
      <c r="Y3" s="1" t="s">
        <v>21</v>
      </c>
      <c r="Z3" s="1">
        <v>250</v>
      </c>
      <c r="AA3" s="1">
        <v>1900</v>
      </c>
      <c r="AB3" s="1">
        <v>3550</v>
      </c>
      <c r="AC3" s="1">
        <v>5200</v>
      </c>
      <c r="AD3" s="1">
        <v>6850</v>
      </c>
      <c r="AG3" s="1" t="s">
        <v>21</v>
      </c>
      <c r="AH3" s="1">
        <v>250</v>
      </c>
      <c r="AI3" s="1">
        <v>1500</v>
      </c>
      <c r="AJ3" s="1">
        <v>3000</v>
      </c>
      <c r="AK3" s="1">
        <v>4500</v>
      </c>
      <c r="AL3" s="1">
        <v>6000</v>
      </c>
      <c r="AM3" s="1">
        <v>7500</v>
      </c>
      <c r="AP3" s="1" t="s">
        <v>21</v>
      </c>
      <c r="AQ3" s="1">
        <v>250</v>
      </c>
      <c r="AR3" s="1">
        <v>1400</v>
      </c>
      <c r="AS3" s="1">
        <v>2550</v>
      </c>
      <c r="AT3" s="1">
        <v>3700</v>
      </c>
      <c r="AU3" s="1">
        <v>4850</v>
      </c>
      <c r="AV3" s="1">
        <v>6000</v>
      </c>
      <c r="AW3" s="1">
        <v>7150</v>
      </c>
      <c r="AZ3" s="1" t="s">
        <v>21</v>
      </c>
      <c r="BA3" s="1">
        <v>250</v>
      </c>
      <c r="BB3" s="1">
        <v>1000</v>
      </c>
      <c r="BC3" s="1">
        <v>2000</v>
      </c>
      <c r="BD3" s="1">
        <v>3000</v>
      </c>
      <c r="BE3" s="1">
        <v>4000</v>
      </c>
      <c r="BF3" s="1">
        <v>5000</v>
      </c>
      <c r="BG3" s="1">
        <v>6000</v>
      </c>
      <c r="BH3" s="1">
        <v>7000</v>
      </c>
    </row>
    <row r="4" spans="1:60" x14ac:dyDescent="0.25">
      <c r="A4" s="1" t="s">
        <v>5</v>
      </c>
      <c r="B4" s="1" t="s">
        <v>6</v>
      </c>
      <c r="E4" s="1" t="s">
        <v>22</v>
      </c>
      <c r="F4" s="1">
        <v>8000</v>
      </c>
      <c r="H4" s="1" t="s">
        <v>22</v>
      </c>
      <c r="I4" s="1">
        <v>4000</v>
      </c>
      <c r="J4" s="1">
        <v>8000</v>
      </c>
      <c r="L4" s="1" t="s">
        <v>22</v>
      </c>
      <c r="M4" s="1">
        <v>3000</v>
      </c>
      <c r="N4" s="1">
        <v>5750</v>
      </c>
      <c r="O4" s="1">
        <v>8000</v>
      </c>
      <c r="Q4" s="1" t="s">
        <v>22</v>
      </c>
      <c r="R4" s="1">
        <v>2000</v>
      </c>
      <c r="S4" s="1">
        <v>4000</v>
      </c>
      <c r="T4" s="1">
        <v>6000</v>
      </c>
      <c r="U4" s="1">
        <v>8000</v>
      </c>
      <c r="Y4" s="1" t="s">
        <v>22</v>
      </c>
      <c r="Z4" s="1">
        <v>1900</v>
      </c>
      <c r="AA4" s="1">
        <v>3550</v>
      </c>
      <c r="AB4" s="1">
        <v>5200</v>
      </c>
      <c r="AC4" s="1">
        <v>6850</v>
      </c>
      <c r="AD4" s="1">
        <v>8000</v>
      </c>
      <c r="AG4" s="1" t="s">
        <v>22</v>
      </c>
      <c r="AH4" s="1">
        <v>1500</v>
      </c>
      <c r="AI4" s="1">
        <v>3000</v>
      </c>
      <c r="AJ4" s="1">
        <v>4500</v>
      </c>
      <c r="AK4" s="1">
        <v>6000</v>
      </c>
      <c r="AL4" s="1">
        <v>7500</v>
      </c>
      <c r="AM4" s="1">
        <v>8000</v>
      </c>
      <c r="AP4" s="1" t="s">
        <v>22</v>
      </c>
      <c r="AQ4" s="1">
        <v>1400</v>
      </c>
      <c r="AR4" s="1">
        <v>2550</v>
      </c>
      <c r="AS4" s="1">
        <v>3700</v>
      </c>
      <c r="AT4" s="1">
        <v>4850</v>
      </c>
      <c r="AU4" s="1">
        <v>6000</v>
      </c>
      <c r="AV4" s="1">
        <v>7150</v>
      </c>
      <c r="AW4" s="1">
        <v>8000</v>
      </c>
      <c r="AZ4" s="1" t="s">
        <v>22</v>
      </c>
      <c r="BA4" s="1">
        <v>1000</v>
      </c>
      <c r="BB4" s="1">
        <v>2000</v>
      </c>
      <c r="BC4" s="1">
        <v>3000</v>
      </c>
      <c r="BD4" s="1">
        <v>4000</v>
      </c>
      <c r="BE4" s="1">
        <v>5000</v>
      </c>
      <c r="BF4" s="1">
        <v>6000</v>
      </c>
      <c r="BG4" s="1">
        <v>7000</v>
      </c>
      <c r="BH4" s="1">
        <v>8000</v>
      </c>
    </row>
    <row r="5" spans="1:60" x14ac:dyDescent="0.25">
      <c r="A5" s="1" t="s">
        <v>7</v>
      </c>
      <c r="B5" s="1" t="s">
        <v>8</v>
      </c>
      <c r="E5" s="1" t="s">
        <v>20</v>
      </c>
      <c r="F5" s="1">
        <v>8200</v>
      </c>
      <c r="H5" s="1" t="s">
        <v>20</v>
      </c>
      <c r="I5" s="1">
        <v>4200</v>
      </c>
      <c r="J5" s="1">
        <v>8200</v>
      </c>
      <c r="L5" s="1" t="s">
        <v>20</v>
      </c>
      <c r="M5" s="1">
        <v>3200</v>
      </c>
      <c r="N5" s="1">
        <v>5950</v>
      </c>
      <c r="O5" s="1">
        <v>8200</v>
      </c>
      <c r="Q5" s="1" t="s">
        <v>20</v>
      </c>
      <c r="R5" s="1">
        <v>2200</v>
      </c>
      <c r="S5" s="1">
        <v>4200</v>
      </c>
      <c r="T5" s="1">
        <v>6200</v>
      </c>
      <c r="U5" s="1">
        <v>8200</v>
      </c>
      <c r="Y5" s="1" t="s">
        <v>20</v>
      </c>
      <c r="Z5" s="1">
        <v>1100</v>
      </c>
      <c r="AA5" s="1">
        <v>3750</v>
      </c>
      <c r="AB5" s="1">
        <v>5400</v>
      </c>
      <c r="AC5" s="1">
        <v>7050</v>
      </c>
      <c r="AD5" s="1">
        <v>8200</v>
      </c>
      <c r="AG5" s="1" t="s">
        <v>20</v>
      </c>
      <c r="AH5" s="1">
        <v>1700</v>
      </c>
      <c r="AI5" s="1">
        <v>3200</v>
      </c>
      <c r="AJ5" s="1">
        <v>4700</v>
      </c>
      <c r="AK5" s="1">
        <v>6200</v>
      </c>
      <c r="AL5" s="1">
        <v>7700</v>
      </c>
      <c r="AM5" s="1">
        <v>8200</v>
      </c>
      <c r="AP5" s="1" t="s">
        <v>20</v>
      </c>
      <c r="AQ5" s="1">
        <v>1600</v>
      </c>
      <c r="AR5" s="1">
        <v>2750</v>
      </c>
      <c r="AS5" s="1">
        <v>3900</v>
      </c>
      <c r="AT5" s="1">
        <v>5050</v>
      </c>
      <c r="AU5" s="1">
        <v>6200</v>
      </c>
      <c r="AV5" s="1">
        <v>7350</v>
      </c>
      <c r="AW5" s="1">
        <v>8200</v>
      </c>
      <c r="AZ5" s="1" t="s">
        <v>20</v>
      </c>
      <c r="BA5" s="1">
        <v>1200</v>
      </c>
      <c r="BB5" s="1">
        <v>2200</v>
      </c>
      <c r="BC5" s="1">
        <v>3200</v>
      </c>
      <c r="BD5" s="1">
        <v>4200</v>
      </c>
      <c r="BE5" s="1">
        <v>5200</v>
      </c>
      <c r="BF5" s="1">
        <v>6200</v>
      </c>
      <c r="BG5" s="1">
        <v>7200</v>
      </c>
      <c r="BH5" s="1">
        <v>8200</v>
      </c>
    </row>
    <row r="6" spans="1:60" x14ac:dyDescent="0.25">
      <c r="A6" s="1" t="s">
        <v>9</v>
      </c>
      <c r="B6" s="1" t="s">
        <v>10</v>
      </c>
      <c r="E6" s="1" t="s">
        <v>23</v>
      </c>
      <c r="F6" s="1" t="s">
        <v>25</v>
      </c>
      <c r="H6" s="1" t="s">
        <v>23</v>
      </c>
      <c r="I6" s="1" t="s">
        <v>25</v>
      </c>
      <c r="J6" s="1" t="s">
        <v>27</v>
      </c>
      <c r="L6" s="1" t="s">
        <v>23</v>
      </c>
      <c r="M6" s="1" t="s">
        <v>25</v>
      </c>
      <c r="N6" s="1" t="s">
        <v>27</v>
      </c>
      <c r="O6" s="1" t="s">
        <v>28</v>
      </c>
      <c r="Q6" s="1" t="s">
        <v>23</v>
      </c>
      <c r="R6" s="1" t="s">
        <v>25</v>
      </c>
      <c r="S6" s="1" t="s">
        <v>27</v>
      </c>
      <c r="T6" s="1" t="s">
        <v>28</v>
      </c>
      <c r="U6" s="1" t="s">
        <v>33</v>
      </c>
      <c r="Y6" s="1" t="s">
        <v>23</v>
      </c>
      <c r="Z6" s="1" t="s">
        <v>25</v>
      </c>
      <c r="AA6" s="1" t="s">
        <v>27</v>
      </c>
      <c r="AB6" s="1" t="s">
        <v>28</v>
      </c>
      <c r="AC6" s="1" t="s">
        <v>33</v>
      </c>
      <c r="AD6" s="1" t="s">
        <v>36</v>
      </c>
      <c r="AG6" s="1" t="s">
        <v>23</v>
      </c>
      <c r="AH6" s="1" t="s">
        <v>25</v>
      </c>
      <c r="AI6" s="1" t="s">
        <v>27</v>
      </c>
      <c r="AJ6" s="1" t="s">
        <v>28</v>
      </c>
      <c r="AK6" s="1" t="s">
        <v>33</v>
      </c>
      <c r="AL6" s="1" t="s">
        <v>36</v>
      </c>
      <c r="AM6" s="1" t="s">
        <v>38</v>
      </c>
      <c r="AP6" s="1" t="s">
        <v>23</v>
      </c>
      <c r="AQ6" s="1" t="s">
        <v>25</v>
      </c>
      <c r="AR6" s="1" t="s">
        <v>27</v>
      </c>
      <c r="AS6" s="1" t="s">
        <v>28</v>
      </c>
      <c r="AT6" s="1" t="s">
        <v>33</v>
      </c>
      <c r="AU6" s="1" t="s">
        <v>36</v>
      </c>
      <c r="AV6" s="1" t="s">
        <v>38</v>
      </c>
      <c r="AW6" s="1" t="s">
        <v>42</v>
      </c>
      <c r="AZ6" s="1" t="s">
        <v>23</v>
      </c>
      <c r="BA6" s="1" t="s">
        <v>25</v>
      </c>
      <c r="BB6" s="1" t="s">
        <v>27</v>
      </c>
      <c r="BC6" s="1" t="s">
        <v>28</v>
      </c>
      <c r="BD6" s="1" t="s">
        <v>33</v>
      </c>
      <c r="BE6" s="1" t="s">
        <v>36</v>
      </c>
      <c r="BF6" s="1" t="s">
        <v>38</v>
      </c>
      <c r="BG6" s="1" t="s">
        <v>42</v>
      </c>
      <c r="BH6" s="1" t="s">
        <v>44</v>
      </c>
    </row>
    <row r="7" spans="1:60" x14ac:dyDescent="0.25">
      <c r="A7" s="1" t="s">
        <v>11</v>
      </c>
      <c r="B7" s="1" t="s">
        <v>12</v>
      </c>
      <c r="E7" s="1" t="s">
        <v>24</v>
      </c>
      <c r="F7" s="1" t="s">
        <v>25</v>
      </c>
      <c r="H7" s="1" t="s">
        <v>24</v>
      </c>
      <c r="I7" s="1" t="s">
        <v>27</v>
      </c>
      <c r="J7" s="1" t="s">
        <v>30</v>
      </c>
      <c r="L7" s="1" t="s">
        <v>24</v>
      </c>
      <c r="M7" s="1" t="s">
        <v>27</v>
      </c>
      <c r="N7" s="1" t="s">
        <v>28</v>
      </c>
      <c r="O7" s="1" t="s">
        <v>31</v>
      </c>
      <c r="Q7" s="1" t="s">
        <v>24</v>
      </c>
      <c r="R7" s="1" t="s">
        <v>27</v>
      </c>
      <c r="S7" s="1" t="s">
        <v>28</v>
      </c>
      <c r="T7" s="1" t="s">
        <v>33</v>
      </c>
      <c r="U7" s="1" t="s">
        <v>34</v>
      </c>
      <c r="Y7" s="1" t="s">
        <v>24</v>
      </c>
      <c r="Z7" s="1" t="s">
        <v>27</v>
      </c>
      <c r="AA7" s="1" t="s">
        <v>28</v>
      </c>
      <c r="AB7" s="1" t="s">
        <v>33</v>
      </c>
      <c r="AC7" s="1" t="s">
        <v>36</v>
      </c>
      <c r="AD7" s="1" t="s">
        <v>37</v>
      </c>
      <c r="AG7" s="1" t="s">
        <v>24</v>
      </c>
      <c r="AH7" s="1" t="s">
        <v>27</v>
      </c>
      <c r="AI7" s="1" t="s">
        <v>28</v>
      </c>
      <c r="AJ7" s="1" t="s">
        <v>33</v>
      </c>
      <c r="AK7" s="1" t="s">
        <v>36</v>
      </c>
      <c r="AL7" s="1" t="s">
        <v>38</v>
      </c>
      <c r="AM7" s="1" t="s">
        <v>39</v>
      </c>
      <c r="AP7" s="1" t="s">
        <v>24</v>
      </c>
      <c r="AQ7" s="1" t="s">
        <v>27</v>
      </c>
      <c r="AR7" s="1" t="s">
        <v>28</v>
      </c>
      <c r="AS7" s="1" t="s">
        <v>33</v>
      </c>
      <c r="AT7" s="1" t="s">
        <v>36</v>
      </c>
      <c r="AU7" s="1" t="s">
        <v>38</v>
      </c>
      <c r="AV7" s="1" t="s">
        <v>42</v>
      </c>
      <c r="AW7" s="1" t="s">
        <v>43</v>
      </c>
      <c r="AZ7" s="1" t="s">
        <v>24</v>
      </c>
      <c r="BA7" s="1" t="s">
        <v>27</v>
      </c>
      <c r="BB7" s="1" t="s">
        <v>28</v>
      </c>
      <c r="BC7" s="1" t="s">
        <v>33</v>
      </c>
      <c r="BD7" s="1" t="s">
        <v>36</v>
      </c>
      <c r="BE7" s="1" t="s">
        <v>38</v>
      </c>
      <c r="BF7" s="1" t="s">
        <v>42</v>
      </c>
      <c r="BG7" s="1" t="s">
        <v>44</v>
      </c>
      <c r="BH7" s="1" t="s">
        <v>45</v>
      </c>
    </row>
    <row r="8" spans="1:60" x14ac:dyDescent="0.25">
      <c r="A8" s="1" t="s">
        <v>13</v>
      </c>
      <c r="B8" s="1" t="s">
        <v>14</v>
      </c>
    </row>
    <row r="9" spans="1:60" x14ac:dyDescent="0.25">
      <c r="A9" s="1" t="s">
        <v>15</v>
      </c>
      <c r="B9" s="1" t="s">
        <v>16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8EAB-8A02-4BEB-B55A-E8CDAC599B2C}">
  <dimension ref="A1:H2"/>
  <sheetViews>
    <sheetView workbookViewId="0">
      <selection activeCell="G10" sqref="G10"/>
    </sheetView>
  </sheetViews>
  <sheetFormatPr defaultRowHeight="15" x14ac:dyDescent="0.25"/>
  <cols>
    <col min="1" max="1" width="14.42578125" bestFit="1" customWidth="1"/>
  </cols>
  <sheetData>
    <row r="1" spans="1:8" x14ac:dyDescent="0.25">
      <c r="A1" t="s">
        <v>47</v>
      </c>
      <c r="B1">
        <v>250</v>
      </c>
      <c r="C1">
        <v>500</v>
      </c>
      <c r="D1">
        <v>1000</v>
      </c>
      <c r="E1">
        <v>2000</v>
      </c>
      <c r="F1">
        <v>3000</v>
      </c>
      <c r="G1">
        <v>4000</v>
      </c>
      <c r="H1">
        <v>6000</v>
      </c>
    </row>
    <row r="2" spans="1:8" x14ac:dyDescent="0.25">
      <c r="A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D730-A3F2-41C7-942E-EFD0188BC00B}">
  <dimension ref="A1:B10"/>
  <sheetViews>
    <sheetView workbookViewId="0">
      <selection activeCell="D4" sqref="D4"/>
    </sheetView>
  </sheetViews>
  <sheetFormatPr defaultRowHeight="15" x14ac:dyDescent="0.25"/>
  <cols>
    <col min="1" max="1" width="17.85546875" bestFit="1" customWidth="1"/>
    <col min="2" max="2" width="14.5703125" bestFit="1" customWidth="1"/>
  </cols>
  <sheetData>
    <row r="1" spans="1:2" x14ac:dyDescent="0.25">
      <c r="A1" s="2" t="s">
        <v>17</v>
      </c>
      <c r="B1" s="2" t="s">
        <v>49</v>
      </c>
    </row>
    <row r="2" spans="1:2" x14ac:dyDescent="0.25">
      <c r="A2" s="1" t="s">
        <v>50</v>
      </c>
      <c r="B2" s="1">
        <v>8</v>
      </c>
    </row>
    <row r="3" spans="1:2" x14ac:dyDescent="0.25">
      <c r="A3" s="1" t="s">
        <v>1</v>
      </c>
      <c r="B3" s="1" t="s">
        <v>2</v>
      </c>
    </row>
    <row r="4" spans="1:2" x14ac:dyDescent="0.25">
      <c r="A4" s="1" t="s">
        <v>3</v>
      </c>
      <c r="B4" s="1" t="s">
        <v>4</v>
      </c>
    </row>
    <row r="5" spans="1:2" x14ac:dyDescent="0.25">
      <c r="A5" s="1" t="s">
        <v>5</v>
      </c>
      <c r="B5" s="1" t="s">
        <v>6</v>
      </c>
    </row>
    <row r="6" spans="1:2" x14ac:dyDescent="0.25">
      <c r="A6" s="1" t="s">
        <v>7</v>
      </c>
      <c r="B6" s="1" t="s">
        <v>8</v>
      </c>
    </row>
    <row r="7" spans="1:2" x14ac:dyDescent="0.25">
      <c r="A7" s="1" t="s">
        <v>9</v>
      </c>
      <c r="B7" s="1" t="s">
        <v>10</v>
      </c>
    </row>
    <row r="8" spans="1:2" x14ac:dyDescent="0.25">
      <c r="A8" s="1" t="s">
        <v>11</v>
      </c>
      <c r="B8" s="1" t="s">
        <v>12</v>
      </c>
    </row>
    <row r="9" spans="1:2" x14ac:dyDescent="0.25">
      <c r="A9" s="1" t="s">
        <v>13</v>
      </c>
      <c r="B9" s="1" t="s">
        <v>14</v>
      </c>
    </row>
    <row r="10" spans="1:2" x14ac:dyDescent="0.25">
      <c r="A10" s="1" t="s">
        <v>15</v>
      </c>
      <c r="B10" s="1" t="s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B1D2-0A19-4C00-9AAC-39A308A7EAD4}">
  <dimension ref="A1:J26"/>
  <sheetViews>
    <sheetView workbookViewId="0">
      <selection activeCell="K17" sqref="K17"/>
    </sheetView>
  </sheetViews>
  <sheetFormatPr defaultRowHeight="15" x14ac:dyDescent="0.25"/>
  <cols>
    <col min="1" max="1" width="8.28515625" bestFit="1" customWidth="1"/>
    <col min="2" max="2" width="21.5703125" bestFit="1" customWidth="1"/>
    <col min="3" max="3" width="21.7109375" bestFit="1" customWidth="1"/>
    <col min="4" max="4" width="14.7109375" bestFit="1" customWidth="1"/>
    <col min="7" max="7" width="8.28515625" bestFit="1" customWidth="1"/>
    <col min="8" max="8" width="21.5703125" bestFit="1" customWidth="1"/>
    <col min="9" max="9" width="21.7109375" bestFit="1" customWidth="1"/>
    <col min="10" max="10" width="14.7109375" bestFit="1" customWidth="1"/>
  </cols>
  <sheetData>
    <row r="1" spans="1:10" x14ac:dyDescent="0.25">
      <c r="A1" s="2" t="s">
        <v>51</v>
      </c>
      <c r="B1" s="2" t="s">
        <v>52</v>
      </c>
      <c r="C1" s="2" t="s">
        <v>53</v>
      </c>
      <c r="D1" s="2" t="s">
        <v>54</v>
      </c>
      <c r="F1" s="3" t="s">
        <v>55</v>
      </c>
      <c r="G1" s="2" t="s">
        <v>51</v>
      </c>
      <c r="H1" s="2" t="s">
        <v>52</v>
      </c>
      <c r="I1" s="2" t="s">
        <v>53</v>
      </c>
      <c r="J1" s="2" t="s">
        <v>54</v>
      </c>
    </row>
    <row r="2" spans="1:10" x14ac:dyDescent="0.25">
      <c r="A2" s="1"/>
      <c r="B2" s="1"/>
      <c r="C2" s="1">
        <v>20</v>
      </c>
      <c r="D2" s="1"/>
      <c r="F2" s="1"/>
      <c r="G2" s="1"/>
      <c r="H2" s="1"/>
      <c r="I2" s="1">
        <v>20</v>
      </c>
      <c r="J2" s="1"/>
    </row>
    <row r="3" spans="1:10" x14ac:dyDescent="0.25">
      <c r="A3" s="1">
        <v>1</v>
      </c>
      <c r="B3" s="1">
        <v>60</v>
      </c>
      <c r="C3" s="1">
        <v>100</v>
      </c>
      <c r="D3" s="1">
        <v>80</v>
      </c>
      <c r="F3" s="8">
        <v>1</v>
      </c>
      <c r="G3" s="1">
        <v>1</v>
      </c>
      <c r="H3" s="1">
        <v>60</v>
      </c>
      <c r="I3" s="1">
        <v>100</v>
      </c>
      <c r="J3" s="1">
        <v>80</v>
      </c>
    </row>
    <row r="4" spans="1:10" x14ac:dyDescent="0.25">
      <c r="A4" s="1">
        <v>2</v>
      </c>
      <c r="B4" s="1">
        <v>150</v>
      </c>
      <c r="C4" s="1">
        <v>200</v>
      </c>
      <c r="D4" s="1">
        <v>100</v>
      </c>
      <c r="F4" s="9"/>
      <c r="G4" s="1">
        <v>2</v>
      </c>
      <c r="H4" s="1">
        <v>150</v>
      </c>
      <c r="I4" s="1">
        <v>200</v>
      </c>
      <c r="J4" s="1">
        <v>100</v>
      </c>
    </row>
    <row r="5" spans="1:10" x14ac:dyDescent="0.25">
      <c r="A5" s="1">
        <v>3</v>
      </c>
      <c r="B5" s="1">
        <v>250</v>
      </c>
      <c r="C5" s="1">
        <v>300</v>
      </c>
      <c r="D5" s="1">
        <v>100</v>
      </c>
      <c r="F5" s="10"/>
      <c r="G5" s="1">
        <v>3</v>
      </c>
      <c r="H5" s="1">
        <v>250</v>
      </c>
      <c r="I5" s="1">
        <v>300</v>
      </c>
      <c r="J5" s="1">
        <v>100</v>
      </c>
    </row>
    <row r="6" spans="1:10" x14ac:dyDescent="0.25">
      <c r="A6" s="1">
        <v>4</v>
      </c>
      <c r="B6" s="1">
        <v>350</v>
      </c>
      <c r="C6" s="1">
        <v>400</v>
      </c>
      <c r="D6" s="1">
        <v>100</v>
      </c>
      <c r="F6" s="8">
        <v>2</v>
      </c>
      <c r="G6" s="1">
        <v>4</v>
      </c>
      <c r="H6" s="1">
        <v>350</v>
      </c>
      <c r="I6" s="1">
        <v>400</v>
      </c>
      <c r="J6" s="1">
        <v>100</v>
      </c>
    </row>
    <row r="7" spans="1:10" x14ac:dyDescent="0.25">
      <c r="A7" s="1">
        <v>5</v>
      </c>
      <c r="B7" s="1">
        <v>450</v>
      </c>
      <c r="C7" s="1">
        <v>510</v>
      </c>
      <c r="D7" s="1">
        <v>110</v>
      </c>
      <c r="F7" s="9"/>
      <c r="G7" s="1">
        <v>5</v>
      </c>
      <c r="H7" s="1">
        <v>450</v>
      </c>
      <c r="I7" s="1">
        <v>510</v>
      </c>
      <c r="J7" s="1">
        <v>110</v>
      </c>
    </row>
    <row r="8" spans="1:10" x14ac:dyDescent="0.25">
      <c r="A8" s="1">
        <v>6</v>
      </c>
      <c r="B8" s="1">
        <v>570</v>
      </c>
      <c r="C8" s="1">
        <v>630</v>
      </c>
      <c r="D8" s="1">
        <v>120</v>
      </c>
      <c r="F8" s="10"/>
      <c r="G8" s="1">
        <v>6</v>
      </c>
      <c r="H8" s="1">
        <v>570</v>
      </c>
      <c r="I8" s="1">
        <v>630</v>
      </c>
      <c r="J8" s="1">
        <v>120</v>
      </c>
    </row>
    <row r="9" spans="1:10" x14ac:dyDescent="0.25">
      <c r="A9" s="1">
        <v>7</v>
      </c>
      <c r="B9" s="1">
        <v>700</v>
      </c>
      <c r="C9" s="1">
        <v>770</v>
      </c>
      <c r="D9" s="1">
        <v>140</v>
      </c>
      <c r="F9" s="8">
        <v>3</v>
      </c>
      <c r="G9" s="1">
        <v>7</v>
      </c>
      <c r="H9" s="1">
        <v>700</v>
      </c>
      <c r="I9" s="1">
        <v>770</v>
      </c>
      <c r="J9" s="1">
        <v>140</v>
      </c>
    </row>
    <row r="10" spans="1:10" x14ac:dyDescent="0.25">
      <c r="A10" s="1">
        <v>8</v>
      </c>
      <c r="B10" s="1">
        <v>840</v>
      </c>
      <c r="C10" s="1">
        <v>920</v>
      </c>
      <c r="D10" s="1">
        <v>150</v>
      </c>
      <c r="F10" s="9"/>
      <c r="G10" s="1">
        <v>8</v>
      </c>
      <c r="H10" s="1">
        <v>840</v>
      </c>
      <c r="I10" s="1">
        <v>920</v>
      </c>
      <c r="J10" s="1">
        <v>150</v>
      </c>
    </row>
    <row r="11" spans="1:10" x14ac:dyDescent="0.25">
      <c r="A11" s="1">
        <v>9</v>
      </c>
      <c r="B11" s="1">
        <v>1000</v>
      </c>
      <c r="C11" s="1">
        <v>1080</v>
      </c>
      <c r="D11" s="1">
        <v>160</v>
      </c>
      <c r="F11" s="10"/>
      <c r="G11" s="1">
        <v>9</v>
      </c>
      <c r="H11" s="1">
        <v>1000</v>
      </c>
      <c r="I11" s="1">
        <v>1080</v>
      </c>
      <c r="J11" s="1">
        <v>160</v>
      </c>
    </row>
    <row r="12" spans="1:10" x14ac:dyDescent="0.25">
      <c r="A12" s="1">
        <v>10</v>
      </c>
      <c r="B12" s="1">
        <v>1170</v>
      </c>
      <c r="C12" s="1">
        <v>1270</v>
      </c>
      <c r="D12" s="1">
        <v>190</v>
      </c>
      <c r="F12" s="8">
        <v>4</v>
      </c>
      <c r="G12" s="1">
        <v>10</v>
      </c>
      <c r="H12" s="1">
        <v>1170</v>
      </c>
      <c r="I12" s="1">
        <v>1270</v>
      </c>
      <c r="J12" s="1">
        <v>190</v>
      </c>
    </row>
    <row r="13" spans="1:10" x14ac:dyDescent="0.25">
      <c r="A13" s="1">
        <v>11</v>
      </c>
      <c r="B13" s="1">
        <v>1370</v>
      </c>
      <c r="C13" s="1">
        <v>1480</v>
      </c>
      <c r="D13" s="1">
        <v>210</v>
      </c>
      <c r="F13" s="10"/>
      <c r="G13" s="1">
        <v>11</v>
      </c>
      <c r="H13" s="1">
        <v>1370</v>
      </c>
      <c r="I13" s="1">
        <v>1480</v>
      </c>
      <c r="J13" s="1">
        <v>210</v>
      </c>
    </row>
    <row r="14" spans="1:10" x14ac:dyDescent="0.25">
      <c r="A14" s="1">
        <v>12</v>
      </c>
      <c r="B14" s="1">
        <v>1600</v>
      </c>
      <c r="C14" s="1">
        <v>1720</v>
      </c>
      <c r="D14" s="1">
        <v>240</v>
      </c>
      <c r="F14" s="8">
        <v>5</v>
      </c>
      <c r="G14" s="1">
        <v>12</v>
      </c>
      <c r="H14" s="1">
        <v>1600</v>
      </c>
      <c r="I14" s="1">
        <v>1720</v>
      </c>
      <c r="J14" s="1">
        <v>240</v>
      </c>
    </row>
    <row r="15" spans="1:10" x14ac:dyDescent="0.25">
      <c r="A15" s="1">
        <v>13</v>
      </c>
      <c r="B15" s="1">
        <v>1850</v>
      </c>
      <c r="C15" s="1">
        <v>2000</v>
      </c>
      <c r="D15" s="1">
        <v>280</v>
      </c>
      <c r="F15" s="10"/>
      <c r="G15" s="1">
        <v>13</v>
      </c>
      <c r="H15" s="1">
        <v>1850</v>
      </c>
      <c r="I15" s="1">
        <v>2000</v>
      </c>
      <c r="J15" s="1">
        <v>280</v>
      </c>
    </row>
    <row r="16" spans="1:10" x14ac:dyDescent="0.25">
      <c r="A16" s="1">
        <v>14</v>
      </c>
      <c r="B16" s="1">
        <v>2150</v>
      </c>
      <c r="C16" s="1">
        <v>2320</v>
      </c>
      <c r="D16" s="1">
        <v>320</v>
      </c>
      <c r="F16" s="8">
        <v>6</v>
      </c>
      <c r="G16" s="1">
        <v>14</v>
      </c>
      <c r="H16" s="1">
        <v>2150</v>
      </c>
      <c r="I16" s="1">
        <v>2320</v>
      </c>
      <c r="J16" s="1">
        <v>320</v>
      </c>
    </row>
    <row r="17" spans="1:10" x14ac:dyDescent="0.25">
      <c r="A17" s="1">
        <v>15</v>
      </c>
      <c r="B17" s="1">
        <v>2500</v>
      </c>
      <c r="C17" s="1">
        <v>2700</v>
      </c>
      <c r="D17" s="1">
        <v>380</v>
      </c>
      <c r="F17" s="10"/>
      <c r="G17" s="1">
        <v>15</v>
      </c>
      <c r="H17" s="1">
        <v>2500</v>
      </c>
      <c r="I17" s="1">
        <v>2700</v>
      </c>
      <c r="J17" s="1">
        <v>380</v>
      </c>
    </row>
    <row r="18" spans="1:10" x14ac:dyDescent="0.25">
      <c r="A18" s="1">
        <v>16</v>
      </c>
      <c r="B18" s="1">
        <v>2900</v>
      </c>
      <c r="C18" s="1">
        <v>3150</v>
      </c>
      <c r="D18" s="1">
        <v>450</v>
      </c>
      <c r="F18" s="8">
        <v>7</v>
      </c>
      <c r="G18" s="1">
        <v>16</v>
      </c>
      <c r="H18" s="1">
        <v>2900</v>
      </c>
      <c r="I18" s="1">
        <v>3150</v>
      </c>
      <c r="J18" s="1">
        <v>450</v>
      </c>
    </row>
    <row r="19" spans="1:10" x14ac:dyDescent="0.25">
      <c r="A19" s="1">
        <v>17</v>
      </c>
      <c r="B19" s="1">
        <v>3400</v>
      </c>
      <c r="C19" s="1">
        <v>3700</v>
      </c>
      <c r="D19" s="1">
        <v>550</v>
      </c>
      <c r="F19" s="9"/>
      <c r="G19" s="1">
        <v>17</v>
      </c>
      <c r="H19" s="1">
        <v>3400</v>
      </c>
      <c r="I19" s="1">
        <v>3700</v>
      </c>
      <c r="J19" s="1">
        <v>550</v>
      </c>
    </row>
    <row r="20" spans="1:10" x14ac:dyDescent="0.25">
      <c r="A20" s="1">
        <v>18</v>
      </c>
      <c r="B20" s="1">
        <v>4000</v>
      </c>
      <c r="C20" s="1">
        <v>4400</v>
      </c>
      <c r="D20" s="1">
        <v>700</v>
      </c>
      <c r="F20" s="10"/>
      <c r="G20" s="1">
        <v>18</v>
      </c>
      <c r="H20" s="1">
        <v>4000</v>
      </c>
      <c r="I20" s="1">
        <v>4400</v>
      </c>
      <c r="J20" s="1">
        <v>700</v>
      </c>
    </row>
    <row r="21" spans="1:10" x14ac:dyDescent="0.25">
      <c r="A21" s="1">
        <v>19</v>
      </c>
      <c r="B21" s="1">
        <v>4800</v>
      </c>
      <c r="C21" s="1">
        <v>5300</v>
      </c>
      <c r="D21" s="1">
        <v>900</v>
      </c>
      <c r="F21" s="8">
        <v>8</v>
      </c>
      <c r="G21" s="1">
        <v>19</v>
      </c>
      <c r="H21" s="1">
        <v>4800</v>
      </c>
      <c r="I21" s="1">
        <v>5300</v>
      </c>
      <c r="J21" s="1">
        <v>900</v>
      </c>
    </row>
    <row r="22" spans="1:10" x14ac:dyDescent="0.25">
      <c r="A22" s="1">
        <v>20</v>
      </c>
      <c r="B22" s="1">
        <v>5800</v>
      </c>
      <c r="C22" s="1">
        <v>6400</v>
      </c>
      <c r="D22" s="1">
        <v>1100</v>
      </c>
      <c r="F22" s="9"/>
      <c r="G22" s="1">
        <v>20</v>
      </c>
      <c r="H22" s="1">
        <v>5800</v>
      </c>
      <c r="I22" s="1">
        <v>6400</v>
      </c>
      <c r="J22" s="1">
        <v>1100</v>
      </c>
    </row>
    <row r="23" spans="1:10" x14ac:dyDescent="0.25">
      <c r="A23" s="1">
        <v>21</v>
      </c>
      <c r="B23" s="1">
        <v>7000</v>
      </c>
      <c r="C23" s="1">
        <v>7700</v>
      </c>
      <c r="D23" s="1">
        <v>1300</v>
      </c>
      <c r="F23" s="10"/>
      <c r="G23" s="1">
        <v>21</v>
      </c>
      <c r="H23" s="1">
        <v>7000</v>
      </c>
      <c r="I23" s="1">
        <v>7700</v>
      </c>
      <c r="J23" s="1">
        <v>1300</v>
      </c>
    </row>
    <row r="24" spans="1:10" x14ac:dyDescent="0.25">
      <c r="A24" s="1">
        <v>22</v>
      </c>
      <c r="B24" s="1">
        <v>8500</v>
      </c>
      <c r="C24" s="1">
        <v>9500</v>
      </c>
      <c r="D24" s="1">
        <v>1800</v>
      </c>
    </row>
    <row r="25" spans="1:10" x14ac:dyDescent="0.25">
      <c r="A25" s="1">
        <v>23</v>
      </c>
      <c r="B25" s="1">
        <v>10500</v>
      </c>
      <c r="C25" s="1">
        <v>12000</v>
      </c>
      <c r="D25" s="1">
        <v>2500</v>
      </c>
    </row>
    <row r="26" spans="1:10" x14ac:dyDescent="0.25">
      <c r="A26" s="1">
        <v>24</v>
      </c>
      <c r="B26" s="1">
        <v>13500</v>
      </c>
      <c r="C26" s="1">
        <v>15500</v>
      </c>
      <c r="D26" s="1">
        <v>3500</v>
      </c>
    </row>
  </sheetData>
  <mergeCells count="8">
    <mergeCell ref="F3:F5"/>
    <mergeCell ref="F6:F8"/>
    <mergeCell ref="F16:F17"/>
    <mergeCell ref="F18:F20"/>
    <mergeCell ref="F21:F23"/>
    <mergeCell ref="F9:F11"/>
    <mergeCell ref="F12:F13"/>
    <mergeCell ref="F14:F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33C3-43B9-4EB9-B4BF-EBA953C9D1FF}">
  <dimension ref="A1:I6"/>
  <sheetViews>
    <sheetView workbookViewId="0">
      <selection activeCell="G13" sqref="G13"/>
    </sheetView>
  </sheetViews>
  <sheetFormatPr defaultRowHeight="15" x14ac:dyDescent="0.25"/>
  <sheetData>
    <row r="1" spans="1:9" x14ac:dyDescent="0.25">
      <c r="A1" s="1"/>
      <c r="B1" s="2" t="s">
        <v>18</v>
      </c>
      <c r="C1" s="2" t="s">
        <v>26</v>
      </c>
      <c r="D1" s="2" t="s">
        <v>29</v>
      </c>
      <c r="E1" s="2" t="s">
        <v>32</v>
      </c>
      <c r="F1" s="2" t="s">
        <v>35</v>
      </c>
      <c r="G1" s="2" t="s">
        <v>40</v>
      </c>
      <c r="H1" s="2" t="s">
        <v>41</v>
      </c>
      <c r="I1" s="2" t="s">
        <v>46</v>
      </c>
    </row>
    <row r="2" spans="1:9" x14ac:dyDescent="0.25">
      <c r="A2" s="2" t="s">
        <v>67</v>
      </c>
      <c r="B2" s="1">
        <f>B3-(0.1*(B4-B3))</f>
        <v>-8</v>
      </c>
      <c r="C2" s="1">
        <f t="shared" ref="C2:I2" si="0">C3-(0.1*(C4-C3))</f>
        <v>267</v>
      </c>
      <c r="D2" s="1">
        <f t="shared" si="0"/>
        <v>585</v>
      </c>
      <c r="E2" s="1">
        <f t="shared" si="0"/>
        <v>1035</v>
      </c>
      <c r="F2" s="1">
        <f t="shared" si="0"/>
        <v>1429</v>
      </c>
      <c r="G2" s="1">
        <f t="shared" si="0"/>
        <v>1920</v>
      </c>
      <c r="H2" s="5">
        <f t="shared" si="0"/>
        <v>2507.5</v>
      </c>
      <c r="I2" s="1">
        <f t="shared" si="0"/>
        <v>3985</v>
      </c>
    </row>
    <row r="3" spans="1:9" x14ac:dyDescent="0.25">
      <c r="A3" s="2" t="s">
        <v>66</v>
      </c>
      <c r="B3" s="1">
        <v>20</v>
      </c>
      <c r="C3" s="1">
        <v>300</v>
      </c>
      <c r="D3" s="1">
        <v>630</v>
      </c>
      <c r="E3" s="1">
        <v>1075</v>
      </c>
      <c r="F3" s="1">
        <v>1480</v>
      </c>
      <c r="G3" s="1">
        <v>1990</v>
      </c>
      <c r="H3" s="5">
        <v>2675</v>
      </c>
      <c r="I3" s="1">
        <v>4350</v>
      </c>
    </row>
    <row r="4" spans="1:9" x14ac:dyDescent="0.25">
      <c r="A4" s="2" t="s">
        <v>68</v>
      </c>
      <c r="B4" s="1">
        <v>300</v>
      </c>
      <c r="C4" s="1">
        <v>630</v>
      </c>
      <c r="D4" s="1">
        <v>1080</v>
      </c>
      <c r="E4" s="1">
        <v>1475</v>
      </c>
      <c r="F4" s="1">
        <v>1990</v>
      </c>
      <c r="G4" s="1">
        <v>2690</v>
      </c>
      <c r="H4" s="5">
        <v>4350</v>
      </c>
      <c r="I4" s="1">
        <v>8000</v>
      </c>
    </row>
    <row r="5" spans="1:9" x14ac:dyDescent="0.25">
      <c r="A5" s="2" t="s">
        <v>69</v>
      </c>
      <c r="B5" s="1">
        <f>B4+(0.1*(B4-B3))</f>
        <v>328</v>
      </c>
      <c r="C5" s="1">
        <f t="shared" ref="C5:I5" si="1">C4+(0.1*(C4-C3))</f>
        <v>663</v>
      </c>
      <c r="D5" s="1">
        <f t="shared" si="1"/>
        <v>1125</v>
      </c>
      <c r="E5" s="1">
        <f t="shared" si="1"/>
        <v>1515</v>
      </c>
      <c r="F5" s="1">
        <f t="shared" si="1"/>
        <v>2041</v>
      </c>
      <c r="G5" s="1">
        <f t="shared" si="1"/>
        <v>2760</v>
      </c>
      <c r="H5" s="5">
        <f t="shared" si="1"/>
        <v>4517.5</v>
      </c>
      <c r="I5" s="1">
        <f t="shared" si="1"/>
        <v>8365</v>
      </c>
    </row>
    <row r="6" spans="1:9" x14ac:dyDescent="0.25">
      <c r="A6" s="2" t="s">
        <v>70</v>
      </c>
      <c r="B6" s="1">
        <v>8.1</v>
      </c>
      <c r="C6" s="1">
        <v>13.6</v>
      </c>
      <c r="D6" s="1">
        <v>22.15</v>
      </c>
      <c r="E6" s="1">
        <v>23.64</v>
      </c>
      <c r="F6" s="1">
        <v>22.51</v>
      </c>
      <c r="G6" s="1">
        <v>21.27</v>
      </c>
      <c r="H6" s="1">
        <v>21.23</v>
      </c>
      <c r="I6" s="1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E3E3-C957-471B-AE8B-36918DB0CCF0}">
  <dimension ref="A1:O9"/>
  <sheetViews>
    <sheetView topLeftCell="C1" workbookViewId="0">
      <selection activeCell="G1" sqref="G1:G6"/>
    </sheetView>
  </sheetViews>
  <sheetFormatPr defaultRowHeight="15" x14ac:dyDescent="0.25"/>
  <cols>
    <col min="1" max="1" width="13.28515625" bestFit="1" customWidth="1"/>
    <col min="2" max="3" width="25.28515625" bestFit="1" customWidth="1"/>
    <col min="4" max="4" width="10.5703125" bestFit="1" customWidth="1"/>
  </cols>
  <sheetData>
    <row r="1" spans="1:15" x14ac:dyDescent="0.25">
      <c r="A1" s="2" t="s">
        <v>56</v>
      </c>
      <c r="B1" s="2" t="s">
        <v>57</v>
      </c>
      <c r="C1" s="2" t="s">
        <v>58</v>
      </c>
      <c r="D1" s="2" t="s">
        <v>59</v>
      </c>
      <c r="G1" s="1"/>
      <c r="H1" s="2" t="s">
        <v>18</v>
      </c>
      <c r="I1" s="2" t="s">
        <v>26</v>
      </c>
      <c r="J1" s="2" t="s">
        <v>29</v>
      </c>
      <c r="K1" s="2" t="s">
        <v>32</v>
      </c>
      <c r="L1" s="2" t="s">
        <v>35</v>
      </c>
      <c r="M1" s="2" t="s">
        <v>40</v>
      </c>
      <c r="N1" s="2" t="s">
        <v>41</v>
      </c>
      <c r="O1" s="2" t="s">
        <v>46</v>
      </c>
    </row>
    <row r="2" spans="1:15" x14ac:dyDescent="0.25">
      <c r="A2" s="1">
        <v>1</v>
      </c>
      <c r="B2" s="1">
        <v>20</v>
      </c>
      <c r="C2" s="1">
        <v>500</v>
      </c>
      <c r="D2" s="1">
        <f>C2-B2</f>
        <v>480</v>
      </c>
      <c r="G2" s="2" t="s">
        <v>67</v>
      </c>
      <c r="H2" s="1">
        <f>H3-(0.1*(H4-H3))</f>
        <v>-28</v>
      </c>
      <c r="I2" s="1">
        <f t="shared" ref="I2:O2" si="0">I3-(0.1*(I4-I3))</f>
        <v>450</v>
      </c>
      <c r="J2" s="1">
        <f t="shared" si="0"/>
        <v>900</v>
      </c>
      <c r="K2" s="1">
        <f t="shared" si="0"/>
        <v>1800</v>
      </c>
      <c r="L2" s="1">
        <f t="shared" si="0"/>
        <v>3800</v>
      </c>
      <c r="M2" s="1">
        <f t="shared" si="0"/>
        <v>5900</v>
      </c>
      <c r="N2" s="1">
        <f t="shared" si="0"/>
        <v>6950</v>
      </c>
      <c r="O2" s="1">
        <f t="shared" si="0"/>
        <v>7450</v>
      </c>
    </row>
    <row r="3" spans="1:15" x14ac:dyDescent="0.25">
      <c r="A3" s="1">
        <v>2</v>
      </c>
      <c r="B3" s="1">
        <v>500</v>
      </c>
      <c r="C3" s="1">
        <v>1000</v>
      </c>
      <c r="D3" s="1">
        <f t="shared" ref="D3:D9" si="1">C3-B3</f>
        <v>500</v>
      </c>
      <c r="G3" s="2" t="s">
        <v>66</v>
      </c>
      <c r="H3" s="1">
        <v>20</v>
      </c>
      <c r="I3" s="1">
        <v>500</v>
      </c>
      <c r="J3" s="1">
        <v>1000</v>
      </c>
      <c r="K3" s="1">
        <v>2000</v>
      </c>
      <c r="L3" s="1">
        <v>4000</v>
      </c>
      <c r="M3" s="1">
        <v>6000</v>
      </c>
      <c r="N3" s="1">
        <v>7000</v>
      </c>
      <c r="O3" s="1">
        <v>7500</v>
      </c>
    </row>
    <row r="4" spans="1:15" x14ac:dyDescent="0.25">
      <c r="A4" s="1">
        <v>3</v>
      </c>
      <c r="B4" s="1">
        <v>1000</v>
      </c>
      <c r="C4" s="1">
        <v>2000</v>
      </c>
      <c r="D4" s="1">
        <f t="shared" si="1"/>
        <v>1000</v>
      </c>
      <c r="G4" s="2" t="s">
        <v>68</v>
      </c>
      <c r="H4" s="1">
        <v>500</v>
      </c>
      <c r="I4" s="1">
        <v>1000</v>
      </c>
      <c r="J4" s="1">
        <v>2000</v>
      </c>
      <c r="K4" s="1">
        <v>4000</v>
      </c>
      <c r="L4" s="1">
        <v>6000</v>
      </c>
      <c r="M4" s="1">
        <v>7000</v>
      </c>
      <c r="N4" s="1">
        <v>7500</v>
      </c>
      <c r="O4" s="1">
        <v>8000</v>
      </c>
    </row>
    <row r="5" spans="1:15" x14ac:dyDescent="0.25">
      <c r="A5" s="1">
        <v>4</v>
      </c>
      <c r="B5" s="1">
        <v>2000</v>
      </c>
      <c r="C5" s="1">
        <v>4000</v>
      </c>
      <c r="D5" s="1">
        <f t="shared" si="1"/>
        <v>2000</v>
      </c>
      <c r="G5" s="2" t="s">
        <v>69</v>
      </c>
      <c r="H5" s="1">
        <f>H4+(0.1*(H4-H3))</f>
        <v>548</v>
      </c>
      <c r="I5" s="1">
        <f t="shared" ref="I5:O5" si="2">I4+(0.1*(I4-I3))</f>
        <v>1050</v>
      </c>
      <c r="J5" s="1">
        <f t="shared" si="2"/>
        <v>2100</v>
      </c>
      <c r="K5" s="1">
        <f t="shared" si="2"/>
        <v>4200</v>
      </c>
      <c r="L5" s="1">
        <f t="shared" si="2"/>
        <v>6200</v>
      </c>
      <c r="M5" s="1">
        <f t="shared" si="2"/>
        <v>7100</v>
      </c>
      <c r="N5" s="1">
        <f t="shared" si="2"/>
        <v>7550</v>
      </c>
      <c r="O5" s="1">
        <f t="shared" si="2"/>
        <v>8050</v>
      </c>
    </row>
    <row r="6" spans="1:15" x14ac:dyDescent="0.25">
      <c r="A6" s="1">
        <v>5</v>
      </c>
      <c r="B6" s="1">
        <v>4000</v>
      </c>
      <c r="C6" s="1">
        <v>6000</v>
      </c>
      <c r="D6" s="1">
        <f t="shared" si="1"/>
        <v>2000</v>
      </c>
      <c r="G6" s="2" t="s">
        <v>70</v>
      </c>
      <c r="H6" s="1">
        <v>6.38</v>
      </c>
      <c r="I6" s="1">
        <v>20.49</v>
      </c>
      <c r="J6" s="1">
        <v>23.1</v>
      </c>
      <c r="K6" s="1">
        <v>21.36</v>
      </c>
      <c r="L6" s="1">
        <v>21</v>
      </c>
      <c r="M6" s="1">
        <v>21</v>
      </c>
      <c r="N6" s="1">
        <v>21</v>
      </c>
      <c r="O6" s="1">
        <v>21</v>
      </c>
    </row>
    <row r="7" spans="1:15" x14ac:dyDescent="0.25">
      <c r="A7" s="1">
        <v>6</v>
      </c>
      <c r="B7" s="1">
        <v>6000</v>
      </c>
      <c r="C7" s="1">
        <v>7000</v>
      </c>
      <c r="D7" s="1">
        <f t="shared" si="1"/>
        <v>1000</v>
      </c>
    </row>
    <row r="8" spans="1:15" x14ac:dyDescent="0.25">
      <c r="A8" s="1">
        <v>7</v>
      </c>
      <c r="B8" s="1">
        <v>7000</v>
      </c>
      <c r="C8" s="1">
        <v>7500</v>
      </c>
      <c r="D8" s="1">
        <f t="shared" si="1"/>
        <v>500</v>
      </c>
    </row>
    <row r="9" spans="1:15" x14ac:dyDescent="0.25">
      <c r="A9" s="1">
        <v>8</v>
      </c>
      <c r="B9" s="1">
        <v>7500</v>
      </c>
      <c r="C9" s="1">
        <v>8000</v>
      </c>
      <c r="D9" s="1">
        <f t="shared" si="1"/>
        <v>500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990E-69C1-490E-9831-9A270016A4DF}">
  <dimension ref="A1:R9"/>
  <sheetViews>
    <sheetView topLeftCell="D1" workbookViewId="0">
      <selection activeCell="J13" sqref="J13"/>
    </sheetView>
  </sheetViews>
  <sheetFormatPr defaultRowHeight="15" x14ac:dyDescent="0.25"/>
  <cols>
    <col min="2" max="2" width="21" bestFit="1" customWidth="1"/>
    <col min="3" max="4" width="29.42578125" bestFit="1" customWidth="1"/>
    <col min="5" max="5" width="10.5703125" bestFit="1" customWidth="1"/>
    <col min="6" max="6" width="11.5703125" bestFit="1" customWidth="1"/>
    <col min="7" max="7" width="12.5703125" bestFit="1" customWidth="1"/>
  </cols>
  <sheetData>
    <row r="1" spans="1:18" x14ac:dyDescent="0.25">
      <c r="A1" s="2" t="s">
        <v>55</v>
      </c>
      <c r="B1" s="2" t="s">
        <v>60</v>
      </c>
      <c r="C1" s="2" t="s">
        <v>61</v>
      </c>
      <c r="D1" s="2" t="s">
        <v>62</v>
      </c>
      <c r="E1" s="6" t="s">
        <v>59</v>
      </c>
      <c r="F1" s="6" t="s">
        <v>63</v>
      </c>
      <c r="G1" s="6" t="s">
        <v>64</v>
      </c>
      <c r="J1" s="1"/>
      <c r="K1" s="2" t="s">
        <v>18</v>
      </c>
      <c r="L1" s="2" t="s">
        <v>26</v>
      </c>
      <c r="M1" s="2" t="s">
        <v>29</v>
      </c>
      <c r="N1" s="2" t="s">
        <v>32</v>
      </c>
      <c r="O1" s="2" t="s">
        <v>35</v>
      </c>
      <c r="P1" s="2" t="s">
        <v>40</v>
      </c>
      <c r="Q1" s="2" t="s">
        <v>41</v>
      </c>
      <c r="R1" s="2" t="s">
        <v>46</v>
      </c>
    </row>
    <row r="2" spans="1:18" x14ac:dyDescent="0.25">
      <c r="A2" s="1">
        <v>1</v>
      </c>
      <c r="B2" s="5">
        <v>63</v>
      </c>
      <c r="C2" s="5">
        <f>(B2)/(2^(0.5))</f>
        <v>44.547727214752491</v>
      </c>
      <c r="D2" s="5">
        <f>(2^(0.5))*(B2)</f>
        <v>89.095454429504997</v>
      </c>
      <c r="E2" s="4">
        <f>D2-C2</f>
        <v>44.547727214752506</v>
      </c>
      <c r="F2" s="4">
        <f>C2-(0.1*E2)</f>
        <v>40.09295449327724</v>
      </c>
      <c r="G2" s="4">
        <f>D2+(0.1*E2)</f>
        <v>93.550227150980248</v>
      </c>
      <c r="J2" s="2" t="s">
        <v>67</v>
      </c>
      <c r="K2" s="5">
        <f>K3-(0.1*(K4-K3))</f>
        <v>40.6</v>
      </c>
      <c r="L2" s="5">
        <f t="shared" ref="L2:R2" si="0">L3-(0.1*(L4-L3))</f>
        <v>79.099999999999994</v>
      </c>
      <c r="M2" s="5">
        <f t="shared" si="0"/>
        <v>159.30000000000001</v>
      </c>
      <c r="N2" s="5">
        <f t="shared" si="0"/>
        <v>318.7</v>
      </c>
      <c r="O2" s="5">
        <f t="shared" si="0"/>
        <v>636.29999999999995</v>
      </c>
      <c r="P2" s="5">
        <f t="shared" si="0"/>
        <v>1272.5999999999999</v>
      </c>
      <c r="Q2" s="5">
        <f t="shared" si="0"/>
        <v>2545.1</v>
      </c>
      <c r="R2" s="5">
        <f t="shared" si="0"/>
        <v>5091.3</v>
      </c>
    </row>
    <row r="3" spans="1:18" x14ac:dyDescent="0.25">
      <c r="A3" s="1">
        <v>2</v>
      </c>
      <c r="B3" s="5">
        <v>125</v>
      </c>
      <c r="C3" s="5">
        <f t="shared" ref="C3:C9" si="1">(B3)/(2^(0.5))</f>
        <v>88.38834764831843</v>
      </c>
      <c r="D3" s="5">
        <f t="shared" ref="D3:D9" si="2">(2^(0.5))*(B3)</f>
        <v>176.77669529663689</v>
      </c>
      <c r="E3" s="4">
        <f t="shared" ref="E3:E9" si="3">D3-C3</f>
        <v>88.388347648318458</v>
      </c>
      <c r="F3" s="4">
        <f t="shared" ref="F3:F9" si="4">C3-(0.1*E3)</f>
        <v>79.549512883486585</v>
      </c>
      <c r="G3" s="4">
        <f t="shared" ref="G3:G9" si="5">D3+(0.1*E3)</f>
        <v>185.61553006146875</v>
      </c>
      <c r="J3" s="2" t="s">
        <v>66</v>
      </c>
      <c r="K3" s="1">
        <v>45</v>
      </c>
      <c r="L3" s="1">
        <v>88</v>
      </c>
      <c r="M3" s="1">
        <v>177</v>
      </c>
      <c r="N3" s="1">
        <v>354</v>
      </c>
      <c r="O3" s="1">
        <v>707</v>
      </c>
      <c r="P3" s="1">
        <v>1414</v>
      </c>
      <c r="Q3" s="1">
        <v>2828</v>
      </c>
      <c r="R3" s="1">
        <v>5657</v>
      </c>
    </row>
    <row r="4" spans="1:18" x14ac:dyDescent="0.25">
      <c r="A4" s="1">
        <v>3</v>
      </c>
      <c r="B4" s="5">
        <v>250</v>
      </c>
      <c r="C4" s="5">
        <f t="shared" si="1"/>
        <v>176.77669529663686</v>
      </c>
      <c r="D4" s="5">
        <f t="shared" si="2"/>
        <v>353.55339059327378</v>
      </c>
      <c r="E4" s="4">
        <f t="shared" si="3"/>
        <v>176.77669529663692</v>
      </c>
      <c r="F4" s="4">
        <f t="shared" si="4"/>
        <v>159.09902576697317</v>
      </c>
      <c r="G4" s="4">
        <f t="shared" si="5"/>
        <v>371.23106012293749</v>
      </c>
      <c r="J4" s="2" t="s">
        <v>68</v>
      </c>
      <c r="K4" s="1">
        <v>89</v>
      </c>
      <c r="L4" s="1">
        <v>177</v>
      </c>
      <c r="M4" s="1">
        <v>354</v>
      </c>
      <c r="N4" s="1">
        <v>707</v>
      </c>
      <c r="O4" s="1">
        <v>1414</v>
      </c>
      <c r="P4" s="1">
        <v>2828</v>
      </c>
      <c r="Q4" s="1">
        <v>5657</v>
      </c>
      <c r="R4" s="1">
        <v>11314</v>
      </c>
    </row>
    <row r="5" spans="1:18" x14ac:dyDescent="0.25">
      <c r="A5" s="1">
        <v>4</v>
      </c>
      <c r="B5" s="5">
        <v>500</v>
      </c>
      <c r="C5" s="5">
        <f t="shared" si="1"/>
        <v>353.55339059327372</v>
      </c>
      <c r="D5" s="5">
        <f t="shared" si="2"/>
        <v>707.10678118654755</v>
      </c>
      <c r="E5" s="4">
        <f t="shared" si="3"/>
        <v>353.55339059327383</v>
      </c>
      <c r="F5" s="4">
        <f t="shared" si="4"/>
        <v>318.19805153394634</v>
      </c>
      <c r="G5" s="4">
        <f t="shared" si="5"/>
        <v>742.46212024587498</v>
      </c>
      <c r="J5" s="2" t="s">
        <v>69</v>
      </c>
      <c r="K5" s="5">
        <f>K4+(0.1*(K4-K3))</f>
        <v>93.4</v>
      </c>
      <c r="L5" s="5">
        <f t="shared" ref="L5:R5" si="6">L4+(0.1*(L4-L3))</f>
        <v>185.9</v>
      </c>
      <c r="M5" s="5">
        <f t="shared" si="6"/>
        <v>371.7</v>
      </c>
      <c r="N5" s="5">
        <f t="shared" si="6"/>
        <v>742.3</v>
      </c>
      <c r="O5" s="5">
        <f t="shared" si="6"/>
        <v>1484.7</v>
      </c>
      <c r="P5" s="5">
        <f t="shared" si="6"/>
        <v>2969.4</v>
      </c>
      <c r="Q5" s="5">
        <f t="shared" si="6"/>
        <v>5939.9</v>
      </c>
      <c r="R5" s="5">
        <f t="shared" si="6"/>
        <v>11879.7</v>
      </c>
    </row>
    <row r="6" spans="1:18" x14ac:dyDescent="0.25">
      <c r="A6" s="1">
        <v>5</v>
      </c>
      <c r="B6" s="5">
        <v>1000</v>
      </c>
      <c r="C6" s="5">
        <f t="shared" si="1"/>
        <v>707.10678118654744</v>
      </c>
      <c r="D6" s="5">
        <f t="shared" si="2"/>
        <v>1414.2135623730951</v>
      </c>
      <c r="E6" s="4">
        <f t="shared" si="3"/>
        <v>707.10678118654766</v>
      </c>
      <c r="F6" s="4">
        <f t="shared" si="4"/>
        <v>636.39610306789268</v>
      </c>
      <c r="G6" s="4">
        <f t="shared" si="5"/>
        <v>1484.92424049175</v>
      </c>
      <c r="J6" s="2" t="s">
        <v>70</v>
      </c>
      <c r="K6" s="1">
        <v>0</v>
      </c>
      <c r="L6" s="1">
        <v>1.1599999999999999</v>
      </c>
      <c r="M6" s="1">
        <v>6.4</v>
      </c>
      <c r="N6" s="1">
        <v>15.44</v>
      </c>
      <c r="O6" s="1">
        <v>23.3</v>
      </c>
      <c r="P6" s="1">
        <v>22.05</v>
      </c>
      <c r="Q6" s="1">
        <v>21.06</v>
      </c>
      <c r="R6" s="1">
        <v>21</v>
      </c>
    </row>
    <row r="7" spans="1:18" x14ac:dyDescent="0.25">
      <c r="A7" s="1">
        <v>6</v>
      </c>
      <c r="B7" s="5">
        <v>2000</v>
      </c>
      <c r="C7" s="5">
        <f t="shared" si="1"/>
        <v>1414.2135623730949</v>
      </c>
      <c r="D7" s="5">
        <f t="shared" si="2"/>
        <v>2828.4271247461902</v>
      </c>
      <c r="E7" s="4">
        <f t="shared" si="3"/>
        <v>1414.2135623730953</v>
      </c>
      <c r="F7" s="4">
        <f t="shared" si="4"/>
        <v>1272.7922061357854</v>
      </c>
      <c r="G7" s="4">
        <f t="shared" si="5"/>
        <v>2969.8484809834999</v>
      </c>
    </row>
    <row r="8" spans="1:18" x14ac:dyDescent="0.25">
      <c r="A8" s="1">
        <v>7</v>
      </c>
      <c r="B8" s="5">
        <v>4000</v>
      </c>
      <c r="C8" s="5">
        <f t="shared" si="1"/>
        <v>2828.4271247461897</v>
      </c>
      <c r="D8" s="5">
        <f t="shared" si="2"/>
        <v>5656.8542494923804</v>
      </c>
      <c r="E8" s="4">
        <f t="shared" si="3"/>
        <v>2828.4271247461907</v>
      </c>
      <c r="F8" s="4">
        <f t="shared" si="4"/>
        <v>2545.5844122715707</v>
      </c>
      <c r="G8" s="4">
        <f t="shared" si="5"/>
        <v>5939.6969619669999</v>
      </c>
    </row>
    <row r="9" spans="1:18" x14ac:dyDescent="0.25">
      <c r="A9" s="1">
        <v>8</v>
      </c>
      <c r="B9" s="5">
        <v>8000</v>
      </c>
      <c r="C9" s="5">
        <f t="shared" si="1"/>
        <v>5656.8542494923795</v>
      </c>
      <c r="D9" s="5">
        <f t="shared" si="2"/>
        <v>11313.708498984761</v>
      </c>
      <c r="E9" s="4">
        <f t="shared" si="3"/>
        <v>5656.8542494923813</v>
      </c>
      <c r="F9" s="4">
        <f t="shared" si="4"/>
        <v>5091.1688245431415</v>
      </c>
      <c r="G9" s="4">
        <f t="shared" si="5"/>
        <v>11879.393923934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22DD-77FC-4364-A3DA-4F625118B5D1}">
  <dimension ref="A1:I6"/>
  <sheetViews>
    <sheetView workbookViewId="0">
      <selection activeCell="I15" sqref="I15"/>
    </sheetView>
  </sheetViews>
  <sheetFormatPr defaultRowHeight="15" x14ac:dyDescent="0.25"/>
  <sheetData>
    <row r="1" spans="1:9" x14ac:dyDescent="0.25">
      <c r="A1" s="1"/>
      <c r="B1" s="2" t="s">
        <v>18</v>
      </c>
      <c r="C1" s="2" t="s">
        <v>26</v>
      </c>
      <c r="D1" s="2" t="s">
        <v>29</v>
      </c>
      <c r="E1" s="2" t="s">
        <v>32</v>
      </c>
      <c r="F1" s="2" t="s">
        <v>35</v>
      </c>
      <c r="G1" s="2" t="s">
        <v>40</v>
      </c>
      <c r="H1" s="2" t="s">
        <v>41</v>
      </c>
      <c r="I1" s="2" t="s">
        <v>46</v>
      </c>
    </row>
    <row r="2" spans="1:9" x14ac:dyDescent="0.25">
      <c r="A2" s="2" t="s">
        <v>67</v>
      </c>
      <c r="B2" s="1">
        <f t="shared" ref="B2:I2" si="0">B3-(0.1*(B4-B3))</f>
        <v>120</v>
      </c>
      <c r="C2" s="1">
        <f t="shared" si="0"/>
        <v>900</v>
      </c>
      <c r="D2" s="1">
        <f t="shared" si="0"/>
        <v>1900</v>
      </c>
      <c r="E2" s="1">
        <f t="shared" si="0"/>
        <v>2900</v>
      </c>
      <c r="F2" s="1">
        <f t="shared" si="0"/>
        <v>3900</v>
      </c>
      <c r="G2" s="1">
        <f t="shared" si="0"/>
        <v>4900</v>
      </c>
      <c r="H2" s="1">
        <f t="shared" si="0"/>
        <v>5900</v>
      </c>
      <c r="I2" s="1">
        <f t="shared" si="0"/>
        <v>6900</v>
      </c>
    </row>
    <row r="3" spans="1:9" x14ac:dyDescent="0.25">
      <c r="A3" s="2" t="s">
        <v>66</v>
      </c>
      <c r="B3" s="1">
        <v>200</v>
      </c>
      <c r="C3" s="1">
        <v>1000</v>
      </c>
      <c r="D3" s="1">
        <v>2000</v>
      </c>
      <c r="E3" s="1">
        <v>3000</v>
      </c>
      <c r="F3" s="1">
        <v>4000</v>
      </c>
      <c r="G3" s="1">
        <v>5000</v>
      </c>
      <c r="H3" s="1">
        <v>6000</v>
      </c>
      <c r="I3" s="1">
        <v>7000</v>
      </c>
    </row>
    <row r="4" spans="1:9" x14ac:dyDescent="0.25">
      <c r="A4" s="2" t="s">
        <v>68</v>
      </c>
      <c r="B4" s="1">
        <v>1000</v>
      </c>
      <c r="C4" s="1">
        <v>2000</v>
      </c>
      <c r="D4" s="1">
        <v>3000</v>
      </c>
      <c r="E4" s="1">
        <v>4000</v>
      </c>
      <c r="F4" s="1">
        <v>5000</v>
      </c>
      <c r="G4" s="1">
        <v>6000</v>
      </c>
      <c r="H4" s="1">
        <v>7000</v>
      </c>
      <c r="I4" s="1">
        <v>8000</v>
      </c>
    </row>
    <row r="5" spans="1:9" x14ac:dyDescent="0.25">
      <c r="A5" s="2" t="s">
        <v>69</v>
      </c>
      <c r="B5" s="1">
        <f>B4+(0.1*(B4-B3))</f>
        <v>1080</v>
      </c>
      <c r="C5" s="1">
        <f t="shared" ref="C5:I5" si="1">C4+(0.1*(C4-C3))</f>
        <v>2100</v>
      </c>
      <c r="D5" s="1">
        <f t="shared" si="1"/>
        <v>3100</v>
      </c>
      <c r="E5" s="1">
        <f t="shared" si="1"/>
        <v>4100</v>
      </c>
      <c r="F5" s="1">
        <f t="shared" si="1"/>
        <v>5100</v>
      </c>
      <c r="G5" s="1">
        <f t="shared" si="1"/>
        <v>6100</v>
      </c>
      <c r="H5" s="1">
        <f t="shared" si="1"/>
        <v>7100</v>
      </c>
      <c r="I5" s="1">
        <f t="shared" si="1"/>
        <v>8100</v>
      </c>
    </row>
    <row r="6" spans="1:9" x14ac:dyDescent="0.25">
      <c r="A6" s="2" t="s">
        <v>70</v>
      </c>
      <c r="B6" s="1">
        <v>17.16</v>
      </c>
      <c r="C6" s="1">
        <v>23.07</v>
      </c>
      <c r="D6" s="1">
        <v>21.62</v>
      </c>
      <c r="E6" s="1">
        <v>21.1</v>
      </c>
      <c r="F6" s="1">
        <v>21</v>
      </c>
      <c r="G6" s="1">
        <v>21</v>
      </c>
      <c r="H6" s="1">
        <v>21</v>
      </c>
      <c r="I6" s="1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5272-5206-49F9-A631-AFD544323144}">
  <dimension ref="A1:Q27"/>
  <sheetViews>
    <sheetView tabSelected="1" topLeftCell="A10" workbookViewId="0">
      <selection activeCell="J21" sqref="J21"/>
    </sheetView>
  </sheetViews>
  <sheetFormatPr defaultRowHeight="15" x14ac:dyDescent="0.25"/>
  <cols>
    <col min="2" max="2" width="13.28515625" bestFit="1" customWidth="1"/>
    <col min="3" max="3" width="25.85546875" bestFit="1" customWidth="1"/>
    <col min="4" max="4" width="18.85546875" bestFit="1" customWidth="1"/>
    <col min="5" max="5" width="25.28515625" bestFit="1" customWidth="1"/>
    <col min="8" max="8" width="10.42578125" bestFit="1" customWidth="1"/>
  </cols>
  <sheetData>
    <row r="1" spans="1:17" x14ac:dyDescent="0.25">
      <c r="A1" t="s">
        <v>77</v>
      </c>
      <c r="B1" s="2" t="s">
        <v>56</v>
      </c>
      <c r="C1" s="2" t="s">
        <v>71</v>
      </c>
      <c r="D1" s="2" t="s">
        <v>72</v>
      </c>
      <c r="E1" s="2" t="s">
        <v>58</v>
      </c>
      <c r="F1" s="3" t="s">
        <v>75</v>
      </c>
      <c r="G1" s="3" t="s">
        <v>76</v>
      </c>
      <c r="H1" s="11" t="s">
        <v>78</v>
      </c>
      <c r="I1" s="11" t="s">
        <v>65</v>
      </c>
    </row>
    <row r="2" spans="1:17" x14ac:dyDescent="0.25">
      <c r="A2">
        <v>1</v>
      </c>
      <c r="B2" s="13">
        <v>14</v>
      </c>
      <c r="C2" s="12">
        <f>($Q$2^((-1)/(2*$Q$3)))*D2</f>
        <v>22.281273453343641</v>
      </c>
      <c r="D2" s="13">
        <v>25</v>
      </c>
      <c r="E2" s="12">
        <f>($Q$2^((1)/(2*$Q$3)))*D2</f>
        <v>28.050461357549082</v>
      </c>
      <c r="F2" s="13">
        <v>10</v>
      </c>
      <c r="G2" s="13">
        <v>62</v>
      </c>
      <c r="H2" s="13">
        <v>62</v>
      </c>
      <c r="I2">
        <v>-2.71</v>
      </c>
      <c r="P2" t="s">
        <v>73</v>
      </c>
      <c r="Q2">
        <f>10^(3/10)</f>
        <v>1.9952623149688797</v>
      </c>
    </row>
    <row r="3" spans="1:17" x14ac:dyDescent="0.25">
      <c r="A3">
        <v>2</v>
      </c>
      <c r="B3" s="13">
        <v>15</v>
      </c>
      <c r="C3" s="12">
        <f>($Q$2^((-1)/(2*$Q$3)))*D3</f>
        <v>28.074404551212986</v>
      </c>
      <c r="D3" s="12">
        <v>31.5</v>
      </c>
      <c r="E3" s="12">
        <f>($Q$2^((1)/(2*$Q$3)))*D3</f>
        <v>35.343581310511844</v>
      </c>
      <c r="F3" s="13">
        <v>12</v>
      </c>
      <c r="G3" s="12">
        <v>79</v>
      </c>
      <c r="H3" s="12">
        <v>79</v>
      </c>
      <c r="I3">
        <v>-2.5</v>
      </c>
      <c r="P3" t="s">
        <v>74</v>
      </c>
      <c r="Q3">
        <v>3</v>
      </c>
    </row>
    <row r="4" spans="1:17" x14ac:dyDescent="0.25">
      <c r="A4">
        <v>3</v>
      </c>
      <c r="B4" s="13">
        <v>16</v>
      </c>
      <c r="C4" s="12">
        <f>($Q$2^((-1)/(2*$Q$3)))*D4</f>
        <v>35.650037525349823</v>
      </c>
      <c r="D4" s="13">
        <v>40</v>
      </c>
      <c r="E4" s="12">
        <f>($Q$2^((1)/(2*$Q$3)))*D4</f>
        <v>44.880738172078537</v>
      </c>
      <c r="F4" s="13">
        <v>16</v>
      </c>
      <c r="G4" s="13">
        <v>99</v>
      </c>
      <c r="H4" s="13">
        <v>99</v>
      </c>
      <c r="I4">
        <v>-2.2000000000000002</v>
      </c>
    </row>
    <row r="5" spans="1:17" x14ac:dyDescent="0.25">
      <c r="A5">
        <v>4</v>
      </c>
      <c r="B5" s="13">
        <v>17</v>
      </c>
      <c r="C5" s="12">
        <f>($Q$2^((-1)/(2*$Q$3)))*D5</f>
        <v>44.562546906687281</v>
      </c>
      <c r="D5" s="13">
        <v>50</v>
      </c>
      <c r="E5" s="12">
        <f>($Q$2^((1)/(2*$Q$3)))*D5</f>
        <v>56.100922715098164</v>
      </c>
      <c r="F5" s="13">
        <v>20</v>
      </c>
      <c r="G5" s="13">
        <v>125</v>
      </c>
      <c r="H5" s="13">
        <v>125</v>
      </c>
      <c r="I5">
        <v>-1.86</v>
      </c>
    </row>
    <row r="6" spans="1:17" x14ac:dyDescent="0.25">
      <c r="A6">
        <v>5</v>
      </c>
      <c r="B6" s="13">
        <v>18</v>
      </c>
      <c r="C6" s="12">
        <f>($Q$2^((-1)/(2*$Q$3)))*D6</f>
        <v>56.148809102425972</v>
      </c>
      <c r="D6" s="13">
        <v>63</v>
      </c>
      <c r="E6" s="12">
        <f>($Q$2^((1)/(2*$Q$3)))*D6</f>
        <v>70.687162621023688</v>
      </c>
      <c r="F6" s="13">
        <v>25</v>
      </c>
      <c r="G6" s="13">
        <v>157</v>
      </c>
      <c r="H6" s="13">
        <v>157</v>
      </c>
      <c r="I6">
        <v>-1.42</v>
      </c>
    </row>
    <row r="7" spans="1:17" x14ac:dyDescent="0.25">
      <c r="A7">
        <v>6</v>
      </c>
      <c r="B7" s="13">
        <v>19</v>
      </c>
      <c r="C7" s="12">
        <f>($Q$2^((-1)/(2*$Q$3)))*D7</f>
        <v>71.300075050699647</v>
      </c>
      <c r="D7" s="13">
        <v>80</v>
      </c>
      <c r="E7" s="12">
        <f>($Q$2^((1)/(2*$Q$3)))*D7</f>
        <v>89.761476344157074</v>
      </c>
      <c r="F7" s="13">
        <v>31</v>
      </c>
      <c r="G7" s="13">
        <v>198</v>
      </c>
      <c r="H7" s="13">
        <v>198</v>
      </c>
      <c r="I7">
        <v>-0.81</v>
      </c>
    </row>
    <row r="8" spans="1:17" x14ac:dyDescent="0.25">
      <c r="A8">
        <v>7</v>
      </c>
      <c r="B8" s="13">
        <v>20</v>
      </c>
      <c r="C8" s="12">
        <f>($Q$2^((-1)/(2*$Q$3)))*D8</f>
        <v>89.125093813374562</v>
      </c>
      <c r="D8" s="13">
        <v>100</v>
      </c>
      <c r="E8" s="12">
        <f>($Q$2^((1)/(2*$Q$3)))*D8</f>
        <v>112.20184543019633</v>
      </c>
      <c r="F8" s="13">
        <v>39</v>
      </c>
      <c r="G8" s="13">
        <v>250</v>
      </c>
      <c r="H8" s="13">
        <v>250</v>
      </c>
      <c r="I8">
        <v>-7.0000000000000007E-2</v>
      </c>
    </row>
    <row r="9" spans="1:17" x14ac:dyDescent="0.25">
      <c r="A9">
        <v>8</v>
      </c>
      <c r="B9" s="13">
        <v>21</v>
      </c>
      <c r="C9" s="12">
        <f>($Q$2^((-1)/(2*$Q$3)))*D9</f>
        <v>111.40636726671819</v>
      </c>
      <c r="D9" s="13">
        <v>125</v>
      </c>
      <c r="E9" s="12">
        <f>($Q$2^((1)/(2*$Q$3)))*D9</f>
        <v>140.25230678774543</v>
      </c>
      <c r="F9" s="13">
        <v>50</v>
      </c>
      <c r="G9" s="13">
        <v>315</v>
      </c>
      <c r="H9" s="13">
        <v>315</v>
      </c>
      <c r="I9">
        <v>0.89</v>
      </c>
    </row>
    <row r="10" spans="1:17" x14ac:dyDescent="0.25">
      <c r="A10">
        <v>9</v>
      </c>
      <c r="B10" s="1">
        <v>22</v>
      </c>
      <c r="C10" s="5">
        <f>($Q$2^((-1)/(2*$Q$3)))*D10</f>
        <v>142.60015010139929</v>
      </c>
      <c r="D10" s="1">
        <v>160</v>
      </c>
      <c r="E10" s="5">
        <f>($Q$2^((1)/(2*$Q$3)))*D10</f>
        <v>179.52295268831415</v>
      </c>
      <c r="F10" s="1">
        <v>62</v>
      </c>
      <c r="G10" s="12">
        <v>397</v>
      </c>
      <c r="H10" s="12">
        <v>397</v>
      </c>
      <c r="I10">
        <v>2.25</v>
      </c>
    </row>
    <row r="11" spans="1:17" x14ac:dyDescent="0.25">
      <c r="A11">
        <v>10</v>
      </c>
      <c r="B11" s="1">
        <v>23</v>
      </c>
      <c r="C11" s="5">
        <f>($Q$2^((-1)/(2*$Q$3)))*D11</f>
        <v>178.25018762674912</v>
      </c>
      <c r="D11" s="1">
        <v>200</v>
      </c>
      <c r="E11" s="5">
        <f>($Q$2^((1)/(2*$Q$3)))*D11</f>
        <v>224.40369086039266</v>
      </c>
      <c r="F11" s="1">
        <v>79</v>
      </c>
      <c r="G11" s="12">
        <v>500</v>
      </c>
      <c r="H11" s="12">
        <v>500</v>
      </c>
      <c r="I11">
        <v>3.99</v>
      </c>
    </row>
    <row r="12" spans="1:17" x14ac:dyDescent="0.25">
      <c r="A12">
        <v>11</v>
      </c>
      <c r="B12" s="1">
        <v>24</v>
      </c>
      <c r="C12" s="5">
        <f>($Q$2^((-1)/(2*$Q$3)))*D12</f>
        <v>222.81273453343638</v>
      </c>
      <c r="D12" s="1">
        <v>250</v>
      </c>
      <c r="E12" s="5">
        <f>($Q$2^((1)/(2*$Q$3)))*D12</f>
        <v>280.50461357549085</v>
      </c>
      <c r="F12" s="1">
        <v>99</v>
      </c>
      <c r="G12" s="12">
        <v>630</v>
      </c>
      <c r="H12" s="12">
        <v>630</v>
      </c>
      <c r="I12">
        <v>6.12</v>
      </c>
    </row>
    <row r="13" spans="1:17" x14ac:dyDescent="0.25">
      <c r="A13">
        <v>12</v>
      </c>
      <c r="B13" s="1">
        <v>25</v>
      </c>
      <c r="C13" s="5">
        <f>($Q$2^((-1)/(2*$Q$3)))*D13</f>
        <v>280.74404551212984</v>
      </c>
      <c r="D13" s="1">
        <v>315</v>
      </c>
      <c r="E13" s="5">
        <f>($Q$2^((1)/(2*$Q$3)))*D13</f>
        <v>353.43581310511843</v>
      </c>
      <c r="F13" s="1">
        <v>125</v>
      </c>
      <c r="G13" s="12">
        <v>794</v>
      </c>
      <c r="H13" s="12">
        <v>794</v>
      </c>
      <c r="I13">
        <v>8.8000000000000007</v>
      </c>
    </row>
    <row r="14" spans="1:17" x14ac:dyDescent="0.25">
      <c r="A14">
        <v>13</v>
      </c>
      <c r="B14" s="1">
        <v>26</v>
      </c>
      <c r="C14" s="5">
        <f>($Q$2^((-1)/(2*$Q$3)))*D14</f>
        <v>356.50037525349825</v>
      </c>
      <c r="D14" s="1">
        <v>400</v>
      </c>
      <c r="E14" s="5">
        <f>($Q$2^((1)/(2*$Q$3)))*D14</f>
        <v>448.80738172078532</v>
      </c>
      <c r="F14" s="1">
        <v>157</v>
      </c>
      <c r="G14" s="12">
        <v>1000</v>
      </c>
      <c r="H14" s="12">
        <v>1000</v>
      </c>
      <c r="I14">
        <v>11.98</v>
      </c>
    </row>
    <row r="15" spans="1:17" x14ac:dyDescent="0.25">
      <c r="A15">
        <v>14</v>
      </c>
      <c r="B15" s="1">
        <v>27</v>
      </c>
      <c r="C15" s="5">
        <f>($Q$2^((-1)/(2*$Q$3)))*D15</f>
        <v>445.62546906687277</v>
      </c>
      <c r="D15" s="1">
        <v>500</v>
      </c>
      <c r="E15" s="5">
        <f>($Q$2^((1)/(2*$Q$3)))*D15</f>
        <v>561.0092271509817</v>
      </c>
      <c r="F15" s="1">
        <v>198</v>
      </c>
      <c r="G15" s="12">
        <v>1260</v>
      </c>
      <c r="H15" s="12">
        <v>1260</v>
      </c>
      <c r="I15">
        <v>15.13</v>
      </c>
    </row>
    <row r="16" spans="1:17" x14ac:dyDescent="0.25">
      <c r="A16">
        <v>15</v>
      </c>
      <c r="B16" s="1">
        <v>28</v>
      </c>
      <c r="C16" s="5">
        <f>($Q$2^((-1)/(2*$Q$3)))*D16</f>
        <v>561.48809102425969</v>
      </c>
      <c r="D16" s="1">
        <v>630</v>
      </c>
      <c r="E16" s="5">
        <f>($Q$2^((1)/(2*$Q$3)))*D16</f>
        <v>706.87162621023685</v>
      </c>
      <c r="F16" s="1">
        <v>250</v>
      </c>
      <c r="G16" s="12">
        <v>1587</v>
      </c>
      <c r="H16" s="12">
        <v>1587</v>
      </c>
      <c r="I16">
        <v>18.39</v>
      </c>
    </row>
    <row r="17" spans="1:9" x14ac:dyDescent="0.25">
      <c r="A17">
        <v>16</v>
      </c>
      <c r="B17" s="1">
        <v>29</v>
      </c>
      <c r="C17" s="5">
        <f>($Q$2^((-1)/(2*$Q$3)))*D17</f>
        <v>713.0007505069965</v>
      </c>
      <c r="D17" s="1">
        <v>800</v>
      </c>
      <c r="E17" s="5">
        <f>($Q$2^((1)/(2*$Q$3)))*D17</f>
        <v>897.61476344157063</v>
      </c>
      <c r="F17" s="1">
        <v>315</v>
      </c>
      <c r="G17" s="12">
        <v>2000</v>
      </c>
      <c r="H17" s="12">
        <v>2000</v>
      </c>
      <c r="I17">
        <v>21.98</v>
      </c>
    </row>
    <row r="18" spans="1:9" x14ac:dyDescent="0.25">
      <c r="A18">
        <v>17</v>
      </c>
      <c r="B18" s="1">
        <v>30</v>
      </c>
      <c r="C18" s="5">
        <f>($Q$2^((-1)/(2*$Q$3)))*D18</f>
        <v>891.25093813374554</v>
      </c>
      <c r="D18" s="1">
        <v>1000</v>
      </c>
      <c r="E18" s="5">
        <f>($Q$2^((1)/(2*$Q$3)))*D18</f>
        <v>1122.0184543019634</v>
      </c>
      <c r="F18" s="1">
        <v>397</v>
      </c>
      <c r="G18" s="12">
        <v>2520</v>
      </c>
      <c r="H18" s="12">
        <v>2500</v>
      </c>
      <c r="I18">
        <v>23.9</v>
      </c>
    </row>
    <row r="19" spans="1:9" x14ac:dyDescent="0.25">
      <c r="A19">
        <v>18</v>
      </c>
      <c r="B19" s="1">
        <v>31</v>
      </c>
      <c r="C19" s="5">
        <f>($Q$2^((-1)/(2*$Q$3)))*D19</f>
        <v>1114.0636726671819</v>
      </c>
      <c r="D19" s="1">
        <v>1250</v>
      </c>
      <c r="E19" s="5">
        <f>($Q$2^((1)/(2*$Q$3)))*D19</f>
        <v>1402.5230678774542</v>
      </c>
      <c r="F19" s="1">
        <v>500</v>
      </c>
      <c r="G19" s="12">
        <v>3175</v>
      </c>
      <c r="H19" s="12">
        <v>3000</v>
      </c>
      <c r="I19">
        <v>23.68</v>
      </c>
    </row>
    <row r="20" spans="1:9" x14ac:dyDescent="0.25">
      <c r="A20">
        <v>19</v>
      </c>
      <c r="B20" s="1">
        <v>32</v>
      </c>
      <c r="C20" s="5">
        <f>($Q$2^((-1)/(2*$Q$3)))*D20</f>
        <v>1426.001501013993</v>
      </c>
      <c r="D20" s="1">
        <v>1600</v>
      </c>
      <c r="E20" s="5">
        <f>($Q$2^((1)/(2*$Q$3)))*D20</f>
        <v>1795.2295268831413</v>
      </c>
      <c r="F20" s="1">
        <v>630</v>
      </c>
      <c r="G20" s="12">
        <v>4000</v>
      </c>
      <c r="H20" s="12">
        <v>3500</v>
      </c>
      <c r="I20">
        <v>22.83</v>
      </c>
    </row>
    <row r="21" spans="1:9" x14ac:dyDescent="0.25">
      <c r="A21">
        <v>20</v>
      </c>
      <c r="B21" s="1">
        <v>33</v>
      </c>
      <c r="C21" s="5">
        <f>($Q$2^((-1)/(2*$Q$3)))*D21</f>
        <v>1782.5018762674911</v>
      </c>
      <c r="D21" s="1">
        <v>2000</v>
      </c>
      <c r="E21" s="5">
        <f>($Q$2^((1)/(2*$Q$3)))*D21</f>
        <v>2244.0369086039268</v>
      </c>
      <c r="F21" s="1">
        <v>794</v>
      </c>
      <c r="G21" s="12">
        <v>5040</v>
      </c>
      <c r="H21" s="12">
        <v>4000</v>
      </c>
      <c r="I21">
        <v>22.01</v>
      </c>
    </row>
    <row r="22" spans="1:9" x14ac:dyDescent="0.25">
      <c r="A22">
        <v>21</v>
      </c>
      <c r="B22" s="1">
        <v>34</v>
      </c>
      <c r="C22" s="5">
        <f>($Q$2^((-1)/(2*$Q$3)))*D22</f>
        <v>2228.1273453343638</v>
      </c>
      <c r="D22" s="1">
        <v>2500</v>
      </c>
      <c r="E22" s="5">
        <f>($Q$2^((1)/(2*$Q$3)))*D22</f>
        <v>2805.0461357549084</v>
      </c>
      <c r="F22" s="1">
        <v>1000</v>
      </c>
      <c r="G22" s="12">
        <v>6349</v>
      </c>
      <c r="H22" s="12">
        <v>4750</v>
      </c>
      <c r="I22">
        <v>21.59</v>
      </c>
    </row>
    <row r="23" spans="1:9" x14ac:dyDescent="0.25">
      <c r="A23">
        <v>22</v>
      </c>
      <c r="B23" s="1">
        <v>35</v>
      </c>
      <c r="C23" s="5">
        <f>($Q$2^((-1)/(2*$Q$3)))*D23</f>
        <v>2807.4404551212983</v>
      </c>
      <c r="D23" s="1">
        <v>3150</v>
      </c>
      <c r="E23" s="5">
        <f>($Q$2^((1)/(2*$Q$3)))*D23</f>
        <v>3534.3581310511845</v>
      </c>
      <c r="F23" s="1">
        <v>1260</v>
      </c>
      <c r="G23" s="12">
        <v>8000</v>
      </c>
      <c r="H23" s="12">
        <v>5000</v>
      </c>
      <c r="I23">
        <v>21.21</v>
      </c>
    </row>
    <row r="24" spans="1:9" x14ac:dyDescent="0.25">
      <c r="A24">
        <v>23</v>
      </c>
      <c r="B24" s="1">
        <v>36</v>
      </c>
      <c r="C24" s="5">
        <f>($Q$2^((-1)/(2*$Q$3)))*D24</f>
        <v>3565.0037525349821</v>
      </c>
      <c r="D24" s="1">
        <v>4000</v>
      </c>
      <c r="E24" s="5">
        <f>($Q$2^((1)/(2*$Q$3)))*D24</f>
        <v>4488.0738172078536</v>
      </c>
      <c r="F24" s="1">
        <v>1587</v>
      </c>
      <c r="G24" s="12">
        <v>10079</v>
      </c>
      <c r="H24" s="12">
        <v>6000</v>
      </c>
      <c r="I24">
        <v>21.01</v>
      </c>
    </row>
    <row r="25" spans="1:9" x14ac:dyDescent="0.25">
      <c r="A25">
        <v>24</v>
      </c>
      <c r="B25" s="1">
        <v>37</v>
      </c>
      <c r="C25" s="5">
        <f>($Q$2^((-1)/(2*$Q$3)))*D25</f>
        <v>4456.2546906687276</v>
      </c>
      <c r="D25" s="1">
        <v>5000</v>
      </c>
      <c r="E25" s="5">
        <f>($Q$2^((1)/(2*$Q$3)))*D25</f>
        <v>5610.0922715098168</v>
      </c>
      <c r="F25" s="1">
        <v>2000</v>
      </c>
      <c r="G25" s="12">
        <v>12699</v>
      </c>
      <c r="H25" s="12">
        <v>7000</v>
      </c>
      <c r="I25">
        <v>21</v>
      </c>
    </row>
    <row r="26" spans="1:9" x14ac:dyDescent="0.25">
      <c r="A26">
        <v>25</v>
      </c>
      <c r="B26" s="1">
        <v>38</v>
      </c>
      <c r="C26" s="5">
        <f>($Q$2^((-1)/(2*$Q$3)))*D26</f>
        <v>5614.8809102425967</v>
      </c>
      <c r="D26" s="1">
        <v>6300</v>
      </c>
      <c r="E26" s="5">
        <f>($Q$2^((1)/(2*$Q$3)))*D26</f>
        <v>7068.716262102369</v>
      </c>
      <c r="F26" s="1">
        <v>2520</v>
      </c>
      <c r="G26" s="12">
        <v>16000</v>
      </c>
      <c r="H26" s="12">
        <v>8500</v>
      </c>
      <c r="I26">
        <v>21</v>
      </c>
    </row>
    <row r="27" spans="1:9" x14ac:dyDescent="0.25">
      <c r="A27">
        <v>26</v>
      </c>
      <c r="B27" s="1">
        <v>39</v>
      </c>
      <c r="C27" s="5">
        <f>($Q$2^((-1)/(2*$Q$3)))*D27</f>
        <v>7130.0075050699643</v>
      </c>
      <c r="D27" s="1">
        <v>8000</v>
      </c>
      <c r="E27" s="5">
        <f>($Q$2^((1)/(2*$Q$3)))*D27</f>
        <v>8976.1476344157072</v>
      </c>
      <c r="F27" s="1">
        <v>3175</v>
      </c>
      <c r="G27" s="12">
        <v>20159</v>
      </c>
      <c r="H27" s="12">
        <v>10000</v>
      </c>
      <c r="I27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Filter Parameters</vt:lpstr>
      <vt:lpstr>Insertion Gain ParametersFre</vt:lpstr>
      <vt:lpstr>Parameters</vt:lpstr>
      <vt:lpstr>Bark Scale</vt:lpstr>
      <vt:lpstr>Critical</vt:lpstr>
      <vt:lpstr>Symmetric</vt:lpstr>
      <vt:lpstr>Octave</vt:lpstr>
      <vt:lpstr>Uniform</vt:lpstr>
      <vt:lpstr>ANSI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2018-10-11T08:41:25Z</dcterms:created>
  <dcterms:modified xsi:type="dcterms:W3CDTF">2018-10-18T09:58:20Z</dcterms:modified>
</cp:coreProperties>
</file>