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publishItems="1"/>
  <mc:AlternateContent xmlns:mc="http://schemas.openxmlformats.org/markup-compatibility/2006">
    <mc:Choice Requires="x15">
      <x15ac:absPath xmlns:x15ac="http://schemas.microsoft.com/office/spreadsheetml/2010/11/ac" url="C:\Users\USUARIO\Desktop\stefany\FULY\"/>
    </mc:Choice>
  </mc:AlternateContent>
  <bookViews>
    <workbookView xWindow="0" yWindow="0" windowWidth="28800" windowHeight="12210"/>
  </bookViews>
  <sheets>
    <sheet name="PSICOLA REPRESA" sheetId="3" r:id="rId1"/>
    <sheet name="PESCADORES " sheetId="4" r:id="rId2"/>
    <sheet name="CONDUCTORES " sheetId="5" r:id="rId3"/>
    <sheet name="SUPERVISOR DE PLANTA  " sheetId="7" r:id="rId4"/>
    <sheet name="ALEVINERA " sheetId="9" r:id="rId5"/>
    <sheet name="ECOPEZ" sheetId="8" r:id="rId6"/>
    <sheet name="SERVICIOS GENERALES  " sheetId="10" r:id="rId7"/>
    <sheet name="STOCK DOTACION " sheetId="2" r:id="rId8"/>
  </sheets>
  <externalReferences>
    <externalReference r:id="rId9"/>
  </externalReferences>
  <definedNames>
    <definedName name="_xlnm.Print_Area" localSheetId="4" publishToServer="1">'ALEVINERA '!$A$1:$I$45</definedName>
    <definedName name="_xlnm.Print_Area" localSheetId="2" publishToServer="1">'CONDUCTORES '!$A$1:$I$40</definedName>
    <definedName name="_xlnm.Print_Area" localSheetId="5" publishToServer="1">ECOPEZ!$A$1:$I$41</definedName>
    <definedName name="_xlnm.Print_Area" localSheetId="1" publishToServer="1">'PESCADORES '!$A$1:$I$43</definedName>
    <definedName name="_xlnm.Print_Area" localSheetId="0" publishToServer="1">'PSICOLA REPRESA'!$A$1:$I$46</definedName>
    <definedName name="_xlnm.Print_Area" localSheetId="6" publishToServer="1">'SERVICIOS GENERALES  '!$A$1:$I$44</definedName>
    <definedName name="_xlnm.Print_Area" localSheetId="7" publishToServer="1">'STOCK DOTACION '!$A$1:$I$43</definedName>
    <definedName name="_xlnm.Print_Area" localSheetId="3" publishToServer="1">'SUPERVISOR DE PLANTA  '!$A$1:$I$41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1" i="3" l="1"/>
  <c r="G31" i="2" l="1"/>
  <c r="G30" i="2"/>
  <c r="G29" i="2"/>
  <c r="G32" i="10"/>
  <c r="G30" i="10"/>
  <c r="G23" i="10"/>
  <c r="G28" i="8"/>
  <c r="G26" i="8"/>
  <c r="G33" i="9"/>
  <c r="G31" i="9"/>
  <c r="G29" i="7"/>
  <c r="G27" i="7"/>
  <c r="G28" i="5"/>
  <c r="G26" i="5"/>
  <c r="G30" i="4"/>
  <c r="G29" i="4"/>
  <c r="G28" i="4"/>
  <c r="G33" i="3"/>
  <c r="G29" i="10" l="1"/>
  <c r="F29" i="10"/>
  <c r="G28" i="10"/>
  <c r="F28" i="10"/>
  <c r="G27" i="10"/>
  <c r="F27" i="10"/>
  <c r="G26" i="10"/>
  <c r="F26" i="10"/>
  <c r="G25" i="10"/>
  <c r="F25" i="10"/>
  <c r="G24" i="10"/>
  <c r="F24" i="10"/>
  <c r="F23" i="10"/>
  <c r="F9" i="10"/>
  <c r="A17" i="10" s="1"/>
  <c r="G30" i="9"/>
  <c r="F30" i="9"/>
  <c r="G29" i="9"/>
  <c r="F29" i="9"/>
  <c r="G28" i="9"/>
  <c r="F28" i="9"/>
  <c r="G27" i="9"/>
  <c r="F27" i="9"/>
  <c r="G26" i="9"/>
  <c r="F26" i="9"/>
  <c r="G25" i="9"/>
  <c r="F25" i="9"/>
  <c r="G24" i="9"/>
  <c r="F24" i="9"/>
  <c r="G23" i="9"/>
  <c r="F23" i="9"/>
  <c r="F9" i="9"/>
  <c r="A18" i="9" s="1"/>
  <c r="G25" i="8"/>
  <c r="F25" i="8"/>
  <c r="G24" i="8"/>
  <c r="F24" i="8"/>
  <c r="G23" i="8"/>
  <c r="F23" i="8"/>
  <c r="F9" i="8"/>
  <c r="A17" i="8" s="1"/>
  <c r="G26" i="7"/>
  <c r="F26" i="7"/>
  <c r="G25" i="7"/>
  <c r="F25" i="7"/>
  <c r="G24" i="7"/>
  <c r="F24" i="7"/>
  <c r="G23" i="7"/>
  <c r="F23" i="7"/>
  <c r="F9" i="7"/>
  <c r="A16" i="7" s="1"/>
  <c r="G25" i="5"/>
  <c r="F25" i="5"/>
  <c r="G24" i="5"/>
  <c r="F24" i="5"/>
  <c r="G23" i="5"/>
  <c r="F23" i="5"/>
  <c r="F9" i="5"/>
  <c r="A20" i="5" s="1"/>
  <c r="G27" i="4"/>
  <c r="F27" i="4"/>
  <c r="G26" i="4"/>
  <c r="F26" i="4"/>
  <c r="G25" i="4"/>
  <c r="F25" i="4"/>
  <c r="G24" i="4"/>
  <c r="F24" i="4"/>
  <c r="G23" i="4"/>
  <c r="F23" i="4"/>
  <c r="F9" i="4"/>
  <c r="A20" i="4" s="1"/>
  <c r="G30" i="3"/>
  <c r="F30" i="3"/>
  <c r="G29" i="3"/>
  <c r="F29" i="3"/>
  <c r="G28" i="3"/>
  <c r="F28" i="3"/>
  <c r="G27" i="3"/>
  <c r="F27" i="3"/>
  <c r="G26" i="3"/>
  <c r="F26" i="3"/>
  <c r="G25" i="3"/>
  <c r="F25" i="3"/>
  <c r="G24" i="3"/>
  <c r="F24" i="3"/>
  <c r="G23" i="3"/>
  <c r="F23" i="3"/>
  <c r="F9" i="3"/>
  <c r="A18" i="3" s="1"/>
  <c r="G27" i="5" l="1"/>
  <c r="G32" i="3"/>
  <c r="G28" i="7"/>
  <c r="G27" i="8"/>
  <c r="G32" i="9"/>
  <c r="G31" i="10"/>
  <c r="A19" i="10"/>
  <c r="A20" i="10"/>
  <c r="A18" i="10"/>
  <c r="A16" i="10"/>
  <c r="A19" i="9"/>
  <c r="A20" i="9"/>
  <c r="A16" i="9"/>
  <c r="A17" i="9"/>
  <c r="A18" i="8"/>
  <c r="A19" i="8"/>
  <c r="A20" i="8"/>
  <c r="A16" i="8"/>
  <c r="A19" i="7"/>
  <c r="A18" i="7"/>
  <c r="A20" i="7"/>
  <c r="A17" i="7"/>
  <c r="A16" i="5"/>
  <c r="A17" i="5"/>
  <c r="A18" i="5"/>
  <c r="A19" i="5"/>
  <c r="A19" i="4"/>
  <c r="A18" i="4"/>
  <c r="A17" i="4"/>
  <c r="A16" i="4"/>
  <c r="A20" i="3"/>
  <c r="A17" i="3"/>
  <c r="A19" i="3"/>
  <c r="A16" i="3"/>
  <c r="G24" i="2"/>
  <c r="G25" i="2"/>
  <c r="G26" i="2"/>
  <c r="G27" i="2"/>
  <c r="G28" i="2"/>
  <c r="G23" i="2"/>
  <c r="F24" i="2"/>
  <c r="F25" i="2"/>
  <c r="F26" i="2"/>
  <c r="F27" i="2"/>
  <c r="F28" i="2"/>
  <c r="F23" i="2"/>
  <c r="F9" i="2"/>
  <c r="A20" i="2" l="1"/>
  <c r="A16" i="2" l="1"/>
  <c r="A17" i="2"/>
  <c r="A18" i="2"/>
  <c r="A19" i="2"/>
</calcChain>
</file>

<file path=xl/sharedStrings.xml><?xml version="1.0" encoding="utf-8"?>
<sst xmlns="http://schemas.openxmlformats.org/spreadsheetml/2006/main" count="326" uniqueCount="84">
  <si>
    <t>Ciudad: Neiva - Bogota</t>
  </si>
  <si>
    <t>FECHA</t>
  </si>
  <si>
    <t>CLIENTE</t>
  </si>
  <si>
    <t>DESCRIPCIÓN</t>
  </si>
  <si>
    <t>CANT</t>
  </si>
  <si>
    <t>ITEM</t>
  </si>
  <si>
    <t>TALLA</t>
  </si>
  <si>
    <t xml:space="preserve">CALLE 11 2-14 NEIVA-HUILA  </t>
  </si>
  <si>
    <t>Teléfono: 3104522280</t>
  </si>
  <si>
    <t>IMAIL:fuegodotacionesfr2@gmail.com</t>
  </si>
  <si>
    <t>NIT: 36181470-5 / RESPONSABLE DE IVA</t>
  </si>
  <si>
    <t>COTIZACION N°</t>
  </si>
  <si>
    <t xml:space="preserve">SUBTOTAL </t>
  </si>
  <si>
    <t>IVA</t>
  </si>
  <si>
    <t xml:space="preserve">TOTAL </t>
  </si>
  <si>
    <t>SUBTOTAL:</t>
  </si>
  <si>
    <t>IVA:</t>
  </si>
  <si>
    <t xml:space="preserve">TOTAL: </t>
  </si>
  <si>
    <t>! IMPORTANTE!</t>
  </si>
  <si>
    <t>!Gracias por confiar en nosostros como su proveedor,</t>
  </si>
  <si>
    <t xml:space="preserve">cualquier inquitud se puede comunicar a nuestros imail o linea de atencio de whattsap! </t>
  </si>
  <si>
    <t>JEAN PARA HOMBRE</t>
  </si>
  <si>
    <t>JEAN PARA MUJER</t>
  </si>
  <si>
    <r>
      <t xml:space="preserve">SUDADERA </t>
    </r>
    <r>
      <rPr>
        <b/>
        <sz val="11"/>
        <color rgb="FF0070C0"/>
        <rFont val="Calibri"/>
        <family val="2"/>
        <scheme val="minor"/>
      </rPr>
      <t>AZUL</t>
    </r>
    <r>
      <rPr>
        <sz val="11"/>
        <color theme="1"/>
        <rFont val="Calibri"/>
        <family val="2"/>
        <scheme val="minor"/>
      </rPr>
      <t xml:space="preserve"> PARA HOMBRE</t>
    </r>
  </si>
  <si>
    <t>BOTAS DE MATERIAL CON PUNTERA</t>
  </si>
  <si>
    <t xml:space="preserve">S A XL </t>
  </si>
  <si>
    <t>L</t>
  </si>
  <si>
    <t>M</t>
  </si>
  <si>
    <t xml:space="preserve">S Y M </t>
  </si>
  <si>
    <t>37 A 42</t>
  </si>
  <si>
    <t>SUDADERA AZUL PARA HOMBRE</t>
  </si>
  <si>
    <t>BOTAS PANTANERAS BLANCAS CON PUNTERA</t>
  </si>
  <si>
    <r>
      <t xml:space="preserve">CAMIBUSO </t>
    </r>
    <r>
      <rPr>
        <sz val="11"/>
        <color rgb="FF0070C0"/>
        <rFont val="Calibri"/>
        <family val="2"/>
        <scheme val="minor"/>
      </rPr>
      <t>AZUL</t>
    </r>
    <r>
      <rPr>
        <sz val="11"/>
        <color theme="1"/>
        <rFont val="Calibri"/>
        <family val="2"/>
        <scheme val="minor"/>
      </rPr>
      <t xml:space="preserve"> MANGA LARGA PARA HOMBRE</t>
    </r>
  </si>
  <si>
    <r>
      <t xml:space="preserve">SUDADERA </t>
    </r>
    <r>
      <rPr>
        <sz val="11"/>
        <color rgb="FF0070C0"/>
        <rFont val="Calibri"/>
        <family val="2"/>
        <scheme val="minor"/>
      </rPr>
      <t>AZUL</t>
    </r>
    <r>
      <rPr>
        <sz val="11"/>
        <color theme="1"/>
        <rFont val="Calibri"/>
        <family val="2"/>
        <scheme val="minor"/>
      </rPr>
      <t xml:space="preserve"> PARA HOMBRE</t>
    </r>
  </si>
  <si>
    <t xml:space="preserve">M Y L </t>
  </si>
  <si>
    <t xml:space="preserve">M Y  L </t>
  </si>
  <si>
    <t>41 A 45</t>
  </si>
  <si>
    <t xml:space="preserve">M A XL </t>
  </si>
  <si>
    <t>XXL</t>
  </si>
  <si>
    <t>30 A 38</t>
  </si>
  <si>
    <t xml:space="preserve">JEAN CON REFLECTIVOS PARA HOMBRE CON REFLECTIVO </t>
  </si>
  <si>
    <t>S,M,XL</t>
  </si>
  <si>
    <t>39 A 41</t>
  </si>
  <si>
    <t>JEAN PARA DAMA</t>
  </si>
  <si>
    <r>
      <t xml:space="preserve">CAMIBUSO </t>
    </r>
    <r>
      <rPr>
        <sz val="11"/>
        <color rgb="FFFF0000"/>
        <rFont val="Calibri"/>
        <family val="2"/>
        <scheme val="minor"/>
      </rPr>
      <t>BLANCO</t>
    </r>
    <r>
      <rPr>
        <sz val="11"/>
        <color theme="1"/>
        <rFont val="Calibri"/>
        <family val="2"/>
        <scheme val="minor"/>
      </rPr>
      <t xml:space="preserve"> MANGA LARGA PARA HOMBRE</t>
    </r>
  </si>
  <si>
    <r>
      <t xml:space="preserve">CAMIBUSO </t>
    </r>
    <r>
      <rPr>
        <sz val="11"/>
        <color rgb="FFFF0000"/>
        <rFont val="Calibri"/>
        <family val="2"/>
        <scheme val="minor"/>
      </rPr>
      <t>BLANCO</t>
    </r>
    <r>
      <rPr>
        <sz val="11"/>
        <color theme="1"/>
        <rFont val="Calibri"/>
        <family val="2"/>
        <scheme val="minor"/>
      </rPr>
      <t xml:space="preserve"> MANGA LARGA PARA DAMA</t>
    </r>
  </si>
  <si>
    <t xml:space="preserve">S </t>
  </si>
  <si>
    <t>38 A 40</t>
  </si>
  <si>
    <t>SUDADERA COLOR BLANCO</t>
  </si>
  <si>
    <t>XL</t>
  </si>
  <si>
    <t>XXXL</t>
  </si>
  <si>
    <t>39 Y 40</t>
  </si>
  <si>
    <t>38 A 42</t>
  </si>
  <si>
    <t>40 A 42</t>
  </si>
  <si>
    <t>30 A 34</t>
  </si>
  <si>
    <t xml:space="preserve">BOTAS DE MATERIAL CON PUNTERA TORINO </t>
  </si>
  <si>
    <t xml:space="preserve">BOTAS PANTANERAS BLANCAS CON PUNTERA CROYDON </t>
  </si>
  <si>
    <r>
      <t>CAMIBUSO</t>
    </r>
    <r>
      <rPr>
        <b/>
        <sz val="11"/>
        <color rgb="FF0070C0"/>
        <rFont val="Calibri"/>
        <family val="2"/>
        <scheme val="minor"/>
      </rPr>
      <t xml:space="preserve"> AZUL</t>
    </r>
    <r>
      <rPr>
        <sz val="11"/>
        <color theme="1"/>
        <rFont val="Calibri"/>
        <family val="2"/>
        <scheme val="minor"/>
      </rPr>
      <t xml:space="preserve"> MANGA LARGA PARA HOMBRE BORDADO</t>
    </r>
  </si>
  <si>
    <r>
      <t>CAMIBUSO</t>
    </r>
    <r>
      <rPr>
        <b/>
        <sz val="11"/>
        <color rgb="FF0070C0"/>
        <rFont val="Calibri"/>
        <family val="2"/>
        <scheme val="minor"/>
      </rPr>
      <t xml:space="preserve"> </t>
    </r>
    <r>
      <rPr>
        <b/>
        <sz val="11"/>
        <color rgb="FFFF0000"/>
        <rFont val="Calibri"/>
        <family val="2"/>
        <scheme val="minor"/>
      </rPr>
      <t>ROJO</t>
    </r>
    <r>
      <rPr>
        <sz val="11"/>
        <color theme="1"/>
        <rFont val="Calibri"/>
        <family val="2"/>
        <scheme val="minor"/>
      </rPr>
      <t xml:space="preserve"> MANGA LARGA PARA HOMBRE BORDADO </t>
    </r>
  </si>
  <si>
    <r>
      <t>CAMIBUSO</t>
    </r>
    <r>
      <rPr>
        <b/>
        <sz val="11"/>
        <color rgb="FF0070C0"/>
        <rFont val="Calibri"/>
        <family val="2"/>
        <scheme val="minor"/>
      </rPr>
      <t xml:space="preserve"> </t>
    </r>
    <r>
      <rPr>
        <b/>
        <sz val="11"/>
        <color rgb="FFFF0000"/>
        <rFont val="Calibri"/>
        <family val="2"/>
        <scheme val="minor"/>
      </rPr>
      <t>ROJO</t>
    </r>
    <r>
      <rPr>
        <sz val="11"/>
        <color theme="1"/>
        <rFont val="Calibri"/>
        <family val="2"/>
        <scheme val="minor"/>
      </rPr>
      <t xml:space="preserve"> MANGA LARGA PARA MUJER BORDADO </t>
    </r>
  </si>
  <si>
    <t>CAMISA JEAN PARA HOMBRE BORDADO</t>
  </si>
  <si>
    <r>
      <t xml:space="preserve">CAMIBUSO </t>
    </r>
    <r>
      <rPr>
        <sz val="11"/>
        <color rgb="FF0070C0"/>
        <rFont val="Calibri"/>
        <family val="2"/>
        <scheme val="minor"/>
      </rPr>
      <t>AZUL</t>
    </r>
    <r>
      <rPr>
        <sz val="11"/>
        <color theme="1"/>
        <rFont val="Calibri"/>
        <family val="2"/>
        <scheme val="minor"/>
      </rPr>
      <t xml:space="preserve"> MANGA LARGA PARA HOMBRE BORDADO </t>
    </r>
  </si>
  <si>
    <t>CAMISA JEAN CON REFLECTIVOS PARA HOMBRE CON REFLECTIVO BORDADO</t>
  </si>
  <si>
    <r>
      <t xml:space="preserve">CAMIBUSO </t>
    </r>
    <r>
      <rPr>
        <sz val="11"/>
        <color rgb="FFFF0000"/>
        <rFont val="Calibri"/>
        <family val="2"/>
        <scheme val="minor"/>
      </rPr>
      <t>ROJO</t>
    </r>
    <r>
      <rPr>
        <sz val="11"/>
        <color theme="1"/>
        <rFont val="Calibri"/>
        <family val="2"/>
        <scheme val="minor"/>
      </rPr>
      <t xml:space="preserve"> MANGA LARGA PARA HOMBRE BORDADO</t>
    </r>
  </si>
  <si>
    <r>
      <t xml:space="preserve">CAMIBUSO </t>
    </r>
    <r>
      <rPr>
        <sz val="11"/>
        <color rgb="FFFF0000"/>
        <rFont val="Calibri"/>
        <family val="2"/>
        <scheme val="minor"/>
      </rPr>
      <t>ROJO</t>
    </r>
    <r>
      <rPr>
        <sz val="11"/>
        <color theme="1"/>
        <rFont val="Calibri"/>
        <family val="2"/>
        <scheme val="minor"/>
      </rPr>
      <t xml:space="preserve"> MANGA LARGA PARA MUJER BORDADO</t>
    </r>
  </si>
  <si>
    <r>
      <t xml:space="preserve">CAMIBUSO </t>
    </r>
    <r>
      <rPr>
        <sz val="11"/>
        <color rgb="FF0070C0"/>
        <rFont val="Calibri"/>
        <family val="2"/>
        <scheme val="minor"/>
      </rPr>
      <t>AZUL</t>
    </r>
    <r>
      <rPr>
        <sz val="11"/>
        <color theme="1"/>
        <rFont val="Calibri"/>
        <family val="2"/>
        <scheme val="minor"/>
      </rPr>
      <t xml:space="preserve"> MANGA LARGA PARA HOMBRE BORDADO</t>
    </r>
  </si>
  <si>
    <r>
      <t xml:space="preserve">SUDADERA </t>
    </r>
    <r>
      <rPr>
        <sz val="11"/>
        <color rgb="FF0070C0"/>
        <rFont val="Calibri"/>
        <family val="2"/>
        <scheme val="minor"/>
      </rPr>
      <t>AZUL</t>
    </r>
    <r>
      <rPr>
        <sz val="11"/>
        <color theme="1"/>
        <rFont val="Calibri"/>
        <family val="2"/>
        <scheme val="minor"/>
      </rPr>
      <t xml:space="preserve"> PARA HOMBRE BORDADO</t>
    </r>
  </si>
  <si>
    <t>una ves aprobada la cotizacion, tener en cuenta que los costos relacionados en esta cotizacion son con 1 bordado; la confeccion se inicia una ves se apruben las muestras y la verificacion de abono.</t>
  </si>
  <si>
    <r>
      <t xml:space="preserve">se solicita un </t>
    </r>
    <r>
      <rPr>
        <b/>
        <i/>
        <sz val="12"/>
        <rFont val="Arial"/>
        <family val="2"/>
      </rPr>
      <t>abono del 60%</t>
    </r>
    <r>
      <rPr>
        <sz val="12"/>
        <color theme="1"/>
        <rFont val="Arial"/>
        <family val="2"/>
      </rPr>
      <t xml:space="preserve"> del valor total de la cotizacion y el restante una ves sea recibido a conformidad por el cliente.</t>
    </r>
  </si>
  <si>
    <r>
      <t xml:space="preserve">GARANTIAS: </t>
    </r>
    <r>
      <rPr>
        <sz val="12"/>
        <color theme="1"/>
        <rFont val="Arial"/>
        <family val="2"/>
      </rPr>
      <t xml:space="preserve">Para el </t>
    </r>
    <r>
      <rPr>
        <b/>
        <i/>
        <sz val="12"/>
        <color theme="1"/>
        <rFont val="Arial"/>
        <family val="2"/>
      </rPr>
      <t>calzado</t>
    </r>
    <r>
      <rPr>
        <sz val="12"/>
        <color theme="1"/>
        <rFont val="Arial"/>
        <family val="2"/>
      </rPr>
      <t xml:space="preserve"> la garantia es de </t>
    </r>
    <r>
      <rPr>
        <b/>
        <i/>
        <sz val="12"/>
        <color theme="1"/>
        <rFont val="Arial"/>
        <family val="2"/>
      </rPr>
      <t>3 semanas max</t>
    </r>
    <r>
      <rPr>
        <sz val="12"/>
        <color theme="1"/>
        <rFont val="Arial"/>
        <family val="2"/>
      </rPr>
      <t xml:space="preserve">, por costuras o desprendiemiento de la suela, en el caso de la </t>
    </r>
    <r>
      <rPr>
        <b/>
        <i/>
        <sz val="12"/>
        <color theme="1"/>
        <rFont val="Arial"/>
        <family val="2"/>
      </rPr>
      <t>dotacion</t>
    </r>
    <r>
      <rPr>
        <sz val="12"/>
        <color theme="1"/>
        <rFont val="Arial"/>
        <family val="2"/>
      </rPr>
      <t xml:space="preserve"> la garantia es de </t>
    </r>
    <r>
      <rPr>
        <b/>
        <i/>
        <sz val="12"/>
        <color theme="1"/>
        <rFont val="Arial"/>
        <family val="2"/>
      </rPr>
      <t>3 meses</t>
    </r>
    <r>
      <rPr>
        <sz val="12"/>
        <color theme="1"/>
        <rFont val="Arial"/>
        <family val="2"/>
      </rPr>
      <t xml:space="preserve"> por daño en el bordado o costuras. Sin embargo se garantiza la calidad de las telas y confeccion! </t>
    </r>
  </si>
  <si>
    <r>
      <rPr>
        <b/>
        <sz val="12"/>
        <rFont val="Arial"/>
        <family val="2"/>
      </rPr>
      <t>CAMBIOS:</t>
    </r>
    <r>
      <rPr>
        <sz val="12"/>
        <color theme="1"/>
        <rFont val="Arial"/>
        <family val="2"/>
      </rPr>
      <t xml:space="preserve"> Los cambios se realizan por talla en cuanto al calzado, para la dotacion de camibusos  estar seguros en el tallaje y color,  ya que los colores estandar como ( blanco y negro) se mantiene stock y se puede realizar cambio, tener en cuenta que la dotacion de este documento es exclusiva para su empresa, para los JENS especificamente de dama en tela strech se usan de manera holgada ya que son de uso laboral, cualquier modificacion al producto no tendra cambio y debe se asumido por el trabajador. </t>
    </r>
  </si>
  <si>
    <r>
      <t>Tiempos de entrega:</t>
    </r>
    <r>
      <rPr>
        <sz val="12"/>
        <color theme="1"/>
        <rFont val="Arial"/>
        <family val="2"/>
      </rPr>
      <t xml:space="preserve"> se estima tiempo de entrega de</t>
    </r>
    <r>
      <rPr>
        <i/>
        <sz val="12"/>
        <color theme="1"/>
        <rFont val="Arial"/>
        <family val="2"/>
      </rPr>
      <t xml:space="preserve"> </t>
    </r>
    <r>
      <rPr>
        <b/>
        <i/>
        <sz val="12"/>
        <rFont val="Arial"/>
        <family val="2"/>
      </rPr>
      <t>30 dias habiles</t>
    </r>
    <r>
      <rPr>
        <sz val="12"/>
        <color theme="1"/>
        <rFont val="Arial"/>
        <family val="2"/>
      </rPr>
      <t>, contados a partir de la fecha de abono o posterior dependiendo del horario de ingreso a la cuenta.</t>
    </r>
  </si>
  <si>
    <t>BOTAS DE MATERIAL CON PUNTERA TORINO</t>
  </si>
  <si>
    <t xml:space="preserve">ZAPATO CON SUELA ANTIDERRAPANTE EN NITRILO EVACOL </t>
  </si>
  <si>
    <t xml:space="preserve">BOTAS DE MATERIAL CON PUNTERA (GAMA MEDIA) TORINO </t>
  </si>
  <si>
    <t>CAMIBUSO MANGA CORTA COLOR BLANCO BORDADO TELA POLTEX</t>
  </si>
  <si>
    <r>
      <t>Tiempos de entrega:</t>
    </r>
    <r>
      <rPr>
        <sz val="12"/>
        <color theme="1"/>
        <rFont val="Arial"/>
        <family val="2"/>
      </rPr>
      <t xml:space="preserve"> se estima tiempo de entrega de</t>
    </r>
    <r>
      <rPr>
        <i/>
        <sz val="12"/>
        <color theme="1"/>
        <rFont val="Arial"/>
        <family val="2"/>
      </rPr>
      <t xml:space="preserve"> </t>
    </r>
    <r>
      <rPr>
        <b/>
        <i/>
        <sz val="12"/>
        <rFont val="Arial"/>
        <family val="2"/>
      </rPr>
      <t xml:space="preserve">30 dias habiles </t>
    </r>
    <r>
      <rPr>
        <sz val="12"/>
        <color theme="1"/>
        <rFont val="Arial"/>
        <family val="2"/>
      </rPr>
      <t>, contados a partir de la fecha de abono o posterior dependiendo del horario de ingreso a la cuenta.</t>
    </r>
  </si>
  <si>
    <r>
      <t xml:space="preserve">GARANTIAS: </t>
    </r>
    <r>
      <rPr>
        <sz val="12"/>
        <color theme="1"/>
        <rFont val="Arial"/>
        <family val="2"/>
      </rPr>
      <t xml:space="preserve">Para el </t>
    </r>
    <r>
      <rPr>
        <b/>
        <i/>
        <sz val="12"/>
        <color theme="1"/>
        <rFont val="Arial"/>
        <family val="2"/>
      </rPr>
      <t>calzado</t>
    </r>
    <r>
      <rPr>
        <sz val="12"/>
        <color theme="1"/>
        <rFont val="Arial"/>
        <family val="2"/>
      </rPr>
      <t xml:space="preserve"> la garantia es de </t>
    </r>
    <r>
      <rPr>
        <b/>
        <i/>
        <sz val="12"/>
        <color theme="1"/>
        <rFont val="Arial"/>
        <family val="2"/>
      </rPr>
      <t>3 semanas max</t>
    </r>
    <r>
      <rPr>
        <sz val="12"/>
        <color theme="1"/>
        <rFont val="Arial"/>
        <family val="2"/>
      </rPr>
      <t xml:space="preserve">, por costuras o desprendiemiento de la suela, en el caso de la </t>
    </r>
    <r>
      <rPr>
        <b/>
        <i/>
        <sz val="12"/>
        <color theme="1"/>
        <rFont val="Arial"/>
        <family val="2"/>
      </rPr>
      <t>dotacion</t>
    </r>
    <r>
      <rPr>
        <sz val="12"/>
        <color theme="1"/>
        <rFont val="Arial"/>
        <family val="2"/>
      </rPr>
      <t xml:space="preserve"> la garantia es de 2</t>
    </r>
    <r>
      <rPr>
        <b/>
        <i/>
        <sz val="12"/>
        <color theme="1"/>
        <rFont val="Arial"/>
        <family val="2"/>
      </rPr>
      <t xml:space="preserve"> meses</t>
    </r>
    <r>
      <rPr>
        <sz val="12"/>
        <color theme="1"/>
        <rFont val="Arial"/>
        <family val="2"/>
      </rPr>
      <t xml:space="preserve"> por daño en el bordado o costuras. Sin embargo se garantiza la calidad de las telas y confeccion! </t>
    </r>
  </si>
  <si>
    <t>BOTAS DE MATERIAL CON PUNTERA(GAMA MEDIA) DAKAR</t>
  </si>
  <si>
    <t>C.I. PISCICOLA FISHCO SAS</t>
  </si>
  <si>
    <t>9 0 1 3 6 5 8 3 4</t>
  </si>
  <si>
    <t>CL 21 5 B I 21 ED LAS CEIBAS OF 202</t>
  </si>
  <si>
    <t>3 1 4 3 7 5 3 8 0 9</t>
  </si>
  <si>
    <t>facturacion@cifishco.com.co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</si>
</sst>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quot;$&quot;* #,##0.00_-;\-&quot;$&quot;* #,##0.00_-;_-&quot;$&quot;* &quot;-&quot;??_-;_-@_-"/>
    <numFmt numFmtId="165" formatCode="_(&quot;$&quot;* #,##0_);_(&quot;$&quot;* \(#,##0\);_(&quot;$&quot;* &quot;-&quot;??_);_(@_)"/>
  </numFmts>
  <fonts count="22" x14ac:knownFonts="1">
    <font>
      <sz val="11"/>
      <color theme="1"/>
      <name val="Calibri"/>
      <family val="2"/>
      <scheme val="minor"/>
    </font>
    <font>
      <sz val="10"/>
      <name val="Trebuchet MS"/>
      <family val="2"/>
    </font>
    <font>
      <sz val="12"/>
      <color theme="1"/>
      <name val="Arial"/>
      <family val="2"/>
    </font>
    <font>
      <b/>
      <sz val="12"/>
      <color theme="4" tint="-0.499984740745262"/>
      <name val="Arial"/>
      <family val="2"/>
    </font>
    <font>
      <b/>
      <sz val="12"/>
      <color rgb="FF00B050"/>
      <name val="Arial"/>
      <family val="2"/>
    </font>
    <font>
      <sz val="12"/>
      <name val="Arial"/>
      <family val="2"/>
    </font>
    <font>
      <b/>
      <sz val="12"/>
      <color theme="1"/>
      <name val="Arial"/>
      <family val="2"/>
    </font>
    <font>
      <b/>
      <sz val="12"/>
      <name val="Arial"/>
      <family val="2"/>
    </font>
    <font>
      <b/>
      <sz val="12"/>
      <color indexed="9"/>
      <name val="Arial"/>
      <family val="2"/>
    </font>
    <font>
      <u/>
      <sz val="11"/>
      <color theme="10"/>
      <name val="Calibri"/>
      <family val="2"/>
      <scheme val="minor"/>
    </font>
    <font>
      <sz val="11"/>
      <color theme="10"/>
      <name val="Calibri"/>
      <family val="2"/>
      <scheme val="minor"/>
    </font>
    <font>
      <b/>
      <i/>
      <sz val="11"/>
      <color theme="1"/>
      <name val="Century Schoolbook"/>
      <family val="1"/>
    </font>
    <font>
      <sz val="11"/>
      <color rgb="FFFF0000"/>
      <name val="Calibri"/>
      <family val="2"/>
      <scheme val="minor"/>
    </font>
    <font>
      <b/>
      <sz val="11"/>
      <color rgb="FF0070C0"/>
      <name val="Calibri"/>
      <family val="2"/>
      <scheme val="minor"/>
    </font>
    <font>
      <b/>
      <sz val="11"/>
      <color rgb="FFFF0000"/>
      <name val="Calibri"/>
      <family val="2"/>
      <scheme val="minor"/>
    </font>
    <font>
      <b/>
      <sz val="11"/>
      <name val="Calibri"/>
      <family val="2"/>
      <scheme val="minor"/>
    </font>
    <font>
      <sz val="11"/>
      <name val="Calibri"/>
      <family val="2"/>
      <scheme val="minor"/>
    </font>
    <font>
      <sz val="11"/>
      <color rgb="FF0070C0"/>
      <name val="Calibri"/>
      <family val="2"/>
      <scheme val="minor"/>
    </font>
    <font>
      <sz val="11"/>
      <color theme="1"/>
      <name val="Arial"/>
      <family val="2"/>
    </font>
    <font>
      <i/>
      <sz val="12"/>
      <color theme="1"/>
      <name val="Arial"/>
      <family val="2"/>
    </font>
    <font>
      <b/>
      <i/>
      <sz val="12"/>
      <name val="Arial"/>
      <family val="2"/>
    </font>
    <font>
      <b/>
      <i/>
      <sz val="12"/>
      <color theme="1"/>
      <name val="Arial"/>
      <family val="2"/>
    </font>
  </fonts>
  <fills count="5">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6"/>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3">
    <xf numFmtId="0" fontId="0" fillId="0" borderId="0"/>
    <xf numFmtId="0" fontId="1" fillId="0" borderId="0"/>
    <xf numFmtId="0" fontId="9" fillId="0" borderId="0" applyNumberFormat="0" applyFill="0" applyBorder="0" applyAlignment="0" applyProtection="0"/>
  </cellStyleXfs>
  <cellXfs count="64">
    <xf numFmtId="0" fontId="0" fillId="0" borderId="0" xfId="0"/>
    <xf numFmtId="0" fontId="2" fillId="0" borderId="0" xfId="0" applyFont="1"/>
    <xf numFmtId="0" fontId="4" fillId="0" borderId="0" xfId="1" applyFont="1" applyAlignment="1" applyProtection="1">
      <alignment vertical="center"/>
      <protection locked="0"/>
    </xf>
    <xf numFmtId="0" fontId="5" fillId="0" borderId="0" xfId="1" applyFont="1" applyProtection="1">
      <protection locked="0"/>
    </xf>
    <xf numFmtId="0" fontId="7" fillId="0" borderId="0" xfId="1" applyFont="1" applyAlignment="1" applyProtection="1">
      <alignment horizontal="right" indent="1"/>
      <protection locked="0"/>
    </xf>
    <xf numFmtId="14" fontId="5" fillId="0" borderId="1" xfId="1" applyNumberFormat="1" applyFont="1" applyBorder="1" applyAlignment="1" applyProtection="1">
      <alignment horizontal="center"/>
      <protection locked="0"/>
    </xf>
    <xf numFmtId="0" fontId="8" fillId="0" borderId="0" xfId="1" applyFont="1" applyFill="1" applyAlignment="1" applyProtection="1">
      <alignment horizontal="left"/>
    </xf>
    <xf numFmtId="0" fontId="5" fillId="0" borderId="0" xfId="1" applyFont="1" applyProtection="1"/>
    <xf numFmtId="0" fontId="5" fillId="0" borderId="0" xfId="1" applyFont="1" applyBorder="1" applyProtection="1">
      <protection locked="0"/>
    </xf>
    <xf numFmtId="0" fontId="5" fillId="0" borderId="1" xfId="1" applyFont="1" applyBorder="1" applyAlignment="1" applyProtection="1">
      <alignment horizontal="center"/>
      <protection locked="0"/>
    </xf>
    <xf numFmtId="0" fontId="7" fillId="0" borderId="0" xfId="1" applyFont="1" applyProtection="1"/>
    <xf numFmtId="0" fontId="7" fillId="0" borderId="0" xfId="1" applyFont="1" applyAlignment="1" applyProtection="1"/>
    <xf numFmtId="0" fontId="3" fillId="0" borderId="0" xfId="1" applyFont="1" applyAlignment="1" applyProtection="1">
      <alignment horizontal="left" vertical="center" indent="8"/>
      <protection locked="0"/>
    </xf>
    <xf numFmtId="0" fontId="6" fillId="0" borderId="0" xfId="1" applyFont="1" applyAlignment="1" applyProtection="1">
      <alignment horizontal="center"/>
      <protection locked="0"/>
    </xf>
    <xf numFmtId="0" fontId="6" fillId="0" borderId="0" xfId="1" applyFont="1" applyAlignment="1" applyProtection="1">
      <alignment horizontal="center"/>
      <protection locked="0"/>
    </xf>
    <xf numFmtId="0" fontId="3" fillId="0" borderId="0" xfId="1" applyFont="1" applyAlignment="1" applyProtection="1">
      <alignment horizontal="left" vertical="center" indent="8"/>
      <protection locked="0"/>
    </xf>
    <xf numFmtId="0" fontId="2" fillId="0" borderId="1" xfId="0" applyFont="1" applyBorder="1" applyAlignment="1" applyProtection="1">
      <alignment horizontal="center" vertical="center" wrapText="1"/>
      <protection locked="0"/>
    </xf>
    <xf numFmtId="164" fontId="2" fillId="2" borderId="1" xfId="0" applyNumberFormat="1" applyFont="1" applyFill="1" applyBorder="1" applyAlignment="1" applyProtection="1">
      <alignment horizontal="center" wrapText="1"/>
    </xf>
    <xf numFmtId="0" fontId="7" fillId="0" borderId="1" xfId="1" applyFont="1" applyBorder="1" applyAlignment="1" applyProtection="1">
      <alignment horizontal="right" vertical="top"/>
      <protection locked="0"/>
    </xf>
    <xf numFmtId="0" fontId="6" fillId="0" borderId="1" xfId="0" applyFont="1" applyBorder="1" applyAlignment="1">
      <alignment horizontal="right"/>
    </xf>
    <xf numFmtId="0" fontId="8" fillId="3" borderId="2" xfId="1" applyFont="1" applyFill="1" applyBorder="1" applyAlignment="1" applyProtection="1">
      <alignment horizontal="center"/>
      <protection locked="0"/>
    </xf>
    <xf numFmtId="0" fontId="8" fillId="3" borderId="8" xfId="1" applyFont="1" applyFill="1" applyBorder="1" applyAlignment="1" applyProtection="1">
      <alignment horizontal="center"/>
      <protection locked="0"/>
    </xf>
    <xf numFmtId="0" fontId="8" fillId="3" borderId="1" xfId="1" applyFont="1" applyFill="1" applyBorder="1" applyAlignment="1" applyProtection="1">
      <alignment horizontal="center"/>
      <protection locked="0"/>
    </xf>
    <xf numFmtId="0" fontId="10" fillId="0" borderId="0" xfId="2" applyFont="1" applyBorder="1" applyProtection="1"/>
    <xf numFmtId="0" fontId="14" fillId="0" borderId="1" xfId="0" applyFont="1" applyBorder="1" applyAlignment="1">
      <alignment horizontal="center" vertical="center"/>
    </xf>
    <xf numFmtId="0" fontId="14" fillId="4" borderId="1" xfId="0" applyFont="1" applyFill="1" applyBorder="1" applyAlignment="1">
      <alignment horizontal="center" vertical="center"/>
    </xf>
    <xf numFmtId="0" fontId="0" fillId="0" borderId="1" xfId="0" applyBorder="1" applyAlignment="1">
      <alignment horizontal="left" vertical="center"/>
    </xf>
    <xf numFmtId="0" fontId="0" fillId="0" borderId="1" xfId="0" applyFill="1" applyBorder="1" applyAlignment="1">
      <alignment horizontal="left" vertical="center"/>
    </xf>
    <xf numFmtId="0" fontId="0" fillId="4" borderId="1" xfId="0" applyFill="1" applyBorder="1" applyAlignment="1">
      <alignment horizontal="left" vertical="center"/>
    </xf>
    <xf numFmtId="0" fontId="0" fillId="0" borderId="1" xfId="0" applyBorder="1"/>
    <xf numFmtId="0" fontId="15" fillId="0" borderId="1" xfId="0" applyFont="1" applyBorder="1" applyAlignment="1">
      <alignment horizontal="center" vertical="center"/>
    </xf>
    <xf numFmtId="0" fontId="16" fillId="0" borderId="0" xfId="0" applyFont="1"/>
    <xf numFmtId="0" fontId="15" fillId="4" borderId="1" xfId="0" applyFont="1" applyFill="1" applyBorder="1" applyAlignment="1">
      <alignment horizontal="center" vertical="center"/>
    </xf>
    <xf numFmtId="164" fontId="18" fillId="0" borderId="1" xfId="0" applyNumberFormat="1" applyFont="1" applyBorder="1"/>
    <xf numFmtId="164" fontId="2" fillId="0" borderId="1" xfId="0" applyNumberFormat="1" applyFont="1" applyBorder="1"/>
    <xf numFmtId="164" fontId="6" fillId="0" borderId="1" xfId="0" applyNumberFormat="1" applyFont="1" applyBorder="1"/>
    <xf numFmtId="0" fontId="3" fillId="0" borderId="0" xfId="1" applyFont="1" applyAlignment="1" applyProtection="1">
      <alignment horizontal="center" vertical="center"/>
      <protection locked="0"/>
    </xf>
    <xf numFmtId="0" fontId="0" fillId="0" borderId="0" xfId="0" applyAlignment="1">
      <alignment wrapText="1"/>
    </xf>
    <xf numFmtId="0" fontId="0" fillId="0" borderId="0" xfId="0" applyBorder="1" applyAlignment="1">
      <alignment horizontal="center"/>
    </xf>
    <xf numFmtId="0" fontId="0" fillId="0" borderId="1" xfId="0" applyBorder="1" applyAlignment="1">
      <alignment horizontal="left" vertical="center" wrapText="1"/>
    </xf>
    <xf numFmtId="0" fontId="5" fillId="0" borderId="0" xfId="1" applyFont="1" applyAlignment="1" applyProtection="1">
      <alignment horizontal="center"/>
      <protection locked="0"/>
    </xf>
    <xf numFmtId="0" fontId="3" fillId="0" borderId="0" xfId="1" applyFont="1" applyAlignment="1" applyProtection="1">
      <alignment horizontal="left" vertical="center" indent="8"/>
      <protection locked="0"/>
    </xf>
    <xf numFmtId="0" fontId="7" fillId="0" borderId="0" xfId="1" applyFont="1" applyAlignment="1" applyProtection="1">
      <alignment horizontal="center"/>
      <protection locked="0"/>
    </xf>
    <xf numFmtId="0" fontId="9" fillId="0" borderId="6" xfId="2" applyBorder="1" applyAlignment="1" applyProtection="1">
      <alignment horizontal="left"/>
    </xf>
    <xf numFmtId="0" fontId="8" fillId="3" borderId="4" xfId="1" applyFont="1" applyFill="1" applyBorder="1" applyAlignment="1" applyProtection="1">
      <alignment horizontal="center"/>
      <protection locked="0"/>
    </xf>
    <xf numFmtId="0" fontId="8" fillId="3" borderId="0" xfId="1" applyFont="1" applyFill="1" applyBorder="1" applyAlignment="1" applyProtection="1">
      <alignment horizontal="center"/>
      <protection locked="0"/>
    </xf>
    <xf numFmtId="0" fontId="8" fillId="3" borderId="3" xfId="1" applyFont="1" applyFill="1" applyBorder="1" applyAlignment="1" applyProtection="1">
      <alignment horizontal="center"/>
      <protection locked="0"/>
    </xf>
    <xf numFmtId="0" fontId="5" fillId="0" borderId="0" xfId="1" applyFont="1" applyBorder="1" applyAlignment="1" applyProtection="1">
      <alignment horizontal="center"/>
      <protection locked="0"/>
    </xf>
    <xf numFmtId="165" fontId="5" fillId="0" borderId="4" xfId="1" applyNumberFormat="1" applyFont="1" applyBorder="1" applyAlignment="1" applyProtection="1">
      <alignment horizontal="left" vertical="top" wrapText="1"/>
    </xf>
    <xf numFmtId="165" fontId="5" fillId="0" borderId="0" xfId="1" applyNumberFormat="1" applyFont="1" applyBorder="1" applyAlignment="1" applyProtection="1">
      <alignment horizontal="left" vertical="top" wrapText="1"/>
    </xf>
    <xf numFmtId="165" fontId="5" fillId="0" borderId="3" xfId="1" applyNumberFormat="1" applyFont="1" applyBorder="1" applyAlignment="1" applyProtection="1">
      <alignment horizontal="left" vertical="top" wrapText="1"/>
    </xf>
    <xf numFmtId="0" fontId="8" fillId="3" borderId="5" xfId="1" applyFont="1" applyFill="1" applyBorder="1" applyAlignment="1" applyProtection="1">
      <alignment horizontal="center"/>
    </xf>
    <xf numFmtId="0" fontId="8" fillId="3" borderId="6" xfId="1" applyFont="1" applyFill="1" applyBorder="1" applyAlignment="1" applyProtection="1">
      <alignment horizontal="center"/>
    </xf>
    <xf numFmtId="0" fontId="8" fillId="3" borderId="7" xfId="1" applyFont="1" applyFill="1" applyBorder="1" applyAlignment="1" applyProtection="1">
      <alignment horizontal="center"/>
    </xf>
    <xf numFmtId="0" fontId="5" fillId="0" borderId="6" xfId="1" applyFont="1" applyBorder="1" applyAlignment="1" applyProtection="1">
      <alignment horizontal="left"/>
    </xf>
    <xf numFmtId="0" fontId="5" fillId="0" borderId="6" xfId="1" applyFont="1" applyBorder="1" applyAlignment="1" applyProtection="1">
      <alignment horizontal="left" wrapText="1"/>
    </xf>
    <xf numFmtId="0" fontId="11" fillId="0" borderId="0" xfId="0" applyFont="1" applyAlignment="1">
      <alignment horizontal="center"/>
    </xf>
    <xf numFmtId="0" fontId="2" fillId="0" borderId="1" xfId="0" applyFont="1" applyBorder="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0" fillId="0" borderId="1" xfId="0" applyBorder="1" applyAlignment="1">
      <alignment horizontal="left" vertical="top" wrapText="1"/>
    </xf>
    <xf numFmtId="0" fontId="6" fillId="0" borderId="1" xfId="0" applyFont="1" applyBorder="1" applyAlignment="1">
      <alignment horizontal="left" vertical="top" wrapText="1"/>
    </xf>
    <xf numFmtId="0" fontId="5" fillId="0" borderId="0" xfId="1" applyFont="1" applyAlignment="1" applyProtection="1">
      <alignment horizontal="right"/>
      <protection locked="0"/>
    </xf>
  </cellXfs>
  <cellStyles count="3">
    <cellStyle name="Hipervínculo" xfId="2" builtinId="8"/>
    <cellStyle name="Normal" xfId="0" builtinId="0"/>
    <cellStyle name="Normal 2" xfId="1"/>
  </cellStyles>
  <dxfs count="16">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1215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390525</xdr:colOff>
      <xdr:row>1</xdr:row>
      <xdr:rowOff>142876</xdr:rowOff>
    </xdr:from>
    <xdr:to>
      <xdr:col>1</xdr:col>
      <xdr:colOff>4657725</xdr:colOff>
      <xdr:row>8</xdr:row>
      <xdr:rowOff>25346</xdr:rowOff>
    </xdr:to>
    <xdr:pic>
      <xdr:nvPicPr>
        <xdr:cNvPr id="3" name="Imagen 2"/>
        <xdr:cNvPicPr>
          <a:picLocks noChangeAspect="1"/>
        </xdr:cNvPicPr>
      </xdr:nvPicPr>
      <xdr:blipFill>
        <a:blip xmlns:r="http://schemas.openxmlformats.org/officeDocument/2006/relationships" r:embed="rId1"/>
        <a:stretch>
          <a:fillRect/>
        </a:stretch>
      </xdr:blipFill>
      <xdr:spPr>
        <a:xfrm>
          <a:off x="390525" y="333376"/>
          <a:ext cx="5257800" cy="12540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981075</xdr:colOff>
      <xdr:row>1</xdr:row>
      <xdr:rowOff>38101</xdr:rowOff>
    </xdr:from>
    <xdr:to>
      <xdr:col>1</xdr:col>
      <xdr:colOff>5248275</xdr:colOff>
      <xdr:row>7</xdr:row>
      <xdr:rowOff>120596</xdr:rowOff>
    </xdr:to>
    <xdr:pic>
      <xdr:nvPicPr>
        <xdr:cNvPr id="3" name="Imagen 2"/>
        <xdr:cNvPicPr>
          <a:picLocks noChangeAspect="1"/>
        </xdr:cNvPicPr>
      </xdr:nvPicPr>
      <xdr:blipFill>
        <a:blip xmlns:r="http://schemas.openxmlformats.org/officeDocument/2006/relationships" r:embed="rId1"/>
        <a:stretch>
          <a:fillRect/>
        </a:stretch>
      </xdr:blipFill>
      <xdr:spPr>
        <a:xfrm>
          <a:off x="981075" y="228601"/>
          <a:ext cx="5257800" cy="12540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981075</xdr:colOff>
      <xdr:row>1</xdr:row>
      <xdr:rowOff>38101</xdr:rowOff>
    </xdr:from>
    <xdr:to>
      <xdr:col>1</xdr:col>
      <xdr:colOff>5248275</xdr:colOff>
      <xdr:row>7</xdr:row>
      <xdr:rowOff>120596</xdr:rowOff>
    </xdr:to>
    <xdr:pic>
      <xdr:nvPicPr>
        <xdr:cNvPr id="3" name="Imagen 2"/>
        <xdr:cNvPicPr>
          <a:picLocks noChangeAspect="1"/>
        </xdr:cNvPicPr>
      </xdr:nvPicPr>
      <xdr:blipFill>
        <a:blip xmlns:r="http://schemas.openxmlformats.org/officeDocument/2006/relationships" r:embed="rId1"/>
        <a:stretch>
          <a:fillRect/>
        </a:stretch>
      </xdr:blipFill>
      <xdr:spPr>
        <a:xfrm>
          <a:off x="981075" y="228601"/>
          <a:ext cx="5257800" cy="12540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981075</xdr:colOff>
      <xdr:row>1</xdr:row>
      <xdr:rowOff>38101</xdr:rowOff>
    </xdr:from>
    <xdr:to>
      <xdr:col>1</xdr:col>
      <xdr:colOff>5248275</xdr:colOff>
      <xdr:row>7</xdr:row>
      <xdr:rowOff>120596</xdr:rowOff>
    </xdr:to>
    <xdr:pic>
      <xdr:nvPicPr>
        <xdr:cNvPr id="3" name="Imagen 2"/>
        <xdr:cNvPicPr>
          <a:picLocks noChangeAspect="1"/>
        </xdr:cNvPicPr>
      </xdr:nvPicPr>
      <xdr:blipFill>
        <a:blip xmlns:r="http://schemas.openxmlformats.org/officeDocument/2006/relationships" r:embed="rId1"/>
        <a:stretch>
          <a:fillRect/>
        </a:stretch>
      </xdr:blipFill>
      <xdr:spPr>
        <a:xfrm>
          <a:off x="981075" y="228601"/>
          <a:ext cx="5257800" cy="125407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981075</xdr:colOff>
      <xdr:row>1</xdr:row>
      <xdr:rowOff>38101</xdr:rowOff>
    </xdr:from>
    <xdr:to>
      <xdr:col>1</xdr:col>
      <xdr:colOff>5248275</xdr:colOff>
      <xdr:row>7</xdr:row>
      <xdr:rowOff>120596</xdr:rowOff>
    </xdr:to>
    <xdr:pic>
      <xdr:nvPicPr>
        <xdr:cNvPr id="3" name="Imagen 2"/>
        <xdr:cNvPicPr>
          <a:picLocks noChangeAspect="1"/>
        </xdr:cNvPicPr>
      </xdr:nvPicPr>
      <xdr:blipFill>
        <a:blip xmlns:r="http://schemas.openxmlformats.org/officeDocument/2006/relationships" r:embed="rId1"/>
        <a:stretch>
          <a:fillRect/>
        </a:stretch>
      </xdr:blipFill>
      <xdr:spPr>
        <a:xfrm>
          <a:off x="981075" y="228601"/>
          <a:ext cx="5257800" cy="125407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981075</xdr:colOff>
      <xdr:row>1</xdr:row>
      <xdr:rowOff>38101</xdr:rowOff>
    </xdr:from>
    <xdr:to>
      <xdr:col>1</xdr:col>
      <xdr:colOff>5248275</xdr:colOff>
      <xdr:row>7</xdr:row>
      <xdr:rowOff>120596</xdr:rowOff>
    </xdr:to>
    <xdr:pic>
      <xdr:nvPicPr>
        <xdr:cNvPr id="3" name="Imagen 2"/>
        <xdr:cNvPicPr>
          <a:picLocks noChangeAspect="1"/>
        </xdr:cNvPicPr>
      </xdr:nvPicPr>
      <xdr:blipFill>
        <a:blip xmlns:r="http://schemas.openxmlformats.org/officeDocument/2006/relationships" r:embed="rId1"/>
        <a:stretch>
          <a:fillRect/>
        </a:stretch>
      </xdr:blipFill>
      <xdr:spPr>
        <a:xfrm>
          <a:off x="981075" y="228601"/>
          <a:ext cx="5257800" cy="125407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981075</xdr:colOff>
      <xdr:row>1</xdr:row>
      <xdr:rowOff>38101</xdr:rowOff>
    </xdr:from>
    <xdr:to>
      <xdr:col>1</xdr:col>
      <xdr:colOff>5248275</xdr:colOff>
      <xdr:row>7</xdr:row>
      <xdr:rowOff>120596</xdr:rowOff>
    </xdr:to>
    <xdr:pic>
      <xdr:nvPicPr>
        <xdr:cNvPr id="3" name="Imagen 2"/>
        <xdr:cNvPicPr>
          <a:picLocks noChangeAspect="1"/>
        </xdr:cNvPicPr>
      </xdr:nvPicPr>
      <xdr:blipFill>
        <a:blip xmlns:r="http://schemas.openxmlformats.org/officeDocument/2006/relationships" r:embed="rId1"/>
        <a:stretch>
          <a:fillRect/>
        </a:stretch>
      </xdr:blipFill>
      <xdr:spPr>
        <a:xfrm>
          <a:off x="981075" y="228601"/>
          <a:ext cx="5257800" cy="125407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9525</xdr:colOff>
      <xdr:row>1</xdr:row>
      <xdr:rowOff>142876</xdr:rowOff>
    </xdr:from>
    <xdr:to>
      <xdr:col>1</xdr:col>
      <xdr:colOff>5267325</xdr:colOff>
      <xdr:row>8</xdr:row>
      <xdr:rowOff>25346</xdr:rowOff>
    </xdr:to>
    <xdr:pic>
      <xdr:nvPicPr>
        <xdr:cNvPr id="4" name="Imagen 3"/>
        <xdr:cNvPicPr>
          <a:picLocks noChangeAspect="1"/>
        </xdr:cNvPicPr>
      </xdr:nvPicPr>
      <xdr:blipFill>
        <a:blip xmlns:r="http://schemas.openxmlformats.org/officeDocument/2006/relationships" r:embed="rId1"/>
        <a:stretch>
          <a:fillRect/>
        </a:stretch>
      </xdr:blipFill>
      <xdr:spPr>
        <a:xfrm>
          <a:off x="1000125" y="333376"/>
          <a:ext cx="5257800" cy="125407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FORMATO%20DE%20COTIZACION%20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os"/>
      <sheetName val="Clientes"/>
      <sheetName val="pag1"/>
      <sheetName val="Menu"/>
    </sheetNames>
    <sheetDataSet>
      <sheetData sheetId="0" refreshError="1"/>
      <sheetData sheetId="1" refreshError="1">
        <row r="1">
          <cell r="A1" t="str">
            <v>Id Cliente</v>
          </cell>
          <cell r="B1" t="str">
            <v>Nombre de Cliente</v>
          </cell>
          <cell r="C1" t="str">
            <v>Nit</v>
          </cell>
          <cell r="D1" t="str">
            <v>Direccion</v>
          </cell>
          <cell r="E1" t="str">
            <v>Teléfono</v>
          </cell>
          <cell r="F1" t="str">
            <v>Email</v>
          </cell>
        </row>
        <row r="2">
          <cell r="A2">
            <v>1</v>
          </cell>
          <cell r="B2" t="str">
            <v>COMFAMILIAR DEL HUILA</v>
          </cell>
          <cell r="C2" t="str">
            <v>891.180.008 - 2</v>
          </cell>
          <cell r="D2" t="str">
            <v xml:space="preserve"> Calle 11 No. 5 - 63</v>
          </cell>
          <cell r="E2" t="str">
            <v xml:space="preserve"> (608) 8664452 ext 1180</v>
          </cell>
          <cell r="F2" t="str">
            <v>supervisorparqueextremo@comfamiliar.com</v>
          </cell>
        </row>
        <row r="3">
          <cell r="A3">
            <v>2</v>
          </cell>
          <cell r="B3" t="str">
            <v>Christofer Miguel Andubar</v>
          </cell>
          <cell r="C3" t="str">
            <v>Av. 90, Calle 3, Bloc 1</v>
          </cell>
          <cell r="D3" t="str">
            <v>San Salvador</v>
          </cell>
          <cell r="E3" t="str">
            <v>7125-3225</v>
          </cell>
        </row>
      </sheetData>
      <sheetData sheetId="2" refreshError="1"/>
      <sheetData sheetId="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facturacion@cifishco.com.co"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facturacion@cifishco.com.co"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facturacion@cifishco.com.co"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facturacion@cifishco.com.co"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mailto:facturacion@cifishco.com.co"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mailto:facturacion@cifishco.com.co"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mailto:facturacion@cifishco.com.co"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mailto:facturacion@cifishco.com.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5:G45"/>
  <sheetViews>
    <sheetView showGridLines="0" tabSelected="1" view="pageBreakPreview" topLeftCell="A13" zoomScaleNormal="100" zoomScaleSheetLayoutView="100" zoomScalePageLayoutView="51" workbookViewId="0">
      <selection activeCell="H31" sqref="H31"/>
    </sheetView>
  </sheetViews>
  <sheetFormatPr baseColWidth="10" defaultRowHeight="15" x14ac:dyDescent="0.25"/>
  <cols>
    <col min="1" max="1" width="14.85546875" customWidth="1"/>
    <col min="2" max="2" width="82" customWidth="1"/>
    <col min="3" max="3" width="3.28515625" customWidth="1"/>
    <col min="4" max="4" width="10.28515625" customWidth="1"/>
    <col min="5" max="5" width="17.7109375" customWidth="1"/>
    <col min="6" max="6" width="18.7109375" customWidth="1"/>
    <col min="7" max="7" width="21" customWidth="1"/>
  </cols>
  <sheetData>
    <row r="5" spans="1:7" ht="15.75" x14ac:dyDescent="0.25">
      <c r="A5" s="1"/>
      <c r="B5" s="1"/>
      <c r="C5" s="1"/>
      <c r="D5" s="1"/>
      <c r="E5" s="1"/>
    </row>
    <row r="6" spans="1:7" ht="15.75" x14ac:dyDescent="0.25">
      <c r="A6" s="41"/>
      <c r="B6" s="41"/>
      <c r="C6" s="2"/>
      <c r="D6" s="3"/>
      <c r="E6" s="14"/>
    </row>
    <row r="7" spans="1:7" ht="15.75" x14ac:dyDescent="0.25">
      <c r="A7" s="15"/>
      <c r="B7" s="15"/>
      <c r="C7" s="2"/>
      <c r="D7" s="3"/>
      <c r="E7" s="14"/>
    </row>
    <row r="8" spans="1:7" ht="15.75" x14ac:dyDescent="0.25">
      <c r="A8" s="15"/>
      <c r="B8" s="15"/>
      <c r="C8" s="2"/>
      <c r="D8" s="3"/>
    </row>
    <row r="9" spans="1:7" ht="15.75" x14ac:dyDescent="0.25">
      <c r="A9" s="36"/>
      <c r="B9" s="36"/>
      <c r="C9" s="2"/>
      <c r="D9" s="3"/>
      <c r="E9" s="4" t="s">
        <v>1</v>
      </c>
      <c r="F9" s="5">
        <f ca="1">TODAY()</f>
        <v>45583</v>
      </c>
    </row>
    <row r="10" spans="1:7" ht="15.75" x14ac:dyDescent="0.25">
      <c r="A10" s="40" t="s">
        <v>10</v>
      </c>
      <c r="B10" s="40"/>
      <c r="C10" s="3"/>
      <c r="D10" s="3"/>
      <c r="E10" s="4" t="s">
        <v>11</v>
      </c>
      <c r="F10" s="9">
        <v>111</v>
      </c>
    </row>
    <row r="11" spans="1:7" ht="15.75" x14ac:dyDescent="0.25">
      <c r="A11" s="40" t="s">
        <v>7</v>
      </c>
      <c r="B11" s="40"/>
      <c r="C11" s="42"/>
      <c r="D11" s="42"/>
    </row>
    <row r="12" spans="1:7" ht="15.75" x14ac:dyDescent="0.25">
      <c r="A12" s="40" t="s">
        <v>8</v>
      </c>
      <c r="B12" s="40"/>
      <c r="C12" s="3"/>
      <c r="D12" s="3"/>
    </row>
    <row r="13" spans="1:7" ht="15.75" x14ac:dyDescent="0.25">
      <c r="A13" s="40" t="s">
        <v>9</v>
      </c>
      <c r="B13" s="40"/>
      <c r="C13" s="3"/>
      <c r="D13" s="3"/>
      <c r="E13" s="6"/>
    </row>
    <row r="14" spans="1:7" ht="15.75" x14ac:dyDescent="0.25">
      <c r="A14" s="40" t="s">
        <v>0</v>
      </c>
      <c r="B14" s="40"/>
      <c r="C14" s="3"/>
      <c r="D14" s="3"/>
    </row>
    <row r="15" spans="1:7" ht="15.75" x14ac:dyDescent="0.25">
      <c r="A15" s="51" t="s">
        <v>2</v>
      </c>
      <c r="B15" s="52"/>
      <c r="C15" s="52"/>
      <c r="D15" s="52"/>
      <c r="E15" s="52"/>
      <c r="F15" s="52"/>
      <c r="G15" s="53"/>
    </row>
    <row r="16" spans="1:7" ht="18" customHeight="1" x14ac:dyDescent="0.25">
      <c r="A16" s="10" t="str">
        <f ca="1">CONCATENATE("Nombre: ",IFERROR(VLOOKUP($F$9,[1]Clientes!A:F,2,0),""))</f>
        <v xml:space="preserve">Nombre: </v>
      </c>
      <c r="B16" s="54" t="s">
        <v>79</v>
      </c>
      <c r="C16" s="54"/>
      <c r="D16" s="54"/>
      <c r="E16" s="54"/>
      <c r="F16" s="54"/>
      <c r="G16" s="54"/>
    </row>
    <row r="17" spans="1:7" ht="18" customHeight="1" x14ac:dyDescent="0.25">
      <c r="A17" s="10" t="str">
        <f ca="1">CONCATENATE("Nit: ",IFERROR(VLOOKUP($F$9,[1]Clientes!A:F,3,0),""))</f>
        <v xml:space="preserve">Nit: </v>
      </c>
      <c r="B17" s="55" t="s">
        <v>80</v>
      </c>
      <c r="C17" s="55"/>
      <c r="D17" s="55"/>
      <c r="E17" s="55"/>
      <c r="F17" s="55"/>
      <c r="G17" s="55"/>
    </row>
    <row r="18" spans="1:7" ht="18" customHeight="1" x14ac:dyDescent="0.25">
      <c r="A18" s="11" t="str">
        <f ca="1">CONCATENATE("Direccion: ",IFERROR(VLOOKUP($F$9,[1]Clientes!A:F,4,0),""))</f>
        <v xml:space="preserve">Direccion: </v>
      </c>
      <c r="B18" s="54" t="s">
        <v>81</v>
      </c>
      <c r="C18" s="54"/>
      <c r="D18" s="54"/>
      <c r="E18" s="54"/>
      <c r="F18" s="54"/>
      <c r="G18" s="54"/>
    </row>
    <row r="19" spans="1:7" ht="18" customHeight="1" x14ac:dyDescent="0.25">
      <c r="A19" s="10" t="str">
        <f ca="1">CONCATENATE("Teléfono: ",IFERROR(VLOOKUP($F$9,[1]Clientes!A:F,5,0),""))</f>
        <v xml:space="preserve">Teléfono: </v>
      </c>
      <c r="B19" s="54" t="s">
        <v>82</v>
      </c>
      <c r="C19" s="54"/>
      <c r="D19" s="54"/>
      <c r="E19" s="54"/>
      <c r="F19" s="54"/>
      <c r="G19" s="54"/>
    </row>
    <row r="20" spans="1:7" ht="18" customHeight="1" x14ac:dyDescent="0.25">
      <c r="A20" s="10" t="str">
        <f ca="1">CONCATENATE("Email: ",IFERROR(VLOOKUP($F$9,[1]Clientes!A:F,6,0),""))</f>
        <v xml:space="preserve">Email: </v>
      </c>
      <c r="B20" s="43" t="s">
        <v>83</v>
      </c>
      <c r="C20" s="43"/>
      <c r="D20" s="43"/>
      <c r="E20" s="43"/>
      <c r="F20" s="43"/>
      <c r="G20" s="43"/>
    </row>
    <row r="21" spans="1:7" ht="18" customHeight="1" x14ac:dyDescent="0.25">
      <c r="A21" s="10"/>
      <c r="B21" s="23"/>
      <c r="C21" s="7"/>
      <c r="D21" s="7"/>
      <c r="E21" s="7"/>
    </row>
    <row r="22" spans="1:7" ht="15.75" x14ac:dyDescent="0.25">
      <c r="A22" s="20" t="s">
        <v>5</v>
      </c>
      <c r="B22" s="21" t="s">
        <v>3</v>
      </c>
      <c r="C22" s="21" t="s">
        <v>4</v>
      </c>
      <c r="D22" s="21" t="s">
        <v>6</v>
      </c>
      <c r="E22" s="22" t="s">
        <v>12</v>
      </c>
      <c r="F22" s="22" t="s">
        <v>13</v>
      </c>
      <c r="G22" s="22" t="s">
        <v>14</v>
      </c>
    </row>
    <row r="23" spans="1:7" ht="18.75" customHeight="1" x14ac:dyDescent="0.25">
      <c r="A23" s="16">
        <v>1</v>
      </c>
      <c r="B23" s="26" t="s">
        <v>57</v>
      </c>
      <c r="C23" s="24">
        <v>35</v>
      </c>
      <c r="D23" s="30" t="s">
        <v>25</v>
      </c>
      <c r="E23" s="17">
        <v>32500</v>
      </c>
      <c r="F23" s="17">
        <f>E23*19%</f>
        <v>6175</v>
      </c>
      <c r="G23" s="17">
        <f>(E23*C23)</f>
        <v>1137500</v>
      </c>
    </row>
    <row r="24" spans="1:7" ht="15" customHeight="1" x14ac:dyDescent="0.25">
      <c r="A24" s="16">
        <v>2</v>
      </c>
      <c r="B24" s="27" t="s">
        <v>58</v>
      </c>
      <c r="C24" s="24">
        <v>2</v>
      </c>
      <c r="D24" s="30" t="s">
        <v>26</v>
      </c>
      <c r="E24" s="17">
        <v>32500</v>
      </c>
      <c r="F24" s="17">
        <f t="shared" ref="F24:F30" si="0">E24*19%</f>
        <v>6175</v>
      </c>
      <c r="G24" s="17">
        <f t="shared" ref="G24:G30" si="1">(E24*C24)</f>
        <v>65000</v>
      </c>
    </row>
    <row r="25" spans="1:7" ht="14.25" customHeight="1" x14ac:dyDescent="0.25">
      <c r="A25" s="16">
        <v>3</v>
      </c>
      <c r="B25" s="26" t="s">
        <v>59</v>
      </c>
      <c r="C25" s="24">
        <v>1</v>
      </c>
      <c r="D25" s="30" t="s">
        <v>27</v>
      </c>
      <c r="E25" s="17">
        <v>32500</v>
      </c>
      <c r="F25" s="17">
        <f t="shared" si="0"/>
        <v>6175</v>
      </c>
      <c r="G25" s="17">
        <f t="shared" si="1"/>
        <v>32500</v>
      </c>
    </row>
    <row r="26" spans="1:7" ht="14.25" customHeight="1" x14ac:dyDescent="0.25">
      <c r="A26" s="16">
        <v>4</v>
      </c>
      <c r="B26" s="26" t="s">
        <v>60</v>
      </c>
      <c r="C26" s="24">
        <v>3</v>
      </c>
      <c r="D26" s="30" t="s">
        <v>28</v>
      </c>
      <c r="E26" s="17">
        <v>37000</v>
      </c>
      <c r="F26" s="17">
        <f t="shared" si="0"/>
        <v>7030</v>
      </c>
      <c r="G26" s="17">
        <f t="shared" si="1"/>
        <v>111000</v>
      </c>
    </row>
    <row r="27" spans="1:7" ht="15" customHeight="1" x14ac:dyDescent="0.25">
      <c r="A27" s="16">
        <v>5</v>
      </c>
      <c r="B27" s="26" t="s">
        <v>21</v>
      </c>
      <c r="C27" s="25">
        <v>3</v>
      </c>
      <c r="D27" s="32">
        <v>30</v>
      </c>
      <c r="E27" s="17">
        <v>32500</v>
      </c>
      <c r="F27" s="17">
        <f t="shared" si="0"/>
        <v>6175</v>
      </c>
      <c r="G27" s="17">
        <f t="shared" si="1"/>
        <v>97500</v>
      </c>
    </row>
    <row r="28" spans="1:7" ht="16.5" customHeight="1" x14ac:dyDescent="0.25">
      <c r="A28" s="16">
        <v>6</v>
      </c>
      <c r="B28" s="26" t="s">
        <v>22</v>
      </c>
      <c r="C28" s="24">
        <v>1</v>
      </c>
      <c r="D28" s="30">
        <v>12</v>
      </c>
      <c r="E28" s="17">
        <v>32500</v>
      </c>
      <c r="F28" s="17">
        <f t="shared" si="0"/>
        <v>6175</v>
      </c>
      <c r="G28" s="17">
        <f t="shared" si="1"/>
        <v>32500</v>
      </c>
    </row>
    <row r="29" spans="1:7" ht="15.75" x14ac:dyDescent="0.25">
      <c r="A29" s="16">
        <v>7</v>
      </c>
      <c r="B29" s="28" t="s">
        <v>23</v>
      </c>
      <c r="C29" s="24">
        <v>37</v>
      </c>
      <c r="D29" s="30" t="s">
        <v>25</v>
      </c>
      <c r="E29" s="17">
        <v>35000</v>
      </c>
      <c r="F29" s="17">
        <f t="shared" si="0"/>
        <v>6650</v>
      </c>
      <c r="G29" s="17">
        <f t="shared" si="1"/>
        <v>1295000</v>
      </c>
    </row>
    <row r="30" spans="1:7" ht="15.75" x14ac:dyDescent="0.25">
      <c r="A30" s="16">
        <v>8</v>
      </c>
      <c r="B30" s="26" t="s">
        <v>55</v>
      </c>
      <c r="C30" s="24">
        <v>40</v>
      </c>
      <c r="D30" s="30" t="s">
        <v>29</v>
      </c>
      <c r="E30" s="17">
        <v>67500</v>
      </c>
      <c r="F30" s="17">
        <f t="shared" si="0"/>
        <v>12825</v>
      </c>
      <c r="G30" s="17">
        <f t="shared" si="1"/>
        <v>2700000</v>
      </c>
    </row>
    <row r="31" spans="1:7" ht="15.75" x14ac:dyDescent="0.25">
      <c r="D31" s="31"/>
      <c r="E31" s="8"/>
      <c r="F31" s="18" t="s">
        <v>15</v>
      </c>
      <c r="G31" s="34">
        <f>SUM(G23:G30)</f>
        <v>5471000</v>
      </c>
    </row>
    <row r="32" spans="1:7" ht="15.75" x14ac:dyDescent="0.25">
      <c r="F32" s="19" t="s">
        <v>16</v>
      </c>
      <c r="G32" s="34">
        <f>SUM(F23:F30)</f>
        <v>57380</v>
      </c>
    </row>
    <row r="33" spans="1:7" ht="15.75" x14ac:dyDescent="0.25">
      <c r="F33" s="19" t="s">
        <v>17</v>
      </c>
      <c r="G33" s="35">
        <f>SUM(G31:G32)</f>
        <v>5528380</v>
      </c>
    </row>
    <row r="35" spans="1:7" ht="15.75" x14ac:dyDescent="0.25">
      <c r="A35" s="44" t="s">
        <v>18</v>
      </c>
      <c r="B35" s="45"/>
      <c r="C35" s="46"/>
      <c r="E35" s="47"/>
      <c r="F35" s="47"/>
    </row>
    <row r="36" spans="1:7" ht="37.5" customHeight="1" x14ac:dyDescent="0.25">
      <c r="A36" s="48" t="s">
        <v>67</v>
      </c>
      <c r="B36" s="49"/>
      <c r="C36" s="50"/>
      <c r="E36" s="3"/>
      <c r="F36" s="3"/>
    </row>
    <row r="37" spans="1:7" ht="37.5" customHeight="1" x14ac:dyDescent="0.25">
      <c r="A37" s="57" t="s">
        <v>68</v>
      </c>
      <c r="B37" s="57"/>
      <c r="C37" s="57"/>
      <c r="E37" s="3"/>
      <c r="F37" s="3"/>
    </row>
    <row r="38" spans="1:7" s="1" customFormat="1" ht="44.25" customHeight="1" x14ac:dyDescent="0.2">
      <c r="A38" s="62" t="s">
        <v>71</v>
      </c>
      <c r="B38" s="57"/>
      <c r="C38" s="57"/>
    </row>
    <row r="39" spans="1:7" ht="50.25" customHeight="1" x14ac:dyDescent="0.25">
      <c r="A39" s="58" t="s">
        <v>77</v>
      </c>
      <c r="B39" s="59"/>
      <c r="C39" s="60"/>
    </row>
    <row r="40" spans="1:7" ht="99" customHeight="1" x14ac:dyDescent="0.25">
      <c r="A40" s="57" t="s">
        <v>70</v>
      </c>
      <c r="B40" s="61"/>
      <c r="C40" s="61"/>
    </row>
    <row r="42" spans="1:7" x14ac:dyDescent="0.25">
      <c r="B42" s="38"/>
    </row>
    <row r="44" spans="1:7" x14ac:dyDescent="0.25">
      <c r="B44" s="56" t="s">
        <v>19</v>
      </c>
      <c r="C44" s="56"/>
      <c r="D44" s="56"/>
      <c r="E44" s="56"/>
      <c r="F44" s="56"/>
    </row>
    <row r="45" spans="1:7" x14ac:dyDescent="0.25">
      <c r="B45" s="56" t="s">
        <v>20</v>
      </c>
      <c r="C45" s="56"/>
      <c r="D45" s="56"/>
      <c r="E45" s="56"/>
      <c r="F45" s="56"/>
    </row>
  </sheetData>
  <mergeCells count="22">
    <mergeCell ref="B44:F44"/>
    <mergeCell ref="B45:F45"/>
    <mergeCell ref="A37:C37"/>
    <mergeCell ref="A39:C39"/>
    <mergeCell ref="A40:C40"/>
    <mergeCell ref="A38:C38"/>
    <mergeCell ref="B20:G20"/>
    <mergeCell ref="A35:C35"/>
    <mergeCell ref="E35:F35"/>
    <mergeCell ref="A36:C36"/>
    <mergeCell ref="A14:B14"/>
    <mergeCell ref="A15:G15"/>
    <mergeCell ref="B16:G16"/>
    <mergeCell ref="B17:G17"/>
    <mergeCell ref="B18:G18"/>
    <mergeCell ref="B19:G19"/>
    <mergeCell ref="A13:B13"/>
    <mergeCell ref="A6:B6"/>
    <mergeCell ref="A10:B10"/>
    <mergeCell ref="A11:B11"/>
    <mergeCell ref="C11:D11"/>
    <mergeCell ref="A12:B12"/>
  </mergeCells>
  <conditionalFormatting sqref="B24:B29 A23:D23">
    <cfRule type="expression" dxfId="15" priority="2">
      <formula>MOD(ROW(),2)=1</formula>
    </cfRule>
  </conditionalFormatting>
  <conditionalFormatting sqref="A24:A28 C24:D28">
    <cfRule type="expression" dxfId="14" priority="1">
      <formula>MOD(ROW(),2)=1</formula>
    </cfRule>
  </conditionalFormatting>
  <hyperlinks>
    <hyperlink ref="B20" r:id="rId1"/>
  </hyperlinks>
  <pageMargins left="1.4173228346456694" right="0.23622047244094491" top="0.74803149606299213" bottom="0.74803149606299213" header="0.31496062992125984" footer="0.31496062992125984"/>
  <pageSetup paperSize="9" scale="49"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5:G42"/>
  <sheetViews>
    <sheetView view="pageBreakPreview" topLeftCell="A13" zoomScaleNormal="100" zoomScaleSheetLayoutView="100" zoomScalePageLayoutView="51" workbookViewId="0">
      <selection activeCell="G34" sqref="G34"/>
    </sheetView>
  </sheetViews>
  <sheetFormatPr baseColWidth="10" defaultRowHeight="15" x14ac:dyDescent="0.25"/>
  <cols>
    <col min="1" max="1" width="14.85546875" customWidth="1"/>
    <col min="2" max="2" width="82" customWidth="1"/>
    <col min="3" max="3" width="7.7109375" customWidth="1"/>
    <col min="4" max="4" width="10.28515625" customWidth="1"/>
    <col min="5" max="5" width="17.7109375" customWidth="1"/>
    <col min="6" max="6" width="16.7109375" customWidth="1"/>
    <col min="7" max="7" width="15.42578125" customWidth="1"/>
  </cols>
  <sheetData>
    <row r="5" spans="1:7" ht="15.75" x14ac:dyDescent="0.25">
      <c r="A5" s="1"/>
      <c r="B5" s="1"/>
      <c r="C5" s="1"/>
      <c r="D5" s="1"/>
      <c r="E5" s="1"/>
    </row>
    <row r="6" spans="1:7" ht="15.75" x14ac:dyDescent="0.25">
      <c r="A6" s="41"/>
      <c r="B6" s="41"/>
      <c r="C6" s="2"/>
      <c r="D6" s="3"/>
      <c r="E6" s="14"/>
    </row>
    <row r="7" spans="1:7" ht="15.75" x14ac:dyDescent="0.25">
      <c r="A7" s="15"/>
      <c r="B7" s="15"/>
      <c r="C7" s="2"/>
      <c r="D7" s="3"/>
      <c r="E7" s="14"/>
    </row>
    <row r="8" spans="1:7" ht="15.75" x14ac:dyDescent="0.25">
      <c r="A8" s="15"/>
      <c r="B8" s="15"/>
      <c r="C8" s="2"/>
      <c r="D8" s="3"/>
    </row>
    <row r="9" spans="1:7" ht="15.75" x14ac:dyDescent="0.25">
      <c r="A9" s="15"/>
      <c r="B9" s="15"/>
      <c r="C9" s="2"/>
      <c r="D9" s="3"/>
      <c r="E9" s="4" t="s">
        <v>1</v>
      </c>
      <c r="F9" s="5">
        <f ca="1">TODAY()</f>
        <v>45583</v>
      </c>
    </row>
    <row r="10" spans="1:7" ht="15.75" x14ac:dyDescent="0.25">
      <c r="A10" s="63" t="s">
        <v>10</v>
      </c>
      <c r="B10" s="63"/>
      <c r="C10" s="3"/>
      <c r="D10" s="3"/>
      <c r="E10" s="4" t="s">
        <v>11</v>
      </c>
      <c r="F10" s="9">
        <v>222</v>
      </c>
    </row>
    <row r="11" spans="1:7" ht="15.75" x14ac:dyDescent="0.25">
      <c r="A11" s="63" t="s">
        <v>7</v>
      </c>
      <c r="B11" s="63"/>
      <c r="C11" s="42"/>
      <c r="D11" s="42"/>
    </row>
    <row r="12" spans="1:7" ht="15.75" x14ac:dyDescent="0.25">
      <c r="A12" s="63" t="s">
        <v>8</v>
      </c>
      <c r="B12" s="63"/>
      <c r="C12" s="3"/>
      <c r="D12" s="3"/>
    </row>
    <row r="13" spans="1:7" ht="15.75" x14ac:dyDescent="0.25">
      <c r="A13" s="63" t="s">
        <v>9</v>
      </c>
      <c r="B13" s="63"/>
      <c r="C13" s="3"/>
      <c r="D13" s="3"/>
      <c r="E13" s="6"/>
    </row>
    <row r="14" spans="1:7" ht="15.75" x14ac:dyDescent="0.25">
      <c r="A14" s="63" t="s">
        <v>0</v>
      </c>
      <c r="B14" s="63"/>
      <c r="C14" s="3"/>
      <c r="D14" s="3"/>
    </row>
    <row r="15" spans="1:7" ht="15.75" x14ac:dyDescent="0.25">
      <c r="A15" s="51" t="s">
        <v>2</v>
      </c>
      <c r="B15" s="52"/>
      <c r="C15" s="52"/>
      <c r="D15" s="52"/>
      <c r="E15" s="52"/>
      <c r="F15" s="52"/>
      <c r="G15" s="53"/>
    </row>
    <row r="16" spans="1:7" ht="18" customHeight="1" x14ac:dyDescent="0.25">
      <c r="A16" s="10" t="str">
        <f ca="1">CONCATENATE("Nombre: ",IFERROR(VLOOKUP($F$9,[1]Clientes!A:F,2,0),""))</f>
        <v xml:space="preserve">Nombre: </v>
      </c>
      <c r="B16" s="54" t="s">
        <v>79</v>
      </c>
      <c r="C16" s="54"/>
      <c r="D16" s="54"/>
      <c r="E16" s="54"/>
      <c r="F16" s="54"/>
      <c r="G16" s="54"/>
    </row>
    <row r="17" spans="1:7" ht="18" customHeight="1" x14ac:dyDescent="0.25">
      <c r="A17" s="10" t="str">
        <f ca="1">CONCATENATE("Nit: ",IFERROR(VLOOKUP($F$9,[1]Clientes!A:F,3,0),""))</f>
        <v xml:space="preserve">Nit: </v>
      </c>
      <c r="B17" s="55" t="s">
        <v>80</v>
      </c>
      <c r="C17" s="55"/>
      <c r="D17" s="55"/>
      <c r="E17" s="55"/>
      <c r="F17" s="55"/>
      <c r="G17" s="55"/>
    </row>
    <row r="18" spans="1:7" ht="18" customHeight="1" x14ac:dyDescent="0.25">
      <c r="A18" s="11" t="str">
        <f ca="1">CONCATENATE("Direccion: ",IFERROR(VLOOKUP($F$9,[1]Clientes!A:F,4,0),""))</f>
        <v xml:space="preserve">Direccion: </v>
      </c>
      <c r="B18" s="54" t="s">
        <v>81</v>
      </c>
      <c r="C18" s="54"/>
      <c r="D18" s="54"/>
      <c r="E18" s="54"/>
      <c r="F18" s="54"/>
      <c r="G18" s="54"/>
    </row>
    <row r="19" spans="1:7" ht="18" customHeight="1" x14ac:dyDescent="0.25">
      <c r="A19" s="10" t="str">
        <f ca="1">CONCATENATE("Teléfono: ",IFERROR(VLOOKUP($F$9,[1]Clientes!A:F,5,0),""))</f>
        <v xml:space="preserve">Teléfono: </v>
      </c>
      <c r="B19" s="54" t="s">
        <v>82</v>
      </c>
      <c r="C19" s="54"/>
      <c r="D19" s="54"/>
      <c r="E19" s="54"/>
      <c r="F19" s="54"/>
      <c r="G19" s="54"/>
    </row>
    <row r="20" spans="1:7" ht="18" customHeight="1" x14ac:dyDescent="0.25">
      <c r="A20" s="10" t="str">
        <f ca="1">CONCATENATE("Email: ",IFERROR(VLOOKUP($F$9,[1]Clientes!A:F,6,0),""))</f>
        <v xml:space="preserve">Email: </v>
      </c>
      <c r="B20" s="43" t="s">
        <v>83</v>
      </c>
      <c r="C20" s="43"/>
      <c r="D20" s="43"/>
      <c r="E20" s="43"/>
      <c r="F20" s="43"/>
      <c r="G20" s="43"/>
    </row>
    <row r="21" spans="1:7" ht="18" customHeight="1" x14ac:dyDescent="0.25">
      <c r="A21" s="10"/>
      <c r="B21" s="23"/>
      <c r="C21" s="7"/>
      <c r="D21" s="7"/>
      <c r="E21" s="7"/>
    </row>
    <row r="22" spans="1:7" ht="15.75" x14ac:dyDescent="0.25">
      <c r="A22" s="20" t="s">
        <v>5</v>
      </c>
      <c r="B22" s="21" t="s">
        <v>3</v>
      </c>
      <c r="C22" s="21" t="s">
        <v>4</v>
      </c>
      <c r="D22" s="21" t="s">
        <v>6</v>
      </c>
      <c r="E22" s="22" t="s">
        <v>12</v>
      </c>
      <c r="F22" s="22" t="s">
        <v>13</v>
      </c>
      <c r="G22" s="22" t="s">
        <v>14</v>
      </c>
    </row>
    <row r="23" spans="1:7" ht="18.75" customHeight="1" x14ac:dyDescent="0.25">
      <c r="A23" s="16">
        <v>1</v>
      </c>
      <c r="B23" s="26" t="s">
        <v>61</v>
      </c>
      <c r="C23" s="24">
        <v>6</v>
      </c>
      <c r="D23" s="30" t="s">
        <v>34</v>
      </c>
      <c r="E23" s="17">
        <v>32500</v>
      </c>
      <c r="F23" s="17">
        <f>E23*19%</f>
        <v>6175</v>
      </c>
      <c r="G23" s="17">
        <f>(E23*C23)</f>
        <v>195000</v>
      </c>
    </row>
    <row r="24" spans="1:7" ht="15" customHeight="1" x14ac:dyDescent="0.25">
      <c r="A24" s="16">
        <v>2</v>
      </c>
      <c r="B24" s="26" t="s">
        <v>21</v>
      </c>
      <c r="C24" s="24">
        <v>1</v>
      </c>
      <c r="D24" s="30">
        <v>34</v>
      </c>
      <c r="E24" s="17">
        <v>32200</v>
      </c>
      <c r="F24" s="17">
        <f t="shared" ref="F24:F27" si="0">E24*19%</f>
        <v>6118</v>
      </c>
      <c r="G24" s="17">
        <f t="shared" ref="G24:G27" si="1">(E24*C24)</f>
        <v>32200</v>
      </c>
    </row>
    <row r="25" spans="1:7" ht="14.25" customHeight="1" x14ac:dyDescent="0.25">
      <c r="A25" s="16">
        <v>3</v>
      </c>
      <c r="B25" s="26" t="s">
        <v>33</v>
      </c>
      <c r="C25" s="24">
        <v>5</v>
      </c>
      <c r="D25" s="30" t="s">
        <v>35</v>
      </c>
      <c r="E25" s="17">
        <v>35000</v>
      </c>
      <c r="F25" s="17">
        <f t="shared" si="0"/>
        <v>6650</v>
      </c>
      <c r="G25" s="17">
        <f t="shared" si="1"/>
        <v>175000</v>
      </c>
    </row>
    <row r="26" spans="1:7" ht="14.25" customHeight="1" x14ac:dyDescent="0.25">
      <c r="A26" s="16">
        <v>4</v>
      </c>
      <c r="B26" s="26" t="s">
        <v>56</v>
      </c>
      <c r="C26" s="24">
        <v>4</v>
      </c>
      <c r="D26" s="30" t="s">
        <v>36</v>
      </c>
      <c r="E26" s="17">
        <v>85800</v>
      </c>
      <c r="F26" s="17">
        <f t="shared" si="0"/>
        <v>16302</v>
      </c>
      <c r="G26" s="17">
        <f t="shared" si="1"/>
        <v>343200</v>
      </c>
    </row>
    <row r="27" spans="1:7" ht="15" customHeight="1" x14ac:dyDescent="0.25">
      <c r="A27" s="16">
        <v>5</v>
      </c>
      <c r="B27" s="29" t="s">
        <v>55</v>
      </c>
      <c r="C27" s="25">
        <v>1</v>
      </c>
      <c r="D27" s="32">
        <v>40</v>
      </c>
      <c r="E27" s="17">
        <v>67500</v>
      </c>
      <c r="F27" s="17">
        <f t="shared" si="0"/>
        <v>12825</v>
      </c>
      <c r="G27" s="17">
        <f t="shared" si="1"/>
        <v>67500</v>
      </c>
    </row>
    <row r="28" spans="1:7" ht="15.75" x14ac:dyDescent="0.25">
      <c r="D28" s="31"/>
      <c r="E28" s="8"/>
      <c r="F28" s="18" t="s">
        <v>15</v>
      </c>
      <c r="G28" s="34">
        <f>SUM(G23:G27)</f>
        <v>812900</v>
      </c>
    </row>
    <row r="29" spans="1:7" ht="15.75" x14ac:dyDescent="0.25">
      <c r="F29" s="19" t="s">
        <v>16</v>
      </c>
      <c r="G29" s="34">
        <f>SUM(F23:F27)</f>
        <v>48070</v>
      </c>
    </row>
    <row r="30" spans="1:7" ht="15.75" x14ac:dyDescent="0.25">
      <c r="F30" s="19" t="s">
        <v>17</v>
      </c>
      <c r="G30" s="35">
        <f>SUM(G28:G29)</f>
        <v>860970</v>
      </c>
    </row>
    <row r="31" spans="1:7" ht="15.75" x14ac:dyDescent="0.25">
      <c r="G31" s="1"/>
    </row>
    <row r="32" spans="1:7" ht="15.75" x14ac:dyDescent="0.25">
      <c r="E32" s="47"/>
      <c r="F32" s="47"/>
    </row>
    <row r="33" spans="1:6" ht="15.75" x14ac:dyDescent="0.25">
      <c r="A33" s="44" t="s">
        <v>18</v>
      </c>
      <c r="B33" s="45"/>
      <c r="C33" s="46"/>
      <c r="E33" s="3"/>
      <c r="F33" s="3"/>
    </row>
    <row r="34" spans="1:6" ht="33.75" customHeight="1" x14ac:dyDescent="0.25">
      <c r="A34" s="48" t="s">
        <v>67</v>
      </c>
      <c r="B34" s="49"/>
      <c r="C34" s="50"/>
      <c r="E34" s="3"/>
      <c r="F34" s="3"/>
    </row>
    <row r="35" spans="1:6" ht="38.25" customHeight="1" x14ac:dyDescent="0.25">
      <c r="A35" s="57" t="s">
        <v>68</v>
      </c>
      <c r="B35" s="57"/>
      <c r="C35" s="57"/>
    </row>
    <row r="36" spans="1:6" ht="42.75" customHeight="1" x14ac:dyDescent="0.25">
      <c r="A36" s="62" t="s">
        <v>71</v>
      </c>
      <c r="B36" s="57"/>
      <c r="C36" s="57"/>
    </row>
    <row r="37" spans="1:6" ht="54" customHeight="1" x14ac:dyDescent="0.25">
      <c r="A37" s="58" t="s">
        <v>69</v>
      </c>
      <c r="B37" s="59"/>
      <c r="C37" s="60"/>
    </row>
    <row r="38" spans="1:6" s="37" customFormat="1" ht="94.5" customHeight="1" x14ac:dyDescent="0.25">
      <c r="A38" s="57" t="s">
        <v>70</v>
      </c>
      <c r="B38" s="61"/>
      <c r="C38" s="61"/>
    </row>
    <row r="40" spans="1:6" x14ac:dyDescent="0.25">
      <c r="B40" s="38"/>
    </row>
    <row r="41" spans="1:6" x14ac:dyDescent="0.25">
      <c r="B41" s="56" t="s">
        <v>19</v>
      </c>
      <c r="C41" s="56"/>
      <c r="D41" s="56"/>
      <c r="E41" s="56"/>
      <c r="F41" s="56"/>
    </row>
    <row r="42" spans="1:6" x14ac:dyDescent="0.25">
      <c r="B42" s="56" t="s">
        <v>20</v>
      </c>
      <c r="C42" s="56"/>
      <c r="D42" s="56"/>
      <c r="E42" s="56"/>
      <c r="F42" s="56"/>
    </row>
  </sheetData>
  <mergeCells count="22">
    <mergeCell ref="B41:F41"/>
    <mergeCell ref="B42:F42"/>
    <mergeCell ref="A36:C36"/>
    <mergeCell ref="A37:C37"/>
    <mergeCell ref="A38:C38"/>
    <mergeCell ref="B20:G20"/>
    <mergeCell ref="E32:F32"/>
    <mergeCell ref="A33:C33"/>
    <mergeCell ref="A34:C34"/>
    <mergeCell ref="A35:C35"/>
    <mergeCell ref="B19:G19"/>
    <mergeCell ref="A6:B6"/>
    <mergeCell ref="A10:B10"/>
    <mergeCell ref="A11:B11"/>
    <mergeCell ref="C11:D11"/>
    <mergeCell ref="A12:B12"/>
    <mergeCell ref="A13:B13"/>
    <mergeCell ref="A14:B14"/>
    <mergeCell ref="A15:G15"/>
    <mergeCell ref="B16:G16"/>
    <mergeCell ref="B17:G17"/>
    <mergeCell ref="B18:G18"/>
  </mergeCells>
  <conditionalFormatting sqref="A23:D23 B24:B26">
    <cfRule type="expression" dxfId="13" priority="2">
      <formula>MOD(ROW(),2)=1</formula>
    </cfRule>
  </conditionalFormatting>
  <conditionalFormatting sqref="A24:A27 C24:D27">
    <cfRule type="expression" dxfId="12" priority="1">
      <formula>MOD(ROW(),2)=1</formula>
    </cfRule>
  </conditionalFormatting>
  <hyperlinks>
    <hyperlink ref="B20" r:id="rId1"/>
  </hyperlinks>
  <pageMargins left="1.4173228346456694" right="0.23622047244094491" top="0.74803149606299213" bottom="0.74803149606299213" header="0.31496062992125984" footer="0.31496062992125984"/>
  <pageSetup paperSize="9" scale="4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5:G39"/>
  <sheetViews>
    <sheetView view="pageBreakPreview" topLeftCell="A13" zoomScaleNormal="100" zoomScaleSheetLayoutView="100" zoomScalePageLayoutView="51" workbookViewId="0">
      <selection activeCell="G29" sqref="G29"/>
    </sheetView>
  </sheetViews>
  <sheetFormatPr baseColWidth="10" defaultRowHeight="15" x14ac:dyDescent="0.25"/>
  <cols>
    <col min="1" max="1" width="14.85546875" customWidth="1"/>
    <col min="2" max="2" width="82" customWidth="1"/>
    <col min="3" max="3" width="7.7109375" customWidth="1"/>
    <col min="4" max="4" width="10.28515625" customWidth="1"/>
    <col min="5" max="5" width="17.7109375" customWidth="1"/>
    <col min="6" max="6" width="16.7109375" customWidth="1"/>
    <col min="7" max="7" width="15.42578125" customWidth="1"/>
  </cols>
  <sheetData>
    <row r="5" spans="1:7" ht="15.75" x14ac:dyDescent="0.25">
      <c r="A5" s="1"/>
      <c r="B5" s="1"/>
      <c r="C5" s="1"/>
      <c r="D5" s="1"/>
      <c r="E5" s="1"/>
    </row>
    <row r="6" spans="1:7" ht="15.75" x14ac:dyDescent="0.25">
      <c r="A6" s="41"/>
      <c r="B6" s="41"/>
      <c r="C6" s="2"/>
      <c r="D6" s="3"/>
      <c r="E6" s="14"/>
    </row>
    <row r="7" spans="1:7" ht="15.75" x14ac:dyDescent="0.25">
      <c r="A7" s="15"/>
      <c r="B7" s="15"/>
      <c r="C7" s="2"/>
      <c r="D7" s="3"/>
      <c r="E7" s="14"/>
    </row>
    <row r="8" spans="1:7" ht="15.75" x14ac:dyDescent="0.25">
      <c r="A8" s="15"/>
      <c r="B8" s="15"/>
      <c r="C8" s="2"/>
      <c r="D8" s="3"/>
    </row>
    <row r="9" spans="1:7" ht="15.75" x14ac:dyDescent="0.25">
      <c r="A9" s="15"/>
      <c r="B9" s="15"/>
      <c r="C9" s="2"/>
      <c r="D9" s="3"/>
      <c r="E9" s="4" t="s">
        <v>1</v>
      </c>
      <c r="F9" s="5">
        <f ca="1">TODAY()</f>
        <v>45583</v>
      </c>
    </row>
    <row r="10" spans="1:7" ht="15.75" x14ac:dyDescent="0.25">
      <c r="A10" s="63" t="s">
        <v>10</v>
      </c>
      <c r="B10" s="63"/>
      <c r="C10" s="3"/>
      <c r="D10" s="3"/>
      <c r="E10" s="4" t="s">
        <v>11</v>
      </c>
      <c r="F10" s="9">
        <v>333</v>
      </c>
    </row>
    <row r="11" spans="1:7" ht="15.75" x14ac:dyDescent="0.25">
      <c r="A11" s="63" t="s">
        <v>7</v>
      </c>
      <c r="B11" s="63"/>
      <c r="C11" s="42"/>
      <c r="D11" s="42"/>
    </row>
    <row r="12" spans="1:7" ht="15.75" x14ac:dyDescent="0.25">
      <c r="A12" s="63" t="s">
        <v>8</v>
      </c>
      <c r="B12" s="63"/>
      <c r="C12" s="3"/>
      <c r="D12" s="3"/>
    </row>
    <row r="13" spans="1:7" ht="15.75" x14ac:dyDescent="0.25">
      <c r="A13" s="63" t="s">
        <v>9</v>
      </c>
      <c r="B13" s="63"/>
      <c r="C13" s="3"/>
      <c r="D13" s="3"/>
      <c r="E13" s="6"/>
    </row>
    <row r="14" spans="1:7" ht="15.75" x14ac:dyDescent="0.25">
      <c r="A14" s="63" t="s">
        <v>0</v>
      </c>
      <c r="B14" s="63"/>
      <c r="C14" s="3"/>
      <c r="D14" s="3"/>
    </row>
    <row r="15" spans="1:7" ht="15.75" x14ac:dyDescent="0.25">
      <c r="A15" s="51" t="s">
        <v>2</v>
      </c>
      <c r="B15" s="52"/>
      <c r="C15" s="52"/>
      <c r="D15" s="52"/>
      <c r="E15" s="52"/>
      <c r="F15" s="52"/>
      <c r="G15" s="53"/>
    </row>
    <row r="16" spans="1:7" ht="18" customHeight="1" x14ac:dyDescent="0.25">
      <c r="A16" s="10" t="str">
        <f ca="1">CONCATENATE("Nombre: ",IFERROR(VLOOKUP($F$9,[1]Clientes!A:F,2,0),""))</f>
        <v xml:space="preserve">Nombre: </v>
      </c>
      <c r="B16" s="54" t="s">
        <v>79</v>
      </c>
      <c r="C16" s="54"/>
      <c r="D16" s="54"/>
      <c r="E16" s="54"/>
      <c r="F16" s="54"/>
      <c r="G16" s="54"/>
    </row>
    <row r="17" spans="1:7" ht="18" customHeight="1" x14ac:dyDescent="0.25">
      <c r="A17" s="10" t="str">
        <f ca="1">CONCATENATE("Nit: ",IFERROR(VLOOKUP($F$9,[1]Clientes!A:F,3,0),""))</f>
        <v xml:space="preserve">Nit: </v>
      </c>
      <c r="B17" s="55" t="s">
        <v>80</v>
      </c>
      <c r="C17" s="55"/>
      <c r="D17" s="55"/>
      <c r="E17" s="55"/>
      <c r="F17" s="55"/>
      <c r="G17" s="55"/>
    </row>
    <row r="18" spans="1:7" ht="18" customHeight="1" x14ac:dyDescent="0.25">
      <c r="A18" s="11" t="str">
        <f ca="1">CONCATENATE("Direccion: ",IFERROR(VLOOKUP($F$9,[1]Clientes!A:F,4,0),""))</f>
        <v xml:space="preserve">Direccion: </v>
      </c>
      <c r="B18" s="54" t="s">
        <v>81</v>
      </c>
      <c r="C18" s="54"/>
      <c r="D18" s="54"/>
      <c r="E18" s="54"/>
      <c r="F18" s="54"/>
      <c r="G18" s="54"/>
    </row>
    <row r="19" spans="1:7" ht="18" customHeight="1" x14ac:dyDescent="0.25">
      <c r="A19" s="10" t="str">
        <f ca="1">CONCATENATE("Teléfono: ",IFERROR(VLOOKUP($F$9,[1]Clientes!A:F,5,0),""))</f>
        <v xml:space="preserve">Teléfono: </v>
      </c>
      <c r="B19" s="54" t="s">
        <v>82</v>
      </c>
      <c r="C19" s="54"/>
      <c r="D19" s="54"/>
      <c r="E19" s="54"/>
      <c r="F19" s="54"/>
      <c r="G19" s="54"/>
    </row>
    <row r="20" spans="1:7" ht="18" customHeight="1" x14ac:dyDescent="0.25">
      <c r="A20" s="10" t="str">
        <f ca="1">CONCATENATE("Email: ",IFERROR(VLOOKUP($F$9,[1]Clientes!A:F,6,0),""))</f>
        <v xml:space="preserve">Email: </v>
      </c>
      <c r="B20" s="43" t="s">
        <v>83</v>
      </c>
      <c r="C20" s="43"/>
      <c r="D20" s="43"/>
      <c r="E20" s="43"/>
      <c r="F20" s="43"/>
      <c r="G20" s="43"/>
    </row>
    <row r="21" spans="1:7" ht="18" customHeight="1" x14ac:dyDescent="0.25">
      <c r="A21" s="10"/>
      <c r="B21" s="23"/>
      <c r="C21" s="7"/>
      <c r="D21" s="7"/>
      <c r="E21" s="7"/>
    </row>
    <row r="22" spans="1:7" ht="15.75" x14ac:dyDescent="0.25">
      <c r="A22" s="20" t="s">
        <v>5</v>
      </c>
      <c r="B22" s="21" t="s">
        <v>3</v>
      </c>
      <c r="C22" s="21" t="s">
        <v>4</v>
      </c>
      <c r="D22" s="21" t="s">
        <v>6</v>
      </c>
      <c r="E22" s="22" t="s">
        <v>12</v>
      </c>
      <c r="F22" s="22" t="s">
        <v>13</v>
      </c>
      <c r="G22" s="22" t="s">
        <v>14</v>
      </c>
    </row>
    <row r="23" spans="1:7" ht="18.75" customHeight="1" x14ac:dyDescent="0.25">
      <c r="A23" s="16">
        <v>1</v>
      </c>
      <c r="B23" s="26" t="s">
        <v>62</v>
      </c>
      <c r="C23" s="24">
        <v>6</v>
      </c>
      <c r="D23" s="30" t="s">
        <v>37</v>
      </c>
      <c r="E23" s="17">
        <v>39500</v>
      </c>
      <c r="F23" s="17">
        <f>E23*19%</f>
        <v>7505</v>
      </c>
      <c r="G23" s="17">
        <f>(E23*C23)</f>
        <v>237000</v>
      </c>
    </row>
    <row r="24" spans="1:7" ht="15" customHeight="1" x14ac:dyDescent="0.25">
      <c r="A24" s="16">
        <v>2</v>
      </c>
      <c r="B24" s="26" t="s">
        <v>62</v>
      </c>
      <c r="C24" s="24">
        <v>1</v>
      </c>
      <c r="D24" s="30" t="s">
        <v>38</v>
      </c>
      <c r="E24" s="17">
        <v>39500</v>
      </c>
      <c r="F24" s="17">
        <f t="shared" ref="F24:F25" si="0">E24*19%</f>
        <v>7505</v>
      </c>
      <c r="G24" s="17">
        <f t="shared" ref="G24:G25" si="1">(E24*C24)</f>
        <v>39500</v>
      </c>
    </row>
    <row r="25" spans="1:7" ht="14.25" customHeight="1" x14ac:dyDescent="0.25">
      <c r="A25" s="16">
        <v>3</v>
      </c>
      <c r="B25" s="26" t="s">
        <v>40</v>
      </c>
      <c r="C25" s="24">
        <v>7</v>
      </c>
      <c r="D25" s="30" t="s">
        <v>39</v>
      </c>
      <c r="E25" s="17">
        <v>35500</v>
      </c>
      <c r="F25" s="17">
        <f t="shared" si="0"/>
        <v>6745</v>
      </c>
      <c r="G25" s="17">
        <f t="shared" si="1"/>
        <v>248500</v>
      </c>
    </row>
    <row r="26" spans="1:7" ht="15.75" x14ac:dyDescent="0.25">
      <c r="D26" s="31"/>
      <c r="E26" s="8"/>
      <c r="F26" s="18" t="s">
        <v>15</v>
      </c>
      <c r="G26" s="34">
        <f>SUM(G23:G25)</f>
        <v>525000</v>
      </c>
    </row>
    <row r="27" spans="1:7" ht="15.75" x14ac:dyDescent="0.25">
      <c r="F27" s="19" t="s">
        <v>16</v>
      </c>
      <c r="G27" s="34">
        <f>SUM(F23:F25)</f>
        <v>21755</v>
      </c>
    </row>
    <row r="28" spans="1:7" ht="15.75" x14ac:dyDescent="0.25">
      <c r="F28" s="19" t="s">
        <v>17</v>
      </c>
      <c r="G28" s="35">
        <f>SUM(G26:G27)</f>
        <v>546755</v>
      </c>
    </row>
    <row r="30" spans="1:7" ht="15.75" x14ac:dyDescent="0.25">
      <c r="A30" s="44" t="s">
        <v>18</v>
      </c>
      <c r="B30" s="45"/>
      <c r="C30" s="46"/>
      <c r="E30" s="47"/>
      <c r="F30" s="47"/>
    </row>
    <row r="31" spans="1:7" ht="39" customHeight="1" x14ac:dyDescent="0.25">
      <c r="A31" s="48" t="s">
        <v>67</v>
      </c>
      <c r="B31" s="49"/>
      <c r="C31" s="50"/>
      <c r="E31" s="3"/>
      <c r="F31" s="3"/>
    </row>
    <row r="32" spans="1:7" ht="36.75" customHeight="1" x14ac:dyDescent="0.25">
      <c r="A32" s="57" t="s">
        <v>68</v>
      </c>
      <c r="B32" s="57"/>
      <c r="C32" s="57"/>
      <c r="E32" s="3"/>
      <c r="F32" s="3"/>
    </row>
    <row r="33" spans="1:6" ht="39.75" customHeight="1" x14ac:dyDescent="0.25">
      <c r="A33" s="62" t="s">
        <v>71</v>
      </c>
      <c r="B33" s="57"/>
      <c r="C33" s="57"/>
    </row>
    <row r="34" spans="1:6" ht="54.75" customHeight="1" x14ac:dyDescent="0.25">
      <c r="A34" s="58" t="s">
        <v>69</v>
      </c>
      <c r="B34" s="59"/>
      <c r="C34" s="60"/>
    </row>
    <row r="35" spans="1:6" ht="91.5" customHeight="1" x14ac:dyDescent="0.25">
      <c r="A35" s="57" t="s">
        <v>70</v>
      </c>
      <c r="B35" s="61"/>
      <c r="C35" s="61"/>
    </row>
    <row r="38" spans="1:6" x14ac:dyDescent="0.25">
      <c r="B38" s="56" t="s">
        <v>19</v>
      </c>
      <c r="C38" s="56"/>
      <c r="D38" s="56"/>
      <c r="E38" s="56"/>
      <c r="F38" s="56"/>
    </row>
    <row r="39" spans="1:6" x14ac:dyDescent="0.25">
      <c r="B39" s="56" t="s">
        <v>20</v>
      </c>
      <c r="C39" s="56"/>
      <c r="D39" s="56"/>
      <c r="E39" s="56"/>
      <c r="F39" s="56"/>
    </row>
  </sheetData>
  <mergeCells count="22">
    <mergeCell ref="B38:F38"/>
    <mergeCell ref="B39:F39"/>
    <mergeCell ref="A34:C34"/>
    <mergeCell ref="A35:C35"/>
    <mergeCell ref="B20:G20"/>
    <mergeCell ref="A30:C30"/>
    <mergeCell ref="E30:F30"/>
    <mergeCell ref="A31:C31"/>
    <mergeCell ref="A32:C32"/>
    <mergeCell ref="A33:C33"/>
    <mergeCell ref="B19:G19"/>
    <mergeCell ref="A6:B6"/>
    <mergeCell ref="A10:B10"/>
    <mergeCell ref="A11:B11"/>
    <mergeCell ref="C11:D11"/>
    <mergeCell ref="A12:B12"/>
    <mergeCell ref="A13:B13"/>
    <mergeCell ref="A14:B14"/>
    <mergeCell ref="A15:G15"/>
    <mergeCell ref="B16:G16"/>
    <mergeCell ref="B17:G17"/>
    <mergeCell ref="B18:G18"/>
  </mergeCells>
  <conditionalFormatting sqref="A23:D23 B24:B25">
    <cfRule type="expression" dxfId="11" priority="2">
      <formula>MOD(ROW(),2)=1</formula>
    </cfRule>
  </conditionalFormatting>
  <conditionalFormatting sqref="A24:A25 C24:D25">
    <cfRule type="expression" dxfId="10" priority="1">
      <formula>MOD(ROW(),2)=1</formula>
    </cfRule>
  </conditionalFormatting>
  <hyperlinks>
    <hyperlink ref="B20" r:id="rId1"/>
  </hyperlinks>
  <pageMargins left="1.4173228346456694" right="0.23622047244094491" top="0.74803149606299213" bottom="0.74803149606299213" header="0.31496062992125984" footer="0.31496062992125984"/>
  <pageSetup paperSize="9" scale="49"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5:G40"/>
  <sheetViews>
    <sheetView view="pageBreakPreview" topLeftCell="A19" zoomScaleNormal="100" zoomScaleSheetLayoutView="100" zoomScalePageLayoutView="51" workbookViewId="0">
      <selection activeCell="G30" sqref="G30"/>
    </sheetView>
  </sheetViews>
  <sheetFormatPr baseColWidth="10" defaultRowHeight="15" x14ac:dyDescent="0.25"/>
  <cols>
    <col min="1" max="1" width="14.85546875" customWidth="1"/>
    <col min="2" max="2" width="82" customWidth="1"/>
    <col min="3" max="3" width="7.7109375" customWidth="1"/>
    <col min="4" max="4" width="10.28515625" customWidth="1"/>
    <col min="5" max="5" width="17.7109375" customWidth="1"/>
    <col min="6" max="6" width="16.7109375" customWidth="1"/>
    <col min="7" max="7" width="15.42578125" customWidth="1"/>
  </cols>
  <sheetData>
    <row r="5" spans="1:7" ht="15.75" x14ac:dyDescent="0.25">
      <c r="A5" s="1"/>
      <c r="B5" s="1"/>
      <c r="C5" s="1"/>
      <c r="D5" s="1"/>
      <c r="E5" s="1"/>
    </row>
    <row r="6" spans="1:7" ht="15.75" x14ac:dyDescent="0.25">
      <c r="A6" s="41"/>
      <c r="B6" s="41"/>
      <c r="C6" s="2"/>
      <c r="D6" s="3"/>
      <c r="E6" s="14"/>
    </row>
    <row r="7" spans="1:7" ht="15.75" x14ac:dyDescent="0.25">
      <c r="A7" s="15"/>
      <c r="B7" s="15"/>
      <c r="C7" s="2"/>
      <c r="D7" s="3"/>
      <c r="E7" s="14"/>
    </row>
    <row r="8" spans="1:7" ht="15.75" x14ac:dyDescent="0.25">
      <c r="A8" s="15"/>
      <c r="B8" s="15"/>
      <c r="C8" s="2"/>
      <c r="D8" s="3"/>
    </row>
    <row r="9" spans="1:7" ht="15.75" x14ac:dyDescent="0.25">
      <c r="A9" s="15"/>
      <c r="B9" s="15"/>
      <c r="C9" s="2"/>
      <c r="D9" s="3"/>
      <c r="E9" s="4" t="s">
        <v>1</v>
      </c>
      <c r="F9" s="5">
        <f ca="1">TODAY()</f>
        <v>45583</v>
      </c>
    </row>
    <row r="10" spans="1:7" ht="15.75" x14ac:dyDescent="0.25">
      <c r="A10" s="63" t="s">
        <v>10</v>
      </c>
      <c r="B10" s="63"/>
      <c r="C10" s="3"/>
      <c r="D10" s="3"/>
      <c r="E10" s="4" t="s">
        <v>11</v>
      </c>
      <c r="F10" s="9">
        <v>444</v>
      </c>
    </row>
    <row r="11" spans="1:7" ht="15.75" x14ac:dyDescent="0.25">
      <c r="A11" s="63" t="s">
        <v>7</v>
      </c>
      <c r="B11" s="63"/>
      <c r="C11" s="42"/>
      <c r="D11" s="42"/>
    </row>
    <row r="12" spans="1:7" ht="15.75" x14ac:dyDescent="0.25">
      <c r="A12" s="63" t="s">
        <v>8</v>
      </c>
      <c r="B12" s="63"/>
      <c r="C12" s="3"/>
      <c r="D12" s="3"/>
    </row>
    <row r="13" spans="1:7" ht="15.75" x14ac:dyDescent="0.25">
      <c r="A13" s="63" t="s">
        <v>9</v>
      </c>
      <c r="B13" s="63"/>
      <c r="C13" s="3"/>
      <c r="D13" s="3"/>
      <c r="E13" s="6"/>
    </row>
    <row r="14" spans="1:7" ht="15.75" x14ac:dyDescent="0.25">
      <c r="A14" s="63" t="s">
        <v>0</v>
      </c>
      <c r="B14" s="63"/>
      <c r="C14" s="3"/>
      <c r="D14" s="3"/>
    </row>
    <row r="15" spans="1:7" ht="15.75" x14ac:dyDescent="0.25">
      <c r="A15" s="51" t="s">
        <v>2</v>
      </c>
      <c r="B15" s="52"/>
      <c r="C15" s="52"/>
      <c r="D15" s="52"/>
      <c r="E15" s="52"/>
      <c r="F15" s="52"/>
      <c r="G15" s="53"/>
    </row>
    <row r="16" spans="1:7" ht="18" customHeight="1" x14ac:dyDescent="0.25">
      <c r="A16" s="10" t="str">
        <f ca="1">CONCATENATE("Nombre: ",IFERROR(VLOOKUP($F$9,[1]Clientes!A:F,2,0),""))</f>
        <v xml:space="preserve">Nombre: </v>
      </c>
      <c r="B16" s="54" t="s">
        <v>79</v>
      </c>
      <c r="C16" s="54"/>
      <c r="D16" s="54"/>
      <c r="E16" s="54"/>
      <c r="F16" s="54"/>
      <c r="G16" s="54"/>
    </row>
    <row r="17" spans="1:7" ht="18" customHeight="1" x14ac:dyDescent="0.25">
      <c r="A17" s="10" t="str">
        <f ca="1">CONCATENATE("Nit: ",IFERROR(VLOOKUP($F$9,[1]Clientes!A:F,3,0),""))</f>
        <v xml:space="preserve">Nit: </v>
      </c>
      <c r="B17" s="55" t="s">
        <v>80</v>
      </c>
      <c r="C17" s="55"/>
      <c r="D17" s="55"/>
      <c r="E17" s="55"/>
      <c r="F17" s="55"/>
      <c r="G17" s="55"/>
    </row>
    <row r="18" spans="1:7" ht="18" customHeight="1" x14ac:dyDescent="0.25">
      <c r="A18" s="11" t="str">
        <f ca="1">CONCATENATE("Direccion: ",IFERROR(VLOOKUP($F$9,[1]Clientes!A:F,4,0),""))</f>
        <v xml:space="preserve">Direccion: </v>
      </c>
      <c r="B18" s="54" t="s">
        <v>81</v>
      </c>
      <c r="C18" s="54"/>
      <c r="D18" s="54"/>
      <c r="E18" s="54"/>
      <c r="F18" s="54"/>
      <c r="G18" s="54"/>
    </row>
    <row r="19" spans="1:7" ht="18" customHeight="1" x14ac:dyDescent="0.25">
      <c r="A19" s="10" t="str">
        <f ca="1">CONCATENATE("Teléfono: ",IFERROR(VLOOKUP($F$9,[1]Clientes!A:F,5,0),""))</f>
        <v xml:space="preserve">Teléfono: </v>
      </c>
      <c r="B19" s="54" t="s">
        <v>82</v>
      </c>
      <c r="C19" s="54"/>
      <c r="D19" s="54"/>
      <c r="E19" s="54"/>
      <c r="F19" s="54"/>
      <c r="G19" s="54"/>
    </row>
    <row r="20" spans="1:7" ht="18" customHeight="1" x14ac:dyDescent="0.25">
      <c r="A20" s="10" t="str">
        <f ca="1">CONCATENATE("Email: ",IFERROR(VLOOKUP($F$9,[1]Clientes!A:F,6,0),""))</f>
        <v xml:space="preserve">Email: </v>
      </c>
      <c r="B20" s="43" t="s">
        <v>83</v>
      </c>
      <c r="C20" s="43"/>
      <c r="D20" s="43"/>
      <c r="E20" s="43"/>
      <c r="F20" s="43"/>
      <c r="G20" s="43"/>
    </row>
    <row r="21" spans="1:7" ht="18" customHeight="1" x14ac:dyDescent="0.25">
      <c r="A21" s="10"/>
      <c r="B21" s="23"/>
      <c r="C21" s="7"/>
      <c r="D21" s="7"/>
      <c r="E21" s="7"/>
    </row>
    <row r="22" spans="1:7" ht="15.75" x14ac:dyDescent="0.25">
      <c r="A22" s="20" t="s">
        <v>5</v>
      </c>
      <c r="B22" s="21" t="s">
        <v>3</v>
      </c>
      <c r="C22" s="21" t="s">
        <v>4</v>
      </c>
      <c r="D22" s="21" t="s">
        <v>6</v>
      </c>
      <c r="E22" s="22" t="s">
        <v>12</v>
      </c>
      <c r="F22" s="22" t="s">
        <v>13</v>
      </c>
      <c r="G22" s="22" t="s">
        <v>14</v>
      </c>
    </row>
    <row r="23" spans="1:7" ht="18.75" customHeight="1" x14ac:dyDescent="0.25">
      <c r="A23" s="16">
        <v>1</v>
      </c>
      <c r="B23" s="26" t="s">
        <v>63</v>
      </c>
      <c r="C23" s="24">
        <v>1</v>
      </c>
      <c r="D23" s="30" t="s">
        <v>26</v>
      </c>
      <c r="E23" s="17">
        <v>32500</v>
      </c>
      <c r="F23" s="17">
        <f>E23*19%</f>
        <v>6175</v>
      </c>
      <c r="G23" s="17">
        <f>(E23*C23)</f>
        <v>32500</v>
      </c>
    </row>
    <row r="24" spans="1:7" ht="15" customHeight="1" x14ac:dyDescent="0.25">
      <c r="A24" s="16">
        <v>2</v>
      </c>
      <c r="B24" s="26" t="s">
        <v>64</v>
      </c>
      <c r="C24" s="24">
        <v>1</v>
      </c>
      <c r="D24" s="30" t="s">
        <v>26</v>
      </c>
      <c r="E24" s="17">
        <v>32500</v>
      </c>
      <c r="F24" s="17">
        <f t="shared" ref="F24:F26" si="0">E24*19%</f>
        <v>6175</v>
      </c>
      <c r="G24" s="17">
        <f t="shared" ref="G24:G26" si="1">(E24*C24)</f>
        <v>32500</v>
      </c>
    </row>
    <row r="25" spans="1:7" ht="14.25" customHeight="1" x14ac:dyDescent="0.25">
      <c r="A25" s="16">
        <v>3</v>
      </c>
      <c r="B25" s="26" t="s">
        <v>22</v>
      </c>
      <c r="C25" s="24">
        <v>1</v>
      </c>
      <c r="D25" s="30">
        <v>14</v>
      </c>
      <c r="E25" s="17">
        <v>32200</v>
      </c>
      <c r="F25" s="17">
        <f t="shared" si="0"/>
        <v>6118</v>
      </c>
      <c r="G25" s="17">
        <f t="shared" si="1"/>
        <v>32200</v>
      </c>
    </row>
    <row r="26" spans="1:7" ht="14.25" customHeight="1" x14ac:dyDescent="0.25">
      <c r="A26" s="16">
        <v>4</v>
      </c>
      <c r="B26" s="26" t="s">
        <v>21</v>
      </c>
      <c r="C26" s="24">
        <v>1</v>
      </c>
      <c r="D26" s="30">
        <v>34</v>
      </c>
      <c r="E26" s="17">
        <v>32200</v>
      </c>
      <c r="F26" s="17">
        <f t="shared" si="0"/>
        <v>6118</v>
      </c>
      <c r="G26" s="17">
        <f t="shared" si="1"/>
        <v>32200</v>
      </c>
    </row>
    <row r="27" spans="1:7" ht="15.75" x14ac:dyDescent="0.25">
      <c r="D27" s="31"/>
      <c r="E27" s="8"/>
      <c r="F27" s="18" t="s">
        <v>15</v>
      </c>
      <c r="G27" s="34">
        <f>SUM(G23:G26)</f>
        <v>129400</v>
      </c>
    </row>
    <row r="28" spans="1:7" ht="15.75" x14ac:dyDescent="0.25">
      <c r="F28" s="19" t="s">
        <v>16</v>
      </c>
      <c r="G28" s="34">
        <f>SUM(F23:F26)</f>
        <v>24586</v>
      </c>
    </row>
    <row r="29" spans="1:7" ht="15.75" x14ac:dyDescent="0.25">
      <c r="F29" s="19" t="s">
        <v>17</v>
      </c>
      <c r="G29" s="35">
        <f>SUM(G27:G28)</f>
        <v>153986</v>
      </c>
    </row>
    <row r="31" spans="1:7" ht="15.75" x14ac:dyDescent="0.25">
      <c r="A31" s="44" t="s">
        <v>18</v>
      </c>
      <c r="B31" s="45"/>
      <c r="C31" s="46"/>
      <c r="E31" s="47"/>
      <c r="F31" s="47"/>
    </row>
    <row r="32" spans="1:7" ht="35.25" customHeight="1" x14ac:dyDescent="0.25">
      <c r="A32" s="48" t="s">
        <v>67</v>
      </c>
      <c r="B32" s="49"/>
      <c r="C32" s="50"/>
      <c r="E32" s="3"/>
      <c r="F32" s="3"/>
    </row>
    <row r="33" spans="1:6" ht="48" customHeight="1" x14ac:dyDescent="0.25">
      <c r="A33" s="57" t="s">
        <v>68</v>
      </c>
      <c r="B33" s="57"/>
      <c r="C33" s="57"/>
      <c r="E33" s="3"/>
      <c r="F33" s="3"/>
    </row>
    <row r="34" spans="1:6" ht="41.25" customHeight="1" x14ac:dyDescent="0.25">
      <c r="A34" s="62" t="s">
        <v>71</v>
      </c>
      <c r="B34" s="57"/>
      <c r="C34" s="57"/>
    </row>
    <row r="35" spans="1:6" ht="57" customHeight="1" x14ac:dyDescent="0.25">
      <c r="A35" s="58" t="s">
        <v>69</v>
      </c>
      <c r="B35" s="59"/>
      <c r="C35" s="60"/>
    </row>
    <row r="36" spans="1:6" ht="96" customHeight="1" x14ac:dyDescent="0.25">
      <c r="A36" s="57" t="s">
        <v>70</v>
      </c>
      <c r="B36" s="61"/>
      <c r="C36" s="61"/>
    </row>
    <row r="39" spans="1:6" x14ac:dyDescent="0.25">
      <c r="B39" s="56" t="s">
        <v>19</v>
      </c>
      <c r="C39" s="56"/>
      <c r="D39" s="56"/>
      <c r="E39" s="56"/>
      <c r="F39" s="56"/>
    </row>
    <row r="40" spans="1:6" x14ac:dyDescent="0.25">
      <c r="B40" s="56" t="s">
        <v>20</v>
      </c>
      <c r="C40" s="56"/>
      <c r="D40" s="56"/>
      <c r="E40" s="56"/>
      <c r="F40" s="56"/>
    </row>
  </sheetData>
  <mergeCells count="22">
    <mergeCell ref="B39:F39"/>
    <mergeCell ref="B40:F40"/>
    <mergeCell ref="A35:C35"/>
    <mergeCell ref="A36:C36"/>
    <mergeCell ref="B20:G20"/>
    <mergeCell ref="A31:C31"/>
    <mergeCell ref="E31:F31"/>
    <mergeCell ref="A32:C32"/>
    <mergeCell ref="A33:C33"/>
    <mergeCell ref="A34:C34"/>
    <mergeCell ref="B19:G19"/>
    <mergeCell ref="A6:B6"/>
    <mergeCell ref="A10:B10"/>
    <mergeCell ref="A11:B11"/>
    <mergeCell ref="C11:D11"/>
    <mergeCell ref="A12:B12"/>
    <mergeCell ref="A13:B13"/>
    <mergeCell ref="A14:B14"/>
    <mergeCell ref="A15:G15"/>
    <mergeCell ref="B16:G16"/>
    <mergeCell ref="B17:G17"/>
    <mergeCell ref="B18:G18"/>
  </mergeCells>
  <conditionalFormatting sqref="A23:D23 B24:B26">
    <cfRule type="expression" dxfId="9" priority="2">
      <formula>MOD(ROW(),2)=1</formula>
    </cfRule>
  </conditionalFormatting>
  <conditionalFormatting sqref="A24:A26 C24:D26">
    <cfRule type="expression" dxfId="8" priority="1">
      <formula>MOD(ROW(),2)=1</formula>
    </cfRule>
  </conditionalFormatting>
  <hyperlinks>
    <hyperlink ref="B20" r:id="rId1"/>
  </hyperlinks>
  <pageMargins left="1.4173228346456694" right="0.23622047244094491" top="0.74803149606299213" bottom="0.74803149606299213" header="0.31496062992125984" footer="0.31496062992125984"/>
  <pageSetup paperSize="9" scale="49" orientation="landscape"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5:G44"/>
  <sheetViews>
    <sheetView view="pageBreakPreview" topLeftCell="A10" zoomScaleNormal="100" zoomScaleSheetLayoutView="100" zoomScalePageLayoutView="51" workbookViewId="0">
      <selection activeCell="G34" sqref="G34"/>
    </sheetView>
  </sheetViews>
  <sheetFormatPr baseColWidth="10" defaultRowHeight="15" x14ac:dyDescent="0.25"/>
  <cols>
    <col min="1" max="1" width="14.85546875" customWidth="1"/>
    <col min="2" max="2" width="82" customWidth="1"/>
    <col min="3" max="3" width="7.7109375" customWidth="1"/>
    <col min="4" max="4" width="10.28515625" customWidth="1"/>
    <col min="5" max="5" width="17.7109375" customWidth="1"/>
    <col min="6" max="6" width="16.7109375" customWidth="1"/>
    <col min="7" max="7" width="18.42578125" customWidth="1"/>
  </cols>
  <sheetData>
    <row r="5" spans="1:7" ht="15.75" x14ac:dyDescent="0.25">
      <c r="A5" s="1"/>
      <c r="B5" s="1"/>
      <c r="C5" s="1"/>
      <c r="D5" s="1"/>
      <c r="E5" s="1"/>
    </row>
    <row r="6" spans="1:7" ht="15.75" x14ac:dyDescent="0.25">
      <c r="A6" s="41"/>
      <c r="B6" s="41"/>
      <c r="C6" s="2"/>
      <c r="D6" s="3"/>
      <c r="E6" s="14"/>
    </row>
    <row r="7" spans="1:7" ht="15.75" x14ac:dyDescent="0.25">
      <c r="A7" s="15"/>
      <c r="B7" s="15"/>
      <c r="C7" s="2"/>
      <c r="D7" s="3"/>
      <c r="E7" s="14"/>
    </row>
    <row r="8" spans="1:7" ht="15.75" x14ac:dyDescent="0.25">
      <c r="A8" s="15"/>
      <c r="B8" s="15"/>
      <c r="C8" s="2"/>
      <c r="D8" s="3"/>
    </row>
    <row r="9" spans="1:7" ht="15.75" x14ac:dyDescent="0.25">
      <c r="A9" s="15"/>
      <c r="B9" s="15"/>
      <c r="C9" s="2"/>
      <c r="D9" s="3"/>
      <c r="E9" s="4" t="s">
        <v>1</v>
      </c>
      <c r="F9" s="5">
        <f ca="1">TODAY()</f>
        <v>45583</v>
      </c>
    </row>
    <row r="10" spans="1:7" ht="15.75" x14ac:dyDescent="0.25">
      <c r="A10" s="63" t="s">
        <v>10</v>
      </c>
      <c r="B10" s="63"/>
      <c r="C10" s="3"/>
      <c r="D10" s="3"/>
      <c r="E10" s="4" t="s">
        <v>11</v>
      </c>
      <c r="F10" s="9">
        <v>555</v>
      </c>
    </row>
    <row r="11" spans="1:7" ht="15.75" x14ac:dyDescent="0.25">
      <c r="A11" s="63" t="s">
        <v>7</v>
      </c>
      <c r="B11" s="63"/>
      <c r="C11" s="42"/>
      <c r="D11" s="42"/>
    </row>
    <row r="12" spans="1:7" ht="15.75" x14ac:dyDescent="0.25">
      <c r="A12" s="63" t="s">
        <v>8</v>
      </c>
      <c r="B12" s="63"/>
      <c r="C12" s="3"/>
      <c r="D12" s="3"/>
    </row>
    <row r="13" spans="1:7" ht="15.75" x14ac:dyDescent="0.25">
      <c r="A13" s="63" t="s">
        <v>9</v>
      </c>
      <c r="B13" s="63"/>
      <c r="C13" s="3"/>
      <c r="D13" s="3"/>
      <c r="E13" s="6"/>
    </row>
    <row r="14" spans="1:7" ht="15.75" x14ac:dyDescent="0.25">
      <c r="A14" s="63" t="s">
        <v>0</v>
      </c>
      <c r="B14" s="63"/>
      <c r="C14" s="3"/>
      <c r="D14" s="3"/>
    </row>
    <row r="15" spans="1:7" ht="15.75" x14ac:dyDescent="0.25">
      <c r="A15" s="51" t="s">
        <v>2</v>
      </c>
      <c r="B15" s="52"/>
      <c r="C15" s="52"/>
      <c r="D15" s="52"/>
      <c r="E15" s="52"/>
      <c r="F15" s="52"/>
      <c r="G15" s="53"/>
    </row>
    <row r="16" spans="1:7" ht="18" customHeight="1" x14ac:dyDescent="0.25">
      <c r="A16" s="10" t="str">
        <f ca="1">CONCATENATE("Nombre: ",IFERROR(VLOOKUP($F$9,[1]Clientes!A:F,2,0),""))</f>
        <v xml:space="preserve">Nombre: </v>
      </c>
      <c r="B16" s="54" t="s">
        <v>79</v>
      </c>
      <c r="C16" s="54"/>
      <c r="D16" s="54"/>
      <c r="E16" s="54"/>
      <c r="F16" s="54"/>
      <c r="G16" s="54"/>
    </row>
    <row r="17" spans="1:7" ht="18" customHeight="1" x14ac:dyDescent="0.25">
      <c r="A17" s="10" t="str">
        <f ca="1">CONCATENATE("Nit: ",IFERROR(VLOOKUP($F$9,[1]Clientes!A:F,3,0),""))</f>
        <v xml:space="preserve">Nit: </v>
      </c>
      <c r="B17" s="55" t="s">
        <v>80</v>
      </c>
      <c r="C17" s="55"/>
      <c r="D17" s="55"/>
      <c r="E17" s="55"/>
      <c r="F17" s="55"/>
      <c r="G17" s="55"/>
    </row>
    <row r="18" spans="1:7" ht="18" customHeight="1" x14ac:dyDescent="0.25">
      <c r="A18" s="11" t="str">
        <f ca="1">CONCATENATE("Direccion: ",IFERROR(VLOOKUP($F$9,[1]Clientes!A:F,4,0),""))</f>
        <v xml:space="preserve">Direccion: </v>
      </c>
      <c r="B18" s="54" t="s">
        <v>81</v>
      </c>
      <c r="C18" s="54"/>
      <c r="D18" s="54"/>
      <c r="E18" s="54"/>
      <c r="F18" s="54"/>
      <c r="G18" s="54"/>
    </row>
    <row r="19" spans="1:7" ht="18" customHeight="1" x14ac:dyDescent="0.25">
      <c r="A19" s="10" t="str">
        <f ca="1">CONCATENATE("Teléfono: ",IFERROR(VLOOKUP($F$9,[1]Clientes!A:F,5,0),""))</f>
        <v xml:space="preserve">Teléfono: </v>
      </c>
      <c r="B19" s="54" t="s">
        <v>82</v>
      </c>
      <c r="C19" s="54"/>
      <c r="D19" s="54"/>
      <c r="E19" s="54"/>
      <c r="F19" s="54"/>
      <c r="G19" s="54"/>
    </row>
    <row r="20" spans="1:7" ht="18" customHeight="1" x14ac:dyDescent="0.25">
      <c r="A20" s="10" t="str">
        <f ca="1">CONCATENATE("Email: ",IFERROR(VLOOKUP($F$9,[1]Clientes!A:F,6,0),""))</f>
        <v xml:space="preserve">Email: </v>
      </c>
      <c r="B20" s="43" t="s">
        <v>83</v>
      </c>
      <c r="C20" s="43"/>
      <c r="D20" s="43"/>
      <c r="E20" s="43"/>
      <c r="F20" s="43"/>
      <c r="G20" s="43"/>
    </row>
    <row r="21" spans="1:7" ht="18" customHeight="1" x14ac:dyDescent="0.25">
      <c r="A21" s="10"/>
      <c r="B21" s="23"/>
      <c r="C21" s="7"/>
      <c r="D21" s="7"/>
      <c r="E21" s="7"/>
    </row>
    <row r="22" spans="1:7" ht="15.75" x14ac:dyDescent="0.25">
      <c r="A22" s="20" t="s">
        <v>5</v>
      </c>
      <c r="B22" s="21" t="s">
        <v>3</v>
      </c>
      <c r="C22" s="21" t="s">
        <v>4</v>
      </c>
      <c r="D22" s="21" t="s">
        <v>6</v>
      </c>
      <c r="E22" s="22" t="s">
        <v>12</v>
      </c>
      <c r="F22" s="22" t="s">
        <v>13</v>
      </c>
      <c r="G22" s="22" t="s">
        <v>14</v>
      </c>
    </row>
    <row r="23" spans="1:7" ht="18.75" customHeight="1" x14ac:dyDescent="0.25">
      <c r="A23" s="16">
        <v>1</v>
      </c>
      <c r="B23" s="26" t="s">
        <v>32</v>
      </c>
      <c r="C23" s="24">
        <v>7</v>
      </c>
      <c r="D23" s="30" t="s">
        <v>28</v>
      </c>
      <c r="E23" s="17">
        <v>29000</v>
      </c>
      <c r="F23" s="17">
        <f>E23*19%</f>
        <v>5510</v>
      </c>
      <c r="G23" s="17">
        <f>(E23*C23)</f>
        <v>203000</v>
      </c>
    </row>
    <row r="24" spans="1:7" ht="15" customHeight="1" x14ac:dyDescent="0.25">
      <c r="A24" s="16">
        <v>2</v>
      </c>
      <c r="B24" s="26" t="s">
        <v>44</v>
      </c>
      <c r="C24" s="24">
        <v>1</v>
      </c>
      <c r="D24" s="30" t="s">
        <v>26</v>
      </c>
      <c r="E24" s="17">
        <v>29000</v>
      </c>
      <c r="F24" s="17">
        <f t="shared" ref="F24:F30" si="0">E24*19%</f>
        <v>5510</v>
      </c>
      <c r="G24" s="17">
        <f t="shared" ref="G24:G30" si="1">(E24*C24)</f>
        <v>29000</v>
      </c>
    </row>
    <row r="25" spans="1:7" ht="14.25" customHeight="1" x14ac:dyDescent="0.25">
      <c r="A25" s="16">
        <v>3</v>
      </c>
      <c r="B25" s="26" t="s">
        <v>45</v>
      </c>
      <c r="C25" s="24">
        <v>1</v>
      </c>
      <c r="D25" s="30" t="s">
        <v>46</v>
      </c>
      <c r="E25" s="17">
        <v>29000</v>
      </c>
      <c r="F25" s="17">
        <f t="shared" si="0"/>
        <v>5510</v>
      </c>
      <c r="G25" s="17">
        <f t="shared" si="1"/>
        <v>29000</v>
      </c>
    </row>
    <row r="26" spans="1:7" ht="14.25" customHeight="1" x14ac:dyDescent="0.25">
      <c r="A26" s="16">
        <v>4</v>
      </c>
      <c r="B26" s="26" t="s">
        <v>21</v>
      </c>
      <c r="C26" s="24">
        <v>1</v>
      </c>
      <c r="D26" s="30">
        <v>36</v>
      </c>
      <c r="E26" s="17">
        <v>37000</v>
      </c>
      <c r="F26" s="17">
        <f t="shared" si="0"/>
        <v>7030</v>
      </c>
      <c r="G26" s="17">
        <f t="shared" si="1"/>
        <v>37000</v>
      </c>
    </row>
    <row r="27" spans="1:7" ht="15" customHeight="1" x14ac:dyDescent="0.25">
      <c r="A27" s="16">
        <v>5</v>
      </c>
      <c r="B27" s="29" t="s">
        <v>43</v>
      </c>
      <c r="C27" s="25">
        <v>1</v>
      </c>
      <c r="D27" s="32">
        <v>8</v>
      </c>
      <c r="E27" s="17">
        <v>38000</v>
      </c>
      <c r="F27" s="17">
        <f t="shared" si="0"/>
        <v>7220</v>
      </c>
      <c r="G27" s="17">
        <f t="shared" si="1"/>
        <v>38000</v>
      </c>
    </row>
    <row r="28" spans="1:7" ht="13.5" customHeight="1" x14ac:dyDescent="0.25">
      <c r="A28" s="16">
        <v>6</v>
      </c>
      <c r="B28" t="s">
        <v>30</v>
      </c>
      <c r="C28" s="24">
        <v>7</v>
      </c>
      <c r="D28" s="30" t="s">
        <v>28</v>
      </c>
      <c r="E28" s="17">
        <v>34000</v>
      </c>
      <c r="F28" s="17">
        <f t="shared" si="0"/>
        <v>6460</v>
      </c>
      <c r="G28" s="17">
        <f t="shared" si="1"/>
        <v>238000</v>
      </c>
    </row>
    <row r="29" spans="1:7" ht="15.75" x14ac:dyDescent="0.25">
      <c r="A29" s="16">
        <v>7</v>
      </c>
      <c r="B29" s="28" t="s">
        <v>72</v>
      </c>
      <c r="C29" s="24">
        <v>7</v>
      </c>
      <c r="D29" s="30" t="s">
        <v>47</v>
      </c>
      <c r="E29" s="17">
        <v>67000</v>
      </c>
      <c r="F29" s="17">
        <f t="shared" si="0"/>
        <v>12730</v>
      </c>
      <c r="G29" s="17">
        <f t="shared" si="1"/>
        <v>469000</v>
      </c>
    </row>
    <row r="30" spans="1:7" ht="15.75" x14ac:dyDescent="0.25">
      <c r="A30" s="16">
        <v>8</v>
      </c>
      <c r="B30" s="39" t="s">
        <v>78</v>
      </c>
      <c r="C30" s="24">
        <v>2</v>
      </c>
      <c r="D30" s="30">
        <v>39</v>
      </c>
      <c r="E30" s="17">
        <v>154413</v>
      </c>
      <c r="F30" s="17">
        <f t="shared" si="0"/>
        <v>29338.47</v>
      </c>
      <c r="G30" s="17">
        <f t="shared" si="1"/>
        <v>308826</v>
      </c>
    </row>
    <row r="31" spans="1:7" ht="15.75" x14ac:dyDescent="0.25">
      <c r="D31" s="31"/>
      <c r="E31" s="8"/>
      <c r="F31" s="18" t="s">
        <v>15</v>
      </c>
      <c r="G31" s="33">
        <f>SUM(G23:G30)</f>
        <v>1351826</v>
      </c>
    </row>
    <row r="32" spans="1:7" ht="15.75" x14ac:dyDescent="0.25">
      <c r="F32" s="19" t="s">
        <v>16</v>
      </c>
      <c r="G32" s="33">
        <f>SUM(F23:F30)</f>
        <v>79308.47</v>
      </c>
    </row>
    <row r="33" spans="1:7" ht="15.75" x14ac:dyDescent="0.25">
      <c r="F33" s="19" t="s">
        <v>17</v>
      </c>
      <c r="G33" s="35">
        <f>SUM(G31:G32)</f>
        <v>1431134.47</v>
      </c>
    </row>
    <row r="35" spans="1:7" ht="15.75" x14ac:dyDescent="0.25">
      <c r="A35" s="44" t="s">
        <v>18</v>
      </c>
      <c r="B35" s="45"/>
      <c r="C35" s="46"/>
      <c r="E35" s="47"/>
      <c r="F35" s="47"/>
    </row>
    <row r="36" spans="1:7" ht="37.5" customHeight="1" x14ac:dyDescent="0.25">
      <c r="A36" s="48" t="s">
        <v>67</v>
      </c>
      <c r="B36" s="49"/>
      <c r="C36" s="50"/>
      <c r="E36" s="3"/>
      <c r="F36" s="3"/>
    </row>
    <row r="37" spans="1:7" ht="38.25" customHeight="1" x14ac:dyDescent="0.25">
      <c r="A37" s="57" t="s">
        <v>68</v>
      </c>
      <c r="B37" s="57"/>
      <c r="C37" s="57"/>
      <c r="E37" s="3"/>
      <c r="F37" s="3"/>
    </row>
    <row r="38" spans="1:7" ht="38.25" customHeight="1" x14ac:dyDescent="0.25">
      <c r="A38" s="62" t="s">
        <v>71</v>
      </c>
      <c r="B38" s="57"/>
      <c r="C38" s="57"/>
    </row>
    <row r="39" spans="1:7" ht="56.25" customHeight="1" x14ac:dyDescent="0.25">
      <c r="A39" s="58" t="s">
        <v>69</v>
      </c>
      <c r="B39" s="59"/>
      <c r="C39" s="60"/>
    </row>
    <row r="40" spans="1:7" ht="103.5" customHeight="1" x14ac:dyDescent="0.25">
      <c r="A40" s="57" t="s">
        <v>70</v>
      </c>
      <c r="B40" s="61"/>
      <c r="C40" s="61"/>
    </row>
    <row r="43" spans="1:7" x14ac:dyDescent="0.25">
      <c r="B43" s="56" t="s">
        <v>19</v>
      </c>
      <c r="C43" s="56"/>
      <c r="D43" s="56"/>
      <c r="E43" s="56"/>
      <c r="F43" s="56"/>
    </row>
    <row r="44" spans="1:7" x14ac:dyDescent="0.25">
      <c r="B44" s="56" t="s">
        <v>20</v>
      </c>
      <c r="C44" s="56"/>
      <c r="D44" s="56"/>
      <c r="E44" s="56"/>
      <c r="F44" s="56"/>
    </row>
  </sheetData>
  <mergeCells count="22">
    <mergeCell ref="B43:F43"/>
    <mergeCell ref="B44:F44"/>
    <mergeCell ref="A39:C39"/>
    <mergeCell ref="A40:C40"/>
    <mergeCell ref="B20:G20"/>
    <mergeCell ref="A35:C35"/>
    <mergeCell ref="E35:F35"/>
    <mergeCell ref="A36:C36"/>
    <mergeCell ref="A37:C37"/>
    <mergeCell ref="A38:C38"/>
    <mergeCell ref="B19:G19"/>
    <mergeCell ref="A6:B6"/>
    <mergeCell ref="A10:B10"/>
    <mergeCell ref="A11:B11"/>
    <mergeCell ref="C11:D11"/>
    <mergeCell ref="A12:B12"/>
    <mergeCell ref="A13:B13"/>
    <mergeCell ref="A14:B14"/>
    <mergeCell ref="A15:G15"/>
    <mergeCell ref="B16:G16"/>
    <mergeCell ref="B17:G17"/>
    <mergeCell ref="B18:G18"/>
  </mergeCells>
  <conditionalFormatting sqref="A23:D23 B29 B24:B26">
    <cfRule type="expression" dxfId="7" priority="2">
      <formula>MOD(ROW(),2)=1</formula>
    </cfRule>
  </conditionalFormatting>
  <conditionalFormatting sqref="A24:A28 C24:D28">
    <cfRule type="expression" dxfId="6" priority="1">
      <formula>MOD(ROW(),2)=1</formula>
    </cfRule>
  </conditionalFormatting>
  <hyperlinks>
    <hyperlink ref="B20" r:id="rId1"/>
  </hyperlinks>
  <pageMargins left="1.4173228346456694" right="0.23622047244094491" top="0.74803149606299213" bottom="0.74803149606299213" header="0.31496062992125984" footer="0.31496062992125984"/>
  <pageSetup paperSize="9" scale="49"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5:G40"/>
  <sheetViews>
    <sheetView view="pageBreakPreview" topLeftCell="A7" zoomScaleNormal="100" zoomScaleSheetLayoutView="100" zoomScalePageLayoutView="51" workbookViewId="0">
      <selection activeCell="G29" sqref="G29"/>
    </sheetView>
  </sheetViews>
  <sheetFormatPr baseColWidth="10" defaultRowHeight="15" x14ac:dyDescent="0.25"/>
  <cols>
    <col min="1" max="1" width="14.85546875" customWidth="1"/>
    <col min="2" max="2" width="82" customWidth="1"/>
    <col min="3" max="3" width="7.7109375" customWidth="1"/>
    <col min="4" max="4" width="10.28515625" customWidth="1"/>
    <col min="5" max="5" width="17.7109375" customWidth="1"/>
    <col min="6" max="6" width="16.7109375" customWidth="1"/>
    <col min="7" max="7" width="15.42578125" customWidth="1"/>
  </cols>
  <sheetData>
    <row r="5" spans="1:7" ht="15.75" x14ac:dyDescent="0.25">
      <c r="A5" s="1"/>
      <c r="B5" s="1"/>
      <c r="C5" s="1"/>
      <c r="D5" s="1"/>
      <c r="E5" s="1"/>
    </row>
    <row r="6" spans="1:7" ht="15.75" x14ac:dyDescent="0.25">
      <c r="A6" s="41"/>
      <c r="B6" s="41"/>
      <c r="C6" s="2"/>
      <c r="D6" s="3"/>
      <c r="E6" s="14"/>
    </row>
    <row r="7" spans="1:7" ht="15.75" x14ac:dyDescent="0.25">
      <c r="A7" s="15"/>
      <c r="B7" s="15"/>
      <c r="C7" s="2"/>
      <c r="D7" s="3"/>
      <c r="E7" s="14"/>
    </row>
    <row r="8" spans="1:7" ht="15.75" x14ac:dyDescent="0.25">
      <c r="A8" s="15"/>
      <c r="B8" s="15"/>
      <c r="C8" s="2"/>
      <c r="D8" s="3"/>
    </row>
    <row r="9" spans="1:7" ht="15.75" x14ac:dyDescent="0.25">
      <c r="A9" s="15"/>
      <c r="B9" s="15"/>
      <c r="C9" s="2"/>
      <c r="D9" s="3"/>
      <c r="E9" s="4" t="s">
        <v>1</v>
      </c>
      <c r="F9" s="5">
        <f ca="1">TODAY()</f>
        <v>45583</v>
      </c>
    </row>
    <row r="10" spans="1:7" ht="15.75" x14ac:dyDescent="0.25">
      <c r="A10" s="63" t="s">
        <v>10</v>
      </c>
      <c r="B10" s="63"/>
      <c r="C10" s="3"/>
      <c r="D10" s="3"/>
      <c r="E10" s="4" t="s">
        <v>11</v>
      </c>
      <c r="F10" s="9">
        <v>666</v>
      </c>
    </row>
    <row r="11" spans="1:7" ht="15.75" x14ac:dyDescent="0.25">
      <c r="A11" s="63" t="s">
        <v>7</v>
      </c>
      <c r="B11" s="63"/>
      <c r="C11" s="42"/>
      <c r="D11" s="42"/>
    </row>
    <row r="12" spans="1:7" ht="15.75" x14ac:dyDescent="0.25">
      <c r="A12" s="63" t="s">
        <v>8</v>
      </c>
      <c r="B12" s="63"/>
      <c r="C12" s="3"/>
      <c r="D12" s="3"/>
    </row>
    <row r="13" spans="1:7" ht="15.75" x14ac:dyDescent="0.25">
      <c r="A13" s="63" t="s">
        <v>9</v>
      </c>
      <c r="B13" s="63"/>
      <c r="C13" s="3"/>
      <c r="D13" s="3"/>
      <c r="E13" s="6"/>
    </row>
    <row r="14" spans="1:7" ht="15.75" x14ac:dyDescent="0.25">
      <c r="A14" s="63" t="s">
        <v>0</v>
      </c>
      <c r="B14" s="63"/>
      <c r="C14" s="3"/>
      <c r="D14" s="3"/>
    </row>
    <row r="15" spans="1:7" ht="15.75" x14ac:dyDescent="0.25">
      <c r="A15" s="51" t="s">
        <v>2</v>
      </c>
      <c r="B15" s="52"/>
      <c r="C15" s="52"/>
      <c r="D15" s="52"/>
      <c r="E15" s="52"/>
      <c r="F15" s="52"/>
      <c r="G15" s="53"/>
    </row>
    <row r="16" spans="1:7" ht="18" customHeight="1" x14ac:dyDescent="0.25">
      <c r="A16" s="10" t="str">
        <f ca="1">CONCATENATE("Nombre: ",IFERROR(VLOOKUP($F$9,[1]Clientes!A:F,2,0),""))</f>
        <v xml:space="preserve">Nombre: </v>
      </c>
      <c r="B16" s="54" t="s">
        <v>79</v>
      </c>
      <c r="C16" s="54"/>
      <c r="D16" s="54"/>
      <c r="E16" s="54"/>
      <c r="F16" s="54"/>
      <c r="G16" s="54"/>
    </row>
    <row r="17" spans="1:7" ht="18" customHeight="1" x14ac:dyDescent="0.25">
      <c r="A17" s="10" t="str">
        <f ca="1">CONCATENATE("Nit: ",IFERROR(VLOOKUP($F$9,[1]Clientes!A:F,3,0),""))</f>
        <v xml:space="preserve">Nit: </v>
      </c>
      <c r="B17" s="55" t="s">
        <v>80</v>
      </c>
      <c r="C17" s="55"/>
      <c r="D17" s="55"/>
      <c r="E17" s="55"/>
      <c r="F17" s="55"/>
      <c r="G17" s="55"/>
    </row>
    <row r="18" spans="1:7" ht="18" customHeight="1" x14ac:dyDescent="0.25">
      <c r="A18" s="11" t="str">
        <f ca="1">CONCATENATE("Direccion: ",IFERROR(VLOOKUP($F$9,[1]Clientes!A:F,4,0),""))</f>
        <v xml:space="preserve">Direccion: </v>
      </c>
      <c r="B18" s="54" t="s">
        <v>81</v>
      </c>
      <c r="C18" s="54"/>
      <c r="D18" s="54"/>
      <c r="E18" s="54"/>
      <c r="F18" s="54"/>
      <c r="G18" s="54"/>
    </row>
    <row r="19" spans="1:7" ht="18" customHeight="1" x14ac:dyDescent="0.25">
      <c r="A19" s="10" t="str">
        <f ca="1">CONCATENATE("Teléfono: ",IFERROR(VLOOKUP($F$9,[1]Clientes!A:F,5,0),""))</f>
        <v xml:space="preserve">Teléfono: </v>
      </c>
      <c r="B19" s="54" t="s">
        <v>82</v>
      </c>
      <c r="C19" s="54"/>
      <c r="D19" s="54"/>
      <c r="E19" s="54"/>
      <c r="F19" s="54"/>
      <c r="G19" s="54"/>
    </row>
    <row r="20" spans="1:7" ht="18" customHeight="1" x14ac:dyDescent="0.25">
      <c r="A20" s="10" t="str">
        <f ca="1">CONCATENATE("Email: ",IFERROR(VLOOKUP($F$9,[1]Clientes!A:F,6,0),""))</f>
        <v xml:space="preserve">Email: </v>
      </c>
      <c r="B20" s="43" t="s">
        <v>83</v>
      </c>
      <c r="C20" s="43"/>
      <c r="D20" s="43"/>
      <c r="E20" s="43"/>
      <c r="F20" s="43"/>
      <c r="G20" s="43"/>
    </row>
    <row r="21" spans="1:7" ht="18" customHeight="1" x14ac:dyDescent="0.25">
      <c r="A21" s="10"/>
      <c r="B21" s="23"/>
      <c r="C21" s="7"/>
      <c r="D21" s="7"/>
      <c r="E21" s="7"/>
    </row>
    <row r="22" spans="1:7" ht="15.75" x14ac:dyDescent="0.25">
      <c r="A22" s="20" t="s">
        <v>5</v>
      </c>
      <c r="B22" s="21" t="s">
        <v>3</v>
      </c>
      <c r="C22" s="21" t="s">
        <v>4</v>
      </c>
      <c r="D22" s="21" t="s">
        <v>6</v>
      </c>
      <c r="E22" s="22" t="s">
        <v>12</v>
      </c>
      <c r="F22" s="22" t="s">
        <v>13</v>
      </c>
      <c r="G22" s="22" t="s">
        <v>14</v>
      </c>
    </row>
    <row r="23" spans="1:7" ht="18.75" customHeight="1" x14ac:dyDescent="0.25">
      <c r="A23" s="16">
        <v>1</v>
      </c>
      <c r="B23" s="26" t="s">
        <v>65</v>
      </c>
      <c r="C23" s="24">
        <v>5</v>
      </c>
      <c r="D23" s="30" t="s">
        <v>41</v>
      </c>
      <c r="E23" s="17">
        <v>32500</v>
      </c>
      <c r="F23" s="17">
        <f>E23*19%</f>
        <v>6175</v>
      </c>
      <c r="G23" s="17">
        <f>(E23*C23)</f>
        <v>162500</v>
      </c>
    </row>
    <row r="24" spans="1:7" ht="15" customHeight="1" x14ac:dyDescent="0.25">
      <c r="A24" s="16">
        <v>2</v>
      </c>
      <c r="B24" s="26" t="s">
        <v>33</v>
      </c>
      <c r="C24" s="24">
        <v>5</v>
      </c>
      <c r="D24" s="30" t="s">
        <v>41</v>
      </c>
      <c r="E24" s="17">
        <v>35000</v>
      </c>
      <c r="F24" s="17">
        <f t="shared" ref="F24:F25" si="0">E24*19%</f>
        <v>6650</v>
      </c>
      <c r="G24" s="17">
        <f t="shared" ref="G24:G25" si="1">(E24*C24)</f>
        <v>175000</v>
      </c>
    </row>
    <row r="25" spans="1:7" ht="14.25" customHeight="1" x14ac:dyDescent="0.25">
      <c r="A25" s="16">
        <v>3</v>
      </c>
      <c r="B25" s="26" t="s">
        <v>72</v>
      </c>
      <c r="C25" s="24">
        <v>5</v>
      </c>
      <c r="D25" s="30" t="s">
        <v>42</v>
      </c>
      <c r="E25" s="17">
        <v>67500</v>
      </c>
      <c r="F25" s="17">
        <f t="shared" si="0"/>
        <v>12825</v>
      </c>
      <c r="G25" s="17">
        <f t="shared" si="1"/>
        <v>337500</v>
      </c>
    </row>
    <row r="26" spans="1:7" ht="15.75" x14ac:dyDescent="0.25">
      <c r="D26" s="31"/>
      <c r="E26" s="8"/>
      <c r="F26" s="18" t="s">
        <v>15</v>
      </c>
      <c r="G26" s="34">
        <f>SUM(G23:G25)</f>
        <v>675000</v>
      </c>
    </row>
    <row r="27" spans="1:7" ht="15.75" x14ac:dyDescent="0.25">
      <c r="F27" s="19" t="s">
        <v>16</v>
      </c>
      <c r="G27" s="34">
        <f>SUM(F23:F25)</f>
        <v>25650</v>
      </c>
    </row>
    <row r="28" spans="1:7" ht="15.75" x14ac:dyDescent="0.25">
      <c r="F28" s="19" t="s">
        <v>17</v>
      </c>
      <c r="G28" s="35">
        <f>SUM(G26:G27)</f>
        <v>700650</v>
      </c>
    </row>
    <row r="30" spans="1:7" ht="15.75" x14ac:dyDescent="0.25">
      <c r="A30" s="44" t="s">
        <v>18</v>
      </c>
      <c r="B30" s="45"/>
      <c r="C30" s="46"/>
      <c r="E30" s="47"/>
      <c r="F30" s="47"/>
    </row>
    <row r="31" spans="1:7" ht="36.75" customHeight="1" x14ac:dyDescent="0.25">
      <c r="A31" s="48" t="s">
        <v>67</v>
      </c>
      <c r="B31" s="49"/>
      <c r="C31" s="50"/>
      <c r="E31" s="3"/>
      <c r="F31" s="3"/>
    </row>
    <row r="32" spans="1:7" ht="38.25" customHeight="1" x14ac:dyDescent="0.25">
      <c r="A32" s="57" t="s">
        <v>68</v>
      </c>
      <c r="B32" s="57"/>
      <c r="C32" s="57"/>
      <c r="E32" s="3"/>
      <c r="F32" s="3"/>
    </row>
    <row r="33" spans="1:6" ht="32.25" customHeight="1" x14ac:dyDescent="0.25">
      <c r="A33" s="62" t="s">
        <v>71</v>
      </c>
      <c r="B33" s="57"/>
      <c r="C33" s="57"/>
    </row>
    <row r="34" spans="1:6" ht="55.5" customHeight="1" x14ac:dyDescent="0.25">
      <c r="A34" s="58" t="s">
        <v>69</v>
      </c>
      <c r="B34" s="59"/>
      <c r="C34" s="60"/>
    </row>
    <row r="35" spans="1:6" ht="96" customHeight="1" x14ac:dyDescent="0.25">
      <c r="A35" s="57" t="s">
        <v>70</v>
      </c>
      <c r="B35" s="61"/>
      <c r="C35" s="61"/>
    </row>
    <row r="39" spans="1:6" x14ac:dyDescent="0.25">
      <c r="B39" s="56" t="s">
        <v>19</v>
      </c>
      <c r="C39" s="56"/>
      <c r="D39" s="56"/>
      <c r="E39" s="56"/>
      <c r="F39" s="56"/>
    </row>
    <row r="40" spans="1:6" x14ac:dyDescent="0.25">
      <c r="B40" s="56" t="s">
        <v>20</v>
      </c>
      <c r="C40" s="56"/>
      <c r="D40" s="56"/>
      <c r="E40" s="56"/>
      <c r="F40" s="56"/>
    </row>
  </sheetData>
  <mergeCells count="22">
    <mergeCell ref="B39:F39"/>
    <mergeCell ref="B40:F40"/>
    <mergeCell ref="A34:C34"/>
    <mergeCell ref="A35:C35"/>
    <mergeCell ref="B20:G20"/>
    <mergeCell ref="A30:C30"/>
    <mergeCell ref="E30:F30"/>
    <mergeCell ref="A31:C31"/>
    <mergeCell ref="A32:C32"/>
    <mergeCell ref="A33:C33"/>
    <mergeCell ref="B19:G19"/>
    <mergeCell ref="A6:B6"/>
    <mergeCell ref="A10:B10"/>
    <mergeCell ref="A11:B11"/>
    <mergeCell ref="C11:D11"/>
    <mergeCell ref="A12:B12"/>
    <mergeCell ref="A13:B13"/>
    <mergeCell ref="A14:B14"/>
    <mergeCell ref="A15:G15"/>
    <mergeCell ref="B16:G16"/>
    <mergeCell ref="B17:G17"/>
    <mergeCell ref="B18:G18"/>
  </mergeCells>
  <conditionalFormatting sqref="A23:D23 B24:B25 D24">
    <cfRule type="expression" dxfId="5" priority="2">
      <formula>MOD(ROW(),2)=1</formula>
    </cfRule>
  </conditionalFormatting>
  <conditionalFormatting sqref="A24:A25 C25:D25 C24">
    <cfRule type="expression" dxfId="4" priority="1">
      <formula>MOD(ROW(),2)=1</formula>
    </cfRule>
  </conditionalFormatting>
  <hyperlinks>
    <hyperlink ref="B20" r:id="rId1"/>
  </hyperlinks>
  <pageMargins left="1.4173228346456694" right="0.23622047244094491" top="0.74803149606299213" bottom="0.74803149606299213" header="0.31496062992125984" footer="0.31496062992125984"/>
  <pageSetup paperSize="9" scale="49" orientation="landscape"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5:G43"/>
  <sheetViews>
    <sheetView view="pageBreakPreview" topLeftCell="A10" zoomScaleNormal="100" zoomScaleSheetLayoutView="100" zoomScalePageLayoutView="51" workbookViewId="0">
      <selection activeCell="G33" sqref="G33"/>
    </sheetView>
  </sheetViews>
  <sheetFormatPr baseColWidth="10" defaultRowHeight="15" x14ac:dyDescent="0.25"/>
  <cols>
    <col min="1" max="1" width="14.85546875" customWidth="1"/>
    <col min="2" max="2" width="82" customWidth="1"/>
    <col min="3" max="3" width="7.7109375" customWidth="1"/>
    <col min="4" max="4" width="10.28515625" customWidth="1"/>
    <col min="5" max="5" width="17.7109375" customWidth="1"/>
    <col min="6" max="6" width="16.7109375" customWidth="1"/>
    <col min="7" max="7" width="15.42578125" customWidth="1"/>
  </cols>
  <sheetData>
    <row r="5" spans="1:7" ht="15.75" x14ac:dyDescent="0.25">
      <c r="A5" s="1"/>
      <c r="B5" s="1"/>
      <c r="C5" s="1"/>
      <c r="D5" s="1"/>
      <c r="E5" s="1"/>
    </row>
    <row r="6" spans="1:7" ht="15.75" x14ac:dyDescent="0.25">
      <c r="A6" s="41"/>
      <c r="B6" s="41"/>
      <c r="C6" s="2"/>
      <c r="D6" s="3"/>
      <c r="E6" s="14"/>
    </row>
    <row r="7" spans="1:7" ht="15.75" x14ac:dyDescent="0.25">
      <c r="A7" s="15"/>
      <c r="B7" s="15"/>
      <c r="C7" s="2"/>
      <c r="D7" s="3"/>
      <c r="E7" s="14"/>
    </row>
    <row r="8" spans="1:7" ht="15.75" x14ac:dyDescent="0.25">
      <c r="A8" s="15"/>
      <c r="B8" s="15"/>
      <c r="C8" s="2"/>
      <c r="D8" s="3"/>
    </row>
    <row r="9" spans="1:7" ht="15.75" x14ac:dyDescent="0.25">
      <c r="A9" s="15"/>
      <c r="B9" s="15"/>
      <c r="C9" s="2"/>
      <c r="D9" s="3"/>
      <c r="E9" s="4" t="s">
        <v>1</v>
      </c>
      <c r="F9" s="5">
        <f ca="1">TODAY()</f>
        <v>45583</v>
      </c>
    </row>
    <row r="10" spans="1:7" ht="15.75" x14ac:dyDescent="0.25">
      <c r="A10" s="63" t="s">
        <v>10</v>
      </c>
      <c r="B10" s="63"/>
      <c r="C10" s="3"/>
      <c r="D10" s="3"/>
      <c r="E10" s="4" t="s">
        <v>11</v>
      </c>
      <c r="F10" s="9">
        <v>777</v>
      </c>
    </row>
    <row r="11" spans="1:7" ht="15.75" x14ac:dyDescent="0.25">
      <c r="A11" s="63" t="s">
        <v>7</v>
      </c>
      <c r="B11" s="63"/>
      <c r="C11" s="42"/>
      <c r="D11" s="42"/>
    </row>
    <row r="12" spans="1:7" ht="15.75" x14ac:dyDescent="0.25">
      <c r="A12" s="63" t="s">
        <v>8</v>
      </c>
      <c r="B12" s="63"/>
      <c r="C12" s="3"/>
      <c r="D12" s="3"/>
    </row>
    <row r="13" spans="1:7" ht="15.75" x14ac:dyDescent="0.25">
      <c r="A13" s="63" t="s">
        <v>9</v>
      </c>
      <c r="B13" s="63"/>
      <c r="C13" s="3"/>
      <c r="D13" s="3"/>
      <c r="E13" s="6"/>
    </row>
    <row r="14" spans="1:7" ht="15.75" x14ac:dyDescent="0.25">
      <c r="A14" s="63" t="s">
        <v>0</v>
      </c>
      <c r="B14" s="63"/>
      <c r="C14" s="3"/>
      <c r="D14" s="3"/>
    </row>
    <row r="15" spans="1:7" ht="15.75" x14ac:dyDescent="0.25">
      <c r="A15" s="51" t="s">
        <v>2</v>
      </c>
      <c r="B15" s="52"/>
      <c r="C15" s="52"/>
      <c r="D15" s="52"/>
      <c r="E15" s="52"/>
      <c r="F15" s="52"/>
      <c r="G15" s="53"/>
    </row>
    <row r="16" spans="1:7" ht="18" customHeight="1" x14ac:dyDescent="0.25">
      <c r="A16" s="10" t="str">
        <f ca="1">CONCATENATE("Nombre: ",IFERROR(VLOOKUP($F$9,[1]Clientes!A:F,2,0),""))</f>
        <v xml:space="preserve">Nombre: </v>
      </c>
      <c r="B16" s="54" t="s">
        <v>79</v>
      </c>
      <c r="C16" s="54"/>
      <c r="D16" s="54"/>
      <c r="E16" s="54"/>
      <c r="F16" s="54"/>
      <c r="G16" s="54"/>
    </row>
    <row r="17" spans="1:7" ht="18" customHeight="1" x14ac:dyDescent="0.25">
      <c r="A17" s="10" t="str">
        <f ca="1">CONCATENATE("Nit: ",IFERROR(VLOOKUP($F$9,[1]Clientes!A:F,3,0),""))</f>
        <v xml:space="preserve">Nit: </v>
      </c>
      <c r="B17" s="55" t="s">
        <v>80</v>
      </c>
      <c r="C17" s="55"/>
      <c r="D17" s="55"/>
      <c r="E17" s="55"/>
      <c r="F17" s="55"/>
      <c r="G17" s="55"/>
    </row>
    <row r="18" spans="1:7" ht="18" customHeight="1" x14ac:dyDescent="0.25">
      <c r="A18" s="11" t="str">
        <f ca="1">CONCATENATE("Direccion: ",IFERROR(VLOOKUP($F$9,[1]Clientes!A:F,4,0),""))</f>
        <v xml:space="preserve">Direccion: </v>
      </c>
      <c r="B18" s="54" t="s">
        <v>81</v>
      </c>
      <c r="C18" s="54"/>
      <c r="D18" s="54"/>
      <c r="E18" s="54"/>
      <c r="F18" s="54"/>
      <c r="G18" s="54"/>
    </row>
    <row r="19" spans="1:7" ht="18" customHeight="1" x14ac:dyDescent="0.25">
      <c r="A19" s="10" t="str">
        <f ca="1">CONCATENATE("Teléfono: ",IFERROR(VLOOKUP($F$9,[1]Clientes!A:F,5,0),""))</f>
        <v xml:space="preserve">Teléfono: </v>
      </c>
      <c r="B19" s="54" t="s">
        <v>82</v>
      </c>
      <c r="C19" s="54"/>
      <c r="D19" s="54"/>
      <c r="E19" s="54"/>
      <c r="F19" s="54"/>
      <c r="G19" s="54"/>
    </row>
    <row r="20" spans="1:7" ht="18" customHeight="1" x14ac:dyDescent="0.25">
      <c r="A20" s="10" t="str">
        <f ca="1">CONCATENATE("Email: ",IFERROR(VLOOKUP($F$9,[1]Clientes!A:F,6,0),""))</f>
        <v xml:space="preserve">Email: </v>
      </c>
      <c r="B20" s="43" t="s">
        <v>83</v>
      </c>
      <c r="C20" s="43"/>
      <c r="D20" s="43"/>
      <c r="E20" s="43"/>
      <c r="F20" s="43"/>
      <c r="G20" s="43"/>
    </row>
    <row r="21" spans="1:7" ht="18" customHeight="1" x14ac:dyDescent="0.25">
      <c r="A21" s="10"/>
      <c r="B21" s="23"/>
      <c r="C21" s="7"/>
      <c r="D21" s="7"/>
      <c r="E21" s="7"/>
    </row>
    <row r="22" spans="1:7" ht="15.75" x14ac:dyDescent="0.25">
      <c r="A22" s="20" t="s">
        <v>5</v>
      </c>
      <c r="B22" s="21" t="s">
        <v>3</v>
      </c>
      <c r="C22" s="21" t="s">
        <v>4</v>
      </c>
      <c r="D22" s="21" t="s">
        <v>6</v>
      </c>
      <c r="E22" s="22" t="s">
        <v>12</v>
      </c>
      <c r="F22" s="22" t="s">
        <v>13</v>
      </c>
      <c r="G22" s="22" t="s">
        <v>14</v>
      </c>
    </row>
    <row r="23" spans="1:7" ht="18.75" customHeight="1" x14ac:dyDescent="0.25">
      <c r="A23" s="16">
        <v>1</v>
      </c>
      <c r="B23" s="26" t="s">
        <v>75</v>
      </c>
      <c r="C23" s="24">
        <v>1</v>
      </c>
      <c r="D23" s="30" t="s">
        <v>49</v>
      </c>
      <c r="E23" s="17">
        <v>27500</v>
      </c>
      <c r="F23" s="17">
        <f>E23*19%</f>
        <v>5225</v>
      </c>
      <c r="G23" s="17">
        <f>(E23*C23)</f>
        <v>27500</v>
      </c>
    </row>
    <row r="24" spans="1:7" ht="15" customHeight="1" x14ac:dyDescent="0.25">
      <c r="A24" s="16">
        <v>2</v>
      </c>
      <c r="B24" s="26" t="s">
        <v>75</v>
      </c>
      <c r="C24" s="24">
        <v>1</v>
      </c>
      <c r="D24" s="30" t="s">
        <v>38</v>
      </c>
      <c r="E24" s="17">
        <v>27500</v>
      </c>
      <c r="F24" s="17">
        <f t="shared" ref="F24:F29" si="0">E24*19%</f>
        <v>5225</v>
      </c>
      <c r="G24" s="17">
        <f t="shared" ref="G24:G29" si="1">(E24*C24)</f>
        <v>27500</v>
      </c>
    </row>
    <row r="25" spans="1:7" ht="14.25" customHeight="1" x14ac:dyDescent="0.25">
      <c r="A25" s="16">
        <v>3</v>
      </c>
      <c r="B25" s="26" t="s">
        <v>75</v>
      </c>
      <c r="C25" s="24">
        <v>1</v>
      </c>
      <c r="D25" s="30" t="s">
        <v>50</v>
      </c>
      <c r="E25" s="17">
        <v>27500</v>
      </c>
      <c r="F25" s="17">
        <f t="shared" si="0"/>
        <v>5225</v>
      </c>
      <c r="G25" s="17">
        <f t="shared" si="1"/>
        <v>27500</v>
      </c>
    </row>
    <row r="26" spans="1:7" ht="14.25" customHeight="1" x14ac:dyDescent="0.25">
      <c r="A26" s="16">
        <v>4</v>
      </c>
      <c r="B26" s="26" t="s">
        <v>48</v>
      </c>
      <c r="C26" s="24">
        <v>1</v>
      </c>
      <c r="D26" s="30" t="s">
        <v>49</v>
      </c>
      <c r="E26" s="17">
        <v>35000</v>
      </c>
      <c r="F26" s="17">
        <f t="shared" si="0"/>
        <v>6650</v>
      </c>
      <c r="G26" s="17">
        <f t="shared" si="1"/>
        <v>35000</v>
      </c>
    </row>
    <row r="27" spans="1:7" ht="15" customHeight="1" x14ac:dyDescent="0.25">
      <c r="A27" s="16">
        <v>5</v>
      </c>
      <c r="B27" s="26" t="s">
        <v>48</v>
      </c>
      <c r="C27" s="25">
        <v>1</v>
      </c>
      <c r="D27" s="30" t="s">
        <v>38</v>
      </c>
      <c r="E27" s="17">
        <v>35000</v>
      </c>
      <c r="F27" s="17">
        <f t="shared" si="0"/>
        <v>6650</v>
      </c>
      <c r="G27" s="17">
        <f t="shared" si="1"/>
        <v>35000</v>
      </c>
    </row>
    <row r="28" spans="1:7" ht="15" customHeight="1" x14ac:dyDescent="0.25">
      <c r="A28" s="16">
        <v>6</v>
      </c>
      <c r="B28" s="26" t="s">
        <v>48</v>
      </c>
      <c r="C28" s="24">
        <v>1</v>
      </c>
      <c r="D28" s="30" t="s">
        <v>50</v>
      </c>
      <c r="E28" s="17">
        <v>35000</v>
      </c>
      <c r="F28" s="17">
        <f t="shared" si="0"/>
        <v>6650</v>
      </c>
      <c r="G28" s="17">
        <f t="shared" si="1"/>
        <v>35000</v>
      </c>
    </row>
    <row r="29" spans="1:7" ht="18.75" customHeight="1" x14ac:dyDescent="0.25">
      <c r="A29" s="16">
        <v>7</v>
      </c>
      <c r="B29" s="26" t="s">
        <v>73</v>
      </c>
      <c r="C29" s="24">
        <v>3</v>
      </c>
      <c r="D29" s="30" t="s">
        <v>51</v>
      </c>
      <c r="E29" s="17">
        <v>60694</v>
      </c>
      <c r="F29" s="17">
        <f t="shared" si="0"/>
        <v>11531.86</v>
      </c>
      <c r="G29" s="17">
        <f t="shared" si="1"/>
        <v>182082</v>
      </c>
    </row>
    <row r="30" spans="1:7" ht="15.75" x14ac:dyDescent="0.25">
      <c r="D30" s="31"/>
      <c r="E30" s="8"/>
      <c r="F30" s="18" t="s">
        <v>15</v>
      </c>
      <c r="G30" s="34">
        <f>SUM(G23:G29)</f>
        <v>369582</v>
      </c>
    </row>
    <row r="31" spans="1:7" ht="15.75" x14ac:dyDescent="0.25">
      <c r="F31" s="19" t="s">
        <v>16</v>
      </c>
      <c r="G31" s="34">
        <f>SUM(F23:F29)</f>
        <v>47156.86</v>
      </c>
    </row>
    <row r="32" spans="1:7" ht="15.75" x14ac:dyDescent="0.25">
      <c r="F32" s="19" t="s">
        <v>17</v>
      </c>
      <c r="G32" s="35">
        <f>SUM(G30:G31)</f>
        <v>416738.86</v>
      </c>
    </row>
    <row r="34" spans="1:6" ht="15.75" x14ac:dyDescent="0.25">
      <c r="A34" s="44" t="s">
        <v>18</v>
      </c>
      <c r="B34" s="45"/>
      <c r="C34" s="46"/>
      <c r="E34" s="47"/>
      <c r="F34" s="47"/>
    </row>
    <row r="35" spans="1:6" ht="39.75" customHeight="1" x14ac:dyDescent="0.25">
      <c r="A35" s="48" t="s">
        <v>67</v>
      </c>
      <c r="B35" s="49"/>
      <c r="C35" s="50"/>
      <c r="E35" s="3"/>
      <c r="F35" s="3"/>
    </row>
    <row r="36" spans="1:6" ht="42" customHeight="1" x14ac:dyDescent="0.25">
      <c r="A36" s="57" t="s">
        <v>68</v>
      </c>
      <c r="B36" s="57"/>
      <c r="C36" s="57"/>
      <c r="E36" s="3"/>
      <c r="F36" s="3"/>
    </row>
    <row r="37" spans="1:6" ht="39.75" customHeight="1" x14ac:dyDescent="0.25">
      <c r="A37" s="62" t="s">
        <v>76</v>
      </c>
      <c r="B37" s="57"/>
      <c r="C37" s="57"/>
    </row>
    <row r="38" spans="1:6" ht="56.25" customHeight="1" x14ac:dyDescent="0.25">
      <c r="A38" s="58" t="s">
        <v>69</v>
      </c>
      <c r="B38" s="59"/>
      <c r="C38" s="60"/>
    </row>
    <row r="39" spans="1:6" ht="96.75" customHeight="1" x14ac:dyDescent="0.25">
      <c r="A39" s="57" t="s">
        <v>70</v>
      </c>
      <c r="B39" s="61"/>
      <c r="C39" s="61"/>
    </row>
    <row r="42" spans="1:6" x14ac:dyDescent="0.25">
      <c r="B42" s="56" t="s">
        <v>19</v>
      </c>
      <c r="C42" s="56"/>
      <c r="D42" s="56"/>
      <c r="E42" s="56"/>
      <c r="F42" s="56"/>
    </row>
    <row r="43" spans="1:6" x14ac:dyDescent="0.25">
      <c r="B43" s="56" t="s">
        <v>20</v>
      </c>
      <c r="C43" s="56"/>
      <c r="D43" s="56"/>
      <c r="E43" s="56"/>
      <c r="F43" s="56"/>
    </row>
  </sheetData>
  <mergeCells count="22">
    <mergeCell ref="B42:F42"/>
    <mergeCell ref="B43:F43"/>
    <mergeCell ref="A38:C38"/>
    <mergeCell ref="A39:C39"/>
    <mergeCell ref="B20:G20"/>
    <mergeCell ref="A34:C34"/>
    <mergeCell ref="E34:F34"/>
    <mergeCell ref="A35:C35"/>
    <mergeCell ref="A36:C36"/>
    <mergeCell ref="A37:C37"/>
    <mergeCell ref="B19:G19"/>
    <mergeCell ref="A6:B6"/>
    <mergeCell ref="A10:B10"/>
    <mergeCell ref="A11:B11"/>
    <mergeCell ref="C11:D11"/>
    <mergeCell ref="A12:B12"/>
    <mergeCell ref="A13:B13"/>
    <mergeCell ref="A14:B14"/>
    <mergeCell ref="A15:G15"/>
    <mergeCell ref="B16:G16"/>
    <mergeCell ref="B17:G17"/>
    <mergeCell ref="B18:G18"/>
  </mergeCells>
  <conditionalFormatting sqref="A23:D23 D26 B24:B29">
    <cfRule type="expression" dxfId="3" priority="2">
      <formula>MOD(ROW(),2)=1</formula>
    </cfRule>
  </conditionalFormatting>
  <conditionalFormatting sqref="A24:A28 C24:D25 C26:C28 D27:D28">
    <cfRule type="expression" dxfId="2" priority="1">
      <formula>MOD(ROW(),2)=1</formula>
    </cfRule>
  </conditionalFormatting>
  <hyperlinks>
    <hyperlink ref="B20" r:id="rId1"/>
  </hyperlinks>
  <pageMargins left="1.4173228346456694" right="0.23622047244094491" top="0.74803149606299213" bottom="0.74803149606299213" header="0.31496062992125984" footer="0.31496062992125984"/>
  <pageSetup paperSize="9" scale="49" orientation="landscape"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5:G42"/>
  <sheetViews>
    <sheetView view="pageBreakPreview" topLeftCell="A16" zoomScaleNormal="100" zoomScaleSheetLayoutView="100" zoomScalePageLayoutView="51" workbookViewId="0">
      <selection activeCell="H34" sqref="H34"/>
    </sheetView>
  </sheetViews>
  <sheetFormatPr baseColWidth="10" defaultRowHeight="15" x14ac:dyDescent="0.25"/>
  <cols>
    <col min="1" max="1" width="14.85546875" customWidth="1"/>
    <col min="2" max="2" width="82" customWidth="1"/>
    <col min="3" max="3" width="7.7109375" customWidth="1"/>
    <col min="4" max="4" width="10.28515625" customWidth="1"/>
    <col min="5" max="5" width="17.7109375" customWidth="1"/>
    <col min="6" max="6" width="16.7109375" customWidth="1"/>
    <col min="7" max="7" width="19.5703125" customWidth="1"/>
  </cols>
  <sheetData>
    <row r="5" spans="1:7" ht="15.75" x14ac:dyDescent="0.25">
      <c r="A5" s="1"/>
      <c r="B5" s="1"/>
      <c r="C5" s="1"/>
      <c r="D5" s="1"/>
      <c r="E5" s="1"/>
    </row>
    <row r="6" spans="1:7" ht="15.75" x14ac:dyDescent="0.25">
      <c r="A6" s="41"/>
      <c r="B6" s="41"/>
      <c r="C6" s="2"/>
      <c r="D6" s="3"/>
      <c r="E6" s="14"/>
    </row>
    <row r="7" spans="1:7" ht="15.75" x14ac:dyDescent="0.25">
      <c r="A7" s="12"/>
      <c r="B7" s="12"/>
      <c r="C7" s="2"/>
      <c r="D7" s="3"/>
      <c r="E7" s="13"/>
    </row>
    <row r="8" spans="1:7" ht="15.75" x14ac:dyDescent="0.25">
      <c r="A8" s="12"/>
      <c r="B8" s="12"/>
      <c r="C8" s="2"/>
      <c r="D8" s="3"/>
    </row>
    <row r="9" spans="1:7" ht="15.75" x14ac:dyDescent="0.25">
      <c r="A9" s="12"/>
      <c r="B9" s="12"/>
      <c r="C9" s="2"/>
      <c r="D9" s="3"/>
      <c r="E9" s="4" t="s">
        <v>1</v>
      </c>
      <c r="F9" s="5">
        <f ca="1">TODAY()</f>
        <v>45583</v>
      </c>
    </row>
    <row r="10" spans="1:7" ht="15.75" x14ac:dyDescent="0.25">
      <c r="A10" s="63" t="s">
        <v>10</v>
      </c>
      <c r="B10" s="63"/>
      <c r="C10" s="3"/>
      <c r="D10" s="3"/>
      <c r="E10" s="4" t="s">
        <v>11</v>
      </c>
      <c r="F10" s="9">
        <v>888</v>
      </c>
    </row>
    <row r="11" spans="1:7" ht="15.75" x14ac:dyDescent="0.25">
      <c r="A11" s="63" t="s">
        <v>7</v>
      </c>
      <c r="B11" s="63"/>
      <c r="C11" s="42"/>
      <c r="D11" s="42"/>
    </row>
    <row r="12" spans="1:7" ht="15.75" x14ac:dyDescent="0.25">
      <c r="A12" s="63" t="s">
        <v>8</v>
      </c>
      <c r="B12" s="63"/>
      <c r="C12" s="3"/>
      <c r="D12" s="3"/>
    </row>
    <row r="13" spans="1:7" ht="15.75" x14ac:dyDescent="0.25">
      <c r="A13" s="63" t="s">
        <v>9</v>
      </c>
      <c r="B13" s="63"/>
      <c r="C13" s="3"/>
      <c r="D13" s="3"/>
      <c r="E13" s="6"/>
    </row>
    <row r="14" spans="1:7" ht="15.75" x14ac:dyDescent="0.25">
      <c r="A14" s="63" t="s">
        <v>0</v>
      </c>
      <c r="B14" s="63"/>
      <c r="C14" s="3"/>
      <c r="D14" s="3"/>
    </row>
    <row r="15" spans="1:7" ht="15.75" x14ac:dyDescent="0.25">
      <c r="A15" s="51" t="s">
        <v>2</v>
      </c>
      <c r="B15" s="52"/>
      <c r="C15" s="52"/>
      <c r="D15" s="52"/>
      <c r="E15" s="52"/>
      <c r="F15" s="52"/>
      <c r="G15" s="53"/>
    </row>
    <row r="16" spans="1:7" ht="18" customHeight="1" x14ac:dyDescent="0.25">
      <c r="A16" s="10" t="str">
        <f ca="1">CONCATENATE("Nombre: ",IFERROR(VLOOKUP($F$9,[1]Clientes!A:F,2,0),""))</f>
        <v xml:space="preserve">Nombre: </v>
      </c>
      <c r="B16" s="54" t="s">
        <v>79</v>
      </c>
      <c r="C16" s="54"/>
      <c r="D16" s="54"/>
      <c r="E16" s="54"/>
      <c r="F16" s="54"/>
      <c r="G16" s="54"/>
    </row>
    <row r="17" spans="1:7" ht="18" customHeight="1" x14ac:dyDescent="0.25">
      <c r="A17" s="10" t="str">
        <f ca="1">CONCATENATE("Nit: ",IFERROR(VLOOKUP($F$9,[1]Clientes!A:F,3,0),""))</f>
        <v xml:space="preserve">Nit: </v>
      </c>
      <c r="B17" s="55" t="s">
        <v>80</v>
      </c>
      <c r="C17" s="55"/>
      <c r="D17" s="55"/>
      <c r="E17" s="55"/>
      <c r="F17" s="55"/>
      <c r="G17" s="55"/>
    </row>
    <row r="18" spans="1:7" ht="18" customHeight="1" x14ac:dyDescent="0.25">
      <c r="A18" s="11" t="str">
        <f ca="1">CONCATENATE("Direccion: ",IFERROR(VLOOKUP($F$9,[1]Clientes!A:F,4,0),""))</f>
        <v xml:space="preserve">Direccion: </v>
      </c>
      <c r="B18" s="54" t="s">
        <v>81</v>
      </c>
      <c r="C18" s="54"/>
      <c r="D18" s="54"/>
      <c r="E18" s="54"/>
      <c r="F18" s="54"/>
      <c r="G18" s="54"/>
    </row>
    <row r="19" spans="1:7" ht="18" customHeight="1" x14ac:dyDescent="0.25">
      <c r="A19" s="10" t="str">
        <f ca="1">CONCATENATE("Teléfono: ",IFERROR(VLOOKUP($F$9,[1]Clientes!A:F,5,0),""))</f>
        <v xml:space="preserve">Teléfono: </v>
      </c>
      <c r="B19" s="54" t="s">
        <v>82</v>
      </c>
      <c r="C19" s="54"/>
      <c r="D19" s="54"/>
      <c r="E19" s="54"/>
      <c r="F19" s="54"/>
      <c r="G19" s="54"/>
    </row>
    <row r="20" spans="1:7" ht="18" customHeight="1" x14ac:dyDescent="0.25">
      <c r="A20" s="10" t="str">
        <f ca="1">CONCATENATE("Email: ",IFERROR(VLOOKUP($F$9,[1]Clientes!A:F,6,0),""))</f>
        <v xml:space="preserve">Email: </v>
      </c>
      <c r="B20" s="43" t="s">
        <v>83</v>
      </c>
      <c r="C20" s="43"/>
      <c r="D20" s="43"/>
      <c r="E20" s="43"/>
      <c r="F20" s="43"/>
      <c r="G20" s="43"/>
    </row>
    <row r="21" spans="1:7" ht="18" customHeight="1" x14ac:dyDescent="0.25">
      <c r="A21" s="10"/>
      <c r="B21" s="23"/>
      <c r="C21" s="7"/>
      <c r="D21" s="7"/>
      <c r="E21" s="7"/>
    </row>
    <row r="22" spans="1:7" ht="15.75" x14ac:dyDescent="0.25">
      <c r="A22" s="20" t="s">
        <v>5</v>
      </c>
      <c r="B22" s="21" t="s">
        <v>3</v>
      </c>
      <c r="C22" s="21" t="s">
        <v>4</v>
      </c>
      <c r="D22" s="21" t="s">
        <v>6</v>
      </c>
      <c r="E22" s="22" t="s">
        <v>12</v>
      </c>
      <c r="F22" s="22" t="s">
        <v>13</v>
      </c>
      <c r="G22" s="22" t="s">
        <v>14</v>
      </c>
    </row>
    <row r="23" spans="1:7" ht="18.75" customHeight="1" x14ac:dyDescent="0.25">
      <c r="A23" s="16">
        <v>1</v>
      </c>
      <c r="B23" s="26" t="s">
        <v>65</v>
      </c>
      <c r="C23" s="24">
        <v>5</v>
      </c>
      <c r="D23" s="30" t="s">
        <v>25</v>
      </c>
      <c r="E23" s="17">
        <v>32500</v>
      </c>
      <c r="F23" s="17">
        <f>E23*19%</f>
        <v>6175</v>
      </c>
      <c r="G23" s="17">
        <f>(E23*C23)</f>
        <v>162500</v>
      </c>
    </row>
    <row r="24" spans="1:7" ht="15" customHeight="1" x14ac:dyDescent="0.25">
      <c r="A24" s="16">
        <v>2</v>
      </c>
      <c r="B24" s="26" t="s">
        <v>66</v>
      </c>
      <c r="C24" s="24">
        <v>5</v>
      </c>
      <c r="D24" s="30" t="s">
        <v>25</v>
      </c>
      <c r="E24" s="17">
        <v>35000</v>
      </c>
      <c r="F24" s="17">
        <f t="shared" ref="F24:F28" si="0">E24*19%</f>
        <v>6650</v>
      </c>
      <c r="G24" s="17">
        <f t="shared" ref="G24:G28" si="1">(E24*C24)</f>
        <v>175000</v>
      </c>
    </row>
    <row r="25" spans="1:7" ht="17.25" customHeight="1" x14ac:dyDescent="0.25">
      <c r="A25" s="16">
        <v>3</v>
      </c>
      <c r="B25" s="26" t="s">
        <v>24</v>
      </c>
      <c r="C25" s="24">
        <v>10</v>
      </c>
      <c r="D25" s="30" t="s">
        <v>52</v>
      </c>
      <c r="E25" s="17">
        <v>67500</v>
      </c>
      <c r="F25" s="17">
        <f t="shared" si="0"/>
        <v>12825</v>
      </c>
      <c r="G25" s="17">
        <f t="shared" si="1"/>
        <v>675000</v>
      </c>
    </row>
    <row r="26" spans="1:7" ht="14.25" customHeight="1" x14ac:dyDescent="0.25">
      <c r="A26" s="16">
        <v>4</v>
      </c>
      <c r="B26" s="26" t="s">
        <v>31</v>
      </c>
      <c r="C26" s="24">
        <v>3</v>
      </c>
      <c r="D26" s="30" t="s">
        <v>53</v>
      </c>
      <c r="E26" s="17">
        <v>85500</v>
      </c>
      <c r="F26" s="17">
        <f t="shared" si="0"/>
        <v>16245</v>
      </c>
      <c r="G26" s="17">
        <f t="shared" si="1"/>
        <v>256500</v>
      </c>
    </row>
    <row r="27" spans="1:7" ht="15" customHeight="1" x14ac:dyDescent="0.25">
      <c r="A27" s="16">
        <v>5</v>
      </c>
      <c r="B27" s="29" t="s">
        <v>21</v>
      </c>
      <c r="C27" s="25">
        <v>3</v>
      </c>
      <c r="D27" s="32" t="s">
        <v>54</v>
      </c>
      <c r="E27" s="17">
        <v>32200</v>
      </c>
      <c r="F27" s="17">
        <f t="shared" si="0"/>
        <v>6118</v>
      </c>
      <c r="G27" s="17">
        <f t="shared" si="1"/>
        <v>96600</v>
      </c>
    </row>
    <row r="28" spans="1:7" ht="16.5" customHeight="1" x14ac:dyDescent="0.25">
      <c r="A28" s="16">
        <v>6</v>
      </c>
      <c r="B28" t="s">
        <v>74</v>
      </c>
      <c r="C28" s="24">
        <v>2</v>
      </c>
      <c r="D28" s="30">
        <v>39</v>
      </c>
      <c r="E28" s="17">
        <v>154437</v>
      </c>
      <c r="F28" s="17">
        <f t="shared" si="0"/>
        <v>29343.03</v>
      </c>
      <c r="G28" s="17">
        <f t="shared" si="1"/>
        <v>308874</v>
      </c>
    </row>
    <row r="29" spans="1:7" ht="15.75" x14ac:dyDescent="0.25">
      <c r="D29" s="31"/>
      <c r="E29" s="8"/>
      <c r="F29" s="18" t="s">
        <v>15</v>
      </c>
      <c r="G29" s="34">
        <f>SUM(G23:G28)</f>
        <v>1674474</v>
      </c>
    </row>
    <row r="30" spans="1:7" ht="15.75" x14ac:dyDescent="0.25">
      <c r="F30" s="19" t="s">
        <v>16</v>
      </c>
      <c r="G30" s="34">
        <f>SUM(F23:F28)</f>
        <v>77356.03</v>
      </c>
    </row>
    <row r="31" spans="1:7" ht="15.75" x14ac:dyDescent="0.25">
      <c r="F31" s="19" t="s">
        <v>17</v>
      </c>
      <c r="G31" s="35">
        <f>SUM(G29:G30)</f>
        <v>1751830.03</v>
      </c>
    </row>
    <row r="33" spans="1:6" ht="15.75" x14ac:dyDescent="0.25">
      <c r="A33" s="44" t="s">
        <v>18</v>
      </c>
      <c r="B33" s="45"/>
      <c r="C33" s="46"/>
      <c r="E33" s="47"/>
      <c r="F33" s="47"/>
    </row>
    <row r="34" spans="1:6" ht="30.75" customHeight="1" x14ac:dyDescent="0.25">
      <c r="A34" s="48" t="s">
        <v>67</v>
      </c>
      <c r="B34" s="49"/>
      <c r="C34" s="50"/>
      <c r="E34" s="3"/>
      <c r="F34" s="3"/>
    </row>
    <row r="35" spans="1:6" ht="39" customHeight="1" x14ac:dyDescent="0.25">
      <c r="A35" s="57" t="s">
        <v>68</v>
      </c>
      <c r="B35" s="57"/>
      <c r="C35" s="57"/>
      <c r="E35" s="3"/>
      <c r="F35" s="3"/>
    </row>
    <row r="36" spans="1:6" ht="38.25" customHeight="1" x14ac:dyDescent="0.25">
      <c r="A36" s="62" t="s">
        <v>71</v>
      </c>
      <c r="B36" s="57"/>
      <c r="C36" s="57"/>
    </row>
    <row r="37" spans="1:6" ht="57" customHeight="1" x14ac:dyDescent="0.25">
      <c r="A37" s="58" t="s">
        <v>69</v>
      </c>
      <c r="B37" s="59"/>
      <c r="C37" s="60"/>
    </row>
    <row r="38" spans="1:6" ht="94.5" customHeight="1" x14ac:dyDescent="0.25">
      <c r="A38" s="57" t="s">
        <v>70</v>
      </c>
      <c r="B38" s="61"/>
      <c r="C38" s="61"/>
    </row>
    <row r="41" spans="1:6" x14ac:dyDescent="0.25">
      <c r="B41" s="56" t="s">
        <v>19</v>
      </c>
      <c r="C41" s="56"/>
      <c r="D41" s="56"/>
      <c r="E41" s="56"/>
      <c r="F41" s="56"/>
    </row>
    <row r="42" spans="1:6" x14ac:dyDescent="0.25">
      <c r="B42" s="56" t="s">
        <v>20</v>
      </c>
      <c r="C42" s="56"/>
      <c r="D42" s="56"/>
      <c r="E42" s="56"/>
      <c r="F42" s="56"/>
    </row>
  </sheetData>
  <sheetProtection formatCells="0" formatColumns="0" formatRows="0" insertColumns="0" insertRows="0" insertHyperlinks="0" deleteColumns="0" deleteRows="0" sort="0" autoFilter="0" pivotTables="0"/>
  <mergeCells count="22">
    <mergeCell ref="A13:B13"/>
    <mergeCell ref="A14:B14"/>
    <mergeCell ref="E33:F33"/>
    <mergeCell ref="A38:C38"/>
    <mergeCell ref="A33:C33"/>
    <mergeCell ref="A34:C34"/>
    <mergeCell ref="A35:C35"/>
    <mergeCell ref="A36:C36"/>
    <mergeCell ref="A37:C37"/>
    <mergeCell ref="C11:D11"/>
    <mergeCell ref="A6:B6"/>
    <mergeCell ref="A10:B10"/>
    <mergeCell ref="A11:B11"/>
    <mergeCell ref="A12:B12"/>
    <mergeCell ref="B41:F41"/>
    <mergeCell ref="B42:F42"/>
    <mergeCell ref="A15:G15"/>
    <mergeCell ref="B16:G16"/>
    <mergeCell ref="B17:G17"/>
    <mergeCell ref="B18:G18"/>
    <mergeCell ref="B19:G19"/>
    <mergeCell ref="B20:G20"/>
  </mergeCells>
  <conditionalFormatting sqref="A23:D23 B24:B26">
    <cfRule type="expression" dxfId="1" priority="7">
      <formula>MOD(ROW(),2)=1</formula>
    </cfRule>
  </conditionalFormatting>
  <conditionalFormatting sqref="A24:A28 C24:D28">
    <cfRule type="expression" dxfId="0" priority="2">
      <formula>MOD(ROW(),2)=1</formula>
    </cfRule>
  </conditionalFormatting>
  <hyperlinks>
    <hyperlink ref="B20" r:id="rId1"/>
  </hyperlinks>
  <pageMargins left="1.4173228346456694" right="0.23622047244094491" top="0.74803149606299213" bottom="0.74803149606299213" header="0.31496062992125984" footer="0.31496062992125984"/>
  <pageSetup paperSize="9" scale="49"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8</vt:i4>
      </vt:variant>
    </vt:vector>
  </HeadingPairs>
  <TitlesOfParts>
    <vt:vector size="16" baseType="lpstr">
      <vt:lpstr>PSICOLA REPRESA</vt:lpstr>
      <vt:lpstr>PESCADORES </vt:lpstr>
      <vt:lpstr>CONDUCTORES </vt:lpstr>
      <vt:lpstr>SUPERVISOR DE PLANTA  </vt:lpstr>
      <vt:lpstr>ALEVINERA </vt:lpstr>
      <vt:lpstr>ECOPEZ</vt:lpstr>
      <vt:lpstr>SERVICIOS GENERALES  </vt:lpstr>
      <vt:lpstr>STOCK DOTACION </vt:lpstr>
      <vt:lpstr>'ALEVINERA '!Área_de_impresión</vt:lpstr>
      <vt:lpstr>'CONDUCTORES '!Área_de_impresión</vt:lpstr>
      <vt:lpstr>ECOPEZ!Área_de_impresión</vt:lpstr>
      <vt:lpstr>'PESCADORES '!Área_de_impresión</vt:lpstr>
      <vt:lpstr>'PSICOLA REPRESA'!Área_de_impresión</vt:lpstr>
      <vt:lpstr>'SERVICIOS GENERALES  '!Área_de_impresión</vt:lpstr>
      <vt:lpstr>'STOCK DOTACION '!Área_de_impresión</vt:lpstr>
      <vt:lpstr>'SUPERVISOR DE PLANTA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Caratulas.de</dc:creator>
  <cp:lastModifiedBy>USUARIO</cp:lastModifiedBy>
  <cp:lastPrinted>2024-09-14T13:58:55Z</cp:lastPrinted>
  <dcterms:created xsi:type="dcterms:W3CDTF">2023-04-10T18:24:55Z</dcterms:created>
  <dcterms:modified xsi:type="dcterms:W3CDTF">2024-10-18T20:14:45Z</dcterms:modified>
  <cp:contentStatus/>
</cp:coreProperties>
</file>