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D_Membros" sheetId="1" r:id="rId4"/>
    <sheet state="visible" name="Membros por diretorias" sheetId="2" r:id="rId5"/>
    <sheet state="visible" name="Membros desligados" sheetId="3" r:id="rId6"/>
    <sheet state="visible" name="Creditação ACE" sheetId="4" r:id="rId7"/>
    <sheet state="visible" name="Aniversários" sheetId="5" r:id="rId8"/>
    <sheet state="visible" name="Mapeamento de Gaps " sheetId="6" r:id="rId9"/>
  </sheets>
  <definedNames>
    <definedName localSheetId="5" name="Membros">'Mapeamento de Gaps '!$A:$S</definedName>
    <definedName localSheetId="0" name="Membros">BD_Membros!$A:$S</definedName>
    <definedName hidden="1" localSheetId="0" name="_xlnm._FilterDatabase">BD_Membros!$B$2:$T$148</definedName>
    <definedName hidden="1" localSheetId="1" name="_xlnm._FilterDatabase">'Membros por diretorias'!$B$6:$E$21</definedName>
    <definedName hidden="1" localSheetId="2" name="_xlnm._FilterDatabase">'Membros desligados'!$B$3:$I$153</definedName>
    <definedName hidden="1" localSheetId="4" name="_xlnm._FilterDatabase">'Aniversários'!$B$3:$C$3</definedName>
    <definedName hidden="1" localSheetId="5" name="_xlnm._FilterDatabase">'Mapeamento de Gaps '!$B$2:$AL$135</definedName>
  </definedNames>
  <calcPr/>
</workbook>
</file>

<file path=xl/sharedStrings.xml><?xml version="1.0" encoding="utf-8"?>
<sst xmlns="http://schemas.openxmlformats.org/spreadsheetml/2006/main" count="3045" uniqueCount="862">
  <si>
    <r>
      <rPr>
        <rFont val="Lexend Deca"/>
        <color rgb="FF614AD3"/>
        <sz val="24.0"/>
      </rPr>
      <t>[</t>
    </r>
    <r>
      <rPr>
        <rFont val="Lexend Deca"/>
        <color rgb="FFFFFFFF"/>
        <sz val="24.0"/>
      </rPr>
      <t xml:space="preserve"> Informações Gerais</t>
    </r>
    <r>
      <rPr>
        <rFont val="Lexend Deca"/>
        <color rgb="FF614AD3"/>
        <sz val="24.0"/>
      </rPr>
      <t>]</t>
    </r>
  </si>
  <si>
    <t>Nome</t>
  </si>
  <si>
    <t>Diretoria</t>
  </si>
  <si>
    <t>E-mail</t>
  </si>
  <si>
    <t>Curso</t>
  </si>
  <si>
    <t>Gênero</t>
  </si>
  <si>
    <t>Data de aniversário</t>
  </si>
  <si>
    <t>DRE</t>
  </si>
  <si>
    <t>CPF</t>
  </si>
  <si>
    <t>Idade</t>
  </si>
  <si>
    <t>Entrada</t>
  </si>
  <si>
    <t>Previsão de saída</t>
  </si>
  <si>
    <t xml:space="preserve">Saída </t>
  </si>
  <si>
    <t>Status</t>
  </si>
  <si>
    <t>Telefone</t>
  </si>
  <si>
    <t>Usuário Notion</t>
  </si>
  <si>
    <t>Usuário Discord</t>
  </si>
  <si>
    <t>Sexualidade</t>
  </si>
  <si>
    <t>Raça e etnia</t>
  </si>
  <si>
    <t>Ultima Alteração</t>
  </si>
  <si>
    <t>Mateus Levi Magalhães Gomes</t>
  </si>
  <si>
    <t>PRO</t>
  </si>
  <si>
    <t>MateusGomes.fc@eq.ufrj.br</t>
  </si>
  <si>
    <t>Matemática</t>
  </si>
  <si>
    <t>Masculino</t>
  </si>
  <si>
    <t>checar</t>
  </si>
  <si>
    <t>Desligado</t>
  </si>
  <si>
    <t>Mateus Levi</t>
  </si>
  <si>
    <t>_lecci</t>
  </si>
  <si>
    <t>Heterossexual</t>
  </si>
  <si>
    <t>Preto</t>
  </si>
  <si>
    <t>Nathalia Carvalho Araujo</t>
  </si>
  <si>
    <t>PRE</t>
  </si>
  <si>
    <t>nathaliaaraujo@eq.ufrj.br</t>
  </si>
  <si>
    <t>Engenharia Química</t>
  </si>
  <si>
    <t>Feminino</t>
  </si>
  <si>
    <t>(24) 99999-1396</t>
  </si>
  <si>
    <t>nanambc</t>
  </si>
  <si>
    <t>Branco</t>
  </si>
  <si>
    <t>Anna Gabriela Brum Monteiro do Nascimento</t>
  </si>
  <si>
    <t>annagabrielabrum@eq.ufrj.br</t>
  </si>
  <si>
    <t>07/25</t>
  </si>
  <si>
    <t>(21) 98917-6784</t>
  </si>
  <si>
    <t>Anna Gabriela Brum</t>
  </si>
  <si>
    <t>annagabriela_</t>
  </si>
  <si>
    <t>Bissexual</t>
  </si>
  <si>
    <t>Eduarda Feijole</t>
  </si>
  <si>
    <t>eduardafeijole@eq.ufrj.br</t>
  </si>
  <si>
    <t>(21) 98811-8433</t>
  </si>
  <si>
    <t>eduardafeijole</t>
  </si>
  <si>
    <t>Alex Henrique Morais da Cruz</t>
  </si>
  <si>
    <t>MKT</t>
  </si>
  <si>
    <t>alexhmcruz@eq.ufrj.br</t>
  </si>
  <si>
    <t xml:space="preserve">                        12/25</t>
  </si>
  <si>
    <t>Ativo</t>
  </si>
  <si>
    <t>21 999154412</t>
  </si>
  <si>
    <t>alesc0903</t>
  </si>
  <si>
    <t>Pardo</t>
  </si>
  <si>
    <t>Mariana de Carvalho Fonseca</t>
  </si>
  <si>
    <t>marianafonseca@eq.ufrj.br</t>
  </si>
  <si>
    <t>Fim de 25.1</t>
  </si>
  <si>
    <t>(21) 99704-8887</t>
  </si>
  <si>
    <t>Mariana Fonseca</t>
  </si>
  <si>
    <t>fonseca.m</t>
  </si>
  <si>
    <t>Homossexual</t>
  </si>
  <si>
    <t>Ana Clara de Jesus Nascimento</t>
  </si>
  <si>
    <t>PES</t>
  </si>
  <si>
    <t>anacjn27@eq.ufrj.br</t>
  </si>
  <si>
    <t>05/26</t>
  </si>
  <si>
    <t>21 99984-4864</t>
  </si>
  <si>
    <t>anacjn</t>
  </si>
  <si>
    <t>Preta</t>
  </si>
  <si>
    <t>Miguel de Azevedo Ferreira</t>
  </si>
  <si>
    <t>MiguelFerreira.fc@eq.ufrj.br</t>
  </si>
  <si>
    <t>Engenharia Eletrônica e de Computação</t>
  </si>
  <si>
    <t>Nenhuma</t>
  </si>
  <si>
    <t>(21) 98062-3153</t>
  </si>
  <si>
    <t>MIGUEL DE AZEVEDO FERREIRA</t>
  </si>
  <si>
    <t>migxzada</t>
  </si>
  <si>
    <t>Roberta Rodrigues Lins Rodolfo</t>
  </si>
  <si>
    <t>robertarodolfo0510@gmail.com</t>
  </si>
  <si>
    <t>Comunicação Visual - Design</t>
  </si>
  <si>
    <t>-</t>
  </si>
  <si>
    <t>João Paulo Calixto Pilotto</t>
  </si>
  <si>
    <t>JoaoPauloPilotto.fc@eq.ufrj.br</t>
  </si>
  <si>
    <t>Engenharia Ambiental</t>
  </si>
  <si>
    <t>(21) 98168-7246</t>
  </si>
  <si>
    <t>Joao P. Calixto</t>
  </si>
  <si>
    <t>Anna Clara da Costa de Oliveira</t>
  </si>
  <si>
    <t>AnnaClaraOliveira.fc@eq.ufrj.br</t>
  </si>
  <si>
    <t>Enfermagem</t>
  </si>
  <si>
    <t>(21) 96532-4300</t>
  </si>
  <si>
    <t>Anna Oliveira</t>
  </si>
  <si>
    <t>ac_oliveira18</t>
  </si>
  <si>
    <t>Ana Clara da Silva Ruiz</t>
  </si>
  <si>
    <t>anaruiz@eq.ufrj.br</t>
  </si>
  <si>
    <t>(21) 96668-1418</t>
  </si>
  <si>
    <t>Ana Clara Ruiz</t>
  </si>
  <si>
    <t>linoartic</t>
  </si>
  <si>
    <t>Andre Felipe Teles Raposo</t>
  </si>
  <si>
    <t>andreftras@eq.ufrj.br</t>
  </si>
  <si>
    <t>fim de 25.2</t>
  </si>
  <si>
    <t>Desligamento Forçado</t>
  </si>
  <si>
    <t>André Teles</t>
  </si>
  <si>
    <t>andreteles1934</t>
  </si>
  <si>
    <t>Wesley Gonçalves Pereira</t>
  </si>
  <si>
    <t>wesley@eq.ufrj.br</t>
  </si>
  <si>
    <t>Ainda não sei por quanto tempo pretendo ficar</t>
  </si>
  <si>
    <t>wesley.3891</t>
  </si>
  <si>
    <t>Aleks Gil Lacerda de Carvalho</t>
  </si>
  <si>
    <t>AleksCarvalho.fc@eq.ufrj.br</t>
  </si>
  <si>
    <t>Aleks Gil L. Carvalho</t>
  </si>
  <si>
    <t>aleksgillacerda</t>
  </si>
  <si>
    <t>Arina Leontieva</t>
  </si>
  <si>
    <t>arinaleontieva@eq.ufrj.br</t>
  </si>
  <si>
    <t>Emanuel França</t>
  </si>
  <si>
    <t>emanuelfdepaula@eq.ufrj.br</t>
  </si>
  <si>
    <t>(21) 98391-2897</t>
  </si>
  <si>
    <t>Emanuel</t>
  </si>
  <si>
    <t>Emanuel7777</t>
  </si>
  <si>
    <t>Negro</t>
  </si>
  <si>
    <t>Beatriz Lima de Souza Cardoso</t>
  </si>
  <si>
    <t>beatriz.cardoso@eq.ufrj.br</t>
  </si>
  <si>
    <t>21 992473096</t>
  </si>
  <si>
    <t>Beatriz Cardoso</t>
  </si>
  <si>
    <t>biazinha035208</t>
  </si>
  <si>
    <t>Bianca Carvalho Paes</t>
  </si>
  <si>
    <t>biancacpaes@eq.ufrj.br</t>
  </si>
  <si>
    <t>Engenharia de Alimentos</t>
  </si>
  <si>
    <t>(21) 98317-3531</t>
  </si>
  <si>
    <t>biancacpaes</t>
  </si>
  <si>
    <t>Gabrielle Marcolino Froz</t>
  </si>
  <si>
    <t>GabrielleFroz.fc@eq.ufrj.br</t>
  </si>
  <si>
    <t>Farmácia</t>
  </si>
  <si>
    <t>06/25</t>
  </si>
  <si>
    <t>Gabi Froz</t>
  </si>
  <si>
    <t>froz_gabi</t>
  </si>
  <si>
    <t>Ábhner Ferreira Corrêa</t>
  </si>
  <si>
    <t>abhner.correa@eq.ufrj.br</t>
  </si>
  <si>
    <t>Fim de 2025</t>
  </si>
  <si>
    <t>(21) 98624-7916</t>
  </si>
  <si>
    <t>Ábhner Corrêa</t>
  </si>
  <si>
    <t>abzinnn</t>
  </si>
  <si>
    <t>Raquel Castro da Silva</t>
  </si>
  <si>
    <t>RaquelSilva.fc@eq.ufrj.br</t>
  </si>
  <si>
    <t>Engenharia Mecânica</t>
  </si>
  <si>
    <t>10/25</t>
  </si>
  <si>
    <t>Rach castro</t>
  </si>
  <si>
    <t>raquelstudies</t>
  </si>
  <si>
    <t>Rodrigo Alves Fonseca</t>
  </si>
  <si>
    <t>RodrigoFonseca.fc@eq.ufrj.br</t>
  </si>
  <si>
    <t>(21) 99669-7104</t>
  </si>
  <si>
    <t>Fonseca</t>
  </si>
  <si>
    <t>rodrigofonseca0681</t>
  </si>
  <si>
    <t>Raphael Vieira Michaeli Pereira</t>
  </si>
  <si>
    <t>raphaelvieira@eq.ufrj.br</t>
  </si>
  <si>
    <t>(21) 97595-1292</t>
  </si>
  <si>
    <t>Raphael Vieira</t>
  </si>
  <si>
    <t>micharavie</t>
  </si>
  <si>
    <t>Assexual</t>
  </si>
  <si>
    <t>Renan Nogueira Macário de Lima</t>
  </si>
  <si>
    <t>rmacario@eq.ufrj.br</t>
  </si>
  <si>
    <t>05/25</t>
  </si>
  <si>
    <t>(21) 97723-7847</t>
  </si>
  <si>
    <t>Renan Macário</t>
  </si>
  <si>
    <t>rmacario5523</t>
  </si>
  <si>
    <t>João Vitor dos Santos Oliveira</t>
  </si>
  <si>
    <t>jvoliveira30@gmail.com</t>
  </si>
  <si>
    <t>(21) 98586-5183</t>
  </si>
  <si>
    <t>João Oliveira</t>
  </si>
  <si>
    <t>jvkurama</t>
  </si>
  <si>
    <t>Rodrigo do Nascimento Lima Trece</t>
  </si>
  <si>
    <t>rodrigo.trece@eq.ufrj.br</t>
  </si>
  <si>
    <t>Início de 2025</t>
  </si>
  <si>
    <t>(21) 97596-7805</t>
  </si>
  <si>
    <t>Rodrigo Trece</t>
  </si>
  <si>
    <t>rodrigotrece96</t>
  </si>
  <si>
    <t>João Marcos Novaes Khazrik</t>
  </si>
  <si>
    <t>joaonovaes@eq.ufrj.br</t>
  </si>
  <si>
    <t>Química Industrial</t>
  </si>
  <si>
    <t>(21) 99622-9525</t>
  </si>
  <si>
    <t>João Marcos Novaes khazrik</t>
  </si>
  <si>
    <t>joaokhazrik</t>
  </si>
  <si>
    <t>Miguel Araújo Rodrigues</t>
  </si>
  <si>
    <t>MiguelRodrigues.fc@eq.ufrj.br</t>
  </si>
  <si>
    <t>Engenharia de Materiais</t>
  </si>
  <si>
    <t>01/26</t>
  </si>
  <si>
    <t>(21) 97031-5119</t>
  </si>
  <si>
    <t>Miguel</t>
  </si>
  <si>
    <t>mgrodrigues1_77402</t>
  </si>
  <si>
    <t>Breno Silva Affonso</t>
  </si>
  <si>
    <t>breno.affonso@eq.ufrj.br</t>
  </si>
  <si>
    <t>bhaskara27315</t>
  </si>
  <si>
    <t>Ezequiel Souza dos Santos</t>
  </si>
  <si>
    <t>ezequiel.es608@gmail.com</t>
  </si>
  <si>
    <t>Não estou na graduação</t>
  </si>
  <si>
    <t>(21) 99529-1779</t>
  </si>
  <si>
    <t>Ezequiel</t>
  </si>
  <si>
    <t>Ezequiel_Sa</t>
  </si>
  <si>
    <t>Carolina Hiromi Sasaqui</t>
  </si>
  <si>
    <t>carolinasasaqui@eq.ufrj.br</t>
  </si>
  <si>
    <t>Química Industrial e Engenharia Química</t>
  </si>
  <si>
    <t>Janeiro de 2025</t>
  </si>
  <si>
    <t>(21) 98271-5991</t>
  </si>
  <si>
    <t>Carol</t>
  </si>
  <si>
    <t>Carol Sasaqui</t>
  </si>
  <si>
    <t>Asiático</t>
  </si>
  <si>
    <t>Diogo Felipe Santana de Carvalho</t>
  </si>
  <si>
    <t>psdnking@eq.ufrj.br</t>
  </si>
  <si>
    <t>(21) 99869-0448</t>
  </si>
  <si>
    <t>Felipe Santana</t>
  </si>
  <si>
    <t>frasepronta_67545</t>
  </si>
  <si>
    <t>Gabriel Souza de Paula Oliveira</t>
  </si>
  <si>
    <t>gabrielsouza.20222@poli.ufrj.br</t>
  </si>
  <si>
    <t>Engenharia Elétrica</t>
  </si>
  <si>
    <t>(21) 96715-8458</t>
  </si>
  <si>
    <t>gabs070504</t>
  </si>
  <si>
    <t>Mateus Vieira Imenes</t>
  </si>
  <si>
    <t>mateusvimenes@eq.ufrj.br</t>
  </si>
  <si>
    <t>(21) 99341-3882</t>
  </si>
  <si>
    <t>Teuzeka</t>
  </si>
  <si>
    <t>Bruno Costa Krempp</t>
  </si>
  <si>
    <t>brunokrempp123@gmail.com</t>
  </si>
  <si>
    <t>BCMT</t>
  </si>
  <si>
    <t>Nicolas Eduardo Macedo de Souza</t>
  </si>
  <si>
    <t>nicolas.macedo@eq.ufrj.br</t>
  </si>
  <si>
    <t>eq</t>
  </si>
  <si>
    <t>(21) 98300-5799</t>
  </si>
  <si>
    <t>Nico-chan</t>
  </si>
  <si>
    <t>Matheus da Silva Campos Machado</t>
  </si>
  <si>
    <t>matheuscampos@eq.ufrj.br</t>
  </si>
  <si>
    <t>(21) 96949-7769</t>
  </si>
  <si>
    <t>Jubileu#3641</t>
  </si>
  <si>
    <t>Lucas Lopes da Silva</t>
  </si>
  <si>
    <t>okasanjelucas@gmail.com</t>
  </si>
  <si>
    <t>(21) 98997-5254</t>
  </si>
  <si>
    <t>kasanje</t>
  </si>
  <si>
    <t>Paola Cristina Silveira de Carvalho Albino</t>
  </si>
  <si>
    <t>pcristina@eq.ufrj.br</t>
  </si>
  <si>
    <t>(21) 99581-0970</t>
  </si>
  <si>
    <t>paolaalbino.</t>
  </si>
  <si>
    <t>Thiago Henrique Tavares Ribeiro</t>
  </si>
  <si>
    <t>thiagotavares2001@eq.ufrj.br</t>
  </si>
  <si>
    <t>(21) 99342-8899</t>
  </si>
  <si>
    <t>thiago_tavares</t>
  </si>
  <si>
    <t>Fellipe Silva Borges</t>
  </si>
  <si>
    <t>fellipe.borg3s@gmail.com</t>
  </si>
  <si>
    <t>(21) 99594-9237</t>
  </si>
  <si>
    <t>inventorio</t>
  </si>
  <si>
    <t>Caio Oliveira Soares de Souza</t>
  </si>
  <si>
    <t>caio.oli.souzarj@gmail.com</t>
  </si>
  <si>
    <t>Carlos Magno Fialho Soares</t>
  </si>
  <si>
    <t>carlosmagno150@eq.ufrj.br</t>
  </si>
  <si>
    <t>(21) 99394-1501</t>
  </si>
  <si>
    <t>magn_ocarlos</t>
  </si>
  <si>
    <t>Bruno de Lima Paiva</t>
  </si>
  <si>
    <t>brunolpaiva@eq.ufrj.br</t>
  </si>
  <si>
    <t>(21) 96489-1696</t>
  </si>
  <si>
    <t>FalconMaster#9952</t>
  </si>
  <si>
    <t>Claudete Abreu da Silva Neta</t>
  </si>
  <si>
    <t>claudete.neta@eq.ufrj.br</t>
  </si>
  <si>
    <t>depois de 25.2</t>
  </si>
  <si>
    <t>22 998200939</t>
  </si>
  <si>
    <t>Claudete Neta</t>
  </si>
  <si>
    <t>dedethe9412</t>
  </si>
  <si>
    <t>Parda</t>
  </si>
  <si>
    <t>Felipe Rosa Mohana Borges</t>
  </si>
  <si>
    <t>felipemohana@gmail.com</t>
  </si>
  <si>
    <t>(21) 99941-7799</t>
  </si>
  <si>
    <t>Felipe Borges</t>
  </si>
  <si>
    <t>Daniel Rabello Amaro</t>
  </si>
  <si>
    <t>danielra@dcc.ufrj.br</t>
  </si>
  <si>
    <t>BCC</t>
  </si>
  <si>
    <t>Davi Costa do Nascimento Barros</t>
  </si>
  <si>
    <t>davicnbarros@gmail.com</t>
  </si>
  <si>
    <t>Marcus Vinicius Duarte</t>
  </si>
  <si>
    <t>sbdmarcusvin@gmail.com</t>
  </si>
  <si>
    <t>(21) 99586-8225</t>
  </si>
  <si>
    <t>mv312</t>
  </si>
  <si>
    <t>Clara Albino Pacheco</t>
  </si>
  <si>
    <t>pachecoclara@yahoo.com</t>
  </si>
  <si>
    <t>(21) 97289-7070</t>
  </si>
  <si>
    <t>cap_74</t>
  </si>
  <si>
    <t>Douglas Maciel</t>
  </si>
  <si>
    <t>douglasmaciel@poli.ufrj.br</t>
  </si>
  <si>
    <t>(21) 97350-6455</t>
  </si>
  <si>
    <t>dougssf</t>
  </si>
  <si>
    <t>Eduardo Rigueira Reis</t>
  </si>
  <si>
    <t>ytyrantx@gmail.com</t>
  </si>
  <si>
    <t>(21) 99939-0069</t>
  </si>
  <si>
    <t>salamandra</t>
  </si>
  <si>
    <t>Anderson Marden</t>
  </si>
  <si>
    <t>anderson.marden@poli.ufrj.br</t>
  </si>
  <si>
    <t>(21) 96909-4736</t>
  </si>
  <si>
    <t>Linc</t>
  </si>
  <si>
    <t>João Vitor Chaves Alves</t>
  </si>
  <si>
    <t>joaosulista@gmail.com</t>
  </si>
  <si>
    <t>(21) 96751-5913</t>
  </si>
  <si>
    <t>joao_vitor_chaves</t>
  </si>
  <si>
    <t>Raphael Borba</t>
  </si>
  <si>
    <t>raphaelbsx@gmail.com</t>
  </si>
  <si>
    <t>(21) 98477-3051</t>
  </si>
  <si>
    <t>Raphael Borba#1295</t>
  </si>
  <si>
    <t>Caio de Morais Rabello</t>
  </si>
  <si>
    <t>caiorabello@eq.ufrj.br</t>
  </si>
  <si>
    <t>Final de Janeiro 2025</t>
  </si>
  <si>
    <t>(24) 99254-9393</t>
  </si>
  <si>
    <t>Caio Rabello</t>
  </si>
  <si>
    <t>Evelyn Leite Santos</t>
  </si>
  <si>
    <t>evelynls.20221@poli.ufrj.br</t>
  </si>
  <si>
    <t>(21) 97117-7879</t>
  </si>
  <si>
    <t>Evelyn_ls</t>
  </si>
  <si>
    <t>Alan Welisson Marques de Araújo</t>
  </si>
  <si>
    <t>alanwelisson@eq.ufrj.br</t>
  </si>
  <si>
    <t>(21) 95937-0571</t>
  </si>
  <si>
    <t>Alan Welisson</t>
  </si>
  <si>
    <t>Guilherme Borba Xavier</t>
  </si>
  <si>
    <t>guigo@eq.ufrj.br</t>
  </si>
  <si>
    <t>(21) 98246-8888</t>
  </si>
  <si>
    <t>Guigo#2146</t>
  </si>
  <si>
    <t>Letícia Sanches</t>
  </si>
  <si>
    <t>leticiacristina.829@gmail.com</t>
  </si>
  <si>
    <t>(21) 96642-1225</t>
  </si>
  <si>
    <t>Leticiasanches</t>
  </si>
  <si>
    <t>Mayra Alves Leite</t>
  </si>
  <si>
    <t>mayralvesl1@gmail.com</t>
  </si>
  <si>
    <t>(21) 97905-8713</t>
  </si>
  <si>
    <t>mayra.07</t>
  </si>
  <si>
    <t>Lorrany Lopes</t>
  </si>
  <si>
    <t>lo.lopesd1@eq.ufrj.br</t>
  </si>
  <si>
    <t>(21) 96624-0785</t>
  </si>
  <si>
    <t>Érica Pacheco do Rosario</t>
  </si>
  <si>
    <t>ericaufrjpacheco@gmail.com</t>
  </si>
  <si>
    <t>Lorrany Machado</t>
  </si>
  <si>
    <t>lorranymachado@eq.ufrj.br</t>
  </si>
  <si>
    <t>(21) 96583-9121</t>
  </si>
  <si>
    <t>Gabriela Ferreira</t>
  </si>
  <si>
    <t>gabiferreira@eq.ufrj.br</t>
  </si>
  <si>
    <t>(21) 99259-6252</t>
  </si>
  <si>
    <t>gabicanelinha</t>
  </si>
  <si>
    <t>Matheus William Rodrigues Medeiros</t>
  </si>
  <si>
    <t>matheuswrmedeiros@gmail.com</t>
  </si>
  <si>
    <t>(21) 97507-1623</t>
  </si>
  <si>
    <t>medmath</t>
  </si>
  <si>
    <t>Mateus Alexandre Alves Silva</t>
  </si>
  <si>
    <t>mateusportuga@eq.ufrj.br</t>
  </si>
  <si>
    <t>Quando arrumar um estágio</t>
  </si>
  <si>
    <t>(21) 97557-1699</t>
  </si>
  <si>
    <t>Mateus Alves</t>
  </si>
  <si>
    <t>Luiza</t>
  </si>
  <si>
    <t>luizaprimitivo@hotmail.com</t>
  </si>
  <si>
    <t>(21) 99333-2415</t>
  </si>
  <si>
    <t>hablascmg</t>
  </si>
  <si>
    <t>Victoria Barros</t>
  </si>
  <si>
    <t>toribrrs@eq.ufrj.br</t>
  </si>
  <si>
    <t>(22) 99763-5460</t>
  </si>
  <si>
    <t>toribrrs</t>
  </si>
  <si>
    <t>Bruna Costa da Silva Behrens</t>
  </si>
  <si>
    <t>brunabehrens@eq.ufrj.br</t>
  </si>
  <si>
    <t>(21) 97694-5632</t>
  </si>
  <si>
    <t>bruna2082</t>
  </si>
  <si>
    <t>Pedro Mello</t>
  </si>
  <si>
    <t>mello.pedrors@eq.ufrj.br</t>
  </si>
  <si>
    <t>(21) 97341-7546</t>
  </si>
  <si>
    <t>Filipe Kaezer da Silva</t>
  </si>
  <si>
    <t>fkaezer@eq.ufrj.br</t>
  </si>
  <si>
    <t>(21) 96913-0255</t>
  </si>
  <si>
    <t>Filipe Kaezed</t>
  </si>
  <si>
    <t>filipekaezer</t>
  </si>
  <si>
    <t>Debora Araujo de Souza</t>
  </si>
  <si>
    <t>deboraaraujo@eq.ufrj.br</t>
  </si>
  <si>
    <t>(24) 99240-2435</t>
  </si>
  <si>
    <t>Debora#3425</t>
  </si>
  <si>
    <t>Bernado Lopes</t>
  </si>
  <si>
    <t>bernardoclpz@gmail.com</t>
  </si>
  <si>
    <t>(21) 98244-2730</t>
  </si>
  <si>
    <t>Niódio</t>
  </si>
  <si>
    <t>Luiz Felipe Fernandes</t>
  </si>
  <si>
    <t>principia@eq.ufrj.br</t>
  </si>
  <si>
    <t>(21) 97712-7985</t>
  </si>
  <si>
    <t>principiia</t>
  </si>
  <si>
    <t>Caio Gullo Inacio</t>
  </si>
  <si>
    <t>caioinacio19@gmail.com</t>
  </si>
  <si>
    <t>(21) 99322-8410</t>
  </si>
  <si>
    <t>caio_gullo</t>
  </si>
  <si>
    <t>Juan Pedro Neves de Lima</t>
  </si>
  <si>
    <t>juandelima@eq.ufrj.br</t>
  </si>
  <si>
    <t>(21) 98987-3303</t>
  </si>
  <si>
    <t>Pinkerton Floydsworth</t>
  </si>
  <si>
    <t>Gabriel Behael Amorelli Madeira</t>
  </si>
  <si>
    <t>behaelamorelli@eq.ufrj.br</t>
  </si>
  <si>
    <t>(21) 99008-0216</t>
  </si>
  <si>
    <t>behador_9369</t>
  </si>
  <si>
    <t>Kaio</t>
  </si>
  <si>
    <t>Kaiolopes9833@gmail.com</t>
  </si>
  <si>
    <t>(21) 979852474</t>
  </si>
  <si>
    <t>Kaio Lopes</t>
  </si>
  <si>
    <t>Thais Cândido</t>
  </si>
  <si>
    <t>candido@eq.ufrj.br</t>
  </si>
  <si>
    <t>(21) 975151319</t>
  </si>
  <si>
    <t>Gabriel Maia Marinho</t>
  </si>
  <si>
    <t>GabrielMarinho.fc@eq.ufrj.br</t>
  </si>
  <si>
    <t>Ciência da Computação</t>
  </si>
  <si>
    <t>21 99601-6796</t>
  </si>
  <si>
    <t>Gabriel Maia</t>
  </si>
  <si>
    <t>camus.de.aquario</t>
  </si>
  <si>
    <t>Carlos Eduardo Resende Stein Mundim</t>
  </si>
  <si>
    <t>carloseduardorsm@gmail.com</t>
  </si>
  <si>
    <t>(34) 99815-2546</t>
  </si>
  <si>
    <t>Carlos Eduardo</t>
  </si>
  <si>
    <t>Filipe Mazeliah do Nascimento</t>
  </si>
  <si>
    <t>fmn@eq.ufrj.br</t>
  </si>
  <si>
    <t>(21) 96672-9571</t>
  </si>
  <si>
    <t>LipeMN</t>
  </si>
  <si>
    <t>Gabriel Pinheiro Rosa da Silva</t>
  </si>
  <si>
    <t>gpinheiro09@eq.ufrj.br</t>
  </si>
  <si>
    <t>|\_GP_/|</t>
  </si>
  <si>
    <t>Gabriel Bohrer Luiz Bayard Teixeira Mendes</t>
  </si>
  <si>
    <t>gabrielmendes@poli.ufrj.br</t>
  </si>
  <si>
    <t>(21) 98540-0494</t>
  </si>
  <si>
    <t>borel7daSul</t>
  </si>
  <si>
    <t>Henrique de Souza Barros</t>
  </si>
  <si>
    <t>rick@eq.ufrj.br</t>
  </si>
  <si>
    <t>(11) 97485-5209</t>
  </si>
  <si>
    <t>rickbpn</t>
  </si>
  <si>
    <t>Hilary</t>
  </si>
  <si>
    <t>hilarylimas@poli.ufrj.br</t>
  </si>
  <si>
    <t>(19) 99561-0161</t>
  </si>
  <si>
    <t>GirlBo$$</t>
  </si>
  <si>
    <t>Isaac Eleone Barbosa</t>
  </si>
  <si>
    <t>eleoneisaac10@gmail.com</t>
  </si>
  <si>
    <t>(21) 98345-7720</t>
  </si>
  <si>
    <t>Isaac Eleone</t>
  </si>
  <si>
    <t>João Gabriel Farias Braga Paiva</t>
  </si>
  <si>
    <t>paiva.j@eq.ufrj.br</t>
  </si>
  <si>
    <t>(21) 97624-5276</t>
  </si>
  <si>
    <t>João Paiva</t>
  </si>
  <si>
    <t>paivaj</t>
  </si>
  <si>
    <t>Leon Diez Starke</t>
  </si>
  <si>
    <t>leon.diez.starke@gmail.com</t>
  </si>
  <si>
    <t>(21) 98440-3005</t>
  </si>
  <si>
    <t>LeonSTK</t>
  </si>
  <si>
    <t>Lucas Gaabriel Muniz Cardoso</t>
  </si>
  <si>
    <t>Lucas_muniz@eq.ufrj.br</t>
  </si>
  <si>
    <t>(21) 96560-6382</t>
  </si>
  <si>
    <t>Lucas Gaabriel</t>
  </si>
  <si>
    <t>Maria Fernanda Moreira Olivier</t>
  </si>
  <si>
    <t>maria.f.olivier@gmail.com</t>
  </si>
  <si>
    <t>(21) 97141-5550</t>
  </si>
  <si>
    <t>fernanda_____</t>
  </si>
  <si>
    <t>Indicadores do conselho</t>
  </si>
  <si>
    <t>Julia Ferrari Pegado do Nascimento</t>
  </si>
  <si>
    <t>juliaferrari@eq.ufrj.br</t>
  </si>
  <si>
    <t>Mariana Pereira de Azevedo</t>
  </si>
  <si>
    <t>azevedo.marianapereira@gmail.com</t>
  </si>
  <si>
    <t>(21) 98021-3630</t>
  </si>
  <si>
    <t>Mariana Azevedo</t>
  </si>
  <si>
    <t>Laura da Silva Alves</t>
  </si>
  <si>
    <t>lauraalves.1039@gmail.com</t>
  </si>
  <si>
    <t>Arthur Coimbra Leite</t>
  </si>
  <si>
    <t>arthurcl@eq.ufrj.br</t>
  </si>
  <si>
    <t>(21) 97312-5909</t>
  </si>
  <si>
    <t>Arthur Coimbra</t>
  </si>
  <si>
    <t>Leandro Jesus Sousa</t>
  </si>
  <si>
    <t>leandrosousa@eq.ufrj.br</t>
  </si>
  <si>
    <t>(21) 99351-1027</t>
  </si>
  <si>
    <t>_sol0n</t>
  </si>
  <si>
    <t>Bruno Videira Pinho</t>
  </si>
  <si>
    <t>brunovp.quim@eq.ufrj.br</t>
  </si>
  <si>
    <t>(21) 98892-9172</t>
  </si>
  <si>
    <t>brunovpt</t>
  </si>
  <si>
    <t>Ariel Romano Rubil</t>
  </si>
  <si>
    <t>arielrubil@eq.ufrj.br</t>
  </si>
  <si>
    <t>(22) 99805-4220</t>
  </si>
  <si>
    <t>arielrubil</t>
  </si>
  <si>
    <t>Bruno Pereira Macedo</t>
  </si>
  <si>
    <t>brunomacedo438@gmail.com</t>
  </si>
  <si>
    <t>(27) 98108-2717</t>
  </si>
  <si>
    <t>bruno macedo</t>
  </si>
  <si>
    <t>Jader Calixto</t>
  </si>
  <si>
    <t>jader.bcal@gmail.com</t>
  </si>
  <si>
    <t>(21) 96919-6740</t>
  </si>
  <si>
    <t>Jader</t>
  </si>
  <si>
    <t>Lucas de Araujo Contreiras</t>
  </si>
  <si>
    <t>LucasContreiras.fc@eq.ufrj.br</t>
  </si>
  <si>
    <t>Ciência da computação</t>
  </si>
  <si>
    <t>24 99966-1279</t>
  </si>
  <si>
    <t>Lucas Contreiras</t>
  </si>
  <si>
    <t>sgcont</t>
  </si>
  <si>
    <t>Lucas Luis Carreiro de Andrade</t>
  </si>
  <si>
    <t>lucaslca@eq.ufrj.br</t>
  </si>
  <si>
    <t>(21) 96958-9910</t>
  </si>
  <si>
    <t>Lucas Luis</t>
  </si>
  <si>
    <t>lucasandrade3145</t>
  </si>
  <si>
    <t>João Pedro Capuchinho</t>
  </si>
  <si>
    <t>joao.capuchinho@eq.ufrj.br</t>
  </si>
  <si>
    <t>(21) 97684-4542</t>
  </si>
  <si>
    <t>ImJohn090</t>
  </si>
  <si>
    <t>João Victor Caccavo de Araujo</t>
  </si>
  <si>
    <t>jvcaccavo@gmail.com</t>
  </si>
  <si>
    <t>(21) 98726-4862</t>
  </si>
  <si>
    <t>Haunter6901</t>
  </si>
  <si>
    <t>Lucas Pinheiro Rocha Cunha</t>
  </si>
  <si>
    <t>LucasCunha.fc@eq.ufrj.br</t>
  </si>
  <si>
    <t>12/25</t>
  </si>
  <si>
    <t>lucaslido_90197</t>
  </si>
  <si>
    <t>Luís Eduardo Carvajal de Pontes</t>
  </si>
  <si>
    <t>lecarvajal@eq.ufrj.br</t>
  </si>
  <si>
    <t>Karen Perez</t>
  </si>
  <si>
    <t>karenperez@eq.ufrj.br</t>
  </si>
  <si>
    <t>(21) 98832-9360</t>
  </si>
  <si>
    <t>Lucas Okumura</t>
  </si>
  <si>
    <t>lucasokumura@eq.ufrj.com</t>
  </si>
  <si>
    <t>(11) 98516-9836</t>
  </si>
  <si>
    <t>lucaseiji</t>
  </si>
  <si>
    <t>Lucas Soares Trindade</t>
  </si>
  <si>
    <t>lucassoarestrindade@gmail.com</t>
  </si>
  <si>
    <t>(21) 99259-1762</t>
  </si>
  <si>
    <t>lula molucas</t>
  </si>
  <si>
    <t>Luiza Yuan</t>
  </si>
  <si>
    <t>izayuan@gmail.com</t>
  </si>
  <si>
    <t>(21) 99154-3319</t>
  </si>
  <si>
    <t>luizayuan</t>
  </si>
  <si>
    <t>Ana Macedo</t>
  </si>
  <si>
    <t>macedocarollina@gmail.com</t>
  </si>
  <si>
    <t>(21) 96842-7774</t>
  </si>
  <si>
    <t>ana</t>
  </si>
  <si>
    <t>Arthur Reis</t>
  </si>
  <si>
    <t>reisarthur477@gmail.com</t>
  </si>
  <si>
    <t>(19) 99619-2016</t>
  </si>
  <si>
    <t>Danilo Souza</t>
  </si>
  <si>
    <t>dan_themoment@yahoo.com</t>
  </si>
  <si>
    <t>(21) 96475-5449</t>
  </si>
  <si>
    <t>Corleone</t>
  </si>
  <si>
    <t>Davi de Carvalho</t>
  </si>
  <si>
    <t>davicarvalhocontato@eq.ufrj.br</t>
  </si>
  <si>
    <t>(21) 97274-0649</t>
  </si>
  <si>
    <t>Francky Roger Araujo da Silva</t>
  </si>
  <si>
    <t>francky.roger@coppe.ufrj.b</t>
  </si>
  <si>
    <t>(21) 983279311</t>
  </si>
  <si>
    <t>Roger_Araujo</t>
  </si>
  <si>
    <t>Gabriel Souza Cruz</t>
  </si>
  <si>
    <t>gabriel.souzarj7@eq.ufrj.br</t>
  </si>
  <si>
    <t>(21) 99928-9602</t>
  </si>
  <si>
    <t>Gabriel Souza</t>
  </si>
  <si>
    <t>Hiago Rodrigues</t>
  </si>
  <si>
    <t>hiagorodriguesfonseca@gmail.com</t>
  </si>
  <si>
    <t>(21) 97098-3767</t>
  </si>
  <si>
    <t>Hiago Fonseca</t>
  </si>
  <si>
    <t>Hugo de Lacerda</t>
  </si>
  <si>
    <t>hugo198neto@hotmail.com</t>
  </si>
  <si>
    <t>(21) 97611-8868</t>
  </si>
  <si>
    <t>Hugod</t>
  </si>
  <si>
    <t>João Marcos Batista do Nascimento</t>
  </si>
  <si>
    <t>nascimento.j.1@eq.ufrj.br</t>
  </si>
  <si>
    <t>(21) 99350-4046</t>
  </si>
  <si>
    <t>João Nascimento</t>
  </si>
  <si>
    <t>Márcio Melchiades Nascimento</t>
  </si>
  <si>
    <t>MarcioNascimento.fc@eq.ufrj.br</t>
  </si>
  <si>
    <t>_marciomn__</t>
  </si>
  <si>
    <t>Julia da Silva de Alcantara Moreira</t>
  </si>
  <si>
    <t>(21) 98419-7976</t>
  </si>
  <si>
    <t>Maria Eduarda Vieira Mendes</t>
  </si>
  <si>
    <t>maduvime@eq.ufrj.br</t>
  </si>
  <si>
    <t>engenharia química</t>
  </si>
  <si>
    <t>Madu</t>
  </si>
  <si>
    <t>sailormars5618</t>
  </si>
  <si>
    <t>caucasiana</t>
  </si>
  <si>
    <t>Lucas Amorim Arnoldi</t>
  </si>
  <si>
    <t>larnoldi@eq.ufrj.br</t>
  </si>
  <si>
    <t>(21) 97508-1692</t>
  </si>
  <si>
    <t>L_Arnoldi</t>
  </si>
  <si>
    <t>Pedro Ornelas Antunes</t>
  </si>
  <si>
    <t>pedroornelasantunes@eq.ufrj.br</t>
  </si>
  <si>
    <t>(21) 98259-4544</t>
  </si>
  <si>
    <t>Pedrao 2</t>
  </si>
  <si>
    <t>Mariana Reis Santos</t>
  </si>
  <si>
    <t>mariana.reis@eq.ufrj.br</t>
  </si>
  <si>
    <t>26.2 ou 27.1</t>
  </si>
  <si>
    <t>Mariana Reis</t>
  </si>
  <si>
    <t>marizinhatotosa2774</t>
  </si>
  <si>
    <t>Raphael Bernardo</t>
  </si>
  <si>
    <t>raphaelguido@eq.ufrj.br</t>
  </si>
  <si>
    <t>Miguel de Albernaz Souza Pontes</t>
  </si>
  <si>
    <t>miguelpontes@eq.ufrj.br</t>
  </si>
  <si>
    <t>Victor Hugo Brito Schettini</t>
  </si>
  <si>
    <t>victor_schettini@eq.ufrj.br</t>
  </si>
  <si>
    <t>(21) 97206-4796</t>
  </si>
  <si>
    <t>Victor_Schettini</t>
  </si>
  <si>
    <t>Millena Vianna Lachini</t>
  </si>
  <si>
    <t>millena.vianna@eq.ufrj.br</t>
  </si>
  <si>
    <t>Morghanna de Carvalho Santos Goulart</t>
  </si>
  <si>
    <t>morghannacarva@gmail.com</t>
  </si>
  <si>
    <t>Direito</t>
  </si>
  <si>
    <t>Natália Alexandre Leão Ramos</t>
  </si>
  <si>
    <t>natalia.alexandreleaoramos@eq.ufrj.br</t>
  </si>
  <si>
    <t>Vyvian dos Santos Vieira</t>
  </si>
  <si>
    <t>vyvianvieira@eq.ufrj.br</t>
  </si>
  <si>
    <t>(21) 97234-4485</t>
  </si>
  <si>
    <t>Vyvian Vieira</t>
  </si>
  <si>
    <t>Paola Tereza Mazzini Vieira Sanmartin de Almeida</t>
  </si>
  <si>
    <t>paolatmazzini.20232@poli.ufrj.br</t>
  </si>
  <si>
    <t>Paulo Bessa Franciozo Diniz</t>
  </si>
  <si>
    <t>pbfdiniz@eq.ufrj.br</t>
  </si>
  <si>
    <t>11 995881702</t>
  </si>
  <si>
    <t>paulinn9877</t>
  </si>
  <si>
    <t>Paulo Henrique Cotta de Assumpção</t>
  </si>
  <si>
    <t>paulocotta27@eq.ufrj.br</t>
  </si>
  <si>
    <t>Final de 24.2</t>
  </si>
  <si>
    <t>(21) 96991-6037</t>
  </si>
  <si>
    <t>Paulo Cotta</t>
  </si>
  <si>
    <t>p_rique</t>
  </si>
  <si>
    <t>Rafael Romero Villar</t>
  </si>
  <si>
    <t>rafaelromero@eq.ufrj.br</t>
  </si>
  <si>
    <t>Yan</t>
  </si>
  <si>
    <t>Yan Sousa</t>
  </si>
  <si>
    <t>Ronivaldo Domingues de Andrade</t>
  </si>
  <si>
    <t>ronidomingues.ard@gmail.com</t>
  </si>
  <si>
    <t>Silvio Rogerio da Conceição Santos Junior</t>
  </si>
  <si>
    <t>silviorogerio0@gmail.com</t>
  </si>
  <si>
    <t>Tiago Yoneshigue Procopio</t>
  </si>
  <si>
    <t>tiago.yoneshigue@eq.ufrj.br</t>
  </si>
  <si>
    <t>Vinicius dos Santos Souza Trovão</t>
  </si>
  <si>
    <t>ViniciusTrovao.fc@eq.ufrj.br</t>
  </si>
  <si>
    <t>(21) 97440-8563</t>
  </si>
  <si>
    <t>Vinicius Trovão</t>
  </si>
  <si>
    <t>vinicius_santos2298</t>
  </si>
  <si>
    <t>Vitor Augusto Alfaro Solis</t>
  </si>
  <si>
    <t>vitor.alfaro.solis@poli.ufrj.br</t>
  </si>
  <si>
    <t>Aaron</t>
  </si>
  <si>
    <t>aaronhorowitz@eq.ufrj.br</t>
  </si>
  <si>
    <t>(21) 99229-6005</t>
  </si>
  <si>
    <t>Yasmin Silva da Rocha</t>
  </si>
  <si>
    <t>Yasownn@eq.ufrj.br</t>
  </si>
  <si>
    <t>yasownn</t>
  </si>
  <si>
    <r>
      <rPr>
        <rFont val="Lexend"/>
        <color rgb="FF614AD3"/>
        <sz val="24.0"/>
      </rPr>
      <t>[</t>
    </r>
    <r>
      <rPr>
        <rFont val="Lexend"/>
        <color rgb="FFFFFFFF"/>
        <sz val="24.0"/>
      </rPr>
      <t xml:space="preserve"> Membros por diretoria </t>
    </r>
    <r>
      <rPr>
        <rFont val="Lexend"/>
        <color rgb="FF614AD3"/>
        <sz val="24.0"/>
      </rPr>
      <t>]</t>
    </r>
  </si>
  <si>
    <r>
      <rPr>
        <rFont val="Lexend Deca"/>
        <color rgb="FF614AD3"/>
        <sz val="24.0"/>
      </rPr>
      <t>[</t>
    </r>
    <r>
      <rPr>
        <rFont val="Lexend Deca"/>
        <color rgb="FFFFFFFF"/>
        <sz val="24.0"/>
      </rPr>
      <t xml:space="preserve"> Membros desligados </t>
    </r>
    <r>
      <rPr>
        <rFont val="Lexend Deca"/>
        <color rgb="FF614AD3"/>
        <sz val="24.0"/>
      </rPr>
      <t>]</t>
    </r>
  </si>
  <si>
    <t>Pedido de saída</t>
  </si>
  <si>
    <t>Forms de feedback</t>
  </si>
  <si>
    <t>Remoção do Drive</t>
  </si>
  <si>
    <t>Remoção dos grupos</t>
  </si>
  <si>
    <t>Remoção do Discord</t>
  </si>
  <si>
    <t>Remoção no Notion</t>
  </si>
  <si>
    <t>Respondeu</t>
  </si>
  <si>
    <r>
      <rPr>
        <rFont val="Lexend Deca"/>
        <color rgb="FF614AD3"/>
        <sz val="24.0"/>
      </rPr>
      <t>[</t>
    </r>
    <r>
      <rPr>
        <rFont val="Lexend Deca"/>
        <color rgb="FFFFFFFF"/>
        <sz val="24.0"/>
      </rPr>
      <t>Creditação ACE</t>
    </r>
    <r>
      <rPr>
        <rFont val="Lexend Deca"/>
        <color rgb="FF614AD3"/>
        <sz val="24.0"/>
      </rPr>
      <t>]</t>
    </r>
  </si>
  <si>
    <t>Data de entrada no pedido</t>
  </si>
  <si>
    <t>data de emissão</t>
  </si>
  <si>
    <t>Responsável</t>
  </si>
  <si>
    <t>Não solicitado</t>
  </si>
  <si>
    <t>Enviado</t>
  </si>
  <si>
    <t>Em análise</t>
  </si>
  <si>
    <t>Janeiro</t>
  </si>
  <si>
    <t>Fevereiro</t>
  </si>
  <si>
    <t>Março</t>
  </si>
  <si>
    <t>Ana Clara</t>
  </si>
  <si>
    <t>Paulo Bessa</t>
  </si>
  <si>
    <t>Miguel Ferreira</t>
  </si>
  <si>
    <t>Abril</t>
  </si>
  <si>
    <t>Maio</t>
  </si>
  <si>
    <t>Junho</t>
  </si>
  <si>
    <t>João Paulo Calixto</t>
  </si>
  <si>
    <t>Leandro Jesus</t>
  </si>
  <si>
    <t>Lucas Luis Andrade</t>
  </si>
  <si>
    <t>Claudete Abreu</t>
  </si>
  <si>
    <t>Yasmin Rocha</t>
  </si>
  <si>
    <t>Gabriel Behael</t>
  </si>
  <si>
    <t>Julho</t>
  </si>
  <si>
    <t>Agosto</t>
  </si>
  <si>
    <t>Setembro</t>
  </si>
  <si>
    <t>Bianca Carvalho</t>
  </si>
  <si>
    <t>Anna Gabriela</t>
  </si>
  <si>
    <t>Alex</t>
  </si>
  <si>
    <t>Aleks Gil</t>
  </si>
  <si>
    <t>Márcio</t>
  </si>
  <si>
    <t>Felipe Kaezer</t>
  </si>
  <si>
    <t>Lucas Pinheiro                    15/09</t>
  </si>
  <si>
    <t>Nathalia Carvalho</t>
  </si>
  <si>
    <t>Breno</t>
  </si>
  <si>
    <t>Outubro</t>
  </si>
  <si>
    <t>Novembro</t>
  </si>
  <si>
    <t>Dezembro</t>
  </si>
  <si>
    <t>Gabriel Pinheiro</t>
  </si>
  <si>
    <t>Vinícius Trovão</t>
  </si>
  <si>
    <t>Ana de Jesus</t>
  </si>
  <si>
    <r>
      <rPr>
        <rFont val="Lexend Deca"/>
        <color rgb="FF614AD3"/>
        <sz val="24.0"/>
      </rPr>
      <t>[</t>
    </r>
    <r>
      <rPr>
        <rFont val="Lexend Deca"/>
        <color rgb="FFFFFFFF"/>
        <sz val="24.0"/>
      </rPr>
      <t xml:space="preserve"> Mapeamento de Gaps</t>
    </r>
    <r>
      <rPr>
        <rFont val="Lexend Deca"/>
        <color rgb="FF614AD3"/>
        <sz val="24.0"/>
      </rPr>
      <t>]</t>
    </r>
  </si>
  <si>
    <t>[Python]</t>
  </si>
  <si>
    <t>[JavaScript]</t>
  </si>
  <si>
    <t xml:space="preserve"> [Java]</t>
  </si>
  <si>
    <t>[C]</t>
  </si>
  <si>
    <t xml:space="preserve"> [C++]</t>
  </si>
  <si>
    <t xml:space="preserve"> [C#]</t>
  </si>
  <si>
    <t xml:space="preserve"> [PHP]</t>
  </si>
  <si>
    <t>[HTML]</t>
  </si>
  <si>
    <t xml:space="preserve"> [CSS]</t>
  </si>
  <si>
    <t xml:space="preserve"> [MATLAB]</t>
  </si>
  <si>
    <t xml:space="preserve"> [VBA]</t>
  </si>
  <si>
    <t xml:space="preserve"> [R]</t>
  </si>
  <si>
    <t>Há outra linguagem que você considera ter um bom nível e que não foi listada acima? Se sim, qual/quais?</t>
  </si>
  <si>
    <t xml:space="preserve"> Arduíno</t>
  </si>
  <si>
    <t>Biblioteca [math]</t>
  </si>
  <si>
    <t>Biblioteca [numpy]</t>
  </si>
  <si>
    <t>Biblioteca [pandas]</t>
  </si>
  <si>
    <t>[scipy]</t>
  </si>
  <si>
    <t>[matplotlib]</t>
  </si>
  <si>
    <t>Domina alguma outra biblioteca que não foi listada? Se sim, qual/quais?</t>
  </si>
  <si>
    <t xml:space="preserve"> [Termodinâmica ]</t>
  </si>
  <si>
    <t>[Mecânica dos Fluidos]</t>
  </si>
  <si>
    <t xml:space="preserve"> [Transferência de Calor]</t>
  </si>
  <si>
    <t xml:space="preserve"> [Transferência de Massa]</t>
  </si>
  <si>
    <t xml:space="preserve"> [Métodos Numéricos]</t>
  </si>
  <si>
    <t xml:space="preserve"> [Cinética]</t>
  </si>
  <si>
    <t xml:space="preserve"> [Modelagem]</t>
  </si>
  <si>
    <t>Em quais áreas ou habilidades você sente maior necessidade de capacitação no momento</t>
  </si>
  <si>
    <t>Você tem algum conhecimento adicional que acredita poder contribuir para a for_code</t>
  </si>
  <si>
    <t>Você participa/participou de algum projeto de iniciação científica</t>
  </si>
  <si>
    <t>Você participa/participou de alguma outra liga acadêmica dentro da UFRJ</t>
  </si>
  <si>
    <t>Como você avaliaria seu conhecimento sobre o Notion?</t>
  </si>
  <si>
    <t>09/24</t>
  </si>
  <si>
    <t>04/22</t>
  </si>
  <si>
    <t>02/24</t>
  </si>
  <si>
    <t>Não há.</t>
  </si>
  <si>
    <t>Tenho alguma noção</t>
  </si>
  <si>
    <t>Não</t>
  </si>
  <si>
    <t>Cursei</t>
  </si>
  <si>
    <t>Não cursei</t>
  </si>
  <si>
    <t>Python de análise de dados</t>
  </si>
  <si>
    <t>Javascript</t>
  </si>
  <si>
    <t>Não.</t>
  </si>
  <si>
    <t>Tenho entendimento</t>
  </si>
  <si>
    <t>05/23</t>
  </si>
  <si>
    <t>03/24</t>
  </si>
  <si>
    <t>TypeScript, SQL</t>
  </si>
  <si>
    <t>Algumas bibliotecas termodinâmicas.</t>
  </si>
  <si>
    <t>Atualmente cursando</t>
  </si>
  <si>
    <t>Gostaria de aprender mais sobre HYSYS.</t>
  </si>
  <si>
    <t>Gestão de tempo, notion, MySQL, desenvolvimento back-end, desenvolvimento front-end.</t>
  </si>
  <si>
    <t>Sim. Na ATOMS com assunto sendo modelagem termodinâmica voltada para gás natural e gases exaustos pensando muito em carbono.</t>
  </si>
  <si>
    <t>Não. Mas já participei e participo da Fluxo Consultoria</t>
  </si>
  <si>
    <t>Entendo e consigo ensinar</t>
  </si>
  <si>
    <t>08/21</t>
  </si>
  <si>
    <t>11/21</t>
  </si>
  <si>
    <t>Bash categoria 4 e Fortran95 categoria 3</t>
  </si>
  <si>
    <t>Entendo com ajuda de alguém ou com material</t>
  </si>
  <si>
    <t>Sqlalchemy, Pygame, os e sys categoria 3.</t>
  </si>
  <si>
    <t>Noções de Design, Iniciar aprendizado de Linguagem C, Dominar Power BI, ...</t>
  </si>
  <si>
    <t>Gosto bastante e uso LaTeX, acredito que é uma tecnologia interesante para o meio acadêmico e para quem quer continuar nele. Gostaria de aprender mais e também incentivar as pessoas a aprenderem sobre implantação de softwares além de domente desenvolvimento (DevOps).</t>
  </si>
  <si>
    <t>Faço um modeo de Iniciação ciêntífica no LRAP em que não desenvolvo psquisa acadêmica, mas os professores consideram IC de alguma forma, sou oficialmente IC da equipe de TI, onde aprendo muita coisa de Servidores e Gerênciamneto de Tickets.</t>
  </si>
  <si>
    <t>Nenhuma até então.</t>
  </si>
  <si>
    <t>09/22</t>
  </si>
  <si>
    <t>08/23</t>
  </si>
  <si>
    <t>Dominar não, mas tenho um pouco de conhecimento em flask.</t>
  </si>
  <si>
    <t>Preciso de uma noção maior com planilhas excel, e um aprofundamento em desenvolvimento web com typescript, e pela minha diretoria ser pessoas acho que no momento é bom ter uma noção a mais de notion. Obs:Se for possível gostaria também de capacitação no futuro para PHP, java e c#.</t>
  </si>
  <si>
    <t>Arduino tenho algum pequeno conhecimento sobre o funcionamento dele, acredito que posso contribuir com isso. Além disso, tenho certa noção em desenvolvimento web com html,CSS e JavaScript, e estou estudando Java.</t>
  </si>
  <si>
    <t>não</t>
  </si>
  <si>
    <t>Sinto necessidade atualmente de capacitações voltadas a ciências de dados</t>
  </si>
  <si>
    <t>11/23</t>
  </si>
  <si>
    <t>05/24</t>
  </si>
  <si>
    <t>09/23</t>
  </si>
  <si>
    <t>05/22</t>
  </si>
  <si>
    <t>12/24</t>
  </si>
  <si>
    <t>Nunca tive contato</t>
  </si>
  <si>
    <t>pygame</t>
  </si>
  <si>
    <t>c++, design patterns e gerenciamento de projetos</t>
  </si>
  <si>
    <t>nao</t>
  </si>
  <si>
    <t>10/23</t>
  </si>
  <si>
    <t>10/24</t>
  </si>
  <si>
    <t>Aprendizado de javascript/typescript e SQL</t>
  </si>
  <si>
    <t>Participei de duas ICs na área de meteorologia. Uma era relacionado ao tratamento de dados recebidos de uma estação meteorológica no parque tecnológico e a outra foi sobre casos extremos de precipitação em Paraty</t>
  </si>
  <si>
    <t>01/25</t>
  </si>
  <si>
    <t>Não .</t>
  </si>
  <si>
    <t>Pygames</t>
  </si>
  <si>
    <t>Domínio dos softwares de segurança da informação e banco de dados.</t>
  </si>
  <si>
    <t>Não participo</t>
  </si>
  <si>
    <t>Não participei</t>
  </si>
  <si>
    <t>JavaScript, HTML, PHP, C</t>
  </si>
  <si>
    <t>utilizo softwares visuais, como o Canvas, mas não sei se tenho tanto conhecimento a ponto de poder ensinar (mas posso aprender, aprendo rápido)</t>
  </si>
  <si>
    <t>infelizmente não :(</t>
  </si>
  <si>
    <t>LIMFIE e SD-UFRJ</t>
  </si>
  <si>
    <t>Desenvolvimento web</t>
  </si>
  <si>
    <t>Lua</t>
  </si>
  <si>
    <t>Dominar não, mas conheço algumas que usamos na liga, Pygame, KivyMD, Tkinter...</t>
  </si>
  <si>
    <t>Desenvolvimento WEB</t>
  </si>
  <si>
    <t>Nao</t>
  </si>
  <si>
    <t>03/23</t>
  </si>
  <si>
    <t>01/24</t>
  </si>
  <si>
    <t>02/25</t>
  </si>
  <si>
    <t>Design Gráfico no Figma.</t>
  </si>
  <si>
    <t>Sim. Na área de Termodinâmica</t>
  </si>
  <si>
    <t>Sim, ja usei bastante tkinter e kivymd e acredito ter bom entendimento e conseguir ensinar</t>
  </si>
  <si>
    <t>Acho que seria muito necessário uma capacitação de front end na for code hj em dia. Alem disso, acho que seria muito interessante uma capacitação de javascript.</t>
  </si>
  <si>
    <t>Eu entendo um pouco de edição de videos e alguns softwares de audiovisual.</t>
  </si>
  <si>
    <t>Ainda não</t>
  </si>
  <si>
    <t>Liga não, mas participei da AiChe por um tempo</t>
  </si>
  <si>
    <t>Não, preciso de materia de apoio nesses casos</t>
  </si>
  <si>
    <t>Experiência em algumas bibliotecas Python, noções e marketing e design, Power BI, Excel, C# e C</t>
  </si>
  <si>
    <t>Conhecimento de Web design</t>
  </si>
  <si>
    <t>.</t>
  </si>
  <si>
    <t>Programação e Figma.</t>
  </si>
  <si>
    <t>Participei do NEEDIER na área de imunologia. Porém entrou como extensão, apesar de fazer o mesmo que os alunos de IC.</t>
  </si>
  <si>
    <t>LAEPICS, LAENF, TE_ORIENTA</t>
  </si>
  <si>
    <t>pyautogui</t>
  </si>
  <si>
    <t>Não consigo pensar em alguma no momento, desculpa.</t>
  </si>
  <si>
    <t>Sei +- Sony Vegas Pro</t>
  </si>
  <si>
    <t>Biopolímeros e nanoencapsulamento de biofertilizantes, mais voltado ao Agro</t>
  </si>
  <si>
    <t>Não, mas pretendo.</t>
  </si>
  <si>
    <t>04/24</t>
  </si>
  <si>
    <t>Capacitações das principais linguagens de programação</t>
  </si>
  <si>
    <t>Área da saúde</t>
  </si>
  <si>
    <t>Excel, linguagem de programação Javascript, html e css</t>
  </si>
  <si>
    <t>07/24</t>
  </si>
  <si>
    <t>Sim, mas apenas SQL (tenho alguma noção)</t>
  </si>
  <si>
    <t>Capacitação de Pygame</t>
  </si>
  <si>
    <t>Sim, GDP</t>
  </si>
  <si>
    <t>Arduino</t>
  </si>
  <si>
    <t>Creio que não</t>
  </si>
  <si>
    <t>Sim, cromatografia gasosa de óleo e gás</t>
  </si>
  <si>
    <t>Não tenho necessidade, mas gostaria de aprender python primeiro.</t>
  </si>
  <si>
    <t>Arduino, mas ainda não acho que estou apto a ensinar sobre ainda</t>
  </si>
  <si>
    <t>Criação e testes usando plantas com sensores e bombas ligadas a Arduino</t>
  </si>
  <si>
    <t>statsmodels, scikitlearn, tensorflow, keras</t>
  </si>
  <si>
    <t>Linguagem de programação</t>
  </si>
  <si>
    <t>Sim, termodinâmica aplicada</t>
  </si>
  <si>
    <t>Principalmente em Python.</t>
  </si>
  <si>
    <t>Estou começando um projeto na área de ánalises de dados.</t>
  </si>
  <si>
    <t>Marketing é bem interessante para o mercado atual</t>
  </si>
  <si>
    <t>Sim, participo atualmente por um projeto financiado pela GALP (empresa portuguesa) junto com a ANP (associação nacional de petróleo) na produção de adsorventes para captura fe co2</t>
  </si>
  <si>
    <t>Sim, Minerva eSports</t>
  </si>
  <si>
    <t>Eu queria alguma coisa relacionada a automatização de tarefas. Eu sei que dá para fazer isso em python, mas não sei como.</t>
  </si>
  <si>
    <t>Faço iniciação científica em controle de processos industriais em engenharia química.</t>
  </si>
  <si>
    <t>Noções de marketing e Java</t>
  </si>
  <si>
    <t>Power BI</t>
  </si>
  <si>
    <t>Participei, mas no ensino médio.</t>
  </si>
  <si>
    <t>Estou no período de avaliação trainee da Liga de Investimentos da Poli.</t>
  </si>
  <si>
    <t>Gostaria de ver capacitações sobre Cybersecurity, segurança da informação, etc…</t>
  </si>
  <si>
    <t>tenho uma noção básica de hacking e o terminal do Kalli Linux</t>
  </si>
  <si>
    <t>Gostaria de uma capacitação voltada para inteligência artificial, python intermediário/avançado e notion.</t>
  </si>
  <si>
    <t>Sim, participo de uma IC no Nucat voltada para o estudo de catalisadores voltados para a hidrogenação de CO2</t>
  </si>
  <si>
    <t>N/a</t>
  </si>
  <si>
    <t>VBA e qualquer outra linguagem que seja interessante saber para o mercado</t>
  </si>
  <si>
    <t>Sim, na área de qualidade de combustível com o uso do HPLC</t>
  </si>
  <si>
    <t>Sim, participei da aiche</t>
  </si>
  <si>
    <t>Desenvolvimento em python</t>
  </si>
  <si>
    <t>Excel</t>
  </si>
  <si>
    <t>Phyton, Excel, Power BI</t>
  </si>
  <si>
    <t>Caracterização de flúidos</t>
  </si>
  <si>
    <t>com toda certeza o phyton e as bibliotecas porque compreendi somente uma fração no PS</t>
  </si>
  <si>
    <t>Não l</t>
  </si>
  <si>
    <t>Continuar avançando em python</t>
  </si>
  <si>
    <t>Software audiovisual: lightworks
Edição de imagem:gimp</t>
  </si>
  <si>
    <t>Participando, matemática computacional</t>
  </si>
  <si>
    <t>No momento sinto necessidade em aprofundar meus conhecimentos em python e C.</t>
  </si>
  <si>
    <t>Não participo de nenhum projeto ou iniciação científica.</t>
  </si>
  <si>
    <t>Não participo de nenhuma outra liga acadêmica.</t>
  </si>
  <si>
    <t>Programação (Python)</t>
  </si>
  <si>
    <t>Blender (básico)</t>
  </si>
  <si>
    <t>Melhorar meu nível em Excel e Power BI</t>
  </si>
  <si>
    <t>Sim, participo de uma IC na produção de Surfactina que abrange áreas de bioquímica e microbiologia.</t>
  </si>
  <si>
    <t>Com certeza programação.</t>
  </si>
  <si>
    <t>Acredito que como estou alocada na diretoria de presidência podemos discutir sobre questões de editais de captação de recursos e formalização jurídica da liga, se for o interesse da liga.</t>
  </si>
  <si>
    <t>Sim, em direito. Bolsista FAPERJ com o tema “nominação de logradouro no centro da cidade do Rio de Janeiro sob a perspectiva da política de não repetição”. Estuda a jurisprudência da Corte Interamericana dos Direitos Humanos e a ADPF 153 (que valida a Lei da Anisitia) sob a lógica do direito administrativo das cidades.</t>
  </si>
  <si>
    <t>Não, não participo.</t>
  </si>
  <si>
    <t>Python, MATLAB, javascript</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</si>
</sst>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d/MM/yyyy"/>
    <numFmt numFmtId="165" formatCode="dd/mm"/>
    <numFmt numFmtId="166" formatCode="dd/mm/yyyy"/>
    <numFmt numFmtId="167" formatCode="d.m"/>
    <numFmt numFmtId="168" formatCode="d/m"/>
    <numFmt numFmtId="169" formatCode="dd/mm/yy"/>
    <numFmt numFmtId="170" formatCode="d/m/yy"/>
    <numFmt numFmtId="171" formatCode="yyyy.m"/>
    <numFmt numFmtId="172" formatCode="d/m/yyyy"/>
    <numFmt numFmtId="173" formatCode="&quot; &quot;mm&quot;/&quot;yy"/>
  </numFmts>
  <fonts count="20">
    <font>
      <sz val="10.0"/>
      <color rgb="FF000000"/>
      <name val="Arial"/>
      <scheme val="minor"/>
    </font>
    <font>
      <sz val="12.0"/>
      <color rgb="FFFFFFFF"/>
      <name val="Lexend Deca"/>
    </font>
    <font>
      <sz val="24.0"/>
      <color rgb="FFFFFFFF"/>
      <name val="Lexend Deca"/>
    </font>
    <font>
      <color theme="1"/>
      <name val="Arial"/>
    </font>
    <font>
      <b/>
      <sz val="12.0"/>
      <color rgb="FFFFFFFF"/>
      <name val="Lexend Deca"/>
    </font>
    <font>
      <b/>
      <sz val="12.0"/>
      <color rgb="FFFFFFFF"/>
      <name val="&quot;Lexend Deca&quot;"/>
    </font>
    <font>
      <sz val="12.0"/>
      <color rgb="FFFFFFFF"/>
      <name val="&quot;Lexend Deca&quot;"/>
    </font>
    <font>
      <sz val="12.0"/>
      <color theme="0"/>
      <name val="Lexend Deca"/>
    </font>
    <font>
      <sz val="12.0"/>
      <color theme="1"/>
      <name val="Lexend"/>
    </font>
    <font>
      <sz val="24.0"/>
      <color rgb="FFFFFFFF"/>
      <name val="Lexend"/>
    </font>
    <font>
      <sz val="12.0"/>
      <color rgb="FFFFFFFF"/>
      <name val="Lexend"/>
    </font>
    <font>
      <b/>
      <sz val="14.0"/>
      <color rgb="FFCC0000"/>
      <name val="Lexend"/>
    </font>
    <font>
      <b/>
      <sz val="14.0"/>
      <color rgb="FFFFFF00"/>
      <name val="Lexend"/>
    </font>
    <font>
      <b/>
      <sz val="14.0"/>
      <color rgb="FF0000FF"/>
      <name val="Lexend"/>
    </font>
    <font>
      <b/>
      <sz val="14.0"/>
      <color rgb="FF00FF00"/>
      <name val="Lexend"/>
    </font>
    <font>
      <sz val="12.0"/>
      <color rgb="FFFFFF00"/>
      <name val="Lexend"/>
    </font>
    <font>
      <sz val="12.0"/>
      <color rgb="FFFF0000"/>
      <name val="Lexend"/>
    </font>
    <font>
      <color theme="1"/>
      <name val="Arial"/>
      <scheme val="minor"/>
    </font>
    <font>
      <sz val="12.0"/>
      <color theme="1"/>
      <name val="Lexend Deca"/>
    </font>
    <font>
      <color rgb="FFFFFFFF"/>
      <name val="Lexend"/>
    </font>
  </fonts>
  <fills count="5">
    <fill>
      <patternFill patternType="none"/>
    </fill>
    <fill>
      <patternFill patternType="lightGray"/>
    </fill>
    <fill>
      <patternFill patternType="solid">
        <fgColor rgb="FF1E1647"/>
        <bgColor rgb="FF1E1647"/>
      </patternFill>
    </fill>
    <fill>
      <patternFill patternType="solid">
        <fgColor rgb="FF614AD3"/>
        <bgColor rgb="FF614AD3"/>
      </patternFill>
    </fill>
    <fill>
      <patternFill patternType="solid">
        <fgColor theme="5"/>
        <bgColor theme="5"/>
      </patternFill>
    </fill>
  </fills>
  <borders count="25">
    <border/>
    <border>
      <right/>
    </border>
    <border>
      <left style="thick">
        <color rgb="FF614AD3"/>
      </left>
      <right style="thick">
        <color rgb="FF614AD3"/>
      </right>
      <top style="thick">
        <color rgb="FF614AD3"/>
      </top>
      <bottom style="thick">
        <color rgb="FF614AD3"/>
      </bottom>
    </border>
    <border>
      <left style="thick">
        <color rgb="FF614AD3"/>
      </left>
      <top style="thick">
        <color rgb="FF614AD3"/>
      </top>
      <bottom style="thick">
        <color rgb="FF614AD3"/>
      </bottom>
    </border>
    <border>
      <left style="thick">
        <color rgb="FF614AD3"/>
      </left>
      <right style="thick">
        <color rgb="FF614AD3"/>
      </right>
      <bottom style="thick">
        <color rgb="FF614AD3"/>
      </bottom>
    </border>
    <border>
      <left style="thick">
        <color rgb="FF614AD3"/>
      </left>
      <bottom style="thick">
        <color rgb="FF614AD3"/>
      </bottom>
    </border>
    <border>
      <right style="thin">
        <color rgb="FF614AD3"/>
      </right>
      <top style="thin">
        <color rgb="FF614AD3"/>
      </top>
      <bottom style="thin">
        <color rgb="FF614AD3"/>
      </bottom>
    </border>
    <border>
      <left style="thick">
        <color rgb="FF614AD3"/>
      </left>
      <right style="thick">
        <color rgb="FF614AD3"/>
      </right>
      <top style="thick">
        <color rgb="FF614AD3"/>
      </top>
    </border>
    <border>
      <left style="thick">
        <color rgb="FF614AD3"/>
      </left>
      <top style="thick">
        <color rgb="FF614AD3"/>
      </top>
    </border>
    <border>
      <left style="thick">
        <color rgb="FF614AD3"/>
      </left>
      <right style="thick">
        <color rgb="FF614AD3"/>
      </right>
    </border>
    <border>
      <left style="thick">
        <color rgb="FF614AD3"/>
      </left>
    </border>
    <border>
      <top style="thick">
        <color rgb="FF614AD3"/>
      </top>
    </border>
    <border>
      <right style="thick">
        <color rgb="FF614AD3"/>
      </right>
      <top style="thick">
        <color rgb="FF614AD3"/>
      </top>
    </border>
    <border>
      <right style="thick">
        <color rgb="FF614AD3"/>
      </right>
    </border>
    <border>
      <bottom style="thick">
        <color rgb="FF614AD3"/>
      </bottom>
    </border>
    <border>
      <right style="thick">
        <color rgb="FF614AD3"/>
      </right>
      <bottom style="thick">
        <color rgb="FF614AD3"/>
      </bottom>
    </border>
    <border>
      <left style="thin">
        <color rgb="FF3E4791"/>
      </left>
      <right style="thin">
        <color rgb="FF3E4791"/>
      </right>
      <top style="thin">
        <color rgb="FF3E4791"/>
      </top>
      <bottom style="thin">
        <color rgb="FF3E4791"/>
      </bottom>
    </border>
    <border>
      <left style="thick">
        <color rgb="FF614AD3"/>
      </left>
      <right style="thick">
        <color rgb="FF614AD3"/>
      </right>
      <top style="thin">
        <color rgb="FFD9D9D9"/>
      </top>
      <bottom style="thick">
        <color rgb="FF614AD3"/>
      </bottom>
    </border>
    <border>
      <left style="thin">
        <color rgb="FF3E4791"/>
      </left>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D9D9D9"/>
      </left>
      <right style="thin">
        <color rgb="FFD9D9D9"/>
      </right>
      <top style="thin">
        <color rgb="FFD9D9D9"/>
      </top>
      <bottom style="thin">
        <color rgb="FF3E4791"/>
      </bottom>
    </border>
    <border>
      <left style="thin">
        <color rgb="FFD9D9D9"/>
      </left>
      <right style="thin">
        <color rgb="FF3E4791"/>
      </right>
      <top style="thin">
        <color rgb="FFD9D9D9"/>
      </top>
      <bottom style="thin">
        <color rgb="FF3E4791"/>
      </bottom>
    </border>
    <border>
      <right style="thick">
        <color rgb="FF614AD3"/>
      </right>
      <top style="thick">
        <color rgb="FF614AD3"/>
      </top>
      <bottom style="thick">
        <color rgb="FF614AD3"/>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0"/>
    </xf>
    <xf borderId="1" fillId="2" fontId="2" numFmtId="0" xfId="0" applyAlignment="1" applyBorder="1" applyFont="1">
      <alignment readingOrder="0" shrinkToFit="0" vertical="center" wrapText="0"/>
    </xf>
    <xf borderId="0" fillId="2" fontId="1" numFmtId="0" xfId="0" applyAlignment="1" applyFont="1">
      <alignment shrinkToFit="0" vertical="center" wrapText="0"/>
    </xf>
    <xf borderId="1" fillId="2" fontId="1" numFmtId="0" xfId="0" applyAlignment="1" applyBorder="1" applyFont="1">
      <alignment shrinkToFit="0" vertical="center" wrapText="0"/>
    </xf>
    <xf borderId="0" fillId="2" fontId="2" numFmtId="0" xfId="0" applyAlignment="1" applyFont="1">
      <alignment readingOrder="0" shrinkToFit="0" vertical="center" wrapText="0"/>
    </xf>
    <xf borderId="0" fillId="2" fontId="3" numFmtId="0" xfId="0" applyAlignment="1" applyFont="1">
      <alignment shrinkToFit="0" vertical="center" wrapText="0"/>
    </xf>
    <xf borderId="2" fillId="3" fontId="1" numFmtId="0" xfId="0" applyAlignment="1" applyBorder="1" applyFill="1" applyFont="1">
      <alignment readingOrder="0" shrinkToFit="0" vertical="center" wrapText="0"/>
    </xf>
    <xf borderId="2" fillId="3" fontId="4" numFmtId="0" xfId="0" applyAlignment="1" applyBorder="1" applyFont="1">
      <alignment readingOrder="0" shrinkToFit="0" vertical="center" wrapText="0"/>
    </xf>
    <xf borderId="2" fillId="3" fontId="1" numFmtId="0" xfId="0" applyAlignment="1" applyBorder="1" applyFont="1">
      <alignment horizontal="left" readingOrder="0" shrinkToFit="0" vertical="center" wrapText="0"/>
    </xf>
    <xf borderId="2" fillId="3" fontId="5" numFmtId="0" xfId="0" applyAlignment="1" applyBorder="1" applyFont="1">
      <alignment shrinkToFit="0" vertical="center" wrapText="0"/>
    </xf>
    <xf borderId="0" fillId="2" fontId="1" numFmtId="0" xfId="0" applyFont="1"/>
    <xf borderId="2" fillId="2" fontId="1" numFmtId="0" xfId="0" applyAlignment="1" applyBorder="1" applyFont="1">
      <alignment horizontal="left" shrinkToFit="0" vertical="center" wrapText="0"/>
    </xf>
    <xf borderId="3" fillId="2" fontId="1" numFmtId="0" xfId="0" applyAlignment="1" applyBorder="1" applyFont="1">
      <alignment horizontal="left" readingOrder="0" shrinkToFit="0" vertical="center" wrapText="0"/>
    </xf>
    <xf borderId="2" fillId="2" fontId="6" numFmtId="0" xfId="0" applyAlignment="1" applyBorder="1" applyFont="1">
      <alignment readingOrder="0" shrinkToFit="0" vertical="center" wrapText="0"/>
    </xf>
    <xf borderId="3" fillId="2" fontId="1" numFmtId="164" xfId="0" applyAlignment="1" applyBorder="1" applyFont="1" applyNumberFormat="1">
      <alignment horizontal="left" readingOrder="0" shrinkToFit="0" vertical="center" wrapText="0"/>
    </xf>
    <xf borderId="2" fillId="2" fontId="6" numFmtId="165" xfId="0" applyAlignment="1" applyBorder="1" applyFont="1" applyNumberFormat="1">
      <alignment readingOrder="0" shrinkToFit="0" vertical="center" wrapText="0"/>
    </xf>
    <xf borderId="2" fillId="2" fontId="1" numFmtId="0" xfId="0" applyAlignment="1" applyBorder="1" applyFont="1">
      <alignment horizontal="left" readingOrder="0" shrinkToFit="0" vertical="center" wrapText="0"/>
    </xf>
    <xf borderId="4" fillId="2" fontId="6" numFmtId="166" xfId="0" applyAlignment="1" applyBorder="1" applyFont="1" applyNumberFormat="1">
      <alignment readingOrder="0" shrinkToFit="0" vertical="center" wrapText="0"/>
    </xf>
    <xf borderId="4" fillId="2" fontId="6" numFmtId="0" xfId="0" applyAlignment="1" applyBorder="1" applyFont="1">
      <alignment shrinkToFit="0" vertical="center" wrapText="0"/>
    </xf>
    <xf borderId="3" fillId="2" fontId="1" numFmtId="0" xfId="0" applyAlignment="1" applyBorder="1" applyFont="1">
      <alignment readingOrder="0" shrinkToFit="0" vertical="center" wrapText="0"/>
    </xf>
    <xf borderId="4" fillId="2" fontId="6" numFmtId="0" xfId="0" applyAlignment="1" applyBorder="1" applyFont="1">
      <alignment readingOrder="0" shrinkToFit="0" vertical="center" wrapText="0"/>
    </xf>
    <xf borderId="3" fillId="2" fontId="1" numFmtId="166" xfId="0" applyAlignment="1" applyBorder="1" applyFont="1" applyNumberFormat="1">
      <alignment horizontal="left" readingOrder="0" shrinkToFit="0" vertical="center" wrapText="0"/>
    </xf>
    <xf borderId="2" fillId="2" fontId="1" numFmtId="0" xfId="0" applyAlignment="1" applyBorder="1" applyFont="1">
      <alignment readingOrder="0" shrinkToFit="0" vertical="center" wrapText="0"/>
    </xf>
    <xf borderId="5" fillId="2" fontId="6" numFmtId="0" xfId="0" applyAlignment="1" applyBorder="1" applyFont="1">
      <alignment readingOrder="0" shrinkToFit="0" vertical="center" wrapText="0"/>
    </xf>
    <xf borderId="4" fillId="2" fontId="1" numFmtId="0" xfId="0" applyAlignment="1" applyBorder="1" applyFont="1">
      <alignment horizontal="left" shrinkToFit="0" vertical="center" wrapText="0"/>
    </xf>
    <xf borderId="3" fillId="2" fontId="1" numFmtId="0" xfId="0" applyAlignment="1" applyBorder="1" applyFont="1">
      <alignment horizontal="left" shrinkToFit="0" vertical="center" wrapText="0"/>
    </xf>
    <xf borderId="5" fillId="2" fontId="1" numFmtId="0" xfId="0" applyAlignment="1" applyBorder="1" applyFont="1">
      <alignment horizontal="left" readingOrder="0" shrinkToFit="0" vertical="center" wrapText="0"/>
    </xf>
    <xf borderId="0" fillId="2" fontId="1" numFmtId="0" xfId="0" applyAlignment="1" applyFont="1">
      <alignment vertical="bottom"/>
    </xf>
    <xf borderId="2" fillId="2" fontId="6" numFmtId="0" xfId="0" applyAlignment="1" applyBorder="1" applyFont="1">
      <alignment readingOrder="0" vertical="bottom"/>
    </xf>
    <xf borderId="4" fillId="2" fontId="1" numFmtId="0" xfId="0" applyAlignment="1" applyBorder="1" applyFont="1">
      <alignment horizontal="left" readingOrder="0" shrinkToFit="0" vertical="center" wrapText="0"/>
    </xf>
    <xf borderId="3" fillId="2" fontId="1" numFmtId="164" xfId="0" applyAlignment="1" applyBorder="1" applyFont="1" applyNumberFormat="1">
      <alignment horizontal="left" readingOrder="0"/>
    </xf>
    <xf borderId="4" fillId="2" fontId="6" numFmtId="0" xfId="0" applyAlignment="1" applyBorder="1" applyFont="1">
      <alignment readingOrder="0" vertical="bottom"/>
    </xf>
    <xf borderId="3" fillId="2" fontId="1" numFmtId="0" xfId="0" applyAlignment="1" applyBorder="1" applyFont="1">
      <alignment horizontal="left" readingOrder="0"/>
    </xf>
    <xf borderId="2" fillId="2" fontId="1" numFmtId="164" xfId="0" applyAlignment="1" applyBorder="1" applyFont="1" applyNumberFormat="1">
      <alignment horizontal="left" readingOrder="0" shrinkToFit="0" vertical="center" wrapText="0"/>
    </xf>
    <xf borderId="2" fillId="2" fontId="6" numFmtId="167" xfId="0" applyAlignment="1" applyBorder="1" applyFont="1" applyNumberFormat="1">
      <alignment readingOrder="0" shrinkToFit="0" vertical="center" wrapText="0"/>
    </xf>
    <xf borderId="4" fillId="2" fontId="6" numFmtId="0" xfId="0" applyAlignment="1" applyBorder="1" applyFont="1">
      <alignment vertical="bottom"/>
    </xf>
    <xf borderId="3" fillId="2" fontId="1" numFmtId="0" xfId="0" applyAlignment="1" applyBorder="1" applyFont="1">
      <alignment readingOrder="0"/>
    </xf>
    <xf borderId="4" fillId="2" fontId="6" numFmtId="168" xfId="0" applyAlignment="1" applyBorder="1" applyFont="1" applyNumberFormat="1">
      <alignment readingOrder="0" vertical="bottom"/>
    </xf>
    <xf borderId="3" fillId="2" fontId="1" numFmtId="169" xfId="0" applyAlignment="1" applyBorder="1" applyFont="1" applyNumberFormat="1">
      <alignment horizontal="left" readingOrder="0"/>
    </xf>
    <xf borderId="2" fillId="2" fontId="1" numFmtId="0" xfId="0" applyAlignment="1" applyBorder="1" applyFont="1">
      <alignment horizontal="left" readingOrder="0"/>
    </xf>
    <xf borderId="5" fillId="2" fontId="6" numFmtId="0" xfId="0" applyAlignment="1" applyBorder="1" applyFont="1">
      <alignment readingOrder="0" shrinkToFit="0" vertical="bottom" wrapText="0"/>
    </xf>
    <xf borderId="4" fillId="2" fontId="6" numFmtId="166" xfId="0" applyAlignment="1" applyBorder="1" applyFont="1" applyNumberFormat="1">
      <alignment readingOrder="0" vertical="bottom"/>
    </xf>
    <xf borderId="4" fillId="2" fontId="6" numFmtId="167" xfId="0" applyAlignment="1" applyBorder="1" applyFont="1" applyNumberFormat="1">
      <alignment readingOrder="0" shrinkToFit="0" vertical="center" wrapText="0"/>
    </xf>
    <xf borderId="3" fillId="2" fontId="1" numFmtId="170" xfId="0" applyAlignment="1" applyBorder="1" applyFont="1" applyNumberFormat="1">
      <alignment horizontal="left" readingOrder="0"/>
    </xf>
    <xf borderId="2" fillId="2" fontId="1" numFmtId="0" xfId="0" applyAlignment="1" applyBorder="1" applyFont="1">
      <alignment readingOrder="0"/>
    </xf>
    <xf borderId="5" fillId="2" fontId="6" numFmtId="0" xfId="0" applyAlignment="1" applyBorder="1" applyFont="1">
      <alignment vertical="bottom"/>
    </xf>
    <xf borderId="0" fillId="2" fontId="1" numFmtId="0" xfId="0" applyAlignment="1" applyFont="1">
      <alignment horizontal="left" readingOrder="0"/>
    </xf>
    <xf borderId="3" fillId="2" fontId="6" numFmtId="166" xfId="0" applyAlignment="1" applyBorder="1" applyFont="1" applyNumberFormat="1">
      <alignment horizontal="left" readingOrder="0" vertical="bottom"/>
    </xf>
    <xf borderId="2" fillId="4" fontId="1" numFmtId="0" xfId="0" applyAlignment="1" applyBorder="1" applyFill="1" applyFont="1">
      <alignment horizontal="left" readingOrder="0"/>
    </xf>
    <xf borderId="5" fillId="2" fontId="6" numFmtId="0" xfId="0" applyAlignment="1" applyBorder="1" applyFont="1">
      <alignment readingOrder="0" vertical="bottom"/>
    </xf>
    <xf borderId="6" fillId="2" fontId="1" numFmtId="0" xfId="0" applyAlignment="1" applyBorder="1" applyFont="1">
      <alignment horizontal="left" readingOrder="0"/>
    </xf>
    <xf borderId="0" fillId="2" fontId="1" numFmtId="0" xfId="0" applyAlignment="1" applyFont="1">
      <alignment readingOrder="0"/>
    </xf>
    <xf borderId="0" fillId="2" fontId="6" numFmtId="0" xfId="0" applyAlignment="1" applyFont="1">
      <alignment vertical="bottom"/>
    </xf>
    <xf borderId="0" fillId="2" fontId="6" numFmtId="0" xfId="0" applyAlignment="1" applyFont="1">
      <alignment readingOrder="0" vertical="bottom"/>
    </xf>
    <xf borderId="3" fillId="2" fontId="1" numFmtId="166" xfId="0" applyAlignment="1" applyBorder="1" applyFont="1" applyNumberFormat="1">
      <alignment horizontal="left" readingOrder="0"/>
    </xf>
    <xf borderId="2" fillId="2" fontId="1" numFmtId="169" xfId="0" applyAlignment="1" applyBorder="1" applyFont="1" applyNumberFormat="1">
      <alignment horizontal="left" readingOrder="0"/>
    </xf>
    <xf borderId="7" fillId="2" fontId="1" numFmtId="0" xfId="0" applyAlignment="1" applyBorder="1" applyFont="1">
      <alignment horizontal="left" readingOrder="0"/>
    </xf>
    <xf borderId="8" fillId="2" fontId="1" numFmtId="169" xfId="0" applyAlignment="1" applyBorder="1" applyFont="1" applyNumberFormat="1">
      <alignment horizontal="left" readingOrder="0"/>
    </xf>
    <xf borderId="0" fillId="2" fontId="1" numFmtId="1" xfId="0" applyAlignment="1" applyFont="1" applyNumberFormat="1">
      <alignment vertical="bottom"/>
    </xf>
    <xf borderId="8" fillId="2" fontId="1" numFmtId="164" xfId="0" applyAlignment="1" applyBorder="1" applyFont="1" applyNumberFormat="1">
      <alignment horizontal="left" readingOrder="0" shrinkToFit="0" vertical="center" wrapText="0"/>
    </xf>
    <xf borderId="3" fillId="2" fontId="1" numFmtId="169" xfId="0" applyAlignment="1" applyBorder="1" applyFont="1" applyNumberFormat="1">
      <alignment horizontal="left" readingOrder="0" shrinkToFit="0" vertical="center" wrapText="0"/>
    </xf>
    <xf borderId="8" fillId="2" fontId="1" numFmtId="0" xfId="0" applyAlignment="1" applyBorder="1" applyFont="1">
      <alignment horizontal="left" readingOrder="0"/>
    </xf>
    <xf borderId="9" fillId="2" fontId="6" numFmtId="0" xfId="0" applyAlignment="1" applyBorder="1" applyFont="1">
      <alignment vertical="bottom"/>
    </xf>
    <xf borderId="8" fillId="2" fontId="1" numFmtId="0" xfId="0" applyAlignment="1" applyBorder="1" applyFont="1">
      <alignment readingOrder="0"/>
    </xf>
    <xf borderId="8" fillId="2" fontId="1" numFmtId="164" xfId="0" applyAlignment="1" applyBorder="1" applyFont="1" applyNumberFormat="1">
      <alignment horizontal="left" readingOrder="0"/>
    </xf>
    <xf borderId="7" fillId="4" fontId="1" numFmtId="0" xfId="0" applyAlignment="1" applyBorder="1" applyFont="1">
      <alignment horizontal="left" readingOrder="0"/>
    </xf>
    <xf borderId="10" fillId="2" fontId="6" numFmtId="0" xfId="0" applyAlignment="1" applyBorder="1" applyFont="1">
      <alignment vertical="bottom"/>
    </xf>
    <xf borderId="2" fillId="2" fontId="1" numFmtId="164" xfId="0" applyAlignment="1" applyBorder="1" applyFont="1" applyNumberFormat="1">
      <alignment horizontal="left" readingOrder="0"/>
    </xf>
    <xf borderId="2" fillId="2" fontId="7" numFmtId="0" xfId="0" applyAlignment="1" applyBorder="1" applyFont="1">
      <alignment readingOrder="0"/>
    </xf>
    <xf borderId="2" fillId="2" fontId="6" numFmtId="166" xfId="0" applyAlignment="1" applyBorder="1" applyFont="1" applyNumberFormat="1">
      <alignment readingOrder="0" vertical="bottom"/>
    </xf>
    <xf borderId="2" fillId="2" fontId="6" numFmtId="0" xfId="0" applyAlignment="1" applyBorder="1" applyFont="1">
      <alignment shrinkToFit="0" vertical="center" wrapText="0"/>
    </xf>
    <xf borderId="2" fillId="2" fontId="6" numFmtId="171" xfId="0" applyAlignment="1" applyBorder="1" applyFont="1" applyNumberFormat="1">
      <alignment readingOrder="0" shrinkToFit="0" vertical="center" wrapText="0"/>
    </xf>
    <xf borderId="2" fillId="2" fontId="6" numFmtId="0" xfId="0" applyAlignment="1" applyBorder="1" applyFont="1">
      <alignment vertical="bottom"/>
    </xf>
    <xf borderId="0" fillId="3" fontId="1" numFmtId="0" xfId="0" applyAlignment="1" applyFont="1">
      <alignment horizontal="center" readingOrder="0" vertical="bottom"/>
    </xf>
    <xf borderId="2" fillId="2" fontId="6" numFmtId="166" xfId="0" applyAlignment="1" applyBorder="1" applyFont="1" applyNumberFormat="1">
      <alignment readingOrder="0" shrinkToFit="0" vertical="center" wrapText="0"/>
    </xf>
    <xf borderId="3" fillId="2" fontId="6" numFmtId="0" xfId="0" applyAlignment="1" applyBorder="1" applyFont="1">
      <alignment readingOrder="0" vertical="bottom"/>
    </xf>
    <xf borderId="2" fillId="2" fontId="1" numFmtId="166" xfId="0" applyAlignment="1" applyBorder="1" applyFont="1" applyNumberFormat="1">
      <alignment horizontal="left" readingOrder="0" shrinkToFit="0" vertical="center" wrapText="0"/>
    </xf>
    <xf borderId="2" fillId="2" fontId="6" numFmtId="172" xfId="0" applyAlignment="1" applyBorder="1" applyFont="1" applyNumberFormat="1">
      <alignment readingOrder="0" shrinkToFit="0" vertical="center" wrapText="0"/>
    </xf>
    <xf borderId="0" fillId="2" fontId="8" numFmtId="0" xfId="0" applyFont="1"/>
    <xf borderId="0" fillId="2" fontId="9" numFmtId="0" xfId="0" applyAlignment="1" applyFont="1">
      <alignment readingOrder="0" shrinkToFit="0" vertical="center" wrapText="0"/>
    </xf>
    <xf borderId="0" fillId="2" fontId="10" numFmtId="0" xfId="0" applyAlignment="1" applyFont="1">
      <alignment readingOrder="0" shrinkToFit="0" vertical="center" wrapText="0"/>
    </xf>
    <xf borderId="1" fillId="2" fontId="10" numFmtId="0" xfId="0" applyAlignment="1" applyBorder="1" applyFont="1">
      <alignment readingOrder="0" shrinkToFit="0" vertical="center" wrapText="0"/>
    </xf>
    <xf borderId="8" fillId="3" fontId="11" numFmtId="0" xfId="0" applyAlignment="1" applyBorder="1" applyFont="1">
      <alignment horizontal="center" readingOrder="0" vertical="center"/>
    </xf>
    <xf borderId="11" fillId="3" fontId="12" numFmtId="0" xfId="0" applyAlignment="1" applyBorder="1" applyFont="1">
      <alignment horizontal="center" readingOrder="0" vertical="center"/>
    </xf>
    <xf borderId="11" fillId="3" fontId="13" numFmtId="0" xfId="0" applyAlignment="1" applyBorder="1" applyFont="1">
      <alignment horizontal="center" readingOrder="0" vertical="center"/>
    </xf>
    <xf borderId="12" fillId="3" fontId="14" numFmtId="0" xfId="0" applyAlignment="1" applyBorder="1" applyFont="1">
      <alignment horizontal="center" readingOrder="0" vertical="center"/>
    </xf>
    <xf borderId="0" fillId="2" fontId="8" numFmtId="0" xfId="0" applyAlignment="1" applyFont="1">
      <alignment horizontal="center" readingOrder="0"/>
    </xf>
    <xf borderId="10" fillId="2" fontId="10" numFmtId="0" xfId="0" applyAlignment="1" applyBorder="1" applyFont="1">
      <alignment readingOrder="0" shrinkToFit="0" vertical="center" wrapText="0"/>
    </xf>
    <xf borderId="0" fillId="2" fontId="10" numFmtId="0" xfId="0" applyAlignment="1" applyFont="1">
      <alignment horizontal="left" shrinkToFit="0" vertical="center" wrapText="0"/>
    </xf>
    <xf borderId="13" fillId="2" fontId="10" numFmtId="0" xfId="0" applyAlignment="1" applyBorder="1" applyFont="1">
      <alignment horizontal="left" shrinkToFit="0" vertical="center" wrapText="0"/>
    </xf>
    <xf borderId="0" fillId="2" fontId="8" numFmtId="0" xfId="0" applyAlignment="1" applyFont="1">
      <alignment readingOrder="0"/>
    </xf>
    <xf borderId="10" fillId="2" fontId="15" numFmtId="0" xfId="0" applyAlignment="1" applyBorder="1" applyFont="1">
      <alignment horizontal="left" readingOrder="0" shrinkToFit="0" vertical="center" wrapText="0"/>
    </xf>
    <xf borderId="0" fillId="2" fontId="10" numFmtId="0" xfId="0" applyAlignment="1" applyFont="1">
      <alignment horizontal="left" readingOrder="0" shrinkToFit="0" vertical="center" wrapText="0"/>
    </xf>
    <xf borderId="0" fillId="2" fontId="10" numFmtId="0" xfId="0" applyFont="1"/>
    <xf borderId="10" fillId="2" fontId="10" numFmtId="0" xfId="0" applyAlignment="1" applyBorder="1" applyFont="1">
      <alignment horizontal="left" shrinkToFit="0" vertical="center" wrapText="0"/>
    </xf>
    <xf borderId="0" fillId="2" fontId="16" numFmtId="0" xfId="0" applyAlignment="1" applyFont="1">
      <alignment horizontal="left" shrinkToFit="0" vertical="center" wrapText="0"/>
    </xf>
    <xf borderId="13" fillId="2" fontId="10" numFmtId="0" xfId="0" applyAlignment="1" applyBorder="1" applyFont="1">
      <alignment shrinkToFit="0" vertical="center" wrapText="0"/>
    </xf>
    <xf borderId="13" fillId="2" fontId="15" numFmtId="0" xfId="0" applyAlignment="1" applyBorder="1" applyFont="1">
      <alignment shrinkToFit="0" vertical="center" wrapText="0"/>
    </xf>
    <xf borderId="10" fillId="2" fontId="15" numFmtId="0" xfId="0" applyAlignment="1" applyBorder="1" applyFont="1">
      <alignment horizontal="left" shrinkToFit="0" vertical="center" wrapText="0"/>
    </xf>
    <xf borderId="0" fillId="2" fontId="15" numFmtId="0" xfId="0" applyAlignment="1" applyFont="1">
      <alignment horizontal="left" shrinkToFit="0" vertical="center" wrapText="0"/>
    </xf>
    <xf borderId="13" fillId="2" fontId="15" numFmtId="0" xfId="0" applyAlignment="1" applyBorder="1" applyFont="1">
      <alignment horizontal="left" readingOrder="0" shrinkToFit="0" vertical="center" wrapText="0"/>
    </xf>
    <xf borderId="0" fillId="2" fontId="16" numFmtId="0" xfId="0" applyAlignment="1" applyFont="1">
      <alignment shrinkToFit="0" vertical="center" wrapText="0"/>
    </xf>
    <xf borderId="0" fillId="2" fontId="15" numFmtId="0" xfId="0" applyAlignment="1" applyFont="1">
      <alignment shrinkToFit="0" vertical="center" wrapText="0"/>
    </xf>
    <xf borderId="0" fillId="2" fontId="16" numFmtId="0" xfId="0" applyAlignment="1" applyFont="1">
      <alignment horizontal="left" readingOrder="0" shrinkToFit="0" vertical="center" wrapText="0"/>
    </xf>
    <xf borderId="13" fillId="2" fontId="10" numFmtId="0" xfId="0" applyAlignment="1" applyBorder="1" applyFont="1">
      <alignment horizontal="left" shrinkToFit="0" vertical="center" wrapText="0"/>
    </xf>
    <xf borderId="0" fillId="2" fontId="16" numFmtId="0" xfId="0" applyAlignment="1" applyFont="1">
      <alignment readingOrder="0" shrinkToFit="0" vertical="center" wrapText="0"/>
    </xf>
    <xf borderId="13" fillId="2" fontId="10" numFmtId="0" xfId="0" applyBorder="1" applyFont="1"/>
    <xf borderId="0" fillId="2" fontId="15" numFmtId="0" xfId="0" applyAlignment="1" applyFont="1">
      <alignment horizontal="left" readingOrder="0" shrinkToFit="0" vertical="center" wrapText="0"/>
    </xf>
    <xf borderId="13" fillId="2" fontId="15" numFmtId="0" xfId="0" applyBorder="1" applyFont="1"/>
    <xf borderId="10" fillId="2" fontId="8" numFmtId="0" xfId="0" applyBorder="1" applyFont="1"/>
    <xf borderId="13" fillId="2" fontId="8" numFmtId="0" xfId="0" applyBorder="1" applyFont="1"/>
    <xf borderId="5" fillId="2" fontId="8" numFmtId="0" xfId="0" applyBorder="1" applyFont="1"/>
    <xf borderId="14" fillId="2" fontId="8" numFmtId="0" xfId="0" applyBorder="1" applyFont="1"/>
    <xf borderId="15" fillId="2" fontId="8" numFmtId="0" xfId="0" applyBorder="1" applyFont="1"/>
    <xf borderId="0" fillId="0" fontId="8" numFmtId="0" xfId="0" applyFont="1"/>
    <xf borderId="0" fillId="2" fontId="17" numFmtId="0" xfId="0" applyFont="1"/>
    <xf borderId="16" fillId="0" fontId="18" numFmtId="0" xfId="0" applyAlignment="1" applyBorder="1" applyFont="1">
      <alignment horizontal="left" readingOrder="0" shrinkToFit="0" vertical="center" wrapText="0"/>
    </xf>
    <xf borderId="16" fillId="0" fontId="18" numFmtId="0" xfId="0" applyAlignment="1" applyBorder="1" applyFont="1">
      <alignment horizontal="center" readingOrder="0" shrinkToFit="0" vertical="center" wrapText="0"/>
    </xf>
    <xf borderId="17" fillId="2" fontId="1" numFmtId="0" xfId="0" applyAlignment="1" applyBorder="1" applyFont="1">
      <alignment horizontal="left" shrinkToFit="0" vertical="center" wrapText="0"/>
    </xf>
    <xf borderId="17" fillId="2" fontId="1" numFmtId="0" xfId="0" applyAlignment="1" applyBorder="1" applyFont="1">
      <alignment shrinkToFit="0" vertical="center" wrapText="0"/>
    </xf>
    <xf borderId="17" fillId="2" fontId="1" numFmtId="0" xfId="0" applyAlignment="1" applyBorder="1" applyFont="1">
      <alignment horizontal="left" readingOrder="0" shrinkToFit="0" vertical="center" wrapText="0"/>
    </xf>
    <xf borderId="17" fillId="2" fontId="1" numFmtId="0" xfId="0" applyAlignment="1" applyBorder="1" applyFont="1">
      <alignment readingOrder="0" shrinkToFit="0" vertical="center" wrapText="0"/>
    </xf>
    <xf borderId="17" fillId="2" fontId="1" numFmtId="0" xfId="0" applyAlignment="1" applyBorder="1" applyFont="1">
      <alignment horizontal="center" readingOrder="0" shrinkToFit="0" vertical="center" wrapText="0"/>
    </xf>
    <xf borderId="17" fillId="2" fontId="1" numFmtId="0" xfId="0" applyAlignment="1" applyBorder="1" applyFont="1">
      <alignment horizontal="center" shrinkToFit="0" vertical="center" wrapText="0"/>
    </xf>
    <xf borderId="17" fillId="2" fontId="1" numFmtId="0" xfId="0" applyAlignment="1" applyBorder="1" applyFont="1">
      <alignment shrinkToFit="0" vertical="center" wrapText="0"/>
    </xf>
    <xf borderId="18" fillId="2" fontId="1" numFmtId="0" xfId="0" applyAlignment="1" applyBorder="1" applyFont="1">
      <alignment horizontal="left" readingOrder="0" shrinkToFit="0" vertical="center" wrapText="0"/>
    </xf>
    <xf borderId="19" fillId="2" fontId="1" numFmtId="0" xfId="0" applyAlignment="1" applyBorder="1" applyFont="1">
      <alignment shrinkToFit="0" vertical="center" wrapText="0"/>
    </xf>
    <xf borderId="19" fillId="2" fontId="1" numFmtId="0" xfId="0" applyAlignment="1" applyBorder="1" applyFont="1">
      <alignment horizontal="left" shrinkToFit="0" vertical="center" wrapText="0"/>
    </xf>
    <xf borderId="19" fillId="2" fontId="1" numFmtId="0" xfId="0" applyAlignment="1" applyBorder="1" applyFont="1">
      <alignment readingOrder="0" shrinkToFit="0" vertical="center" wrapText="0"/>
    </xf>
    <xf borderId="19" fillId="2" fontId="1" numFmtId="0" xfId="0" applyAlignment="1" applyBorder="1" applyFont="1">
      <alignment horizontal="center" readingOrder="0" shrinkToFit="0" vertical="center" wrapText="0"/>
    </xf>
    <xf borderId="19" fillId="2" fontId="1" numFmtId="0" xfId="0" applyAlignment="1" applyBorder="1" applyFont="1">
      <alignment horizontal="center" shrinkToFit="0" vertical="center" wrapText="0"/>
    </xf>
    <xf borderId="20" fillId="2" fontId="1" numFmtId="0" xfId="0" applyAlignment="1" applyBorder="1" applyFont="1">
      <alignment horizontal="center" shrinkToFit="0" vertical="center" wrapText="0"/>
    </xf>
    <xf borderId="18" fillId="0" fontId="17" numFmtId="0" xfId="0" applyAlignment="1" applyBorder="1" applyFont="1">
      <alignment shrinkToFit="0" vertical="center" wrapText="0"/>
    </xf>
    <xf borderId="19" fillId="0" fontId="17" numFmtId="0" xfId="0" applyAlignment="1" applyBorder="1" applyFont="1">
      <alignment shrinkToFit="0" vertical="center" wrapText="0"/>
    </xf>
    <xf borderId="19" fillId="0" fontId="17" numFmtId="0" xfId="0" applyAlignment="1" applyBorder="1" applyFont="1">
      <alignment shrinkToFit="0" vertical="center" wrapText="0"/>
    </xf>
    <xf borderId="19" fillId="0" fontId="17" numFmtId="0" xfId="0" applyAlignment="1" applyBorder="1" applyFont="1">
      <alignment shrinkToFit="0" vertical="center" wrapText="0"/>
    </xf>
    <xf borderId="19" fillId="0" fontId="17" numFmtId="0" xfId="0" applyAlignment="1" applyBorder="1" applyFont="1">
      <alignment horizontal="center" readingOrder="0" shrinkToFit="0" vertical="center" wrapText="0"/>
    </xf>
    <xf borderId="20" fillId="0" fontId="17" numFmtId="0" xfId="0" applyAlignment="1" applyBorder="1" applyFont="1">
      <alignment shrinkToFit="0" vertical="center" wrapText="0"/>
    </xf>
    <xf borderId="21" fillId="0" fontId="17" numFmtId="0" xfId="0" applyAlignment="1" applyBorder="1" applyFont="1">
      <alignment shrinkToFit="0" vertical="center" wrapText="0"/>
    </xf>
    <xf borderId="22" fillId="0" fontId="17" numFmtId="0" xfId="0" applyAlignment="1" applyBorder="1" applyFont="1">
      <alignment shrinkToFit="0" vertical="center" wrapText="0"/>
    </xf>
    <xf borderId="22" fillId="0" fontId="17" numFmtId="0" xfId="0" applyAlignment="1" applyBorder="1" applyFont="1">
      <alignment shrinkToFit="0" vertical="center" wrapText="0"/>
    </xf>
    <xf borderId="22" fillId="0" fontId="17" numFmtId="0" xfId="0" applyAlignment="1" applyBorder="1" applyFont="1">
      <alignment shrinkToFit="0" vertical="center" wrapText="0"/>
    </xf>
    <xf borderId="22" fillId="0" fontId="17" numFmtId="0" xfId="0" applyAlignment="1" applyBorder="1" applyFont="1">
      <alignment horizontal="center" readingOrder="0" shrinkToFit="0" vertical="center" wrapText="0"/>
    </xf>
    <xf borderId="23" fillId="0" fontId="17" numFmtId="0" xfId="0" applyAlignment="1" applyBorder="1" applyFont="1">
      <alignment shrinkToFit="0" vertical="center" wrapText="0"/>
    </xf>
    <xf borderId="0" fillId="2" fontId="17" numFmtId="0" xfId="0" applyAlignment="1" applyFont="1">
      <alignment readingOrder="0"/>
    </xf>
    <xf borderId="16" fillId="3" fontId="18" numFmtId="0" xfId="0" applyAlignment="1" applyBorder="1" applyFont="1">
      <alignment horizontal="left" readingOrder="0" shrinkToFit="0" vertical="center" wrapText="0"/>
    </xf>
    <xf borderId="17" fillId="2" fontId="6" numFmtId="0" xfId="0" applyAlignment="1" applyBorder="1" applyFont="1">
      <alignment shrinkToFit="0" vertical="bottom" wrapText="0"/>
    </xf>
    <xf borderId="17" fillId="2" fontId="6" numFmtId="0" xfId="0" applyAlignment="1" applyBorder="1" applyFont="1">
      <alignment readingOrder="0" shrinkToFit="0" vertical="bottom" wrapText="0"/>
    </xf>
    <xf borderId="2" fillId="2" fontId="6" numFmtId="0" xfId="0" applyAlignment="1" applyBorder="1" applyFont="1">
      <alignment shrinkToFit="0" vertical="bottom" wrapText="0"/>
    </xf>
    <xf borderId="0" fillId="2" fontId="17" numFmtId="0" xfId="0" applyAlignment="1" applyFont="1">
      <alignment readingOrder="0"/>
    </xf>
    <xf borderId="2" fillId="3" fontId="10" numFmtId="0" xfId="0" applyAlignment="1" applyBorder="1" applyFont="1">
      <alignment vertical="bottom"/>
    </xf>
    <xf borderId="24" fillId="3" fontId="10" numFmtId="0" xfId="0" applyAlignment="1" applyBorder="1" applyFont="1">
      <alignment horizontal="right" vertical="bottom"/>
    </xf>
    <xf borderId="24" fillId="3" fontId="10" numFmtId="0" xfId="0" applyAlignment="1" applyBorder="1" applyFont="1">
      <alignment vertical="bottom"/>
    </xf>
    <xf borderId="4" fillId="3" fontId="10" numFmtId="0" xfId="0" applyAlignment="1" applyBorder="1" applyFont="1">
      <alignment vertical="bottom"/>
    </xf>
    <xf borderId="15" fillId="3" fontId="10" numFmtId="0" xfId="0" applyAlignment="1" applyBorder="1" applyFont="1">
      <alignment horizontal="right" vertical="bottom"/>
    </xf>
    <xf borderId="0" fillId="2" fontId="10" numFmtId="0" xfId="0" applyAlignment="1" applyFont="1">
      <alignment vertical="bottom"/>
    </xf>
    <xf borderId="0" fillId="2" fontId="10" numFmtId="165" xfId="0" applyAlignment="1" applyFont="1" applyNumberFormat="1">
      <alignment horizontal="right" vertical="bottom"/>
    </xf>
    <xf borderId="15" fillId="3" fontId="10" numFmtId="0" xfId="0" applyAlignment="1" applyBorder="1" applyFont="1">
      <alignment vertical="bottom"/>
    </xf>
    <xf borderId="14" fillId="3" fontId="10" numFmtId="0" xfId="0" applyAlignment="1" applyBorder="1" applyFont="1">
      <alignment horizontal="right" vertical="bottom"/>
    </xf>
    <xf borderId="15" fillId="3" fontId="19" numFmtId="0" xfId="0" applyAlignment="1" applyBorder="1" applyFont="1">
      <alignment horizontal="right" vertical="bottom"/>
    </xf>
    <xf borderId="0" fillId="2" fontId="10" numFmtId="165" xfId="0" applyAlignment="1" applyFont="1" applyNumberFormat="1">
      <alignment horizontal="right" readingOrder="0" vertical="bottom"/>
    </xf>
    <xf borderId="0" fillId="2" fontId="10" numFmtId="168" xfId="0" applyAlignment="1" applyFont="1" applyNumberFormat="1">
      <alignment horizontal="right" vertical="bottom"/>
    </xf>
    <xf borderId="2" fillId="3" fontId="5" numFmtId="0" xfId="0" applyAlignment="1" applyBorder="1" applyFont="1">
      <alignment readingOrder="0" shrinkToFit="0" vertical="center" wrapText="0"/>
    </xf>
    <xf borderId="3" fillId="2" fontId="6" numFmtId="0" xfId="0" applyAlignment="1" applyBorder="1" applyFont="1">
      <alignment vertical="bottom"/>
    </xf>
    <xf borderId="3" fillId="2" fontId="1" numFmtId="0" xfId="0" applyAlignment="1" applyBorder="1" applyFont="1">
      <alignment horizontal="right" readingOrder="0" shrinkToFit="0" vertical="center" wrapText="0"/>
    </xf>
    <xf borderId="4" fillId="2" fontId="6" numFmtId="0" xfId="0" applyAlignment="1" applyBorder="1" applyFont="1">
      <alignment horizontal="right" readingOrder="0" shrinkToFit="0" vertical="center" wrapText="0"/>
    </xf>
    <xf borderId="2" fillId="2" fontId="1" numFmtId="0" xfId="0" applyAlignment="1" applyBorder="1" applyFont="1">
      <alignment horizontal="right" readingOrder="0" shrinkToFit="0" vertical="center" wrapText="0"/>
    </xf>
    <xf borderId="5" fillId="2" fontId="6" numFmtId="0" xfId="0" applyAlignment="1" applyBorder="1" applyFont="1">
      <alignment horizontal="right" readingOrder="0" shrinkToFit="0" vertical="center" wrapText="0"/>
    </xf>
    <xf borderId="5" fillId="2" fontId="1" numFmtId="0" xfId="0" applyAlignment="1" applyBorder="1" applyFont="1">
      <alignment horizontal="right" readingOrder="0" shrinkToFit="0" vertical="center" wrapText="0"/>
    </xf>
    <xf borderId="5" fillId="2" fontId="6" numFmtId="0" xfId="0" applyAlignment="1" applyBorder="1" applyFont="1">
      <alignment shrinkToFit="0" vertical="center" wrapText="0"/>
    </xf>
    <xf borderId="3" fillId="2" fontId="1" numFmtId="173" xfId="0" applyAlignment="1" applyBorder="1" applyFont="1" applyNumberFormat="1">
      <alignment horizontal="left" readingOrder="0"/>
    </xf>
    <xf borderId="4" fillId="2" fontId="1" numFmtId="0" xfId="0" applyAlignment="1" applyBorder="1" applyFont="1">
      <alignment horizontal="right" readingOrder="0" shrinkToFit="0" vertical="center" wrapText="0"/>
    </xf>
    <xf borderId="3" fillId="2" fontId="1" numFmtId="173" xfId="0" applyAlignment="1" applyBorder="1" applyFont="1" applyNumberFormat="1">
      <alignment horizontal="left" readingOrder="0" shrinkToFit="0" vertical="center" wrapText="0"/>
    </xf>
    <xf borderId="0" fillId="2" fontId="6" numFmtId="166" xfId="0" applyAlignment="1" applyFont="1" applyNumberFormat="1">
      <alignment readingOrder="0" vertical="bottom"/>
    </xf>
    <xf borderId="3" fillId="2" fontId="1" numFmtId="0" xfId="0" applyAlignment="1" applyBorder="1" applyFont="1">
      <alignment horizontal="left"/>
    </xf>
    <xf borderId="9" fillId="2" fontId="6" numFmtId="166" xfId="0" applyAlignment="1" applyBorder="1" applyFont="1" applyNumberFormat="1">
      <alignment readingOrder="0" vertical="bottom"/>
    </xf>
    <xf borderId="2" fillId="2" fontId="6" numFmtId="0" xfId="0" applyAlignment="1" applyBorder="1" applyFont="1">
      <alignment horizontal="right" readingOrder="0" shrinkToFit="0" vertical="center" wrapText="0"/>
    </xf>
    <xf borderId="2" fillId="2" fontId="6" numFmtId="168" xfId="0" applyAlignment="1" applyBorder="1" applyFont="1" applyNumberFormat="1">
      <alignment readingOrder="0" vertical="bottom"/>
    </xf>
    <xf borderId="2" fillId="2" fontId="6" numFmtId="0" xfId="0" applyAlignment="1" applyBorder="1" applyFont="1">
      <alignment readingOrder="0" shrinkToFit="0" vertical="bottom" wrapText="0"/>
    </xf>
  </cellXfs>
  <cellStyles count="1">
    <cellStyle xfId="0" name="Normal" builtinId="0"/>
  </cellStyles>
  <dxfs count="6">
    <dxf>
      <font/>
      <fill>
        <patternFill patternType="none"/>
      </fill>
      <border/>
    </dxf>
    <dxf>
      <font>
        <color rgb="FFFFFF00"/>
      </font>
      <fill>
        <patternFill patternType="none"/>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Membros desligados-style">
      <tableStyleElement dxfId="3" type="headerRow"/>
      <tableStyleElement dxfId="4" type="firstRowStripe"/>
      <tableStyleElement dxfId="5" type="secondRowStripe"/>
    </tableStyle>
    <tableStyle count="3" pivot="0" name="Creditação ACE-style">
      <tableStyleElement dxfId="3" type="headerRow"/>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3:I153" displayName="Desligados" name="Desligados" id="1">
  <autoFilter ref="$B$3:$I$153">
    <filterColumn colId="1">
      <filters blank="1">
        <filter val="Desligado"/>
        <filter val="Desligamento Forçado"/>
      </filters>
    </filterColumn>
  </autoFilter>
  <tableColumns count="8">
    <tableColumn name="Nome" id="1"/>
    <tableColumn name="Status" id="2"/>
    <tableColumn name="Pedido de saída" id="3"/>
    <tableColumn name="Forms de feedback" id="4"/>
    <tableColumn name="Remoção do Drive" id="5"/>
    <tableColumn name="Remoção dos grupos" id="6"/>
    <tableColumn name="Remoção do Discord" id="7"/>
    <tableColumn name="Remoção no Notion" id="8"/>
  </tableColumns>
  <tableStyleInfo name="Membros desligados-style" showColumnStripes="0" showFirstColumn="1" showLastColumn="1" showRowStripes="1"/>
</table>
</file>

<file path=xl/tables/table2.xml><?xml version="1.0" encoding="utf-8"?>
<table xmlns="http://schemas.openxmlformats.org/spreadsheetml/2006/main" ref="B4:F150" displayName="ACE" name="ACE" id="2">
  <tableColumns count="5">
    <tableColumn name="Nome" id="1"/>
    <tableColumn name="Status" id="2"/>
    <tableColumn name="Data de entrada no pedido" id="3"/>
    <tableColumn name="data de emissão" id="4"/>
    <tableColumn name="Responsável" id="5"/>
  </tableColumns>
  <tableStyleInfo name="Creditação AC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FFFFFF"/>
      </a:dk1>
      <a:lt1>
        <a:srgbClr val="614AD3"/>
      </a:lt1>
      <a:dk2>
        <a:srgbClr val="FFFFFF"/>
      </a:dk2>
      <a:lt2>
        <a:srgbClr val="614AD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25"/>
    <col customWidth="1" min="2" max="2" width="48.63"/>
    <col customWidth="1" min="3" max="3" width="9.88"/>
    <col customWidth="1" min="4" max="4" width="39.0"/>
    <col customWidth="1" min="5" max="5" width="40.5"/>
    <col customWidth="1" min="6" max="6" width="16.0"/>
    <col customWidth="1" min="7" max="7" width="27.13"/>
    <col customWidth="1" min="8" max="8" width="11.38"/>
    <col customWidth="1" hidden="1" min="9" max="9" width="13.88"/>
    <col customWidth="1" min="10" max="10" width="7.5"/>
    <col customWidth="1" min="11" max="11" width="23.5"/>
    <col customWidth="1" min="12" max="12" width="21.63"/>
    <col customWidth="1" min="13" max="13" width="20.75"/>
    <col customWidth="1" min="15" max="15" width="17.0"/>
    <col customWidth="1" min="16" max="16" width="21.0"/>
    <col customWidth="1" min="17" max="17" width="20.63"/>
    <col customWidth="1" hidden="1" min="18" max="18" width="15.0"/>
    <col customWidth="1" min="19" max="19" width="14.0"/>
    <col customWidth="1" min="20" max="20" width="18.5"/>
    <col customWidth="1" min="21" max="21" width="14.25"/>
    <col customWidth="1" min="22" max="22" width="20.88"/>
  </cols>
  <sheetData>
    <row r="1" ht="36.0" customHeight="1">
      <c r="A1" s="1"/>
      <c r="B1" s="2" t="s">
        <v>0</v>
      </c>
      <c r="C1" s="3"/>
      <c r="D1" s="4"/>
      <c r="E1" s="2"/>
      <c r="F1" s="3"/>
      <c r="G1" s="2"/>
      <c r="H1" s="2"/>
      <c r="I1" s="2"/>
      <c r="J1" s="2"/>
      <c r="K1" s="3"/>
      <c r="L1" s="2"/>
      <c r="M1" s="3"/>
      <c r="N1" s="3"/>
      <c r="O1" s="4"/>
      <c r="P1" s="5"/>
      <c r="Q1" s="4"/>
      <c r="R1" s="2"/>
      <c r="S1" s="2"/>
      <c r="T1" s="6"/>
      <c r="U1" s="3"/>
      <c r="V1" s="3"/>
      <c r="W1" s="3"/>
      <c r="X1" s="3"/>
    </row>
    <row r="2">
      <c r="A2" s="3"/>
      <c r="B2" s="7" t="s">
        <v>1</v>
      </c>
      <c r="C2" s="7" t="s">
        <v>2</v>
      </c>
      <c r="D2" s="7" t="s">
        <v>3</v>
      </c>
      <c r="E2" s="7" t="s">
        <v>4</v>
      </c>
      <c r="F2" s="7" t="s">
        <v>5</v>
      </c>
      <c r="G2" s="7" t="s">
        <v>6</v>
      </c>
      <c r="H2" s="8" t="s">
        <v>7</v>
      </c>
      <c r="I2" s="8" t="s">
        <v>8</v>
      </c>
      <c r="J2" s="8" t="s">
        <v>9</v>
      </c>
      <c r="K2" s="7" t="s">
        <v>10</v>
      </c>
      <c r="L2" s="8" t="s">
        <v>11</v>
      </c>
      <c r="M2" s="7" t="s">
        <v>12</v>
      </c>
      <c r="N2" s="7" t="s">
        <v>13</v>
      </c>
      <c r="O2" s="9" t="s">
        <v>14</v>
      </c>
      <c r="P2" s="7" t="s">
        <v>15</v>
      </c>
      <c r="Q2" s="7" t="s">
        <v>16</v>
      </c>
      <c r="R2" s="8" t="s">
        <v>17</v>
      </c>
      <c r="S2" s="8" t="s">
        <v>18</v>
      </c>
      <c r="T2" s="10" t="s">
        <v>19</v>
      </c>
      <c r="U2" s="3"/>
      <c r="V2" s="3"/>
      <c r="W2" s="3"/>
      <c r="X2" s="3"/>
    </row>
    <row r="3" hidden="1">
      <c r="A3" s="11"/>
      <c r="B3" s="12" t="s">
        <v>20</v>
      </c>
      <c r="C3" s="13" t="s">
        <v>21</v>
      </c>
      <c r="D3" s="13" t="s">
        <v>22</v>
      </c>
      <c r="E3" s="14" t="s">
        <v>23</v>
      </c>
      <c r="F3" s="13" t="s">
        <v>24</v>
      </c>
      <c r="G3" s="14"/>
      <c r="H3" s="14">
        <v>1.20017921E8</v>
      </c>
      <c r="I3" s="14">
        <v>1.8675377703E10</v>
      </c>
      <c r="J3" s="14">
        <v>23.0</v>
      </c>
      <c r="K3" s="15">
        <v>45536.0</v>
      </c>
      <c r="L3" s="16">
        <v>45998.0</v>
      </c>
      <c r="M3" s="13" t="s">
        <v>25</v>
      </c>
      <c r="N3" s="17" t="s">
        <v>26</v>
      </c>
      <c r="O3" s="12">
        <v>2.1972581005E10</v>
      </c>
      <c r="P3" s="13" t="s">
        <v>27</v>
      </c>
      <c r="Q3" s="17" t="s">
        <v>28</v>
      </c>
      <c r="R3" s="14" t="s">
        <v>29</v>
      </c>
      <c r="S3" s="14" t="s">
        <v>30</v>
      </c>
      <c r="T3" s="18">
        <v>45591.0</v>
      </c>
      <c r="U3" s="11"/>
      <c r="V3" s="11"/>
      <c r="W3" s="11"/>
      <c r="X3" s="11"/>
    </row>
    <row r="4">
      <c r="A4" s="3"/>
      <c r="B4" s="19" t="s">
        <v>31</v>
      </c>
      <c r="C4" s="13" t="s">
        <v>32</v>
      </c>
      <c r="D4" s="20" t="s">
        <v>33</v>
      </c>
      <c r="E4" s="21" t="s">
        <v>34</v>
      </c>
      <c r="F4" s="13" t="s">
        <v>35</v>
      </c>
      <c r="G4" s="21"/>
      <c r="H4" s="21">
        <v>1.21123539E8</v>
      </c>
      <c r="I4" s="21">
        <v>1.666876771E10</v>
      </c>
      <c r="J4" s="21">
        <v>26.0</v>
      </c>
      <c r="K4" s="15">
        <v>45170.0</v>
      </c>
      <c r="L4" s="21">
        <v>2025.0</v>
      </c>
      <c r="M4" s="22">
        <v>45866.0</v>
      </c>
      <c r="N4" s="23" t="s">
        <v>26</v>
      </c>
      <c r="O4" s="17" t="s">
        <v>36</v>
      </c>
      <c r="P4" s="24"/>
      <c r="Q4" s="17" t="s">
        <v>37</v>
      </c>
      <c r="R4" s="21" t="s">
        <v>29</v>
      </c>
      <c r="S4" s="21" t="s">
        <v>38</v>
      </c>
      <c r="T4" s="18">
        <v>45591.0</v>
      </c>
      <c r="U4" s="3"/>
      <c r="V4" s="3"/>
      <c r="W4" s="3"/>
      <c r="X4" s="3"/>
    </row>
    <row r="5">
      <c r="A5" s="11"/>
      <c r="B5" s="19" t="s">
        <v>39</v>
      </c>
      <c r="C5" s="13" t="s">
        <v>32</v>
      </c>
      <c r="D5" s="20" t="s">
        <v>40</v>
      </c>
      <c r="E5" s="21" t="s">
        <v>34</v>
      </c>
      <c r="F5" s="13" t="s">
        <v>35</v>
      </c>
      <c r="G5" s="21"/>
      <c r="H5" s="21">
        <v>1.22155149E8</v>
      </c>
      <c r="I5" s="21">
        <v>1.3589629797E10</v>
      </c>
      <c r="J5" s="21">
        <v>21.0</v>
      </c>
      <c r="K5" s="15">
        <v>45170.0</v>
      </c>
      <c r="L5" s="14" t="s">
        <v>41</v>
      </c>
      <c r="M5" s="22">
        <v>45858.0</v>
      </c>
      <c r="N5" s="17" t="s">
        <v>26</v>
      </c>
      <c r="O5" s="17" t="s">
        <v>42</v>
      </c>
      <c r="P5" s="24" t="s">
        <v>43</v>
      </c>
      <c r="Q5" s="17" t="s">
        <v>44</v>
      </c>
      <c r="R5" s="21" t="s">
        <v>45</v>
      </c>
      <c r="S5" s="21" t="s">
        <v>38</v>
      </c>
      <c r="T5" s="18">
        <v>45591.0</v>
      </c>
      <c r="U5" s="11"/>
      <c r="V5" s="11"/>
      <c r="W5" s="11"/>
      <c r="X5" s="11"/>
    </row>
    <row r="6">
      <c r="A6" s="3"/>
      <c r="B6" s="19" t="s">
        <v>46</v>
      </c>
      <c r="C6" s="13" t="s">
        <v>32</v>
      </c>
      <c r="D6" s="20" t="s">
        <v>47</v>
      </c>
      <c r="E6" s="21" t="s">
        <v>34</v>
      </c>
      <c r="F6" s="13" t="s">
        <v>35</v>
      </c>
      <c r="G6" s="21"/>
      <c r="H6" s="21">
        <v>1.18043788E8</v>
      </c>
      <c r="I6" s="21">
        <v>1.8801346751E10</v>
      </c>
      <c r="J6" s="21">
        <v>24.0</v>
      </c>
      <c r="K6" s="15">
        <v>45170.0</v>
      </c>
      <c r="L6" s="18">
        <v>45870.0</v>
      </c>
      <c r="M6" s="22">
        <v>45857.0</v>
      </c>
      <c r="N6" s="17" t="s">
        <v>26</v>
      </c>
      <c r="O6" s="17" t="s">
        <v>48</v>
      </c>
      <c r="P6" s="24" t="s">
        <v>47</v>
      </c>
      <c r="Q6" s="17" t="s">
        <v>49</v>
      </c>
      <c r="R6" s="21" t="s">
        <v>29</v>
      </c>
      <c r="S6" s="21" t="s">
        <v>38</v>
      </c>
      <c r="T6" s="18">
        <v>45591.0</v>
      </c>
      <c r="U6" s="3"/>
      <c r="V6" s="3"/>
      <c r="W6" s="3"/>
      <c r="X6" s="3"/>
    </row>
    <row r="7" hidden="1">
      <c r="A7" s="3"/>
      <c r="B7" s="25" t="s">
        <v>50</v>
      </c>
      <c r="C7" s="13" t="s">
        <v>51</v>
      </c>
      <c r="D7" s="26" t="s">
        <v>52</v>
      </c>
      <c r="E7" s="21" t="s">
        <v>34</v>
      </c>
      <c r="F7" s="13" t="s">
        <v>24</v>
      </c>
      <c r="G7" s="21"/>
      <c r="H7" s="21">
        <v>1.24039103E8</v>
      </c>
      <c r="I7" s="21">
        <v>1.3975304723E10</v>
      </c>
      <c r="J7" s="21">
        <v>18.0</v>
      </c>
      <c r="K7" s="15">
        <v>45536.0</v>
      </c>
      <c r="L7" s="21" t="s">
        <v>53</v>
      </c>
      <c r="M7" s="13"/>
      <c r="N7" s="17" t="s">
        <v>54</v>
      </c>
      <c r="O7" s="12" t="s">
        <v>55</v>
      </c>
      <c r="P7" s="27" t="s">
        <v>50</v>
      </c>
      <c r="Q7" s="17" t="s">
        <v>56</v>
      </c>
      <c r="R7" s="21" t="s">
        <v>29</v>
      </c>
      <c r="S7" s="21" t="s">
        <v>57</v>
      </c>
      <c r="T7" s="18">
        <v>45591.0</v>
      </c>
      <c r="U7" s="3"/>
      <c r="V7" s="3"/>
      <c r="W7" s="3"/>
      <c r="X7" s="3"/>
    </row>
    <row r="8">
      <c r="A8" s="3"/>
      <c r="B8" s="19" t="s">
        <v>58</v>
      </c>
      <c r="C8" s="13" t="s">
        <v>21</v>
      </c>
      <c r="D8" s="20" t="s">
        <v>59</v>
      </c>
      <c r="E8" s="21" t="s">
        <v>34</v>
      </c>
      <c r="F8" s="13" t="s">
        <v>35</v>
      </c>
      <c r="G8" s="21"/>
      <c r="H8" s="21">
        <v>1.22138511E8</v>
      </c>
      <c r="I8" s="21">
        <v>1.8120321707E10</v>
      </c>
      <c r="J8" s="21">
        <v>21.0</v>
      </c>
      <c r="K8" s="15">
        <v>45170.0</v>
      </c>
      <c r="L8" s="21" t="s">
        <v>60</v>
      </c>
      <c r="M8" s="22">
        <v>45857.0</v>
      </c>
      <c r="N8" s="23" t="s">
        <v>26</v>
      </c>
      <c r="O8" s="17" t="s">
        <v>61</v>
      </c>
      <c r="P8" s="24" t="s">
        <v>62</v>
      </c>
      <c r="Q8" s="17" t="s">
        <v>63</v>
      </c>
      <c r="R8" s="21" t="s">
        <v>64</v>
      </c>
      <c r="S8" s="21" t="s">
        <v>38</v>
      </c>
      <c r="T8" s="18">
        <v>45591.0</v>
      </c>
      <c r="U8" s="3"/>
      <c r="V8" s="3"/>
      <c r="W8" s="3"/>
      <c r="X8" s="3"/>
    </row>
    <row r="9" hidden="1">
      <c r="A9" s="3"/>
      <c r="B9" s="25" t="s">
        <v>65</v>
      </c>
      <c r="C9" s="13" t="s">
        <v>66</v>
      </c>
      <c r="D9" s="26" t="s">
        <v>67</v>
      </c>
      <c r="E9" s="21" t="s">
        <v>34</v>
      </c>
      <c r="F9" s="13" t="s">
        <v>24</v>
      </c>
      <c r="G9" s="21"/>
      <c r="H9" s="21">
        <v>1.24388471E8</v>
      </c>
      <c r="I9" s="21">
        <v>2.242118978E10</v>
      </c>
      <c r="J9" s="21">
        <v>19.0</v>
      </c>
      <c r="K9" s="15">
        <v>45536.0</v>
      </c>
      <c r="L9" s="21" t="s">
        <v>68</v>
      </c>
      <c r="M9" s="13"/>
      <c r="N9" s="17" t="s">
        <v>54</v>
      </c>
      <c r="O9" s="12" t="s">
        <v>69</v>
      </c>
      <c r="P9" s="24" t="s">
        <v>65</v>
      </c>
      <c r="Q9" s="17" t="s">
        <v>70</v>
      </c>
      <c r="R9" s="21" t="s">
        <v>45</v>
      </c>
      <c r="S9" s="21" t="s">
        <v>71</v>
      </c>
      <c r="T9" s="18">
        <v>45591.0</v>
      </c>
      <c r="U9" s="3"/>
      <c r="V9" s="3"/>
      <c r="W9" s="3"/>
      <c r="X9" s="3"/>
    </row>
    <row r="10">
      <c r="A10" s="11"/>
      <c r="B10" s="19" t="s">
        <v>72</v>
      </c>
      <c r="C10" s="13" t="s">
        <v>21</v>
      </c>
      <c r="D10" s="20" t="s">
        <v>73</v>
      </c>
      <c r="E10" s="21" t="s">
        <v>74</v>
      </c>
      <c r="F10" s="13" t="s">
        <v>24</v>
      </c>
      <c r="G10" s="21"/>
      <c r="H10" s="21">
        <v>1.22166182E8</v>
      </c>
      <c r="I10" s="21">
        <v>1.8792126766E10</v>
      </c>
      <c r="J10" s="21">
        <v>23.0</v>
      </c>
      <c r="K10" s="15">
        <v>45413.0</v>
      </c>
      <c r="L10" s="14" t="s">
        <v>75</v>
      </c>
      <c r="M10" s="22">
        <v>45857.0</v>
      </c>
      <c r="N10" s="17" t="s">
        <v>26</v>
      </c>
      <c r="O10" s="17" t="s">
        <v>76</v>
      </c>
      <c r="P10" s="24" t="s">
        <v>77</v>
      </c>
      <c r="Q10" s="17" t="s">
        <v>78</v>
      </c>
      <c r="R10" s="21" t="s">
        <v>29</v>
      </c>
      <c r="S10" s="21" t="s">
        <v>38</v>
      </c>
      <c r="T10" s="18">
        <v>45591.0</v>
      </c>
      <c r="U10" s="28"/>
      <c r="V10" s="11"/>
      <c r="W10" s="11"/>
      <c r="X10" s="11"/>
    </row>
    <row r="11">
      <c r="A11" s="11"/>
      <c r="B11" s="25" t="s">
        <v>79</v>
      </c>
      <c r="C11" s="17" t="s">
        <v>51</v>
      </c>
      <c r="D11" s="13" t="s">
        <v>80</v>
      </c>
      <c r="E11" s="21" t="s">
        <v>81</v>
      </c>
      <c r="F11" s="13" t="s">
        <v>35</v>
      </c>
      <c r="G11" s="21"/>
      <c r="H11" s="21"/>
      <c r="I11" s="21"/>
      <c r="J11" s="21"/>
      <c r="K11" s="22">
        <v>45778.0</v>
      </c>
      <c r="L11" s="29" t="s">
        <v>82</v>
      </c>
      <c r="M11" s="22">
        <v>45849.0</v>
      </c>
      <c r="N11" s="17" t="s">
        <v>26</v>
      </c>
      <c r="O11" s="17">
        <v>2.1984022005E10</v>
      </c>
      <c r="P11" s="30"/>
      <c r="Q11" s="17"/>
      <c r="R11" s="21"/>
      <c r="S11" s="21"/>
      <c r="T11" s="18"/>
      <c r="U11" s="11"/>
      <c r="V11" s="11"/>
      <c r="W11" s="11"/>
      <c r="X11" s="11"/>
    </row>
    <row r="12">
      <c r="A12" s="3"/>
      <c r="B12" s="19" t="s">
        <v>83</v>
      </c>
      <c r="C12" s="13" t="s">
        <v>32</v>
      </c>
      <c r="D12" s="20" t="s">
        <v>84</v>
      </c>
      <c r="E12" s="21" t="s">
        <v>85</v>
      </c>
      <c r="F12" s="13" t="s">
        <v>24</v>
      </c>
      <c r="G12" s="21"/>
      <c r="H12" s="21"/>
      <c r="I12" s="21"/>
      <c r="J12" s="21"/>
      <c r="K12" s="31">
        <v>45047.0</v>
      </c>
      <c r="L12" s="32" t="s">
        <v>82</v>
      </c>
      <c r="M12" s="22">
        <v>45849.0</v>
      </c>
      <c r="N12" s="17" t="s">
        <v>26</v>
      </c>
      <c r="O12" s="17" t="s">
        <v>86</v>
      </c>
      <c r="P12" s="24" t="s">
        <v>83</v>
      </c>
      <c r="Q12" s="17" t="s">
        <v>87</v>
      </c>
      <c r="R12" s="21"/>
      <c r="S12" s="21"/>
      <c r="T12" s="18">
        <v>45591.0</v>
      </c>
      <c r="U12" s="3"/>
      <c r="V12" s="3"/>
      <c r="W12" s="3"/>
      <c r="X12" s="3"/>
    </row>
    <row r="13" hidden="1">
      <c r="A13" s="3"/>
      <c r="B13" s="19" t="s">
        <v>88</v>
      </c>
      <c r="C13" s="13" t="s">
        <v>66</v>
      </c>
      <c r="D13" s="20" t="s">
        <v>89</v>
      </c>
      <c r="E13" s="21" t="s">
        <v>90</v>
      </c>
      <c r="F13" s="13" t="s">
        <v>35</v>
      </c>
      <c r="G13" s="21"/>
      <c r="H13" s="21">
        <v>1.21071855E8</v>
      </c>
      <c r="I13" s="21">
        <v>1.6510331705E10</v>
      </c>
      <c r="J13" s="21">
        <v>21.0</v>
      </c>
      <c r="K13" s="15">
        <v>45413.0</v>
      </c>
      <c r="L13" s="21" t="s">
        <v>41</v>
      </c>
      <c r="M13" s="20"/>
      <c r="N13" s="17" t="s">
        <v>54</v>
      </c>
      <c r="O13" s="23" t="s">
        <v>91</v>
      </c>
      <c r="P13" s="24" t="s">
        <v>92</v>
      </c>
      <c r="Q13" s="17" t="s">
        <v>93</v>
      </c>
      <c r="R13" s="21" t="s">
        <v>45</v>
      </c>
      <c r="S13" s="21" t="s">
        <v>57</v>
      </c>
      <c r="T13" s="18">
        <v>45591.0</v>
      </c>
      <c r="U13" s="3"/>
      <c r="V13" s="3"/>
      <c r="W13" s="3"/>
      <c r="X13" s="3"/>
    </row>
    <row r="14">
      <c r="A14" s="3"/>
      <c r="B14" s="19" t="s">
        <v>94</v>
      </c>
      <c r="C14" s="13" t="s">
        <v>66</v>
      </c>
      <c r="D14" s="20" t="s">
        <v>95</v>
      </c>
      <c r="E14" s="21" t="s">
        <v>34</v>
      </c>
      <c r="F14" s="13" t="s">
        <v>35</v>
      </c>
      <c r="G14" s="21"/>
      <c r="H14" s="21">
        <v>1.22130246E8</v>
      </c>
      <c r="I14" s="21">
        <v>2.0764523708E10</v>
      </c>
      <c r="J14" s="21">
        <v>19.0</v>
      </c>
      <c r="K14" s="31">
        <v>45047.0</v>
      </c>
      <c r="L14" s="21" t="s">
        <v>41</v>
      </c>
      <c r="M14" s="22">
        <v>45836.0</v>
      </c>
      <c r="N14" s="17" t="s">
        <v>26</v>
      </c>
      <c r="O14" s="17" t="s">
        <v>96</v>
      </c>
      <c r="P14" s="24" t="s">
        <v>97</v>
      </c>
      <c r="Q14" s="17" t="s">
        <v>98</v>
      </c>
      <c r="R14" s="21" t="s">
        <v>29</v>
      </c>
      <c r="S14" s="21" t="s">
        <v>38</v>
      </c>
      <c r="T14" s="18">
        <v>45591.0</v>
      </c>
      <c r="U14" s="3"/>
      <c r="V14" s="3"/>
      <c r="W14" s="3"/>
      <c r="X14" s="3"/>
    </row>
    <row r="15">
      <c r="A15" s="11"/>
      <c r="B15" s="25" t="s">
        <v>99</v>
      </c>
      <c r="C15" s="13" t="s">
        <v>21</v>
      </c>
      <c r="D15" s="26" t="s">
        <v>100</v>
      </c>
      <c r="E15" s="21" t="s">
        <v>34</v>
      </c>
      <c r="F15" s="13" t="s">
        <v>24</v>
      </c>
      <c r="G15" s="21"/>
      <c r="H15" s="21">
        <v>1.19032324E8</v>
      </c>
      <c r="I15" s="21">
        <v>1.7528947741E10</v>
      </c>
      <c r="J15" s="21">
        <v>25.0</v>
      </c>
      <c r="K15" s="15">
        <v>45536.0</v>
      </c>
      <c r="L15" s="14" t="s">
        <v>101</v>
      </c>
      <c r="M15" s="22">
        <v>45829.0</v>
      </c>
      <c r="N15" s="17" t="s">
        <v>102</v>
      </c>
      <c r="O15" s="12">
        <v>2.196600201E10</v>
      </c>
      <c r="P15" s="27" t="s">
        <v>103</v>
      </c>
      <c r="Q15" s="17" t="s">
        <v>104</v>
      </c>
      <c r="R15" s="21" t="s">
        <v>29</v>
      </c>
      <c r="S15" s="21" t="s">
        <v>57</v>
      </c>
      <c r="T15" s="18">
        <v>45591.0</v>
      </c>
      <c r="U15" s="28"/>
      <c r="V15" s="11"/>
      <c r="W15" s="11"/>
      <c r="X15" s="11"/>
    </row>
    <row r="16">
      <c r="A16" s="11"/>
      <c r="B16" s="25" t="s">
        <v>105</v>
      </c>
      <c r="C16" s="13" t="s">
        <v>21</v>
      </c>
      <c r="D16" s="13" t="s">
        <v>106</v>
      </c>
      <c r="E16" s="21" t="s">
        <v>34</v>
      </c>
      <c r="F16" s="13" t="s">
        <v>24</v>
      </c>
      <c r="G16" s="21"/>
      <c r="H16" s="21">
        <v>1.21043187E8</v>
      </c>
      <c r="I16" s="21">
        <v>1.9003877785E10</v>
      </c>
      <c r="J16" s="21">
        <v>22.0</v>
      </c>
      <c r="K16" s="15">
        <v>45536.0</v>
      </c>
      <c r="L16" s="14" t="s">
        <v>107</v>
      </c>
      <c r="M16" s="22">
        <v>45814.0</v>
      </c>
      <c r="N16" s="17" t="s">
        <v>26</v>
      </c>
      <c r="O16" s="12">
        <v>2.1990296776E10</v>
      </c>
      <c r="P16" s="27" t="s">
        <v>105</v>
      </c>
      <c r="Q16" s="17" t="s">
        <v>108</v>
      </c>
      <c r="R16" s="21" t="s">
        <v>29</v>
      </c>
      <c r="S16" s="21" t="s">
        <v>57</v>
      </c>
      <c r="T16" s="18">
        <v>45591.0</v>
      </c>
      <c r="U16" s="28"/>
      <c r="V16" s="11"/>
      <c r="W16" s="11"/>
      <c r="X16" s="11"/>
    </row>
    <row r="17" hidden="1">
      <c r="A17" s="11"/>
      <c r="B17" s="25" t="s">
        <v>109</v>
      </c>
      <c r="C17" s="13" t="s">
        <v>21</v>
      </c>
      <c r="D17" s="13" t="s">
        <v>110</v>
      </c>
      <c r="E17" s="21" t="s">
        <v>23</v>
      </c>
      <c r="F17" s="13" t="s">
        <v>24</v>
      </c>
      <c r="G17" s="21"/>
      <c r="H17" s="21">
        <v>1.24167697E8</v>
      </c>
      <c r="I17" s="21">
        <v>1.5317424755E10</v>
      </c>
      <c r="J17" s="21">
        <v>31.0</v>
      </c>
      <c r="K17" s="15">
        <v>45536.0</v>
      </c>
      <c r="L17" s="14" t="s">
        <v>75</v>
      </c>
      <c r="M17" s="22">
        <v>45789.0</v>
      </c>
      <c r="N17" s="17" t="s">
        <v>26</v>
      </c>
      <c r="O17" s="12">
        <v>2.1989311859E10</v>
      </c>
      <c r="P17" s="27" t="s">
        <v>111</v>
      </c>
      <c r="Q17" s="17" t="s">
        <v>112</v>
      </c>
      <c r="R17" s="21" t="s">
        <v>82</v>
      </c>
      <c r="S17" s="21" t="s">
        <v>38</v>
      </c>
      <c r="T17" s="18">
        <v>45591.0</v>
      </c>
      <c r="U17" s="28"/>
      <c r="V17" s="11"/>
      <c r="W17" s="11"/>
      <c r="X17" s="11"/>
    </row>
    <row r="18" hidden="1">
      <c r="A18" s="3"/>
      <c r="B18" s="25" t="s">
        <v>113</v>
      </c>
      <c r="C18" s="13" t="s">
        <v>51</v>
      </c>
      <c r="D18" s="13" t="s">
        <v>114</v>
      </c>
      <c r="E18" s="21" t="s">
        <v>34</v>
      </c>
      <c r="F18" s="13" t="s">
        <v>35</v>
      </c>
      <c r="G18" s="21"/>
      <c r="H18" s="21"/>
      <c r="I18" s="21"/>
      <c r="J18" s="21"/>
      <c r="K18" s="15">
        <v>45778.0</v>
      </c>
      <c r="L18" s="19"/>
      <c r="M18" s="13"/>
      <c r="N18" s="17" t="s">
        <v>54</v>
      </c>
      <c r="O18" s="17">
        <v>2.1987711172E10</v>
      </c>
      <c r="P18" s="27"/>
      <c r="Q18" s="17"/>
      <c r="R18" s="21"/>
      <c r="S18" s="21"/>
      <c r="T18" s="18"/>
      <c r="U18" s="3"/>
      <c r="V18" s="3"/>
      <c r="W18" s="3"/>
      <c r="X18" s="3"/>
    </row>
    <row r="19" hidden="1">
      <c r="A19" s="11"/>
      <c r="B19" s="19" t="s">
        <v>115</v>
      </c>
      <c r="C19" s="13" t="s">
        <v>21</v>
      </c>
      <c r="D19" s="20" t="s">
        <v>116</v>
      </c>
      <c r="E19" s="21" t="s">
        <v>34</v>
      </c>
      <c r="F19" s="20"/>
      <c r="G19" s="21"/>
      <c r="H19" s="21">
        <v>1.20021116E8</v>
      </c>
      <c r="I19" s="21">
        <v>1.2063157766E10</v>
      </c>
      <c r="J19" s="21">
        <v>24.0</v>
      </c>
      <c r="K19" s="33">
        <v>0.0</v>
      </c>
      <c r="L19" s="14" t="s">
        <v>75</v>
      </c>
      <c r="M19" s="22">
        <v>45751.0</v>
      </c>
      <c r="N19" s="17" t="s">
        <v>26</v>
      </c>
      <c r="O19" s="17" t="s">
        <v>117</v>
      </c>
      <c r="P19" s="24" t="s">
        <v>118</v>
      </c>
      <c r="Q19" s="17" t="s">
        <v>119</v>
      </c>
      <c r="R19" s="21" t="s">
        <v>29</v>
      </c>
      <c r="S19" s="21" t="s">
        <v>120</v>
      </c>
      <c r="T19" s="18">
        <v>45591.0</v>
      </c>
      <c r="U19" s="28"/>
      <c r="V19" s="11"/>
      <c r="W19" s="11"/>
      <c r="X19" s="11"/>
    </row>
    <row r="20" hidden="1">
      <c r="A20" s="3"/>
      <c r="B20" s="25" t="s">
        <v>121</v>
      </c>
      <c r="C20" s="13" t="s">
        <v>32</v>
      </c>
      <c r="D20" s="26" t="s">
        <v>122</v>
      </c>
      <c r="E20" s="21" t="s">
        <v>34</v>
      </c>
      <c r="F20" s="13" t="s">
        <v>35</v>
      </c>
      <c r="G20" s="21"/>
      <c r="H20" s="21">
        <v>1.22139004E8</v>
      </c>
      <c r="I20" s="21">
        <v>1.4594887767E10</v>
      </c>
      <c r="J20" s="21">
        <v>20.0</v>
      </c>
      <c r="K20" s="15">
        <v>45536.0</v>
      </c>
      <c r="L20" s="21" t="s">
        <v>41</v>
      </c>
      <c r="M20" s="13"/>
      <c r="N20" s="17" t="s">
        <v>54</v>
      </c>
      <c r="O20" s="12" t="s">
        <v>123</v>
      </c>
      <c r="P20" s="27" t="s">
        <v>124</v>
      </c>
      <c r="Q20" s="17" t="s">
        <v>125</v>
      </c>
      <c r="R20" s="21" t="s">
        <v>29</v>
      </c>
      <c r="S20" s="21" t="s">
        <v>38</v>
      </c>
      <c r="T20" s="18">
        <v>45591.0</v>
      </c>
      <c r="U20" s="3"/>
      <c r="V20" s="3"/>
      <c r="W20" s="3"/>
      <c r="X20" s="3"/>
    </row>
    <row r="21" hidden="1">
      <c r="A21" s="3"/>
      <c r="B21" s="19" t="s">
        <v>126</v>
      </c>
      <c r="C21" s="20" t="s">
        <v>32</v>
      </c>
      <c r="D21" s="20" t="s">
        <v>127</v>
      </c>
      <c r="E21" s="21" t="s">
        <v>128</v>
      </c>
      <c r="F21" s="13" t="s">
        <v>35</v>
      </c>
      <c r="G21" s="21"/>
      <c r="H21" s="21">
        <v>1.23165595E8</v>
      </c>
      <c r="I21" s="21">
        <v>1.8971570709E10</v>
      </c>
      <c r="J21" s="21">
        <v>21.0</v>
      </c>
      <c r="K21" s="34">
        <v>45413.0</v>
      </c>
      <c r="L21" s="21" t="s">
        <v>75</v>
      </c>
      <c r="M21" s="20"/>
      <c r="N21" s="17" t="s">
        <v>54</v>
      </c>
      <c r="O21" s="23" t="s">
        <v>129</v>
      </c>
      <c r="P21" s="24" t="s">
        <v>126</v>
      </c>
      <c r="Q21" s="17" t="s">
        <v>130</v>
      </c>
      <c r="R21" s="21" t="s">
        <v>29</v>
      </c>
      <c r="S21" s="21" t="s">
        <v>38</v>
      </c>
      <c r="T21" s="18">
        <v>45591.0</v>
      </c>
      <c r="U21" s="3"/>
      <c r="V21" s="3"/>
      <c r="W21" s="3"/>
      <c r="X21" s="3"/>
    </row>
    <row r="22" hidden="1">
      <c r="A22" s="11"/>
      <c r="B22" s="25" t="s">
        <v>131</v>
      </c>
      <c r="C22" s="13" t="s">
        <v>32</v>
      </c>
      <c r="D22" s="13" t="s">
        <v>132</v>
      </c>
      <c r="E22" s="21" t="s">
        <v>133</v>
      </c>
      <c r="F22" s="13"/>
      <c r="G22" s="21"/>
      <c r="H22" s="21">
        <v>1.19047523E8</v>
      </c>
      <c r="I22" s="21">
        <v>1.581905475E10</v>
      </c>
      <c r="J22" s="21">
        <v>24.0</v>
      </c>
      <c r="K22" s="15">
        <v>45536.0</v>
      </c>
      <c r="L22" s="14" t="s">
        <v>134</v>
      </c>
      <c r="M22" s="22">
        <v>45733.0</v>
      </c>
      <c r="N22" s="17" t="s">
        <v>26</v>
      </c>
      <c r="O22" s="12">
        <v>2.1975158869E10</v>
      </c>
      <c r="P22" s="27" t="s">
        <v>135</v>
      </c>
      <c r="Q22" s="17" t="s">
        <v>136</v>
      </c>
      <c r="R22" s="21" t="s">
        <v>45</v>
      </c>
      <c r="S22" s="21" t="s">
        <v>57</v>
      </c>
      <c r="T22" s="18">
        <v>45591.0</v>
      </c>
      <c r="U22" s="28"/>
      <c r="V22" s="11"/>
      <c r="W22" s="11"/>
      <c r="X22" s="11"/>
    </row>
    <row r="23" hidden="1">
      <c r="A23" s="11"/>
      <c r="B23" s="25" t="s">
        <v>137</v>
      </c>
      <c r="C23" s="17" t="s">
        <v>32</v>
      </c>
      <c r="D23" s="26" t="s">
        <v>138</v>
      </c>
      <c r="E23" s="21" t="s">
        <v>34</v>
      </c>
      <c r="F23" s="26"/>
      <c r="G23" s="21"/>
      <c r="H23" s="21">
        <v>1.22120403E8</v>
      </c>
      <c r="I23" s="21">
        <v>1.744148376E10</v>
      </c>
      <c r="J23" s="21">
        <v>21.0</v>
      </c>
      <c r="K23" s="15">
        <v>45536.0</v>
      </c>
      <c r="L23" s="14" t="s">
        <v>139</v>
      </c>
      <c r="M23" s="22">
        <v>45716.0</v>
      </c>
      <c r="N23" s="17" t="s">
        <v>26</v>
      </c>
      <c r="O23" s="12" t="s">
        <v>140</v>
      </c>
      <c r="P23" s="30" t="s">
        <v>141</v>
      </c>
      <c r="Q23" s="17" t="s">
        <v>142</v>
      </c>
      <c r="R23" s="21" t="s">
        <v>29</v>
      </c>
      <c r="S23" s="21" t="s">
        <v>38</v>
      </c>
      <c r="T23" s="18">
        <v>45591.0</v>
      </c>
      <c r="U23" s="28"/>
      <c r="V23" s="11"/>
      <c r="W23" s="11"/>
      <c r="X23" s="11"/>
    </row>
    <row r="24" hidden="1">
      <c r="A24" s="11"/>
      <c r="B24" s="25" t="s">
        <v>143</v>
      </c>
      <c r="C24" s="13" t="s">
        <v>51</v>
      </c>
      <c r="D24" s="13" t="s">
        <v>144</v>
      </c>
      <c r="E24" s="21" t="s">
        <v>145</v>
      </c>
      <c r="F24" s="13"/>
      <c r="G24" s="21"/>
      <c r="H24" s="21">
        <v>1.2375872E8</v>
      </c>
      <c r="I24" s="21">
        <v>1.3839737761E10</v>
      </c>
      <c r="J24" s="21">
        <v>24.0</v>
      </c>
      <c r="K24" s="15">
        <v>45536.0</v>
      </c>
      <c r="L24" s="14" t="s">
        <v>146</v>
      </c>
      <c r="M24" s="22">
        <v>45716.0</v>
      </c>
      <c r="N24" s="17" t="s">
        <v>26</v>
      </c>
      <c r="O24" s="12">
        <v>2.1993617977E10</v>
      </c>
      <c r="P24" s="27" t="s">
        <v>147</v>
      </c>
      <c r="Q24" s="17" t="s">
        <v>148</v>
      </c>
      <c r="R24" s="21" t="s">
        <v>29</v>
      </c>
      <c r="S24" s="21" t="s">
        <v>38</v>
      </c>
      <c r="T24" s="18">
        <v>45591.0</v>
      </c>
      <c r="U24" s="28"/>
      <c r="V24" s="11"/>
      <c r="W24" s="11"/>
      <c r="X24" s="11"/>
    </row>
    <row r="25" hidden="1">
      <c r="A25" s="11"/>
      <c r="B25" s="19" t="s">
        <v>149</v>
      </c>
      <c r="C25" s="17" t="s">
        <v>51</v>
      </c>
      <c r="D25" s="20" t="s">
        <v>150</v>
      </c>
      <c r="E25" s="21" t="s">
        <v>145</v>
      </c>
      <c r="F25" s="20"/>
      <c r="G25" s="21"/>
      <c r="H25" s="21">
        <v>1.22134614E8</v>
      </c>
      <c r="I25" s="21">
        <v>1.4599985708E10</v>
      </c>
      <c r="J25" s="21">
        <v>20.0</v>
      </c>
      <c r="K25" s="15">
        <v>45413.0</v>
      </c>
      <c r="L25" s="35">
        <v>45316.0</v>
      </c>
      <c r="M25" s="22">
        <v>45716.0</v>
      </c>
      <c r="N25" s="17" t="s">
        <v>26</v>
      </c>
      <c r="O25" s="17" t="s">
        <v>151</v>
      </c>
      <c r="P25" s="21" t="s">
        <v>152</v>
      </c>
      <c r="Q25" s="17" t="s">
        <v>153</v>
      </c>
      <c r="R25" s="21" t="s">
        <v>29</v>
      </c>
      <c r="S25" s="21" t="s">
        <v>57</v>
      </c>
      <c r="T25" s="18">
        <v>45591.0</v>
      </c>
      <c r="U25" s="11"/>
      <c r="V25" s="11"/>
      <c r="W25" s="11"/>
      <c r="X25" s="11"/>
    </row>
    <row r="26" hidden="1">
      <c r="A26" s="3"/>
      <c r="B26" s="36" t="s">
        <v>154</v>
      </c>
      <c r="C26" s="33" t="s">
        <v>66</v>
      </c>
      <c r="D26" s="37" t="s">
        <v>155</v>
      </c>
      <c r="E26" s="32" t="s">
        <v>34</v>
      </c>
      <c r="F26" s="37"/>
      <c r="G26" s="32"/>
      <c r="H26" s="32">
        <v>1.17247965E8</v>
      </c>
      <c r="I26" s="32">
        <v>1.609449878E10</v>
      </c>
      <c r="J26" s="32">
        <v>28.0</v>
      </c>
      <c r="K26" s="15">
        <v>45413.0</v>
      </c>
      <c r="L26" s="38">
        <v>45596.0</v>
      </c>
      <c r="M26" s="39">
        <v>45716.0</v>
      </c>
      <c r="N26" s="40" t="s">
        <v>26</v>
      </c>
      <c r="O26" s="40" t="s">
        <v>156</v>
      </c>
      <c r="P26" s="41" t="s">
        <v>157</v>
      </c>
      <c r="Q26" s="40" t="s">
        <v>158</v>
      </c>
      <c r="R26" s="32" t="s">
        <v>159</v>
      </c>
      <c r="S26" s="32" t="s">
        <v>57</v>
      </c>
      <c r="T26" s="42">
        <v>45591.0</v>
      </c>
      <c r="U26" s="3"/>
      <c r="V26" s="3"/>
      <c r="W26" s="3"/>
      <c r="X26" s="3"/>
    </row>
    <row r="27" hidden="1">
      <c r="A27" s="11"/>
      <c r="B27" s="36" t="s">
        <v>160</v>
      </c>
      <c r="C27" s="33" t="s">
        <v>32</v>
      </c>
      <c r="D27" s="37" t="s">
        <v>161</v>
      </c>
      <c r="E27" s="32" t="s">
        <v>34</v>
      </c>
      <c r="F27" s="37"/>
      <c r="G27" s="32"/>
      <c r="H27" s="32">
        <v>1.17079794E8</v>
      </c>
      <c r="I27" s="32">
        <v>1.5774109712E10</v>
      </c>
      <c r="J27" s="32">
        <v>27.0</v>
      </c>
      <c r="K27" s="15">
        <v>45413.0</v>
      </c>
      <c r="L27" s="29" t="s">
        <v>162</v>
      </c>
      <c r="M27" s="39">
        <v>45716.0</v>
      </c>
      <c r="N27" s="40" t="s">
        <v>26</v>
      </c>
      <c r="O27" s="40" t="s">
        <v>163</v>
      </c>
      <c r="P27" s="41" t="s">
        <v>164</v>
      </c>
      <c r="Q27" s="40" t="s">
        <v>165</v>
      </c>
      <c r="R27" s="32" t="s">
        <v>64</v>
      </c>
      <c r="S27" s="32" t="s">
        <v>38</v>
      </c>
      <c r="T27" s="42">
        <v>45591.0</v>
      </c>
      <c r="U27" s="28"/>
      <c r="V27" s="11"/>
      <c r="W27" s="11"/>
      <c r="X27" s="11"/>
    </row>
    <row r="28" hidden="1">
      <c r="A28" s="11"/>
      <c r="B28" s="19" t="s">
        <v>166</v>
      </c>
      <c r="C28" s="13" t="s">
        <v>21</v>
      </c>
      <c r="D28" s="20" t="s">
        <v>167</v>
      </c>
      <c r="E28" s="21" t="s">
        <v>74</v>
      </c>
      <c r="F28" s="20"/>
      <c r="G28" s="21"/>
      <c r="H28" s="21">
        <v>1.22136802E8</v>
      </c>
      <c r="I28" s="21">
        <v>1.8743260705E10</v>
      </c>
      <c r="J28" s="21">
        <v>20.0</v>
      </c>
      <c r="K28" s="15">
        <v>45413.0</v>
      </c>
      <c r="L28" s="14" t="s">
        <v>75</v>
      </c>
      <c r="M28" s="22">
        <v>45716.0</v>
      </c>
      <c r="N28" s="17" t="s">
        <v>26</v>
      </c>
      <c r="O28" s="17" t="s">
        <v>168</v>
      </c>
      <c r="P28" s="24" t="s">
        <v>169</v>
      </c>
      <c r="Q28" s="17" t="s">
        <v>170</v>
      </c>
      <c r="R28" s="21" t="s">
        <v>29</v>
      </c>
      <c r="S28" s="21" t="s">
        <v>38</v>
      </c>
      <c r="T28" s="18">
        <v>45591.0</v>
      </c>
      <c r="U28" s="28"/>
      <c r="V28" s="11"/>
      <c r="W28" s="11"/>
      <c r="X28" s="11"/>
    </row>
    <row r="29" hidden="1">
      <c r="A29" s="11"/>
      <c r="B29" s="36" t="s">
        <v>171</v>
      </c>
      <c r="C29" s="33" t="s">
        <v>51</v>
      </c>
      <c r="D29" s="37" t="s">
        <v>172</v>
      </c>
      <c r="E29" s="32" t="s">
        <v>34</v>
      </c>
      <c r="F29" s="37"/>
      <c r="G29" s="32"/>
      <c r="H29" s="32">
        <v>1.22115385E8</v>
      </c>
      <c r="I29" s="32">
        <v>1.4140135743E10</v>
      </c>
      <c r="J29" s="32">
        <v>21.0</v>
      </c>
      <c r="K29" s="15">
        <v>45170.0</v>
      </c>
      <c r="L29" s="29" t="s">
        <v>173</v>
      </c>
      <c r="M29" s="39">
        <v>45716.0</v>
      </c>
      <c r="N29" s="40" t="s">
        <v>26</v>
      </c>
      <c r="O29" s="40" t="s">
        <v>174</v>
      </c>
      <c r="P29" s="41" t="s">
        <v>175</v>
      </c>
      <c r="Q29" s="40" t="s">
        <v>176</v>
      </c>
      <c r="R29" s="32" t="s">
        <v>45</v>
      </c>
      <c r="S29" s="32" t="s">
        <v>38</v>
      </c>
      <c r="T29" s="42">
        <v>45591.0</v>
      </c>
      <c r="U29" s="28"/>
      <c r="V29" s="11"/>
      <c r="W29" s="11"/>
      <c r="X29" s="11"/>
    </row>
    <row r="30" hidden="1">
      <c r="A30" s="11"/>
      <c r="B30" s="32" t="s">
        <v>177</v>
      </c>
      <c r="C30" s="33" t="s">
        <v>21</v>
      </c>
      <c r="D30" s="37" t="s">
        <v>178</v>
      </c>
      <c r="E30" s="32" t="s">
        <v>179</v>
      </c>
      <c r="F30" s="37"/>
      <c r="G30" s="32"/>
      <c r="H30" s="32">
        <v>1.21121529E8</v>
      </c>
      <c r="I30" s="32">
        <v>1.1456154737E10</v>
      </c>
      <c r="J30" s="32">
        <v>21.0</v>
      </c>
      <c r="K30" s="31">
        <v>45047.0</v>
      </c>
      <c r="L30" s="32" t="s">
        <v>75</v>
      </c>
      <c r="M30" s="39">
        <v>45716.0</v>
      </c>
      <c r="N30" s="40" t="s">
        <v>26</v>
      </c>
      <c r="O30" s="40" t="s">
        <v>180</v>
      </c>
      <c r="P30" s="41" t="s">
        <v>181</v>
      </c>
      <c r="Q30" s="40" t="s">
        <v>182</v>
      </c>
      <c r="R30" s="32" t="s">
        <v>64</v>
      </c>
      <c r="S30" s="32" t="s">
        <v>38</v>
      </c>
      <c r="T30" s="42">
        <v>45591.0</v>
      </c>
      <c r="U30" s="28"/>
      <c r="V30" s="11"/>
      <c r="W30" s="11"/>
      <c r="X30" s="11"/>
    </row>
    <row r="31" hidden="1">
      <c r="A31" s="11"/>
      <c r="B31" s="25" t="s">
        <v>183</v>
      </c>
      <c r="C31" s="13" t="s">
        <v>51</v>
      </c>
      <c r="D31" s="13" t="s">
        <v>184</v>
      </c>
      <c r="E31" s="21" t="s">
        <v>185</v>
      </c>
      <c r="F31" s="13"/>
      <c r="G31" s="21"/>
      <c r="H31" s="21">
        <v>1.24042114E8</v>
      </c>
      <c r="I31" s="21">
        <v>1.9193731795E10</v>
      </c>
      <c r="J31" s="21">
        <v>22.0</v>
      </c>
      <c r="K31" s="15">
        <v>45536.0</v>
      </c>
      <c r="L31" s="14" t="s">
        <v>186</v>
      </c>
      <c r="M31" s="22">
        <v>45714.0</v>
      </c>
      <c r="N31" s="17" t="s">
        <v>26</v>
      </c>
      <c r="O31" s="12" t="s">
        <v>187</v>
      </c>
      <c r="P31" s="27" t="s">
        <v>188</v>
      </c>
      <c r="Q31" s="17" t="s">
        <v>189</v>
      </c>
      <c r="R31" s="21" t="s">
        <v>29</v>
      </c>
      <c r="S31" s="21" t="s">
        <v>57</v>
      </c>
      <c r="T31" s="18">
        <v>45591.0</v>
      </c>
      <c r="U31" s="11"/>
      <c r="V31" s="11"/>
      <c r="W31" s="11"/>
      <c r="X31" s="11"/>
    </row>
    <row r="32" hidden="1">
      <c r="A32" s="3"/>
      <c r="B32" s="25" t="s">
        <v>190</v>
      </c>
      <c r="C32" s="13" t="s">
        <v>21</v>
      </c>
      <c r="D32" s="13" t="s">
        <v>191</v>
      </c>
      <c r="E32" s="21" t="s">
        <v>34</v>
      </c>
      <c r="F32" s="13" t="s">
        <v>24</v>
      </c>
      <c r="G32" s="21"/>
      <c r="H32" s="21">
        <v>1.24054103E8</v>
      </c>
      <c r="I32" s="21">
        <v>1.9284672708E10</v>
      </c>
      <c r="J32" s="21">
        <v>22.0</v>
      </c>
      <c r="K32" s="15">
        <v>45536.0</v>
      </c>
      <c r="L32" s="43">
        <v>45347.0</v>
      </c>
      <c r="M32" s="13"/>
      <c r="N32" s="17" t="s">
        <v>54</v>
      </c>
      <c r="O32" s="12">
        <v>2.1967771089E10</v>
      </c>
      <c r="P32" s="27" t="s">
        <v>190</v>
      </c>
      <c r="Q32" s="17" t="s">
        <v>192</v>
      </c>
      <c r="R32" s="21" t="s">
        <v>45</v>
      </c>
      <c r="S32" s="21" t="s">
        <v>38</v>
      </c>
      <c r="T32" s="18">
        <v>45591.0</v>
      </c>
      <c r="U32" s="3"/>
      <c r="V32" s="3"/>
      <c r="W32" s="3"/>
      <c r="X32" s="3"/>
    </row>
    <row r="33" hidden="1">
      <c r="A33" s="11"/>
      <c r="B33" s="36" t="s">
        <v>193</v>
      </c>
      <c r="C33" s="33" t="s">
        <v>21</v>
      </c>
      <c r="D33" s="37" t="s">
        <v>194</v>
      </c>
      <c r="E33" s="32" t="s">
        <v>195</v>
      </c>
      <c r="F33" s="37"/>
      <c r="G33" s="32"/>
      <c r="H33" s="32">
        <v>0.0</v>
      </c>
      <c r="I33" s="36"/>
      <c r="J33" s="32">
        <v>25.0</v>
      </c>
      <c r="K33" s="31">
        <v>45047.0</v>
      </c>
      <c r="L33" s="29" t="s">
        <v>82</v>
      </c>
      <c r="M33" s="39">
        <v>45688.0</v>
      </c>
      <c r="N33" s="40" t="s">
        <v>26</v>
      </c>
      <c r="O33" s="40" t="s">
        <v>196</v>
      </c>
      <c r="P33" s="41" t="s">
        <v>197</v>
      </c>
      <c r="Q33" s="40" t="s">
        <v>198</v>
      </c>
      <c r="R33" s="32" t="s">
        <v>29</v>
      </c>
      <c r="S33" s="32" t="s">
        <v>120</v>
      </c>
      <c r="T33" s="42">
        <v>45591.0</v>
      </c>
      <c r="U33" s="28"/>
      <c r="V33" s="11"/>
      <c r="W33" s="11"/>
      <c r="X33" s="11"/>
    </row>
    <row r="34" hidden="1">
      <c r="A34" s="11"/>
      <c r="B34" s="36" t="s">
        <v>199</v>
      </c>
      <c r="C34" s="33" t="s">
        <v>66</v>
      </c>
      <c r="D34" s="37" t="s">
        <v>200</v>
      </c>
      <c r="E34" s="32" t="s">
        <v>201</v>
      </c>
      <c r="F34" s="37"/>
      <c r="G34" s="32"/>
      <c r="H34" s="32">
        <v>1.20012971E8</v>
      </c>
      <c r="I34" s="32">
        <v>1.279602872E10</v>
      </c>
      <c r="J34" s="32">
        <v>23.0</v>
      </c>
      <c r="K34" s="31">
        <v>45047.0</v>
      </c>
      <c r="L34" s="29" t="s">
        <v>202</v>
      </c>
      <c r="M34" s="31">
        <v>45657.0</v>
      </c>
      <c r="N34" s="40" t="s">
        <v>26</v>
      </c>
      <c r="O34" s="40" t="s">
        <v>203</v>
      </c>
      <c r="P34" s="41" t="s">
        <v>204</v>
      </c>
      <c r="Q34" s="40" t="s">
        <v>205</v>
      </c>
      <c r="R34" s="32" t="s">
        <v>29</v>
      </c>
      <c r="S34" s="32" t="s">
        <v>206</v>
      </c>
      <c r="T34" s="42">
        <v>45440.0</v>
      </c>
      <c r="U34" s="28"/>
      <c r="V34" s="11"/>
      <c r="W34" s="11"/>
      <c r="X34" s="11"/>
    </row>
    <row r="35" hidden="1">
      <c r="A35" s="11"/>
      <c r="B35" s="36" t="s">
        <v>207</v>
      </c>
      <c r="C35" s="37" t="s">
        <v>21</v>
      </c>
      <c r="D35" s="37" t="s">
        <v>208</v>
      </c>
      <c r="E35" s="32"/>
      <c r="F35" s="37"/>
      <c r="G35" s="32"/>
      <c r="H35" s="32"/>
      <c r="I35" s="32"/>
      <c r="J35" s="32"/>
      <c r="K35" s="15">
        <v>45413.0</v>
      </c>
      <c r="L35" s="29" t="s">
        <v>82</v>
      </c>
      <c r="M35" s="44">
        <v>45596.0</v>
      </c>
      <c r="N35" s="40" t="s">
        <v>26</v>
      </c>
      <c r="O35" s="45" t="s">
        <v>209</v>
      </c>
      <c r="P35" s="41" t="s">
        <v>210</v>
      </c>
      <c r="Q35" s="40" t="s">
        <v>211</v>
      </c>
      <c r="R35" s="32"/>
      <c r="S35" s="32"/>
      <c r="T35" s="42">
        <v>45591.0</v>
      </c>
      <c r="U35" s="11"/>
      <c r="V35" s="11"/>
      <c r="W35" s="11"/>
      <c r="X35" s="11"/>
    </row>
    <row r="36" ht="20.25" hidden="1" customHeight="1">
      <c r="A36" s="11"/>
      <c r="B36" s="36" t="s">
        <v>212</v>
      </c>
      <c r="C36" s="33" t="s">
        <v>21</v>
      </c>
      <c r="D36" s="37" t="s">
        <v>213</v>
      </c>
      <c r="E36" s="32" t="s">
        <v>214</v>
      </c>
      <c r="F36" s="37"/>
      <c r="G36" s="32"/>
      <c r="H36" s="32">
        <v>1.22119389E8</v>
      </c>
      <c r="I36" s="32">
        <v>1.8455456728E10</v>
      </c>
      <c r="J36" s="32">
        <v>20.0</v>
      </c>
      <c r="K36" s="15">
        <v>45413.0</v>
      </c>
      <c r="L36" s="29" t="s">
        <v>26</v>
      </c>
      <c r="M36" s="22">
        <v>45562.0</v>
      </c>
      <c r="N36" s="40" t="s">
        <v>26</v>
      </c>
      <c r="O36" s="40" t="s">
        <v>215</v>
      </c>
      <c r="P36" s="46"/>
      <c r="Q36" s="40" t="s">
        <v>216</v>
      </c>
      <c r="R36" s="32" t="s">
        <v>29</v>
      </c>
      <c r="S36" s="32" t="s">
        <v>57</v>
      </c>
      <c r="T36" s="42"/>
      <c r="U36" s="11"/>
      <c r="V36" s="11"/>
      <c r="W36" s="11"/>
      <c r="X36" s="11"/>
    </row>
    <row r="37" hidden="1">
      <c r="A37" s="11"/>
      <c r="B37" s="36" t="s">
        <v>217</v>
      </c>
      <c r="C37" s="33" t="s">
        <v>32</v>
      </c>
      <c r="D37" s="37" t="s">
        <v>218</v>
      </c>
      <c r="E37" s="32"/>
      <c r="F37" s="37"/>
      <c r="G37" s="32"/>
      <c r="H37" s="32"/>
      <c r="I37" s="32"/>
      <c r="J37" s="32"/>
      <c r="K37" s="31">
        <v>45047.0</v>
      </c>
      <c r="L37" s="29" t="s">
        <v>82</v>
      </c>
      <c r="M37" s="22">
        <v>45530.0</v>
      </c>
      <c r="N37" s="40" t="s">
        <v>26</v>
      </c>
      <c r="O37" s="40" t="s">
        <v>219</v>
      </c>
      <c r="P37" s="46"/>
      <c r="Q37" s="40" t="s">
        <v>220</v>
      </c>
      <c r="R37" s="32"/>
      <c r="S37" s="32"/>
      <c r="T37" s="42"/>
      <c r="U37" s="28"/>
      <c r="V37" s="11"/>
      <c r="W37" s="11"/>
      <c r="X37" s="11"/>
    </row>
    <row r="38" hidden="1">
      <c r="A38" s="3"/>
      <c r="B38" s="25" t="s">
        <v>221</v>
      </c>
      <c r="C38" s="17" t="s">
        <v>66</v>
      </c>
      <c r="D38" s="13" t="s">
        <v>222</v>
      </c>
      <c r="E38" s="21" t="s">
        <v>223</v>
      </c>
      <c r="F38" s="13" t="s">
        <v>24</v>
      </c>
      <c r="G38" s="21"/>
      <c r="H38" s="21"/>
      <c r="I38" s="21"/>
      <c r="J38" s="21"/>
      <c r="K38" s="34">
        <v>45778.0</v>
      </c>
      <c r="L38" s="19"/>
      <c r="M38" s="17"/>
      <c r="N38" s="17" t="s">
        <v>54</v>
      </c>
      <c r="O38" s="17">
        <v>2.1995088166E10</v>
      </c>
      <c r="P38" s="30"/>
      <c r="Q38" s="17"/>
      <c r="R38" s="21"/>
      <c r="S38" s="21"/>
      <c r="T38" s="18"/>
      <c r="U38" s="3"/>
      <c r="V38" s="3"/>
      <c r="W38" s="3"/>
      <c r="X38" s="3"/>
    </row>
    <row r="39" hidden="1">
      <c r="A39" s="11"/>
      <c r="B39" s="36" t="s">
        <v>224</v>
      </c>
      <c r="C39" s="33" t="s">
        <v>32</v>
      </c>
      <c r="D39" s="37" t="s">
        <v>225</v>
      </c>
      <c r="E39" s="32" t="s">
        <v>226</v>
      </c>
      <c r="F39" s="37"/>
      <c r="G39" s="32"/>
      <c r="H39" s="32"/>
      <c r="I39" s="32"/>
      <c r="J39" s="32"/>
      <c r="K39" s="31">
        <v>45047.0</v>
      </c>
      <c r="L39" s="29" t="s">
        <v>82</v>
      </c>
      <c r="M39" s="22">
        <v>45523.0</v>
      </c>
      <c r="N39" s="45" t="s">
        <v>26</v>
      </c>
      <c r="O39" s="40" t="s">
        <v>227</v>
      </c>
      <c r="P39" s="46"/>
      <c r="Q39" s="47" t="s">
        <v>228</v>
      </c>
      <c r="R39" s="32"/>
      <c r="S39" s="32"/>
      <c r="T39" s="42"/>
      <c r="U39" s="28"/>
      <c r="V39" s="11"/>
      <c r="W39" s="11"/>
      <c r="X39" s="11"/>
    </row>
    <row r="40" hidden="1">
      <c r="A40" s="3"/>
      <c r="B40" s="36" t="s">
        <v>229</v>
      </c>
      <c r="C40" s="33" t="s">
        <v>21</v>
      </c>
      <c r="D40" s="37" t="s">
        <v>230</v>
      </c>
      <c r="E40" s="36"/>
      <c r="F40" s="37"/>
      <c r="G40" s="36"/>
      <c r="H40" s="36"/>
      <c r="I40" s="36"/>
      <c r="J40" s="36"/>
      <c r="K40" s="15">
        <v>45170.0</v>
      </c>
      <c r="L40" s="32" t="s">
        <v>82</v>
      </c>
      <c r="M40" s="39">
        <v>45504.0</v>
      </c>
      <c r="N40" s="40" t="s">
        <v>26</v>
      </c>
      <c r="O40" s="40" t="s">
        <v>231</v>
      </c>
      <c r="P40" s="46"/>
      <c r="Q40" s="40" t="s">
        <v>232</v>
      </c>
      <c r="R40" s="36"/>
      <c r="S40" s="36"/>
      <c r="T40" s="42"/>
      <c r="U40" s="3"/>
      <c r="V40" s="3"/>
      <c r="W40" s="3"/>
      <c r="X40" s="3"/>
    </row>
    <row r="41" hidden="1">
      <c r="A41" s="11"/>
      <c r="B41" s="36" t="s">
        <v>233</v>
      </c>
      <c r="C41" s="33" t="s">
        <v>66</v>
      </c>
      <c r="D41" s="37" t="s">
        <v>234</v>
      </c>
      <c r="E41" s="36"/>
      <c r="F41" s="37"/>
      <c r="G41" s="36"/>
      <c r="H41" s="36"/>
      <c r="I41" s="36"/>
      <c r="J41" s="36"/>
      <c r="K41" s="15">
        <v>45170.0</v>
      </c>
      <c r="L41" s="29" t="s">
        <v>82</v>
      </c>
      <c r="M41" s="31">
        <v>45502.0</v>
      </c>
      <c r="N41" s="40" t="s">
        <v>26</v>
      </c>
      <c r="O41" s="40" t="s">
        <v>235</v>
      </c>
      <c r="P41" s="46"/>
      <c r="Q41" s="40" t="s">
        <v>236</v>
      </c>
      <c r="R41" s="36"/>
      <c r="S41" s="36"/>
      <c r="T41" s="42"/>
      <c r="U41" s="28"/>
      <c r="V41" s="11"/>
      <c r="W41" s="11"/>
      <c r="X41" s="11"/>
    </row>
    <row r="42" hidden="1">
      <c r="A42" s="11"/>
      <c r="B42" s="36" t="s">
        <v>237</v>
      </c>
      <c r="C42" s="33" t="s">
        <v>66</v>
      </c>
      <c r="D42" s="37" t="s">
        <v>238</v>
      </c>
      <c r="E42" s="36"/>
      <c r="F42" s="37"/>
      <c r="G42" s="36"/>
      <c r="H42" s="36"/>
      <c r="I42" s="36"/>
      <c r="J42" s="36"/>
      <c r="K42" s="15">
        <v>45170.0</v>
      </c>
      <c r="L42" s="29" t="s">
        <v>82</v>
      </c>
      <c r="M42" s="31">
        <v>45502.0</v>
      </c>
      <c r="N42" s="45" t="s">
        <v>26</v>
      </c>
      <c r="O42" s="40" t="s">
        <v>239</v>
      </c>
      <c r="P42" s="46"/>
      <c r="Q42" s="40" t="s">
        <v>240</v>
      </c>
      <c r="R42" s="36"/>
      <c r="S42" s="36"/>
      <c r="T42" s="42"/>
      <c r="U42" s="28"/>
      <c r="V42" s="11"/>
      <c r="W42" s="11"/>
      <c r="X42" s="11"/>
    </row>
    <row r="43" hidden="1">
      <c r="A43" s="11"/>
      <c r="B43" s="32" t="s">
        <v>241</v>
      </c>
      <c r="C43" s="33" t="s">
        <v>66</v>
      </c>
      <c r="D43" s="37" t="s">
        <v>242</v>
      </c>
      <c r="E43" s="32"/>
      <c r="F43" s="37"/>
      <c r="G43" s="32"/>
      <c r="H43" s="32"/>
      <c r="I43" s="32"/>
      <c r="J43" s="32"/>
      <c r="K43" s="15">
        <v>45413.0</v>
      </c>
      <c r="L43" s="29" t="s">
        <v>82</v>
      </c>
      <c r="M43" s="48">
        <v>45471.0</v>
      </c>
      <c r="N43" s="49" t="s">
        <v>26</v>
      </c>
      <c r="O43" s="40" t="s">
        <v>243</v>
      </c>
      <c r="P43" s="50"/>
      <c r="Q43" s="40" t="s">
        <v>244</v>
      </c>
      <c r="R43" s="32"/>
      <c r="S43" s="32"/>
      <c r="T43" s="42">
        <v>45471.0</v>
      </c>
      <c r="U43" s="28"/>
      <c r="V43" s="11"/>
      <c r="W43" s="11"/>
      <c r="X43" s="11"/>
    </row>
    <row r="44" hidden="1">
      <c r="A44" s="11"/>
      <c r="B44" s="36" t="s">
        <v>245</v>
      </c>
      <c r="C44" s="33" t="s">
        <v>51</v>
      </c>
      <c r="D44" s="37" t="s">
        <v>246</v>
      </c>
      <c r="E44" s="36"/>
      <c r="F44" s="37"/>
      <c r="G44" s="36"/>
      <c r="H44" s="36"/>
      <c r="I44" s="36"/>
      <c r="J44" s="36"/>
      <c r="K44" s="15">
        <v>45170.0</v>
      </c>
      <c r="L44" s="29" t="s">
        <v>82</v>
      </c>
      <c r="M44" s="39">
        <v>45443.0</v>
      </c>
      <c r="N44" s="40" t="s">
        <v>26</v>
      </c>
      <c r="O44" s="40" t="s">
        <v>247</v>
      </c>
      <c r="P44" s="46"/>
      <c r="Q44" s="40" t="s">
        <v>248</v>
      </c>
      <c r="R44" s="36"/>
      <c r="S44" s="36"/>
      <c r="T44" s="42"/>
      <c r="U44" s="28"/>
      <c r="V44" s="11"/>
      <c r="W44" s="11"/>
      <c r="X44" s="11"/>
    </row>
    <row r="45" hidden="1">
      <c r="A45" s="3"/>
      <c r="B45" s="25" t="s">
        <v>249</v>
      </c>
      <c r="C45" s="17" t="s">
        <v>66</v>
      </c>
      <c r="D45" s="13" t="s">
        <v>250</v>
      </c>
      <c r="E45" s="21" t="s">
        <v>223</v>
      </c>
      <c r="F45" s="13" t="s">
        <v>24</v>
      </c>
      <c r="G45" s="21"/>
      <c r="H45" s="21"/>
      <c r="I45" s="21"/>
      <c r="J45" s="21"/>
      <c r="K45" s="34">
        <v>45778.0</v>
      </c>
      <c r="L45" s="19"/>
      <c r="M45" s="13"/>
      <c r="N45" s="17" t="s">
        <v>54</v>
      </c>
      <c r="O45" s="17">
        <v>2.1965366637E10</v>
      </c>
      <c r="P45" s="27"/>
      <c r="Q45" s="17"/>
      <c r="R45" s="21"/>
      <c r="S45" s="21"/>
      <c r="T45" s="18"/>
      <c r="U45" s="3"/>
      <c r="V45" s="3"/>
      <c r="W45" s="3"/>
      <c r="X45" s="3"/>
    </row>
    <row r="46" hidden="1">
      <c r="A46" s="11"/>
      <c r="B46" s="36" t="s">
        <v>251</v>
      </c>
      <c r="C46" s="33" t="s">
        <v>21</v>
      </c>
      <c r="D46" s="37" t="s">
        <v>252</v>
      </c>
      <c r="E46" s="36"/>
      <c r="F46" s="37"/>
      <c r="G46" s="36"/>
      <c r="H46" s="36"/>
      <c r="I46" s="36"/>
      <c r="J46" s="36"/>
      <c r="K46" s="31">
        <v>45047.0</v>
      </c>
      <c r="L46" s="29" t="s">
        <v>82</v>
      </c>
      <c r="M46" s="39">
        <v>45443.0</v>
      </c>
      <c r="N46" s="40" t="s">
        <v>26</v>
      </c>
      <c r="O46" s="40" t="s">
        <v>253</v>
      </c>
      <c r="P46" s="46"/>
      <c r="Q46" s="40" t="s">
        <v>254</v>
      </c>
      <c r="R46" s="36"/>
      <c r="S46" s="36"/>
      <c r="T46" s="42"/>
      <c r="U46" s="28"/>
      <c r="V46" s="11"/>
      <c r="W46" s="11"/>
      <c r="X46" s="11"/>
    </row>
    <row r="47" hidden="1">
      <c r="A47" s="11"/>
      <c r="B47" s="36" t="s">
        <v>255</v>
      </c>
      <c r="C47" s="51" t="s">
        <v>66</v>
      </c>
      <c r="D47" s="37" t="s">
        <v>256</v>
      </c>
      <c r="E47" s="32"/>
      <c r="F47" s="52"/>
      <c r="G47" s="32"/>
      <c r="H47" s="32"/>
      <c r="I47" s="32"/>
      <c r="J47" s="32"/>
      <c r="K47" s="31">
        <v>44805.0</v>
      </c>
      <c r="L47" s="29" t="s">
        <v>82</v>
      </c>
      <c r="M47" s="39">
        <v>45443.0</v>
      </c>
      <c r="N47" s="40" t="s">
        <v>26</v>
      </c>
      <c r="O47" s="51" t="s">
        <v>257</v>
      </c>
      <c r="P47" s="53"/>
      <c r="Q47" s="51" t="s">
        <v>258</v>
      </c>
      <c r="R47" s="54"/>
      <c r="S47" s="54"/>
      <c r="T47" s="42"/>
      <c r="U47" s="28"/>
      <c r="V47" s="28"/>
      <c r="W47" s="28"/>
      <c r="X47" s="11"/>
    </row>
    <row r="48" hidden="1">
      <c r="A48" s="3"/>
      <c r="B48" s="25" t="s">
        <v>259</v>
      </c>
      <c r="C48" s="13" t="s">
        <v>21</v>
      </c>
      <c r="D48" s="26" t="s">
        <v>260</v>
      </c>
      <c r="E48" s="21" t="s">
        <v>34</v>
      </c>
      <c r="F48" s="13" t="s">
        <v>35</v>
      </c>
      <c r="G48" s="21"/>
      <c r="H48" s="21">
        <v>1.21137203E8</v>
      </c>
      <c r="I48" s="21">
        <v>1.7249527738E10</v>
      </c>
      <c r="J48" s="21">
        <v>22.0</v>
      </c>
      <c r="K48" s="15">
        <v>45536.0</v>
      </c>
      <c r="L48" s="21" t="s">
        <v>261</v>
      </c>
      <c r="M48" s="13"/>
      <c r="N48" s="17" t="s">
        <v>54</v>
      </c>
      <c r="O48" s="12" t="s">
        <v>262</v>
      </c>
      <c r="P48" s="27" t="s">
        <v>263</v>
      </c>
      <c r="Q48" s="17" t="s">
        <v>264</v>
      </c>
      <c r="R48" s="21" t="s">
        <v>29</v>
      </c>
      <c r="S48" s="21" t="s">
        <v>265</v>
      </c>
      <c r="T48" s="18">
        <v>45591.0</v>
      </c>
      <c r="U48" s="3"/>
      <c r="V48" s="3"/>
      <c r="W48" s="3"/>
      <c r="X48" s="3"/>
    </row>
    <row r="49" hidden="1">
      <c r="A49" s="11"/>
      <c r="B49" s="36" t="s">
        <v>266</v>
      </c>
      <c r="C49" s="33" t="s">
        <v>32</v>
      </c>
      <c r="D49" s="37" t="s">
        <v>267</v>
      </c>
      <c r="E49" s="36"/>
      <c r="F49" s="37"/>
      <c r="G49" s="36"/>
      <c r="H49" s="36"/>
      <c r="I49" s="36"/>
      <c r="J49" s="36"/>
      <c r="K49" s="15">
        <v>45170.0</v>
      </c>
      <c r="L49" s="29" t="s">
        <v>82</v>
      </c>
      <c r="M49" s="55">
        <v>45435.0</v>
      </c>
      <c r="N49" s="40" t="s">
        <v>26</v>
      </c>
      <c r="O49" s="40" t="s">
        <v>268</v>
      </c>
      <c r="P49" s="46"/>
      <c r="Q49" s="40" t="s">
        <v>269</v>
      </c>
      <c r="R49" s="36"/>
      <c r="S49" s="36"/>
      <c r="T49" s="42"/>
      <c r="U49" s="28"/>
      <c r="V49" s="11"/>
      <c r="W49" s="11"/>
      <c r="X49" s="11"/>
    </row>
    <row r="50" hidden="1">
      <c r="A50" s="3"/>
      <c r="B50" s="25" t="s">
        <v>270</v>
      </c>
      <c r="C50" s="17" t="s">
        <v>66</v>
      </c>
      <c r="D50" s="13" t="s">
        <v>271</v>
      </c>
      <c r="E50" s="21" t="s">
        <v>272</v>
      </c>
      <c r="F50" s="13" t="s">
        <v>24</v>
      </c>
      <c r="G50" s="21"/>
      <c r="H50" s="21"/>
      <c r="I50" s="21"/>
      <c r="J50" s="21"/>
      <c r="K50" s="34">
        <v>45778.0</v>
      </c>
      <c r="L50" s="19"/>
      <c r="M50" s="13"/>
      <c r="N50" s="17" t="s">
        <v>54</v>
      </c>
      <c r="O50" s="17">
        <v>2.1997202801E10</v>
      </c>
      <c r="P50" s="27"/>
      <c r="Q50" s="17"/>
      <c r="R50" s="21"/>
      <c r="S50" s="21"/>
      <c r="T50" s="18"/>
      <c r="U50" s="3"/>
      <c r="V50" s="3"/>
      <c r="W50" s="3"/>
      <c r="X50" s="3"/>
    </row>
    <row r="51" hidden="1">
      <c r="A51" s="3"/>
      <c r="B51" s="25" t="s">
        <v>273</v>
      </c>
      <c r="C51" s="17" t="s">
        <v>32</v>
      </c>
      <c r="D51" s="13" t="s">
        <v>274</v>
      </c>
      <c r="E51" s="21" t="s">
        <v>223</v>
      </c>
      <c r="F51" s="13" t="s">
        <v>24</v>
      </c>
      <c r="G51" s="21"/>
      <c r="H51" s="21"/>
      <c r="I51" s="21"/>
      <c r="J51" s="21"/>
      <c r="K51" s="34">
        <v>45778.0</v>
      </c>
      <c r="L51" s="19"/>
      <c r="M51" s="13"/>
      <c r="N51" s="17" t="s">
        <v>54</v>
      </c>
      <c r="O51" s="17">
        <v>2.1967741025E10</v>
      </c>
      <c r="P51" s="27"/>
      <c r="Q51" s="17"/>
      <c r="R51" s="21"/>
      <c r="S51" s="21"/>
      <c r="T51" s="18"/>
      <c r="U51" s="3"/>
      <c r="V51" s="3"/>
      <c r="W51" s="3"/>
      <c r="X51" s="3"/>
    </row>
    <row r="52" hidden="1">
      <c r="A52" s="11"/>
      <c r="B52" s="36" t="s">
        <v>275</v>
      </c>
      <c r="C52" s="33" t="s">
        <v>51</v>
      </c>
      <c r="D52" s="37" t="s">
        <v>276</v>
      </c>
      <c r="E52" s="36"/>
      <c r="F52" s="37"/>
      <c r="G52" s="36"/>
      <c r="H52" s="36"/>
      <c r="I52" s="36"/>
      <c r="J52" s="36"/>
      <c r="K52" s="15">
        <v>45170.0</v>
      </c>
      <c r="L52" s="29" t="s">
        <v>82</v>
      </c>
      <c r="M52" s="39">
        <v>45412.0</v>
      </c>
      <c r="N52" s="40" t="s">
        <v>26</v>
      </c>
      <c r="O52" s="40" t="s">
        <v>277</v>
      </c>
      <c r="P52" s="46"/>
      <c r="Q52" s="40" t="s">
        <v>278</v>
      </c>
      <c r="R52" s="36"/>
      <c r="S52" s="36"/>
      <c r="T52" s="42"/>
      <c r="U52" s="28"/>
      <c r="V52" s="11"/>
      <c r="W52" s="11"/>
      <c r="X52" s="11"/>
    </row>
    <row r="53" hidden="1">
      <c r="A53" s="11"/>
      <c r="B53" s="36" t="s">
        <v>279</v>
      </c>
      <c r="C53" s="33" t="s">
        <v>21</v>
      </c>
      <c r="D53" s="37" t="s">
        <v>280</v>
      </c>
      <c r="E53" s="36"/>
      <c r="F53" s="37"/>
      <c r="G53" s="36"/>
      <c r="H53" s="36"/>
      <c r="I53" s="36"/>
      <c r="J53" s="36"/>
      <c r="K53" s="15">
        <v>45170.0</v>
      </c>
      <c r="L53" s="32" t="s">
        <v>82</v>
      </c>
      <c r="M53" s="39">
        <v>45382.0</v>
      </c>
      <c r="N53" s="40" t="s">
        <v>26</v>
      </c>
      <c r="O53" s="40" t="s">
        <v>281</v>
      </c>
      <c r="P53" s="46"/>
      <c r="Q53" s="40" t="s">
        <v>282</v>
      </c>
      <c r="R53" s="36"/>
      <c r="S53" s="36"/>
      <c r="T53" s="42"/>
      <c r="U53" s="28"/>
      <c r="V53" s="11"/>
      <c r="W53" s="11"/>
      <c r="X53" s="11"/>
    </row>
    <row r="54" hidden="1">
      <c r="A54" s="11"/>
      <c r="B54" s="36" t="s">
        <v>283</v>
      </c>
      <c r="C54" s="33" t="s">
        <v>21</v>
      </c>
      <c r="D54" s="37" t="s">
        <v>284</v>
      </c>
      <c r="E54" s="36"/>
      <c r="F54" s="37"/>
      <c r="G54" s="36"/>
      <c r="H54" s="36"/>
      <c r="I54" s="36"/>
      <c r="J54" s="36"/>
      <c r="K54" s="15">
        <v>45170.0</v>
      </c>
      <c r="L54" s="29" t="s">
        <v>82</v>
      </c>
      <c r="M54" s="39">
        <v>45382.0</v>
      </c>
      <c r="N54" s="40" t="s">
        <v>26</v>
      </c>
      <c r="O54" s="40" t="s">
        <v>285</v>
      </c>
      <c r="P54" s="46"/>
      <c r="Q54" s="40" t="s">
        <v>286</v>
      </c>
      <c r="R54" s="36"/>
      <c r="S54" s="36"/>
      <c r="T54" s="42"/>
      <c r="U54" s="28"/>
      <c r="V54" s="11"/>
      <c r="W54" s="11"/>
      <c r="X54" s="11"/>
    </row>
    <row r="55" hidden="1">
      <c r="A55" s="3"/>
      <c r="B55" s="36" t="s">
        <v>287</v>
      </c>
      <c r="C55" s="33" t="s">
        <v>21</v>
      </c>
      <c r="D55" s="37" t="s">
        <v>288</v>
      </c>
      <c r="E55" s="36"/>
      <c r="F55" s="37"/>
      <c r="G55" s="36"/>
      <c r="H55" s="36"/>
      <c r="I55" s="36"/>
      <c r="J55" s="36"/>
      <c r="K55" s="15">
        <v>45170.0</v>
      </c>
      <c r="L55" s="32" t="s">
        <v>82</v>
      </c>
      <c r="M55" s="39">
        <v>45382.0</v>
      </c>
      <c r="N55" s="40" t="s">
        <v>26</v>
      </c>
      <c r="O55" s="40" t="s">
        <v>289</v>
      </c>
      <c r="P55" s="46"/>
      <c r="Q55" s="40" t="s">
        <v>290</v>
      </c>
      <c r="R55" s="36"/>
      <c r="S55" s="36"/>
      <c r="T55" s="42"/>
      <c r="U55" s="3"/>
      <c r="V55" s="3"/>
      <c r="W55" s="3"/>
      <c r="X55" s="3"/>
    </row>
    <row r="56" hidden="1">
      <c r="A56" s="11"/>
      <c r="B56" s="36" t="s">
        <v>291</v>
      </c>
      <c r="C56" s="33" t="s">
        <v>21</v>
      </c>
      <c r="D56" s="37" t="s">
        <v>292</v>
      </c>
      <c r="E56" s="36"/>
      <c r="F56" s="37"/>
      <c r="G56" s="36"/>
      <c r="H56" s="36"/>
      <c r="I56" s="36"/>
      <c r="J56" s="36"/>
      <c r="K56" s="31">
        <v>45047.0</v>
      </c>
      <c r="L56" s="29" t="s">
        <v>82</v>
      </c>
      <c r="M56" s="39">
        <v>45382.0</v>
      </c>
      <c r="N56" s="40" t="s">
        <v>26</v>
      </c>
      <c r="O56" s="40" t="s">
        <v>293</v>
      </c>
      <c r="P56" s="46"/>
      <c r="Q56" s="40" t="s">
        <v>294</v>
      </c>
      <c r="R56" s="36"/>
      <c r="S56" s="36"/>
      <c r="T56" s="42"/>
      <c r="U56" s="28"/>
      <c r="V56" s="11"/>
      <c r="W56" s="11"/>
      <c r="X56" s="11"/>
    </row>
    <row r="57" hidden="1">
      <c r="A57" s="11"/>
      <c r="B57" s="36" t="s">
        <v>295</v>
      </c>
      <c r="C57" s="33" t="s">
        <v>21</v>
      </c>
      <c r="D57" s="37" t="s">
        <v>296</v>
      </c>
      <c r="E57" s="36"/>
      <c r="F57" s="37"/>
      <c r="G57" s="36"/>
      <c r="H57" s="36"/>
      <c r="I57" s="36"/>
      <c r="J57" s="36"/>
      <c r="K57" s="15">
        <v>45170.0</v>
      </c>
      <c r="L57" s="29" t="s">
        <v>82</v>
      </c>
      <c r="M57" s="39">
        <v>45350.0</v>
      </c>
      <c r="N57" s="49" t="s">
        <v>26</v>
      </c>
      <c r="O57" s="40" t="s">
        <v>297</v>
      </c>
      <c r="P57" s="46"/>
      <c r="Q57" s="40" t="s">
        <v>298</v>
      </c>
      <c r="R57" s="36"/>
      <c r="S57" s="36"/>
      <c r="T57" s="42"/>
      <c r="U57" s="28"/>
      <c r="V57" s="11"/>
      <c r="W57" s="11"/>
      <c r="X57" s="11"/>
    </row>
    <row r="58" hidden="1">
      <c r="A58" s="11"/>
      <c r="B58" s="36" t="s">
        <v>299</v>
      </c>
      <c r="C58" s="33" t="s">
        <v>51</v>
      </c>
      <c r="D58" s="37" t="s">
        <v>300</v>
      </c>
      <c r="E58" s="36"/>
      <c r="F58" s="37"/>
      <c r="G58" s="36"/>
      <c r="H58" s="36"/>
      <c r="I58" s="36"/>
      <c r="J58" s="36"/>
      <c r="K58" s="15">
        <v>45170.0</v>
      </c>
      <c r="L58" s="29" t="s">
        <v>82</v>
      </c>
      <c r="M58" s="39">
        <v>45350.0</v>
      </c>
      <c r="N58" s="40" t="s">
        <v>26</v>
      </c>
      <c r="O58" s="40" t="s">
        <v>301</v>
      </c>
      <c r="P58" s="46"/>
      <c r="Q58" s="40" t="s">
        <v>302</v>
      </c>
      <c r="R58" s="36"/>
      <c r="S58" s="36"/>
      <c r="T58" s="42"/>
      <c r="U58" s="28"/>
      <c r="V58" s="11"/>
      <c r="W58" s="28"/>
      <c r="X58" s="11"/>
    </row>
    <row r="59" hidden="1">
      <c r="A59" s="11"/>
      <c r="B59" s="19" t="s">
        <v>303</v>
      </c>
      <c r="C59" s="17" t="s">
        <v>32</v>
      </c>
      <c r="D59" s="20" t="s">
        <v>304</v>
      </c>
      <c r="E59" s="21" t="s">
        <v>34</v>
      </c>
      <c r="F59" s="20"/>
      <c r="G59" s="21"/>
      <c r="H59" s="21">
        <v>1.21170879E8</v>
      </c>
      <c r="I59" s="21">
        <v>1.6394004782E10</v>
      </c>
      <c r="J59" s="21">
        <v>23.0</v>
      </c>
      <c r="K59" s="31">
        <v>45047.0</v>
      </c>
      <c r="L59" s="14" t="s">
        <v>305</v>
      </c>
      <c r="M59" s="56">
        <v>45350.0</v>
      </c>
      <c r="N59" s="17" t="s">
        <v>26</v>
      </c>
      <c r="O59" s="17" t="s">
        <v>306</v>
      </c>
      <c r="P59" s="19"/>
      <c r="Q59" s="17" t="s">
        <v>307</v>
      </c>
      <c r="R59" s="21" t="s">
        <v>29</v>
      </c>
      <c r="S59" s="21" t="s">
        <v>38</v>
      </c>
      <c r="T59" s="18">
        <v>45591.0</v>
      </c>
      <c r="U59" s="28"/>
      <c r="V59" s="11"/>
      <c r="W59" s="11"/>
      <c r="X59" s="11"/>
    </row>
    <row r="60" hidden="1">
      <c r="A60" s="11"/>
      <c r="B60" s="36" t="s">
        <v>308</v>
      </c>
      <c r="C60" s="33" t="s">
        <v>21</v>
      </c>
      <c r="D60" s="37" t="s">
        <v>309</v>
      </c>
      <c r="E60" s="36"/>
      <c r="F60" s="37"/>
      <c r="G60" s="36"/>
      <c r="H60" s="36"/>
      <c r="I60" s="36"/>
      <c r="J60" s="36"/>
      <c r="K60" s="31">
        <v>45047.0</v>
      </c>
      <c r="L60" s="29" t="s">
        <v>82</v>
      </c>
      <c r="M60" s="39">
        <v>45350.0</v>
      </c>
      <c r="N60" s="40" t="s">
        <v>26</v>
      </c>
      <c r="O60" s="40" t="s">
        <v>310</v>
      </c>
      <c r="P60" s="46"/>
      <c r="Q60" s="40" t="s">
        <v>311</v>
      </c>
      <c r="R60" s="36"/>
      <c r="S60" s="36"/>
      <c r="T60" s="42"/>
      <c r="U60" s="28"/>
      <c r="V60" s="11"/>
      <c r="W60" s="11"/>
      <c r="X60" s="11"/>
    </row>
    <row r="61" hidden="1">
      <c r="A61" s="11"/>
      <c r="B61" s="36" t="s">
        <v>312</v>
      </c>
      <c r="C61" s="33" t="s">
        <v>21</v>
      </c>
      <c r="D61" s="37" t="s">
        <v>313</v>
      </c>
      <c r="E61" s="36"/>
      <c r="F61" s="37"/>
      <c r="G61" s="36"/>
      <c r="H61" s="36"/>
      <c r="I61" s="36"/>
      <c r="J61" s="36"/>
      <c r="K61" s="31">
        <v>44652.0</v>
      </c>
      <c r="L61" s="29" t="s">
        <v>82</v>
      </c>
      <c r="M61" s="39">
        <v>45350.0</v>
      </c>
      <c r="N61" s="40" t="s">
        <v>26</v>
      </c>
      <c r="O61" s="40" t="s">
        <v>314</v>
      </c>
      <c r="P61" s="46"/>
      <c r="Q61" s="57" t="s">
        <v>315</v>
      </c>
      <c r="R61" s="36"/>
      <c r="S61" s="36"/>
      <c r="T61" s="42"/>
      <c r="U61" s="28"/>
      <c r="V61" s="11"/>
      <c r="W61" s="11"/>
      <c r="X61" s="11"/>
    </row>
    <row r="62" hidden="1">
      <c r="A62" s="11"/>
      <c r="B62" s="36" t="s">
        <v>316</v>
      </c>
      <c r="C62" s="33" t="s">
        <v>21</v>
      </c>
      <c r="D62" s="37" t="s">
        <v>317</v>
      </c>
      <c r="E62" s="36"/>
      <c r="F62" s="37"/>
      <c r="G62" s="36"/>
      <c r="H62" s="36"/>
      <c r="I62" s="36"/>
      <c r="J62" s="36"/>
      <c r="K62" s="31">
        <v>44652.0</v>
      </c>
      <c r="L62" s="29" t="s">
        <v>82</v>
      </c>
      <c r="M62" s="58">
        <v>45350.0</v>
      </c>
      <c r="N62" s="40" t="s">
        <v>26</v>
      </c>
      <c r="O62" s="40" t="s">
        <v>318</v>
      </c>
      <c r="P62" s="46"/>
      <c r="Q62" s="40" t="s">
        <v>319</v>
      </c>
      <c r="R62" s="36"/>
      <c r="S62" s="36"/>
      <c r="T62" s="42"/>
      <c r="U62" s="28"/>
      <c r="V62" s="11"/>
      <c r="W62" s="59"/>
      <c r="X62" s="11"/>
    </row>
    <row r="63" hidden="1">
      <c r="A63" s="3"/>
      <c r="B63" s="36" t="s">
        <v>320</v>
      </c>
      <c r="C63" s="33" t="s">
        <v>66</v>
      </c>
      <c r="D63" s="37" t="s">
        <v>321</v>
      </c>
      <c r="E63" s="36"/>
      <c r="F63" s="37"/>
      <c r="G63" s="36"/>
      <c r="H63" s="36"/>
      <c r="I63" s="36"/>
      <c r="J63" s="36"/>
      <c r="K63" s="60">
        <v>45170.0</v>
      </c>
      <c r="L63" s="32" t="s">
        <v>82</v>
      </c>
      <c r="M63" s="58">
        <v>45322.0</v>
      </c>
      <c r="N63" s="40" t="s">
        <v>26</v>
      </c>
      <c r="O63" s="40" t="s">
        <v>322</v>
      </c>
      <c r="P63" s="46"/>
      <c r="Q63" s="40" t="s">
        <v>323</v>
      </c>
      <c r="R63" s="36"/>
      <c r="S63" s="36"/>
      <c r="T63" s="42"/>
      <c r="U63" s="3"/>
      <c r="V63" s="3"/>
      <c r="W63" s="3"/>
      <c r="X63" s="3"/>
    </row>
    <row r="64" hidden="1">
      <c r="A64" s="11"/>
      <c r="B64" s="36" t="s">
        <v>324</v>
      </c>
      <c r="C64" s="33" t="s">
        <v>21</v>
      </c>
      <c r="D64" s="37" t="s">
        <v>325</v>
      </c>
      <c r="E64" s="36"/>
      <c r="F64" s="37"/>
      <c r="G64" s="36"/>
      <c r="H64" s="36"/>
      <c r="I64" s="36"/>
      <c r="J64" s="36"/>
      <c r="K64" s="15">
        <v>45170.0</v>
      </c>
      <c r="L64" s="29" t="s">
        <v>82</v>
      </c>
      <c r="M64" s="39">
        <v>45322.0</v>
      </c>
      <c r="N64" s="40" t="s">
        <v>26</v>
      </c>
      <c r="O64" s="40" t="s">
        <v>326</v>
      </c>
      <c r="P64" s="46"/>
      <c r="Q64" s="40" t="s">
        <v>327</v>
      </c>
      <c r="R64" s="36"/>
      <c r="S64" s="36"/>
      <c r="T64" s="42"/>
      <c r="U64" s="11"/>
      <c r="V64" s="11"/>
      <c r="W64" s="11"/>
      <c r="X64" s="11"/>
    </row>
    <row r="65" hidden="1">
      <c r="A65" s="11"/>
      <c r="B65" s="36" t="s">
        <v>328</v>
      </c>
      <c r="C65" s="33" t="s">
        <v>32</v>
      </c>
      <c r="D65" s="37" t="s">
        <v>329</v>
      </c>
      <c r="E65" s="36"/>
      <c r="F65" s="37"/>
      <c r="G65" s="36"/>
      <c r="H65" s="36"/>
      <c r="I65" s="36"/>
      <c r="J65" s="36"/>
      <c r="K65" s="31">
        <v>45047.0</v>
      </c>
      <c r="L65" s="32" t="s">
        <v>82</v>
      </c>
      <c r="M65" s="39">
        <v>45322.0</v>
      </c>
      <c r="N65" s="40" t="s">
        <v>26</v>
      </c>
      <c r="O65" s="40" t="s">
        <v>330</v>
      </c>
      <c r="P65" s="46"/>
      <c r="Q65" s="40" t="s">
        <v>328</v>
      </c>
      <c r="R65" s="36"/>
      <c r="S65" s="36"/>
      <c r="T65" s="42"/>
      <c r="U65" s="28"/>
      <c r="V65" s="11"/>
      <c r="W65" s="11"/>
      <c r="X65" s="11"/>
    </row>
    <row r="66" hidden="1">
      <c r="A66" s="3"/>
      <c r="B66" s="25" t="s">
        <v>331</v>
      </c>
      <c r="C66" s="13" t="s">
        <v>51</v>
      </c>
      <c r="D66" s="13" t="s">
        <v>332</v>
      </c>
      <c r="E66" s="21" t="s">
        <v>90</v>
      </c>
      <c r="F66" s="13" t="s">
        <v>35</v>
      </c>
      <c r="G66" s="21"/>
      <c r="H66" s="21"/>
      <c r="I66" s="21"/>
      <c r="J66" s="21"/>
      <c r="K66" s="34">
        <v>45778.0</v>
      </c>
      <c r="L66" s="19"/>
      <c r="M66" s="13"/>
      <c r="N66" s="17" t="s">
        <v>54</v>
      </c>
      <c r="O66" s="17">
        <v>2.1969637241E10</v>
      </c>
      <c r="P66" s="27"/>
      <c r="Q66" s="17"/>
      <c r="R66" s="21"/>
      <c r="S66" s="21"/>
      <c r="T66" s="18"/>
      <c r="U66" s="3"/>
      <c r="V66" s="3"/>
      <c r="W66" s="3"/>
      <c r="X66" s="3"/>
    </row>
    <row r="67" hidden="1">
      <c r="A67" s="11"/>
      <c r="B67" s="36" t="s">
        <v>333</v>
      </c>
      <c r="C67" s="33" t="s">
        <v>21</v>
      </c>
      <c r="D67" s="37" t="s">
        <v>334</v>
      </c>
      <c r="E67" s="36"/>
      <c r="F67" s="37"/>
      <c r="G67" s="36"/>
      <c r="H67" s="36"/>
      <c r="I67" s="36"/>
      <c r="J67" s="36"/>
      <c r="K67" s="31">
        <v>45047.0</v>
      </c>
      <c r="L67" s="29" t="s">
        <v>82</v>
      </c>
      <c r="M67" s="39">
        <v>45322.0</v>
      </c>
      <c r="N67" s="40" t="s">
        <v>26</v>
      </c>
      <c r="O67" s="40" t="s">
        <v>335</v>
      </c>
      <c r="P67" s="46"/>
      <c r="Q67" s="40" t="s">
        <v>333</v>
      </c>
      <c r="R67" s="36"/>
      <c r="S67" s="36"/>
      <c r="T67" s="42"/>
      <c r="U67" s="11"/>
      <c r="V67" s="11"/>
      <c r="W67" s="11"/>
      <c r="X67" s="11"/>
    </row>
    <row r="68" hidden="1">
      <c r="A68" s="11"/>
      <c r="B68" s="36" t="s">
        <v>336</v>
      </c>
      <c r="C68" s="33" t="s">
        <v>51</v>
      </c>
      <c r="D68" s="37" t="s">
        <v>337</v>
      </c>
      <c r="E68" s="36"/>
      <c r="F68" s="37"/>
      <c r="G68" s="36"/>
      <c r="H68" s="36"/>
      <c r="I68" s="36"/>
      <c r="J68" s="36"/>
      <c r="K68" s="31">
        <v>44986.0</v>
      </c>
      <c r="L68" s="29" t="s">
        <v>82</v>
      </c>
      <c r="M68" s="39">
        <v>45322.0</v>
      </c>
      <c r="N68" s="40" t="s">
        <v>26</v>
      </c>
      <c r="O68" s="40" t="s">
        <v>338</v>
      </c>
      <c r="P68" s="46"/>
      <c r="Q68" s="40" t="s">
        <v>339</v>
      </c>
      <c r="R68" s="36"/>
      <c r="S68" s="36"/>
      <c r="T68" s="42"/>
      <c r="U68" s="28"/>
      <c r="V68" s="11"/>
      <c r="W68" s="11"/>
      <c r="X68" s="11"/>
    </row>
    <row r="69" hidden="1">
      <c r="A69" s="11"/>
      <c r="B69" s="36" t="s">
        <v>340</v>
      </c>
      <c r="C69" s="33" t="s">
        <v>21</v>
      </c>
      <c r="D69" s="37" t="s">
        <v>341</v>
      </c>
      <c r="E69" s="36"/>
      <c r="F69" s="37"/>
      <c r="G69" s="36"/>
      <c r="H69" s="36"/>
      <c r="I69" s="36"/>
      <c r="J69" s="36"/>
      <c r="K69" s="31">
        <v>44805.0</v>
      </c>
      <c r="L69" s="29" t="s">
        <v>82</v>
      </c>
      <c r="M69" s="39">
        <v>45322.0</v>
      </c>
      <c r="N69" s="40" t="s">
        <v>26</v>
      </c>
      <c r="O69" s="40" t="s">
        <v>342</v>
      </c>
      <c r="P69" s="46"/>
      <c r="Q69" s="40" t="s">
        <v>343</v>
      </c>
      <c r="R69" s="36"/>
      <c r="S69" s="36"/>
      <c r="T69" s="42"/>
      <c r="U69" s="28"/>
      <c r="V69" s="11"/>
      <c r="W69" s="11"/>
      <c r="X69" s="11"/>
    </row>
    <row r="70" hidden="1">
      <c r="A70" s="3"/>
      <c r="B70" s="19" t="s">
        <v>344</v>
      </c>
      <c r="C70" s="13" t="s">
        <v>66</v>
      </c>
      <c r="D70" s="20" t="s">
        <v>345</v>
      </c>
      <c r="E70" s="21" t="s">
        <v>179</v>
      </c>
      <c r="F70" s="20"/>
      <c r="G70" s="21"/>
      <c r="H70" s="21">
        <v>1.2014472E8</v>
      </c>
      <c r="I70" s="21">
        <v>1.4475350735E10</v>
      </c>
      <c r="J70" s="21">
        <v>25.0</v>
      </c>
      <c r="K70" s="31">
        <v>44652.0</v>
      </c>
      <c r="L70" s="21" t="s">
        <v>346</v>
      </c>
      <c r="M70" s="61">
        <v>45322.0</v>
      </c>
      <c r="N70" s="17" t="s">
        <v>26</v>
      </c>
      <c r="O70" s="17" t="s">
        <v>347</v>
      </c>
      <c r="P70" s="24" t="s">
        <v>348</v>
      </c>
      <c r="Q70" s="17" t="s">
        <v>348</v>
      </c>
      <c r="R70" s="21" t="s">
        <v>29</v>
      </c>
      <c r="S70" s="21" t="s">
        <v>38</v>
      </c>
      <c r="T70" s="18">
        <v>45591.0</v>
      </c>
      <c r="U70" s="3"/>
      <c r="V70" s="3"/>
      <c r="W70" s="3"/>
      <c r="X70" s="3"/>
    </row>
    <row r="71" hidden="1">
      <c r="A71" s="11"/>
      <c r="B71" s="36" t="s">
        <v>349</v>
      </c>
      <c r="C71" s="33" t="s">
        <v>51</v>
      </c>
      <c r="D71" s="37" t="s">
        <v>350</v>
      </c>
      <c r="E71" s="36"/>
      <c r="F71" s="37"/>
      <c r="G71" s="36"/>
      <c r="H71" s="36"/>
      <c r="I71" s="36"/>
      <c r="J71" s="36"/>
      <c r="K71" s="31">
        <v>44805.0</v>
      </c>
      <c r="L71" s="29" t="s">
        <v>82</v>
      </c>
      <c r="M71" s="44">
        <v>45260.0</v>
      </c>
      <c r="N71" s="45" t="s">
        <v>26</v>
      </c>
      <c r="O71" s="40" t="s">
        <v>351</v>
      </c>
      <c r="P71" s="46"/>
      <c r="Q71" s="40" t="s">
        <v>352</v>
      </c>
      <c r="R71" s="36"/>
      <c r="S71" s="36"/>
      <c r="T71" s="42"/>
      <c r="U71" s="28"/>
      <c r="V71" s="11"/>
      <c r="W71" s="11"/>
      <c r="X71" s="11"/>
    </row>
    <row r="72" hidden="1">
      <c r="A72" s="11"/>
      <c r="B72" s="36" t="s">
        <v>353</v>
      </c>
      <c r="C72" s="33" t="s">
        <v>51</v>
      </c>
      <c r="D72" s="37" t="s">
        <v>354</v>
      </c>
      <c r="E72" s="36"/>
      <c r="F72" s="37"/>
      <c r="G72" s="36"/>
      <c r="H72" s="36"/>
      <c r="I72" s="36"/>
      <c r="J72" s="36"/>
      <c r="K72" s="31">
        <v>44805.0</v>
      </c>
      <c r="L72" s="29" t="s">
        <v>82</v>
      </c>
      <c r="M72" s="44">
        <v>45260.0</v>
      </c>
      <c r="N72" s="45" t="s">
        <v>26</v>
      </c>
      <c r="O72" s="40" t="s">
        <v>355</v>
      </c>
      <c r="P72" s="46"/>
      <c r="Q72" s="40" t="s">
        <v>356</v>
      </c>
      <c r="R72" s="36"/>
      <c r="S72" s="36"/>
      <c r="T72" s="42"/>
      <c r="U72" s="28"/>
      <c r="V72" s="11"/>
      <c r="W72" s="11"/>
      <c r="X72" s="11"/>
    </row>
    <row r="73" hidden="1">
      <c r="A73" s="11"/>
      <c r="B73" s="36" t="s">
        <v>357</v>
      </c>
      <c r="C73" s="33" t="s">
        <v>32</v>
      </c>
      <c r="D73" s="37" t="s">
        <v>358</v>
      </c>
      <c r="E73" s="36"/>
      <c r="F73" s="37"/>
      <c r="G73" s="36"/>
      <c r="H73" s="36"/>
      <c r="I73" s="36"/>
      <c r="J73" s="36"/>
      <c r="K73" s="31">
        <v>44652.0</v>
      </c>
      <c r="L73" s="29" t="s">
        <v>82</v>
      </c>
      <c r="M73" s="44">
        <v>45260.0</v>
      </c>
      <c r="N73" s="40" t="s">
        <v>26</v>
      </c>
      <c r="O73" s="40" t="s">
        <v>359</v>
      </c>
      <c r="P73" s="46"/>
      <c r="Q73" s="40" t="s">
        <v>360</v>
      </c>
      <c r="R73" s="36"/>
      <c r="S73" s="36"/>
      <c r="T73" s="42"/>
      <c r="U73" s="28"/>
      <c r="V73" s="11"/>
      <c r="W73" s="11"/>
      <c r="X73" s="11"/>
    </row>
    <row r="74" hidden="1">
      <c r="A74" s="11"/>
      <c r="B74" s="36" t="s">
        <v>361</v>
      </c>
      <c r="C74" s="33" t="s">
        <v>51</v>
      </c>
      <c r="D74" s="37" t="s">
        <v>362</v>
      </c>
      <c r="E74" s="36"/>
      <c r="F74" s="37"/>
      <c r="G74" s="36"/>
      <c r="H74" s="36"/>
      <c r="I74" s="36"/>
      <c r="J74" s="36"/>
      <c r="K74" s="31">
        <v>44986.0</v>
      </c>
      <c r="L74" s="29" t="s">
        <v>82</v>
      </c>
      <c r="M74" s="44">
        <v>45230.0</v>
      </c>
      <c r="N74" s="40" t="s">
        <v>26</v>
      </c>
      <c r="O74" s="40" t="s">
        <v>363</v>
      </c>
      <c r="P74" s="46"/>
      <c r="Q74" s="40" t="s">
        <v>361</v>
      </c>
      <c r="R74" s="36"/>
      <c r="S74" s="36"/>
      <c r="T74" s="42"/>
      <c r="U74" s="11"/>
      <c r="V74" s="11"/>
      <c r="W74" s="11"/>
      <c r="X74" s="11"/>
    </row>
    <row r="75" hidden="1">
      <c r="A75" s="3"/>
      <c r="B75" s="19" t="s">
        <v>364</v>
      </c>
      <c r="C75" s="13" t="s">
        <v>51</v>
      </c>
      <c r="D75" s="20" t="s">
        <v>365</v>
      </c>
      <c r="E75" s="21" t="s">
        <v>179</v>
      </c>
      <c r="F75" s="13" t="s">
        <v>24</v>
      </c>
      <c r="G75" s="21"/>
      <c r="H75" s="21">
        <v>1.2217865E8</v>
      </c>
      <c r="I75" s="21">
        <v>1.7656422722E10</v>
      </c>
      <c r="J75" s="21">
        <v>22.0</v>
      </c>
      <c r="K75" s="15">
        <v>45047.0</v>
      </c>
      <c r="L75" s="21" t="s">
        <v>75</v>
      </c>
      <c r="M75" s="13"/>
      <c r="N75" s="17" t="s">
        <v>54</v>
      </c>
      <c r="O75" s="17" t="s">
        <v>366</v>
      </c>
      <c r="P75" s="24" t="s">
        <v>367</v>
      </c>
      <c r="Q75" s="17" t="s">
        <v>368</v>
      </c>
      <c r="R75" s="21" t="s">
        <v>29</v>
      </c>
      <c r="S75" s="21" t="s">
        <v>120</v>
      </c>
      <c r="T75" s="18">
        <v>45591.0</v>
      </c>
      <c r="U75" s="3"/>
      <c r="V75" s="3"/>
      <c r="W75" s="3"/>
      <c r="X75" s="3"/>
    </row>
    <row r="76" hidden="1">
      <c r="A76" s="11"/>
      <c r="B76" s="36" t="s">
        <v>369</v>
      </c>
      <c r="C76" s="33" t="s">
        <v>51</v>
      </c>
      <c r="D76" s="37" t="s">
        <v>370</v>
      </c>
      <c r="E76" s="36"/>
      <c r="F76" s="37"/>
      <c r="G76" s="36"/>
      <c r="H76" s="36"/>
      <c r="I76" s="36"/>
      <c r="J76" s="36"/>
      <c r="K76" s="33">
        <v>0.0</v>
      </c>
      <c r="L76" s="29" t="s">
        <v>82</v>
      </c>
      <c r="M76" s="44">
        <v>45230.0</v>
      </c>
      <c r="N76" s="40" t="s">
        <v>26</v>
      </c>
      <c r="O76" s="40" t="s">
        <v>371</v>
      </c>
      <c r="P76" s="46"/>
      <c r="Q76" s="40" t="s">
        <v>372</v>
      </c>
      <c r="R76" s="36"/>
      <c r="S76" s="36"/>
      <c r="T76" s="42"/>
      <c r="U76" s="28"/>
      <c r="V76" s="11"/>
      <c r="W76" s="11"/>
      <c r="X76" s="11"/>
    </row>
    <row r="77" hidden="1">
      <c r="A77" s="11"/>
      <c r="B77" s="36" t="s">
        <v>373</v>
      </c>
      <c r="C77" s="33" t="s">
        <v>32</v>
      </c>
      <c r="D77" s="37" t="s">
        <v>374</v>
      </c>
      <c r="E77" s="36"/>
      <c r="F77" s="37"/>
      <c r="G77" s="36"/>
      <c r="H77" s="36"/>
      <c r="I77" s="36"/>
      <c r="J77" s="36"/>
      <c r="K77" s="31">
        <v>44805.0</v>
      </c>
      <c r="L77" s="29" t="s">
        <v>82</v>
      </c>
      <c r="M77" s="39">
        <v>45169.0</v>
      </c>
      <c r="N77" s="45" t="s">
        <v>26</v>
      </c>
      <c r="O77" s="40" t="s">
        <v>375</v>
      </c>
      <c r="P77" s="46"/>
      <c r="Q77" s="40" t="s">
        <v>376</v>
      </c>
      <c r="R77" s="36"/>
      <c r="S77" s="36"/>
      <c r="T77" s="42">
        <v>45440.0</v>
      </c>
      <c r="U77" s="28"/>
      <c r="V77" s="11"/>
      <c r="W77" s="11"/>
      <c r="X77" s="11"/>
    </row>
    <row r="78" hidden="1">
      <c r="A78" s="11"/>
      <c r="B78" s="36" t="s">
        <v>377</v>
      </c>
      <c r="C78" s="33" t="s">
        <v>66</v>
      </c>
      <c r="D78" s="37" t="s">
        <v>378</v>
      </c>
      <c r="E78" s="36"/>
      <c r="F78" s="37"/>
      <c r="G78" s="36"/>
      <c r="H78" s="36"/>
      <c r="I78" s="36"/>
      <c r="J78" s="36"/>
      <c r="K78" s="31">
        <v>44986.0</v>
      </c>
      <c r="L78" s="29" t="s">
        <v>82</v>
      </c>
      <c r="M78" s="39">
        <v>45077.0</v>
      </c>
      <c r="N78" s="40" t="s">
        <v>26</v>
      </c>
      <c r="O78" s="40" t="s">
        <v>379</v>
      </c>
      <c r="P78" s="46"/>
      <c r="Q78" s="40" t="s">
        <v>380</v>
      </c>
      <c r="R78" s="36"/>
      <c r="S78" s="36"/>
      <c r="T78" s="42"/>
      <c r="U78" s="28"/>
      <c r="V78" s="11"/>
      <c r="W78" s="11"/>
      <c r="X78" s="11"/>
    </row>
    <row r="79" hidden="1">
      <c r="A79" s="11"/>
      <c r="B79" s="36" t="s">
        <v>381</v>
      </c>
      <c r="C79" s="33" t="s">
        <v>21</v>
      </c>
      <c r="D79" s="37" t="s">
        <v>382</v>
      </c>
      <c r="E79" s="36"/>
      <c r="F79" s="37"/>
      <c r="G79" s="36"/>
      <c r="H79" s="36"/>
      <c r="I79" s="36"/>
      <c r="J79" s="36"/>
      <c r="K79" s="15">
        <v>45170.0</v>
      </c>
      <c r="L79" s="29" t="s">
        <v>82</v>
      </c>
      <c r="M79" s="33">
        <v>0.0</v>
      </c>
      <c r="N79" s="40" t="s">
        <v>26</v>
      </c>
      <c r="O79" s="40" t="s">
        <v>383</v>
      </c>
      <c r="P79" s="46"/>
      <c r="Q79" s="40" t="s">
        <v>384</v>
      </c>
      <c r="R79" s="36"/>
      <c r="S79" s="36"/>
      <c r="T79" s="42"/>
      <c r="U79" s="28"/>
      <c r="V79" s="11"/>
      <c r="W79" s="11"/>
      <c r="X79" s="11"/>
    </row>
    <row r="80" hidden="1">
      <c r="A80" s="11"/>
      <c r="B80" s="36" t="s">
        <v>385</v>
      </c>
      <c r="C80" s="62" t="s">
        <v>21</v>
      </c>
      <c r="D80" s="37" t="s">
        <v>386</v>
      </c>
      <c r="E80" s="63"/>
      <c r="F80" s="64"/>
      <c r="G80" s="63"/>
      <c r="H80" s="63"/>
      <c r="I80" s="63"/>
      <c r="J80" s="63"/>
      <c r="K80" s="65">
        <v>45047.0</v>
      </c>
      <c r="L80" s="29" t="s">
        <v>82</v>
      </c>
      <c r="M80" s="62">
        <v>0.0</v>
      </c>
      <c r="N80" s="66" t="s">
        <v>26</v>
      </c>
      <c r="O80" s="57" t="s">
        <v>387</v>
      </c>
      <c r="P80" s="67"/>
      <c r="Q80" s="57" t="s">
        <v>388</v>
      </c>
      <c r="R80" s="63"/>
      <c r="S80" s="63"/>
      <c r="T80" s="42"/>
      <c r="U80" s="28"/>
      <c r="V80" s="11"/>
      <c r="W80" s="11"/>
      <c r="X80" s="11"/>
    </row>
    <row r="81" hidden="1">
      <c r="A81" s="3"/>
      <c r="B81" s="19" t="s">
        <v>389</v>
      </c>
      <c r="C81" s="23" t="s">
        <v>51</v>
      </c>
      <c r="D81" s="20" t="s">
        <v>390</v>
      </c>
      <c r="E81" s="21" t="s">
        <v>34</v>
      </c>
      <c r="F81" s="13" t="s">
        <v>24</v>
      </c>
      <c r="G81" s="21"/>
      <c r="H81" s="21">
        <v>1.22095886E8</v>
      </c>
      <c r="I81" s="21">
        <v>1.2699076708E10</v>
      </c>
      <c r="J81" s="21">
        <v>20.0</v>
      </c>
      <c r="K81" s="34">
        <v>45413.0</v>
      </c>
      <c r="L81" s="21" t="s">
        <v>75</v>
      </c>
      <c r="M81" s="23"/>
      <c r="N81" s="17" t="s">
        <v>54</v>
      </c>
      <c r="O81" s="23" t="s">
        <v>391</v>
      </c>
      <c r="P81" s="21" t="s">
        <v>389</v>
      </c>
      <c r="Q81" s="17" t="s">
        <v>392</v>
      </c>
      <c r="R81" s="21" t="s">
        <v>45</v>
      </c>
      <c r="S81" s="21" t="s">
        <v>38</v>
      </c>
      <c r="T81" s="18">
        <v>45591.0</v>
      </c>
      <c r="U81" s="3"/>
      <c r="V81" s="3"/>
      <c r="W81" s="3"/>
      <c r="X81" s="3"/>
    </row>
    <row r="82" hidden="1">
      <c r="A82" s="11"/>
      <c r="B82" s="36" t="s">
        <v>393</v>
      </c>
      <c r="C82" s="40" t="s">
        <v>32</v>
      </c>
      <c r="D82" s="37" t="s">
        <v>394</v>
      </c>
      <c r="E82" s="36"/>
      <c r="F82" s="37"/>
      <c r="G82" s="36"/>
      <c r="H82" s="36"/>
      <c r="I82" s="36"/>
      <c r="J82" s="36"/>
      <c r="K82" s="68">
        <v>44805.0</v>
      </c>
      <c r="L82" s="29" t="s">
        <v>82</v>
      </c>
      <c r="M82" s="40">
        <v>0.0</v>
      </c>
      <c r="N82" s="49" t="s">
        <v>26</v>
      </c>
      <c r="O82" s="40" t="s">
        <v>395</v>
      </c>
      <c r="P82" s="36"/>
      <c r="Q82" s="40" t="s">
        <v>396</v>
      </c>
      <c r="R82" s="36"/>
      <c r="S82" s="36"/>
      <c r="T82" s="42"/>
      <c r="U82" s="28"/>
      <c r="V82" s="11"/>
      <c r="W82" s="11"/>
      <c r="X82" s="11"/>
    </row>
    <row r="83" hidden="1">
      <c r="A83" s="11"/>
      <c r="B83" s="36" t="s">
        <v>397</v>
      </c>
      <c r="C83" s="33" t="s">
        <v>66</v>
      </c>
      <c r="D83" s="37" t="s">
        <v>398</v>
      </c>
      <c r="E83" s="36"/>
      <c r="F83" s="37"/>
      <c r="G83" s="36"/>
      <c r="H83" s="36"/>
      <c r="I83" s="36"/>
      <c r="J83" s="36"/>
      <c r="K83" s="31">
        <v>44805.0</v>
      </c>
      <c r="L83" s="29" t="s">
        <v>82</v>
      </c>
      <c r="M83" s="33">
        <v>0.0</v>
      </c>
      <c r="N83" s="40" t="s">
        <v>26</v>
      </c>
      <c r="O83" s="40" t="s">
        <v>399</v>
      </c>
      <c r="P83" s="46"/>
      <c r="Q83" s="40" t="s">
        <v>397</v>
      </c>
      <c r="R83" s="36"/>
      <c r="S83" s="36"/>
      <c r="T83" s="42"/>
      <c r="U83" s="28"/>
      <c r="V83" s="11"/>
      <c r="W83" s="11"/>
      <c r="X83" s="11"/>
    </row>
    <row r="84" hidden="1">
      <c r="A84" s="3"/>
      <c r="B84" s="25" t="s">
        <v>400</v>
      </c>
      <c r="C84" s="17" t="s">
        <v>66</v>
      </c>
      <c r="D84" s="13" t="s">
        <v>401</v>
      </c>
      <c r="E84" s="21" t="s">
        <v>402</v>
      </c>
      <c r="F84" s="13" t="s">
        <v>24</v>
      </c>
      <c r="G84" s="21"/>
      <c r="H84" s="21">
        <v>1.2012459E8</v>
      </c>
      <c r="I84" s="21">
        <v>1.7732200713E10</v>
      </c>
      <c r="J84" s="21">
        <v>22.0</v>
      </c>
      <c r="K84" s="15">
        <v>45536.0</v>
      </c>
      <c r="L84" s="21" t="s">
        <v>146</v>
      </c>
      <c r="M84" s="17"/>
      <c r="N84" s="17" t="s">
        <v>54</v>
      </c>
      <c r="O84" s="12" t="s">
        <v>403</v>
      </c>
      <c r="P84" s="30" t="s">
        <v>404</v>
      </c>
      <c r="Q84" s="17" t="s">
        <v>405</v>
      </c>
      <c r="R84" s="21" t="s">
        <v>29</v>
      </c>
      <c r="S84" s="21" t="s">
        <v>57</v>
      </c>
      <c r="T84" s="18">
        <v>45591.0</v>
      </c>
      <c r="U84" s="3"/>
      <c r="V84" s="3"/>
      <c r="W84" s="3"/>
      <c r="X84" s="3"/>
    </row>
    <row r="85" hidden="1">
      <c r="A85" s="11"/>
      <c r="B85" s="36" t="s">
        <v>406</v>
      </c>
      <c r="C85" s="33" t="s">
        <v>51</v>
      </c>
      <c r="D85" s="37" t="s">
        <v>407</v>
      </c>
      <c r="E85" s="36"/>
      <c r="F85" s="37"/>
      <c r="G85" s="36"/>
      <c r="H85" s="36"/>
      <c r="I85" s="36"/>
      <c r="J85" s="36"/>
      <c r="K85" s="31">
        <v>44682.0</v>
      </c>
      <c r="L85" s="29" t="s">
        <v>82</v>
      </c>
      <c r="M85" s="33">
        <v>0.0</v>
      </c>
      <c r="N85" s="40" t="s">
        <v>26</v>
      </c>
      <c r="O85" s="40" t="s">
        <v>408</v>
      </c>
      <c r="P85" s="46"/>
      <c r="Q85" s="40" t="s">
        <v>409</v>
      </c>
      <c r="R85" s="36"/>
      <c r="S85" s="36"/>
      <c r="T85" s="42"/>
      <c r="U85" s="11"/>
      <c r="V85" s="11"/>
      <c r="W85" s="11"/>
      <c r="X85" s="11"/>
    </row>
    <row r="86" hidden="1">
      <c r="A86" s="11"/>
      <c r="B86" s="36" t="s">
        <v>410</v>
      </c>
      <c r="C86" s="40" t="s">
        <v>21</v>
      </c>
      <c r="D86" s="37" t="s">
        <v>411</v>
      </c>
      <c r="E86" s="36"/>
      <c r="F86" s="37"/>
      <c r="G86" s="36"/>
      <c r="H86" s="36"/>
      <c r="I86" s="36"/>
      <c r="J86" s="36"/>
      <c r="K86" s="68">
        <v>44682.0</v>
      </c>
      <c r="L86" s="29" t="s">
        <v>82</v>
      </c>
      <c r="M86" s="40">
        <v>0.0</v>
      </c>
      <c r="N86" s="40" t="s">
        <v>26</v>
      </c>
      <c r="O86" s="40" t="s">
        <v>412</v>
      </c>
      <c r="P86" s="36"/>
      <c r="Q86" s="40" t="s">
        <v>413</v>
      </c>
      <c r="R86" s="36"/>
      <c r="S86" s="36"/>
      <c r="T86" s="42"/>
      <c r="U86" s="28"/>
      <c r="V86" s="11"/>
      <c r="W86" s="11"/>
      <c r="X86" s="11"/>
    </row>
    <row r="87" hidden="1">
      <c r="A87" s="3"/>
      <c r="B87" s="25" t="s">
        <v>414</v>
      </c>
      <c r="C87" s="17" t="s">
        <v>51</v>
      </c>
      <c r="D87" s="13" t="s">
        <v>415</v>
      </c>
      <c r="E87" s="21" t="s">
        <v>34</v>
      </c>
      <c r="F87" s="13" t="s">
        <v>24</v>
      </c>
      <c r="G87" s="21"/>
      <c r="H87" s="21">
        <v>1.21130609E8</v>
      </c>
      <c r="I87" s="21">
        <v>1.3032361761E10</v>
      </c>
      <c r="J87" s="21">
        <v>21.0</v>
      </c>
      <c r="K87" s="15">
        <v>45536.0</v>
      </c>
      <c r="L87" s="21" t="s">
        <v>186</v>
      </c>
      <c r="M87" s="17"/>
      <c r="N87" s="17" t="s">
        <v>54</v>
      </c>
      <c r="O87" s="12">
        <v>2.199156845E10</v>
      </c>
      <c r="P87" s="30" t="s">
        <v>414</v>
      </c>
      <c r="Q87" s="17" t="s">
        <v>416</v>
      </c>
      <c r="R87" s="21" t="s">
        <v>29</v>
      </c>
      <c r="S87" s="21" t="s">
        <v>38</v>
      </c>
      <c r="T87" s="18">
        <v>45591.0</v>
      </c>
      <c r="U87" s="3"/>
      <c r="V87" s="3"/>
      <c r="W87" s="3"/>
      <c r="X87" s="3"/>
    </row>
    <row r="88" hidden="1">
      <c r="A88" s="11"/>
      <c r="B88" s="36" t="s">
        <v>417</v>
      </c>
      <c r="C88" s="40" t="s">
        <v>66</v>
      </c>
      <c r="D88" s="37" t="s">
        <v>418</v>
      </c>
      <c r="E88" s="36"/>
      <c r="F88" s="37"/>
      <c r="G88" s="36"/>
      <c r="H88" s="36"/>
      <c r="I88" s="36"/>
      <c r="J88" s="36"/>
      <c r="K88" s="68">
        <v>44652.0</v>
      </c>
      <c r="L88" s="29" t="s">
        <v>82</v>
      </c>
      <c r="M88" s="40">
        <v>0.0</v>
      </c>
      <c r="N88" s="40" t="s">
        <v>26</v>
      </c>
      <c r="O88" s="40" t="s">
        <v>419</v>
      </c>
      <c r="P88" s="36"/>
      <c r="Q88" s="40" t="s">
        <v>420</v>
      </c>
      <c r="R88" s="36"/>
      <c r="S88" s="36"/>
      <c r="T88" s="42"/>
      <c r="U88" s="28"/>
      <c r="V88" s="11"/>
      <c r="W88" s="11"/>
      <c r="X88" s="11"/>
    </row>
    <row r="89" hidden="1">
      <c r="A89" s="11"/>
      <c r="B89" s="36" t="s">
        <v>421</v>
      </c>
      <c r="C89" s="40" t="s">
        <v>51</v>
      </c>
      <c r="D89" s="37" t="s">
        <v>422</v>
      </c>
      <c r="E89" s="36"/>
      <c r="F89" s="37"/>
      <c r="G89" s="36"/>
      <c r="H89" s="36"/>
      <c r="I89" s="36"/>
      <c r="J89" s="36"/>
      <c r="K89" s="68">
        <v>44652.0</v>
      </c>
      <c r="L89" s="29" t="s">
        <v>82</v>
      </c>
      <c r="M89" s="40">
        <v>0.0</v>
      </c>
      <c r="N89" s="40" t="s">
        <v>26</v>
      </c>
      <c r="O89" s="40" t="s">
        <v>423</v>
      </c>
      <c r="P89" s="36"/>
      <c r="Q89" s="40" t="s">
        <v>424</v>
      </c>
      <c r="R89" s="36"/>
      <c r="S89" s="36"/>
      <c r="T89" s="42"/>
      <c r="U89" s="28"/>
      <c r="V89" s="11"/>
      <c r="W89" s="11"/>
      <c r="X89" s="11"/>
    </row>
    <row r="90" hidden="1">
      <c r="A90" s="11"/>
      <c r="B90" s="36" t="s">
        <v>425</v>
      </c>
      <c r="C90" s="40" t="s">
        <v>32</v>
      </c>
      <c r="D90" s="37" t="s">
        <v>426</v>
      </c>
      <c r="E90" s="36"/>
      <c r="F90" s="37"/>
      <c r="G90" s="36"/>
      <c r="H90" s="36"/>
      <c r="I90" s="36"/>
      <c r="J90" s="36"/>
      <c r="K90" s="68">
        <v>44652.0</v>
      </c>
      <c r="L90" s="29" t="s">
        <v>82</v>
      </c>
      <c r="M90" s="40">
        <v>0.0</v>
      </c>
      <c r="N90" s="40" t="s">
        <v>26</v>
      </c>
      <c r="O90" s="40" t="s">
        <v>427</v>
      </c>
      <c r="P90" s="36"/>
      <c r="Q90" s="69" t="s">
        <v>428</v>
      </c>
      <c r="R90" s="36"/>
      <c r="S90" s="36"/>
      <c r="T90" s="70"/>
      <c r="U90" s="28"/>
      <c r="V90" s="11"/>
      <c r="W90" s="11"/>
      <c r="X90" s="11"/>
    </row>
    <row r="91" hidden="1">
      <c r="A91" s="11"/>
      <c r="B91" s="36" t="s">
        <v>429</v>
      </c>
      <c r="C91" s="40" t="s">
        <v>21</v>
      </c>
      <c r="D91" s="37" t="s">
        <v>430</v>
      </c>
      <c r="E91" s="36"/>
      <c r="F91" s="37"/>
      <c r="G91" s="36"/>
      <c r="H91" s="36"/>
      <c r="I91" s="36"/>
      <c r="J91" s="36"/>
      <c r="K91" s="68">
        <v>44652.0</v>
      </c>
      <c r="L91" s="29" t="s">
        <v>82</v>
      </c>
      <c r="M91" s="40">
        <v>0.0</v>
      </c>
      <c r="N91" s="49" t="s">
        <v>26</v>
      </c>
      <c r="O91" s="40" t="s">
        <v>431</v>
      </c>
      <c r="P91" s="36"/>
      <c r="Q91" s="40" t="s">
        <v>432</v>
      </c>
      <c r="R91" s="36"/>
      <c r="S91" s="36"/>
      <c r="T91" s="70"/>
      <c r="U91" s="28"/>
      <c r="V91" s="11"/>
      <c r="W91" s="11"/>
      <c r="X91" s="11"/>
    </row>
    <row r="92" hidden="1">
      <c r="A92" s="3"/>
      <c r="B92" s="71" t="s">
        <v>433</v>
      </c>
      <c r="C92" s="17" t="s">
        <v>21</v>
      </c>
      <c r="D92" s="20" t="s">
        <v>434</v>
      </c>
      <c r="E92" s="21" t="s">
        <v>34</v>
      </c>
      <c r="F92" s="13" t="s">
        <v>24</v>
      </c>
      <c r="G92" s="21"/>
      <c r="H92" s="14">
        <v>1.16011549E8</v>
      </c>
      <c r="I92" s="14">
        <v>1.3749024707E10</v>
      </c>
      <c r="J92" s="14">
        <v>29.0</v>
      </c>
      <c r="K92" s="15">
        <v>45047.0</v>
      </c>
      <c r="L92" s="72">
        <v>45658.0</v>
      </c>
      <c r="M92" s="17"/>
      <c r="N92" s="17" t="s">
        <v>54</v>
      </c>
      <c r="O92" s="17" t="s">
        <v>435</v>
      </c>
      <c r="P92" s="14" t="s">
        <v>436</v>
      </c>
      <c r="Q92" s="17" t="s">
        <v>437</v>
      </c>
      <c r="R92" s="21" t="s">
        <v>29</v>
      </c>
      <c r="S92" s="14"/>
      <c r="T92" s="18">
        <v>45591.0</v>
      </c>
      <c r="U92" s="3"/>
      <c r="V92" s="3"/>
      <c r="W92" s="3"/>
      <c r="X92" s="3"/>
    </row>
    <row r="93" hidden="1">
      <c r="A93" s="11"/>
      <c r="B93" s="73" t="s">
        <v>438</v>
      </c>
      <c r="C93" s="40" t="s">
        <v>51</v>
      </c>
      <c r="D93" s="37" t="s">
        <v>439</v>
      </c>
      <c r="E93" s="73"/>
      <c r="F93" s="37"/>
      <c r="G93" s="73"/>
      <c r="H93" s="73"/>
      <c r="I93" s="73"/>
      <c r="J93" s="73"/>
      <c r="K93" s="68">
        <v>44652.0</v>
      </c>
      <c r="L93" s="29" t="s">
        <v>82</v>
      </c>
      <c r="M93" s="40">
        <v>0.0</v>
      </c>
      <c r="N93" s="40" t="s">
        <v>26</v>
      </c>
      <c r="O93" s="40" t="s">
        <v>440</v>
      </c>
      <c r="P93" s="73"/>
      <c r="Q93" s="40" t="s">
        <v>441</v>
      </c>
      <c r="R93" s="73"/>
      <c r="S93" s="73"/>
      <c r="T93" s="70"/>
      <c r="U93" s="28"/>
      <c r="V93" s="11"/>
      <c r="W93" s="11"/>
      <c r="X93" s="11"/>
    </row>
    <row r="94" hidden="1">
      <c r="A94" s="3"/>
      <c r="B94" s="73" t="s">
        <v>442</v>
      </c>
      <c r="C94" s="40" t="s">
        <v>51</v>
      </c>
      <c r="D94" s="37" t="s">
        <v>443</v>
      </c>
      <c r="E94" s="73"/>
      <c r="F94" s="37"/>
      <c r="G94" s="73"/>
      <c r="H94" s="73"/>
      <c r="I94" s="73"/>
      <c r="J94" s="73"/>
      <c r="K94" s="68">
        <v>44652.0</v>
      </c>
      <c r="L94" s="29" t="s">
        <v>82</v>
      </c>
      <c r="M94" s="40">
        <v>0.0</v>
      </c>
      <c r="N94" s="49" t="s">
        <v>26</v>
      </c>
      <c r="O94" s="40" t="s">
        <v>444</v>
      </c>
      <c r="P94" s="73"/>
      <c r="Q94" s="40" t="s">
        <v>445</v>
      </c>
      <c r="R94" s="36"/>
      <c r="S94" s="73"/>
      <c r="T94" s="42"/>
      <c r="U94" s="3"/>
      <c r="V94" s="3"/>
      <c r="W94" s="3"/>
      <c r="X94" s="3"/>
    </row>
    <row r="95" hidden="1">
      <c r="A95" s="11"/>
      <c r="B95" s="73" t="s">
        <v>446</v>
      </c>
      <c r="C95" s="40" t="s">
        <v>21</v>
      </c>
      <c r="D95" s="37" t="s">
        <v>447</v>
      </c>
      <c r="E95" s="73"/>
      <c r="F95" s="37"/>
      <c r="G95" s="73"/>
      <c r="H95" s="73"/>
      <c r="I95" s="73"/>
      <c r="J95" s="73"/>
      <c r="K95" s="68">
        <v>44652.0</v>
      </c>
      <c r="L95" s="29" t="s">
        <v>82</v>
      </c>
      <c r="M95" s="40">
        <v>0.0</v>
      </c>
      <c r="N95" s="40" t="s">
        <v>26</v>
      </c>
      <c r="O95" s="40" t="s">
        <v>448</v>
      </c>
      <c r="P95" s="73"/>
      <c r="Q95" s="69" t="s">
        <v>449</v>
      </c>
      <c r="R95" s="73"/>
      <c r="S95" s="73"/>
      <c r="T95" s="70"/>
      <c r="U95" s="28"/>
      <c r="V95" s="74" t="s">
        <v>450</v>
      </c>
      <c r="X95" s="11"/>
    </row>
    <row r="96" hidden="1">
      <c r="A96" s="3"/>
      <c r="B96" s="12" t="s">
        <v>451</v>
      </c>
      <c r="C96" s="17" t="s">
        <v>32</v>
      </c>
      <c r="D96" s="13" t="s">
        <v>452</v>
      </c>
      <c r="E96" s="14" t="s">
        <v>34</v>
      </c>
      <c r="F96" s="13" t="s">
        <v>35</v>
      </c>
      <c r="G96" s="14"/>
      <c r="H96" s="14"/>
      <c r="I96" s="14"/>
      <c r="J96" s="14"/>
      <c r="K96" s="34">
        <v>45778.0</v>
      </c>
      <c r="L96" s="71"/>
      <c r="M96" s="17"/>
      <c r="N96" s="17" t="s">
        <v>54</v>
      </c>
      <c r="O96" s="17">
        <v>2.1979771182E10</v>
      </c>
      <c r="P96" s="17"/>
      <c r="Q96" s="17"/>
      <c r="R96" s="14"/>
      <c r="S96" s="14"/>
      <c r="T96" s="18"/>
      <c r="U96" s="3"/>
      <c r="V96" s="3"/>
      <c r="W96" s="3"/>
      <c r="X96" s="3"/>
    </row>
    <row r="97" hidden="1">
      <c r="A97" s="11"/>
      <c r="B97" s="73" t="s">
        <v>453</v>
      </c>
      <c r="C97" s="40" t="s">
        <v>51</v>
      </c>
      <c r="D97" s="37" t="s">
        <v>454</v>
      </c>
      <c r="E97" s="73"/>
      <c r="F97" s="37"/>
      <c r="G97" s="73"/>
      <c r="H97" s="73"/>
      <c r="I97" s="73"/>
      <c r="J97" s="73"/>
      <c r="K97" s="68">
        <v>44652.0</v>
      </c>
      <c r="L97" s="29" t="s">
        <v>82</v>
      </c>
      <c r="M97" s="40">
        <v>0.0</v>
      </c>
      <c r="N97" s="40" t="s">
        <v>26</v>
      </c>
      <c r="O97" s="40" t="s">
        <v>455</v>
      </c>
      <c r="P97" s="73"/>
      <c r="Q97" s="40" t="s">
        <v>456</v>
      </c>
      <c r="R97" s="73"/>
      <c r="S97" s="73"/>
      <c r="T97" s="70"/>
      <c r="U97" s="28"/>
      <c r="V97" s="11"/>
      <c r="W97" s="11"/>
      <c r="X97" s="11"/>
    </row>
    <row r="98" hidden="1">
      <c r="A98" s="3"/>
      <c r="B98" s="12" t="s">
        <v>457</v>
      </c>
      <c r="C98" s="17" t="s">
        <v>21</v>
      </c>
      <c r="D98" s="13" t="s">
        <v>458</v>
      </c>
      <c r="E98" s="14" t="s">
        <v>34</v>
      </c>
      <c r="F98" s="13" t="s">
        <v>35</v>
      </c>
      <c r="G98" s="14"/>
      <c r="H98" s="14"/>
      <c r="I98" s="14"/>
      <c r="J98" s="14"/>
      <c r="K98" s="34">
        <v>45778.0</v>
      </c>
      <c r="L98" s="71"/>
      <c r="M98" s="17"/>
      <c r="N98" s="17" t="s">
        <v>54</v>
      </c>
      <c r="O98" s="17">
        <v>2.196874864E10</v>
      </c>
      <c r="P98" s="17"/>
      <c r="Q98" s="17"/>
      <c r="R98" s="21"/>
      <c r="S98" s="21"/>
      <c r="T98" s="18"/>
      <c r="U98" s="3"/>
      <c r="V98" s="3"/>
      <c r="W98" s="3"/>
      <c r="X98" s="3"/>
    </row>
    <row r="99" hidden="1">
      <c r="A99" s="3"/>
      <c r="B99" s="73" t="s">
        <v>459</v>
      </c>
      <c r="C99" s="40" t="s">
        <v>32</v>
      </c>
      <c r="D99" s="37" t="s">
        <v>460</v>
      </c>
      <c r="E99" s="73"/>
      <c r="F99" s="37"/>
      <c r="G99" s="73"/>
      <c r="H99" s="73"/>
      <c r="I99" s="73"/>
      <c r="J99" s="73"/>
      <c r="K99" s="68">
        <v>44501.0</v>
      </c>
      <c r="L99" s="29" t="s">
        <v>82</v>
      </c>
      <c r="M99" s="40">
        <v>0.0</v>
      </c>
      <c r="N99" s="49" t="s">
        <v>26</v>
      </c>
      <c r="O99" s="40" t="s">
        <v>461</v>
      </c>
      <c r="P99" s="73"/>
      <c r="Q99" s="40" t="s">
        <v>462</v>
      </c>
      <c r="R99" s="73"/>
      <c r="S99" s="73"/>
      <c r="T99" s="42"/>
      <c r="U99" s="3"/>
      <c r="V99" s="3"/>
      <c r="W99" s="3"/>
      <c r="X99" s="3"/>
    </row>
    <row r="100" hidden="1">
      <c r="A100" s="3"/>
      <c r="B100" s="71" t="s">
        <v>463</v>
      </c>
      <c r="C100" s="17" t="s">
        <v>21</v>
      </c>
      <c r="D100" s="20" t="s">
        <v>464</v>
      </c>
      <c r="E100" s="14" t="s">
        <v>34</v>
      </c>
      <c r="F100" s="13" t="s">
        <v>24</v>
      </c>
      <c r="G100" s="14"/>
      <c r="H100" s="14">
        <v>1.19028888E8</v>
      </c>
      <c r="I100" s="14">
        <v>4.999551535E9</v>
      </c>
      <c r="J100" s="14">
        <v>33.0</v>
      </c>
      <c r="K100" s="15">
        <v>45047.0</v>
      </c>
      <c r="L100" s="75">
        <v>45807.0</v>
      </c>
      <c r="M100" s="17"/>
      <c r="N100" s="17" t="s">
        <v>54</v>
      </c>
      <c r="O100" s="17" t="s">
        <v>465</v>
      </c>
      <c r="P100" s="14" t="s">
        <v>463</v>
      </c>
      <c r="Q100" s="17" t="s">
        <v>466</v>
      </c>
      <c r="R100" s="21" t="s">
        <v>29</v>
      </c>
      <c r="S100" s="14" t="s">
        <v>120</v>
      </c>
      <c r="T100" s="18">
        <v>45591.0</v>
      </c>
      <c r="U100" s="3"/>
      <c r="V100" s="3"/>
      <c r="W100" s="3"/>
      <c r="X100" s="3"/>
    </row>
    <row r="101" hidden="1">
      <c r="A101" s="11"/>
      <c r="B101" s="73" t="s">
        <v>467</v>
      </c>
      <c r="C101" s="40" t="s">
        <v>21</v>
      </c>
      <c r="D101" s="37" t="s">
        <v>468</v>
      </c>
      <c r="E101" s="73"/>
      <c r="F101" s="37"/>
      <c r="G101" s="73"/>
      <c r="H101" s="73"/>
      <c r="I101" s="73"/>
      <c r="J101" s="73"/>
      <c r="K101" s="68">
        <v>44501.0</v>
      </c>
      <c r="L101" s="29" t="s">
        <v>82</v>
      </c>
      <c r="M101" s="40">
        <v>0.0</v>
      </c>
      <c r="N101" s="40" t="s">
        <v>26</v>
      </c>
      <c r="O101" s="40" t="s">
        <v>469</v>
      </c>
      <c r="P101" s="73"/>
      <c r="Q101" s="40" t="s">
        <v>470</v>
      </c>
      <c r="R101" s="73"/>
      <c r="S101" s="73"/>
      <c r="T101" s="70"/>
      <c r="U101" s="28"/>
      <c r="V101" s="11"/>
      <c r="W101" s="11"/>
      <c r="X101" s="11"/>
    </row>
    <row r="102" hidden="1">
      <c r="A102" s="11"/>
      <c r="B102" s="73" t="s">
        <v>471</v>
      </c>
      <c r="C102" s="40" t="s">
        <v>32</v>
      </c>
      <c r="D102" s="37" t="s">
        <v>472</v>
      </c>
      <c r="E102" s="73"/>
      <c r="F102" s="37"/>
      <c r="G102" s="73"/>
      <c r="H102" s="73"/>
      <c r="I102" s="73"/>
      <c r="J102" s="73"/>
      <c r="K102" s="68">
        <v>44409.0</v>
      </c>
      <c r="L102" s="29" t="s">
        <v>82</v>
      </c>
      <c r="M102" s="40">
        <v>0.0</v>
      </c>
      <c r="N102" s="49" t="s">
        <v>26</v>
      </c>
      <c r="O102" s="40" t="s">
        <v>473</v>
      </c>
      <c r="P102" s="73"/>
      <c r="Q102" s="40" t="s">
        <v>474</v>
      </c>
      <c r="R102" s="73"/>
      <c r="S102" s="73"/>
      <c r="T102" s="70"/>
      <c r="U102" s="28"/>
      <c r="V102" s="11"/>
      <c r="W102" s="11"/>
      <c r="X102" s="11"/>
    </row>
    <row r="103" hidden="1">
      <c r="A103" s="11"/>
      <c r="B103" s="73" t="s">
        <v>475</v>
      </c>
      <c r="C103" s="40" t="s">
        <v>32</v>
      </c>
      <c r="D103" s="37" t="s">
        <v>476</v>
      </c>
      <c r="E103" s="73"/>
      <c r="F103" s="37"/>
      <c r="G103" s="73"/>
      <c r="H103" s="73"/>
      <c r="I103" s="73"/>
      <c r="J103" s="73"/>
      <c r="K103" s="68">
        <v>44409.0</v>
      </c>
      <c r="L103" s="29" t="s">
        <v>82</v>
      </c>
      <c r="M103" s="40">
        <v>0.0</v>
      </c>
      <c r="N103" s="40" t="s">
        <v>26</v>
      </c>
      <c r="O103" s="40" t="s">
        <v>477</v>
      </c>
      <c r="P103" s="73"/>
      <c r="Q103" s="40" t="s">
        <v>478</v>
      </c>
      <c r="R103" s="73"/>
      <c r="S103" s="73"/>
      <c r="T103" s="70"/>
      <c r="U103" s="28"/>
      <c r="V103" s="11"/>
      <c r="W103" s="11"/>
      <c r="X103" s="11"/>
    </row>
    <row r="104" hidden="1">
      <c r="A104" s="3"/>
      <c r="B104" s="73" t="s">
        <v>479</v>
      </c>
      <c r="C104" s="40" t="s">
        <v>32</v>
      </c>
      <c r="D104" s="37" t="s">
        <v>480</v>
      </c>
      <c r="E104" s="36"/>
      <c r="F104" s="37"/>
      <c r="G104" s="36"/>
      <c r="H104" s="73"/>
      <c r="I104" s="73"/>
      <c r="J104" s="73"/>
      <c r="K104" s="68">
        <v>44409.0</v>
      </c>
      <c r="L104" s="29" t="s">
        <v>82</v>
      </c>
      <c r="M104" s="40">
        <v>0.0</v>
      </c>
      <c r="N104" s="49" t="s">
        <v>26</v>
      </c>
      <c r="O104" s="40" t="s">
        <v>481</v>
      </c>
      <c r="P104" s="73"/>
      <c r="Q104" s="40" t="s">
        <v>482</v>
      </c>
      <c r="R104" s="36"/>
      <c r="S104" s="73"/>
      <c r="T104" s="42"/>
      <c r="U104" s="3"/>
      <c r="V104" s="3"/>
      <c r="W104" s="3"/>
      <c r="X104" s="3"/>
    </row>
    <row r="105" ht="24.75" hidden="1" customHeight="1">
      <c r="A105" s="3"/>
      <c r="B105" s="12" t="s">
        <v>483</v>
      </c>
      <c r="C105" s="17" t="s">
        <v>66</v>
      </c>
      <c r="D105" s="13" t="s">
        <v>484</v>
      </c>
      <c r="E105" s="14" t="s">
        <v>485</v>
      </c>
      <c r="F105" s="13" t="s">
        <v>24</v>
      </c>
      <c r="G105" s="14"/>
      <c r="H105" s="14">
        <v>1.22122497E8</v>
      </c>
      <c r="I105" s="14">
        <v>1.8133301742E10</v>
      </c>
      <c r="J105" s="14">
        <v>20.0</v>
      </c>
      <c r="K105" s="15">
        <v>45536.0</v>
      </c>
      <c r="L105" s="14" t="s">
        <v>75</v>
      </c>
      <c r="M105" s="17"/>
      <c r="N105" s="17" t="s">
        <v>54</v>
      </c>
      <c r="O105" s="12" t="s">
        <v>486</v>
      </c>
      <c r="P105" s="17" t="s">
        <v>487</v>
      </c>
      <c r="Q105" s="17" t="s">
        <v>488</v>
      </c>
      <c r="R105" s="14" t="s">
        <v>29</v>
      </c>
      <c r="S105" s="14" t="s">
        <v>38</v>
      </c>
      <c r="T105" s="18">
        <v>45591.0</v>
      </c>
      <c r="U105" s="3"/>
      <c r="V105" s="3"/>
      <c r="W105" s="3"/>
      <c r="X105" s="3"/>
    </row>
    <row r="106" hidden="1">
      <c r="A106" s="3"/>
      <c r="B106" s="71" t="s">
        <v>489</v>
      </c>
      <c r="C106" s="17" t="s">
        <v>21</v>
      </c>
      <c r="D106" s="20" t="s">
        <v>490</v>
      </c>
      <c r="E106" s="14" t="s">
        <v>74</v>
      </c>
      <c r="F106" s="13" t="s">
        <v>24</v>
      </c>
      <c r="G106" s="14"/>
      <c r="H106" s="14">
        <v>1.20160229E8</v>
      </c>
      <c r="I106" s="14">
        <v>1.622206177E10</v>
      </c>
      <c r="J106" s="14">
        <v>24.0</v>
      </c>
      <c r="K106" s="34">
        <v>45413.0</v>
      </c>
      <c r="L106" s="14" t="s">
        <v>75</v>
      </c>
      <c r="M106" s="17"/>
      <c r="N106" s="17" t="s">
        <v>54</v>
      </c>
      <c r="O106" s="17" t="s">
        <v>491</v>
      </c>
      <c r="P106" s="14" t="s">
        <v>492</v>
      </c>
      <c r="Q106" s="17" t="s">
        <v>493</v>
      </c>
      <c r="R106" s="14" t="s">
        <v>29</v>
      </c>
      <c r="S106" s="14" t="s">
        <v>38</v>
      </c>
      <c r="T106" s="18">
        <v>45591.0</v>
      </c>
      <c r="U106" s="3"/>
      <c r="V106" s="3"/>
      <c r="W106" s="3"/>
      <c r="X106" s="3"/>
    </row>
    <row r="107" hidden="1">
      <c r="A107" s="11"/>
      <c r="B107" s="73" t="s">
        <v>494</v>
      </c>
      <c r="C107" s="40" t="s">
        <v>66</v>
      </c>
      <c r="D107" s="45" t="s">
        <v>495</v>
      </c>
      <c r="E107" s="73"/>
      <c r="F107" s="45"/>
      <c r="G107" s="73"/>
      <c r="H107" s="73"/>
      <c r="I107" s="73"/>
      <c r="J107" s="73"/>
      <c r="K107" s="68">
        <v>44409.0</v>
      </c>
      <c r="L107" s="29" t="s">
        <v>82</v>
      </c>
      <c r="M107" s="40">
        <v>0.0</v>
      </c>
      <c r="N107" s="40" t="s">
        <v>26</v>
      </c>
      <c r="O107" s="33" t="s">
        <v>496</v>
      </c>
      <c r="P107" s="73"/>
      <c r="Q107" s="40" t="s">
        <v>497</v>
      </c>
      <c r="R107" s="73"/>
      <c r="S107" s="73"/>
      <c r="T107" s="70"/>
      <c r="U107" s="28"/>
      <c r="V107" s="11"/>
      <c r="W107" s="11"/>
      <c r="X107" s="11"/>
    </row>
    <row r="108" hidden="1">
      <c r="A108" s="11"/>
      <c r="B108" s="73" t="s">
        <v>498</v>
      </c>
      <c r="C108" s="29" t="s">
        <v>51</v>
      </c>
      <c r="D108" s="45" t="s">
        <v>499</v>
      </c>
      <c r="E108" s="73"/>
      <c r="F108" s="45"/>
      <c r="G108" s="73"/>
      <c r="H108" s="73"/>
      <c r="I108" s="73"/>
      <c r="J108" s="73"/>
      <c r="K108" s="68">
        <v>44409.0</v>
      </c>
      <c r="L108" s="29" t="s">
        <v>82</v>
      </c>
      <c r="M108" s="40">
        <v>0.0</v>
      </c>
      <c r="N108" s="49" t="s">
        <v>26</v>
      </c>
      <c r="O108" s="76" t="s">
        <v>500</v>
      </c>
      <c r="P108" s="73"/>
      <c r="Q108" s="29" t="s">
        <v>501</v>
      </c>
      <c r="R108" s="73"/>
      <c r="S108" s="73"/>
      <c r="T108" s="70"/>
      <c r="U108" s="28"/>
      <c r="V108" s="11"/>
      <c r="W108" s="11"/>
      <c r="X108" s="11"/>
    </row>
    <row r="109" hidden="1">
      <c r="A109" s="3"/>
      <c r="B109" s="12" t="s">
        <v>502</v>
      </c>
      <c r="C109" s="17" t="s">
        <v>66</v>
      </c>
      <c r="D109" s="17" t="s">
        <v>503</v>
      </c>
      <c r="E109" s="14" t="s">
        <v>214</v>
      </c>
      <c r="F109" s="13" t="s">
        <v>24</v>
      </c>
      <c r="G109" s="14"/>
      <c r="H109" s="14">
        <v>1.16138472E8</v>
      </c>
      <c r="I109" s="14">
        <v>1.2946777723E10</v>
      </c>
      <c r="J109" s="14">
        <v>32.0</v>
      </c>
      <c r="K109" s="15">
        <v>45536.0</v>
      </c>
      <c r="L109" s="14" t="s">
        <v>504</v>
      </c>
      <c r="M109" s="17"/>
      <c r="N109" s="17" t="s">
        <v>54</v>
      </c>
      <c r="O109" s="26">
        <v>2.1994438015E10</v>
      </c>
      <c r="P109" s="17" t="s">
        <v>502</v>
      </c>
      <c r="Q109" s="17" t="s">
        <v>505</v>
      </c>
      <c r="R109" s="14" t="s">
        <v>29</v>
      </c>
      <c r="S109" s="14" t="s">
        <v>38</v>
      </c>
      <c r="T109" s="18">
        <v>45591.0</v>
      </c>
      <c r="U109" s="3"/>
      <c r="V109" s="3"/>
      <c r="W109" s="3"/>
      <c r="X109" s="3"/>
    </row>
    <row r="110" hidden="1">
      <c r="A110" s="3"/>
      <c r="B110" s="12" t="s">
        <v>506</v>
      </c>
      <c r="C110" s="17" t="s">
        <v>66</v>
      </c>
      <c r="D110" s="17" t="s">
        <v>507</v>
      </c>
      <c r="E110" s="14" t="s">
        <v>34</v>
      </c>
      <c r="F110" s="13" t="s">
        <v>24</v>
      </c>
      <c r="G110" s="14"/>
      <c r="H110" s="14"/>
      <c r="I110" s="14"/>
      <c r="J110" s="14"/>
      <c r="K110" s="34">
        <v>45778.0</v>
      </c>
      <c r="L110" s="71"/>
      <c r="M110" s="17"/>
      <c r="N110" s="17" t="s">
        <v>54</v>
      </c>
      <c r="O110" s="13">
        <v>2.1997328149E10</v>
      </c>
      <c r="P110" s="17"/>
      <c r="Q110" s="17"/>
      <c r="R110" s="14"/>
      <c r="S110" s="14"/>
      <c r="T110" s="18"/>
      <c r="U110" s="3"/>
      <c r="V110" s="3"/>
      <c r="W110" s="3"/>
      <c r="X110" s="3"/>
    </row>
    <row r="111" hidden="1">
      <c r="A111" s="11"/>
      <c r="B111" s="73" t="s">
        <v>508</v>
      </c>
      <c r="C111" s="40" t="s">
        <v>66</v>
      </c>
      <c r="D111" s="45" t="s">
        <v>509</v>
      </c>
      <c r="E111" s="73"/>
      <c r="F111" s="45"/>
      <c r="G111" s="73"/>
      <c r="H111" s="73"/>
      <c r="I111" s="73"/>
      <c r="J111" s="73"/>
      <c r="K111" s="68">
        <v>44409.0</v>
      </c>
      <c r="L111" s="29" t="s">
        <v>82</v>
      </c>
      <c r="M111" s="40">
        <v>0.0</v>
      </c>
      <c r="N111" s="49" t="s">
        <v>26</v>
      </c>
      <c r="O111" s="33" t="s">
        <v>510</v>
      </c>
      <c r="P111" s="73"/>
      <c r="Q111" s="40" t="s">
        <v>508</v>
      </c>
      <c r="R111" s="73"/>
      <c r="S111" s="73"/>
      <c r="T111" s="70"/>
      <c r="U111" s="28"/>
      <c r="V111" s="11"/>
      <c r="W111" s="11"/>
      <c r="X111" s="11"/>
    </row>
    <row r="112" hidden="1">
      <c r="A112" s="11"/>
      <c r="B112" s="73" t="s">
        <v>511</v>
      </c>
      <c r="C112" s="40" t="s">
        <v>51</v>
      </c>
      <c r="D112" s="45" t="s">
        <v>512</v>
      </c>
      <c r="E112" s="73"/>
      <c r="F112" s="45"/>
      <c r="G112" s="73"/>
      <c r="H112" s="73"/>
      <c r="I112" s="73"/>
      <c r="J112" s="73"/>
      <c r="K112" s="68">
        <v>44409.0</v>
      </c>
      <c r="L112" s="29" t="s">
        <v>82</v>
      </c>
      <c r="M112" s="40">
        <v>0.0</v>
      </c>
      <c r="N112" s="49" t="s">
        <v>26</v>
      </c>
      <c r="O112" s="33" t="s">
        <v>513</v>
      </c>
      <c r="P112" s="73"/>
      <c r="Q112" s="40" t="s">
        <v>514</v>
      </c>
      <c r="R112" s="73"/>
      <c r="S112" s="73"/>
      <c r="T112" s="70"/>
      <c r="U112" s="28"/>
      <c r="V112" s="11"/>
      <c r="W112" s="11"/>
      <c r="X112" s="11"/>
    </row>
    <row r="113" hidden="1">
      <c r="A113" s="11"/>
      <c r="B113" s="73" t="s">
        <v>515</v>
      </c>
      <c r="C113" s="40" t="s">
        <v>51</v>
      </c>
      <c r="D113" s="45" t="s">
        <v>516</v>
      </c>
      <c r="E113" s="73"/>
      <c r="F113" s="45"/>
      <c r="G113" s="73"/>
      <c r="H113" s="73"/>
      <c r="I113" s="73"/>
      <c r="J113" s="73"/>
      <c r="K113" s="68">
        <v>44409.0</v>
      </c>
      <c r="L113" s="29" t="s">
        <v>82</v>
      </c>
      <c r="M113" s="40">
        <v>0.0</v>
      </c>
      <c r="N113" s="40" t="s">
        <v>26</v>
      </c>
      <c r="O113" s="33" t="s">
        <v>517</v>
      </c>
      <c r="P113" s="73"/>
      <c r="Q113" s="40" t="s">
        <v>518</v>
      </c>
      <c r="R113" s="73"/>
      <c r="S113" s="73"/>
      <c r="T113" s="70"/>
      <c r="U113" s="28"/>
      <c r="V113" s="11"/>
      <c r="W113" s="11"/>
      <c r="X113" s="11"/>
    </row>
    <row r="114" hidden="1">
      <c r="A114" s="11"/>
      <c r="B114" s="73" t="s">
        <v>519</v>
      </c>
      <c r="C114" s="40" t="s">
        <v>66</v>
      </c>
      <c r="D114" s="45" t="s">
        <v>520</v>
      </c>
      <c r="E114" s="73"/>
      <c r="F114" s="45"/>
      <c r="G114" s="73"/>
      <c r="H114" s="73"/>
      <c r="I114" s="73"/>
      <c r="J114" s="73"/>
      <c r="K114" s="68">
        <v>44409.0</v>
      </c>
      <c r="L114" s="29" t="s">
        <v>82</v>
      </c>
      <c r="M114" s="40">
        <v>0.0</v>
      </c>
      <c r="N114" s="40" t="s">
        <v>26</v>
      </c>
      <c r="O114" s="33" t="s">
        <v>521</v>
      </c>
      <c r="P114" s="73"/>
      <c r="Q114" s="40" t="s">
        <v>522</v>
      </c>
      <c r="R114" s="73"/>
      <c r="S114" s="73"/>
      <c r="T114" s="70"/>
      <c r="U114" s="28"/>
      <c r="V114" s="11"/>
      <c r="W114" s="11"/>
      <c r="X114" s="11"/>
    </row>
    <row r="115" hidden="1">
      <c r="A115" s="11"/>
      <c r="B115" s="73" t="s">
        <v>523</v>
      </c>
      <c r="C115" s="40" t="s">
        <v>51</v>
      </c>
      <c r="D115" s="45" t="s">
        <v>524</v>
      </c>
      <c r="E115" s="73"/>
      <c r="F115" s="45"/>
      <c r="G115" s="73"/>
      <c r="H115" s="73"/>
      <c r="I115" s="73"/>
      <c r="J115" s="73"/>
      <c r="K115" s="40">
        <v>0.0</v>
      </c>
      <c r="L115" s="29" t="s">
        <v>82</v>
      </c>
      <c r="M115" s="40">
        <v>0.0</v>
      </c>
      <c r="N115" s="49" t="s">
        <v>26</v>
      </c>
      <c r="O115" s="33" t="s">
        <v>525</v>
      </c>
      <c r="P115" s="73"/>
      <c r="Q115" s="40" t="s">
        <v>526</v>
      </c>
      <c r="R115" s="73"/>
      <c r="S115" s="73"/>
      <c r="T115" s="42"/>
      <c r="U115" s="28"/>
      <c r="V115" s="11"/>
      <c r="W115" s="11"/>
      <c r="X115" s="11"/>
    </row>
    <row r="116" hidden="1">
      <c r="A116" s="3"/>
      <c r="B116" s="73" t="s">
        <v>527</v>
      </c>
      <c r="C116" s="40" t="s">
        <v>51</v>
      </c>
      <c r="D116" s="45" t="s">
        <v>528</v>
      </c>
      <c r="E116" s="73"/>
      <c r="F116" s="45"/>
      <c r="G116" s="73"/>
      <c r="H116" s="73"/>
      <c r="I116" s="73"/>
      <c r="J116" s="73"/>
      <c r="K116" s="40">
        <v>0.0</v>
      </c>
      <c r="L116" s="29" t="s">
        <v>82</v>
      </c>
      <c r="M116" s="40">
        <v>0.0</v>
      </c>
      <c r="N116" s="40" t="s">
        <v>26</v>
      </c>
      <c r="O116" s="33" t="s">
        <v>529</v>
      </c>
      <c r="P116" s="73"/>
      <c r="Q116" s="40" t="s">
        <v>527</v>
      </c>
      <c r="R116" s="73"/>
      <c r="S116" s="73"/>
      <c r="T116" s="42"/>
      <c r="U116" s="3"/>
      <c r="V116" s="3"/>
      <c r="W116" s="3"/>
      <c r="X116" s="3"/>
    </row>
    <row r="117" hidden="1">
      <c r="A117" s="11"/>
      <c r="B117" s="73" t="s">
        <v>530</v>
      </c>
      <c r="C117" s="40" t="s">
        <v>51</v>
      </c>
      <c r="D117" s="45" t="s">
        <v>531</v>
      </c>
      <c r="E117" s="73"/>
      <c r="F117" s="45"/>
      <c r="G117" s="73"/>
      <c r="H117" s="73"/>
      <c r="I117" s="73"/>
      <c r="J117" s="73"/>
      <c r="K117" s="40">
        <v>0.0</v>
      </c>
      <c r="L117" s="29" t="s">
        <v>82</v>
      </c>
      <c r="M117" s="40">
        <v>0.0</v>
      </c>
      <c r="N117" s="40" t="s">
        <v>26</v>
      </c>
      <c r="O117" s="33" t="s">
        <v>532</v>
      </c>
      <c r="P117" s="73"/>
      <c r="Q117" s="40" t="s">
        <v>533</v>
      </c>
      <c r="R117" s="73"/>
      <c r="S117" s="73"/>
      <c r="T117" s="42"/>
      <c r="U117" s="28"/>
      <c r="V117" s="11"/>
      <c r="W117" s="11"/>
      <c r="X117" s="11"/>
    </row>
    <row r="118" hidden="1">
      <c r="A118" s="3"/>
      <c r="B118" s="73" t="s">
        <v>534</v>
      </c>
      <c r="C118" s="40" t="s">
        <v>32</v>
      </c>
      <c r="D118" s="45" t="s">
        <v>535</v>
      </c>
      <c r="E118" s="73"/>
      <c r="F118" s="45"/>
      <c r="G118" s="73"/>
      <c r="H118" s="73"/>
      <c r="I118" s="73"/>
      <c r="J118" s="73"/>
      <c r="K118" s="40">
        <v>0.0</v>
      </c>
      <c r="L118" s="29" t="s">
        <v>82</v>
      </c>
      <c r="M118" s="33">
        <v>0.0</v>
      </c>
      <c r="N118" s="40" t="s">
        <v>26</v>
      </c>
      <c r="O118" s="33" t="s">
        <v>536</v>
      </c>
      <c r="P118" s="73"/>
      <c r="Q118" s="40" t="s">
        <v>534</v>
      </c>
      <c r="R118" s="73"/>
      <c r="S118" s="73"/>
      <c r="T118" s="42"/>
      <c r="U118" s="3"/>
      <c r="V118" s="3"/>
      <c r="W118" s="3"/>
      <c r="X118" s="3"/>
    </row>
    <row r="119" hidden="1">
      <c r="A119" s="11"/>
      <c r="B119" s="73" t="s">
        <v>537</v>
      </c>
      <c r="C119" s="40" t="s">
        <v>21</v>
      </c>
      <c r="D119" s="45" t="s">
        <v>538</v>
      </c>
      <c r="E119" s="73"/>
      <c r="F119" s="45"/>
      <c r="G119" s="73"/>
      <c r="H119" s="73"/>
      <c r="I119" s="73"/>
      <c r="J119" s="73"/>
      <c r="K119" s="40">
        <v>0.0</v>
      </c>
      <c r="L119" s="29" t="s">
        <v>82</v>
      </c>
      <c r="M119" s="40">
        <v>0.0</v>
      </c>
      <c r="N119" s="40" t="s">
        <v>26</v>
      </c>
      <c r="O119" s="33" t="s">
        <v>539</v>
      </c>
      <c r="P119" s="73"/>
      <c r="Q119" s="40" t="s">
        <v>540</v>
      </c>
      <c r="R119" s="73"/>
      <c r="S119" s="73"/>
      <c r="T119" s="42"/>
      <c r="U119" s="28"/>
      <c r="V119" s="11"/>
      <c r="W119" s="11"/>
      <c r="X119" s="11"/>
    </row>
    <row r="120" hidden="1">
      <c r="A120" s="11"/>
      <c r="B120" s="73" t="s">
        <v>541</v>
      </c>
      <c r="C120" s="40" t="s">
        <v>51</v>
      </c>
      <c r="D120" s="45" t="s">
        <v>542</v>
      </c>
      <c r="E120" s="73"/>
      <c r="F120" s="45"/>
      <c r="G120" s="73"/>
      <c r="H120" s="73"/>
      <c r="I120" s="73"/>
      <c r="J120" s="73"/>
      <c r="K120" s="40">
        <v>0.0</v>
      </c>
      <c r="L120" s="29" t="s">
        <v>82</v>
      </c>
      <c r="M120" s="40">
        <v>0.0</v>
      </c>
      <c r="N120" s="40" t="s">
        <v>26</v>
      </c>
      <c r="O120" s="33" t="s">
        <v>543</v>
      </c>
      <c r="P120" s="73"/>
      <c r="Q120" s="40" t="s">
        <v>544</v>
      </c>
      <c r="R120" s="73"/>
      <c r="S120" s="73"/>
      <c r="T120" s="70"/>
      <c r="U120" s="28"/>
      <c r="V120" s="11"/>
      <c r="W120" s="11"/>
      <c r="X120" s="11"/>
    </row>
    <row r="121" hidden="1">
      <c r="A121" s="11"/>
      <c r="B121" s="73" t="s">
        <v>545</v>
      </c>
      <c r="C121" s="40" t="s">
        <v>51</v>
      </c>
      <c r="D121" s="45" t="s">
        <v>546</v>
      </c>
      <c r="E121" s="73"/>
      <c r="F121" s="45"/>
      <c r="G121" s="73"/>
      <c r="H121" s="73"/>
      <c r="I121" s="73"/>
      <c r="J121" s="73"/>
      <c r="K121" s="40">
        <v>0.0</v>
      </c>
      <c r="L121" s="29" t="s">
        <v>82</v>
      </c>
      <c r="M121" s="40">
        <v>0.0</v>
      </c>
      <c r="N121" s="40" t="s">
        <v>26</v>
      </c>
      <c r="O121" s="33" t="s">
        <v>547</v>
      </c>
      <c r="P121" s="73"/>
      <c r="Q121" s="40" t="s">
        <v>548</v>
      </c>
      <c r="R121" s="73"/>
      <c r="S121" s="73"/>
      <c r="T121" s="70"/>
      <c r="U121" s="28"/>
      <c r="V121" s="11"/>
      <c r="W121" s="11"/>
      <c r="X121" s="11"/>
    </row>
    <row r="122" hidden="1">
      <c r="A122" s="11"/>
      <c r="B122" s="73" t="s">
        <v>549</v>
      </c>
      <c r="C122" s="40" t="s">
        <v>66</v>
      </c>
      <c r="D122" s="45" t="s">
        <v>550</v>
      </c>
      <c r="E122" s="73"/>
      <c r="F122" s="45"/>
      <c r="G122" s="73"/>
      <c r="H122" s="73"/>
      <c r="I122" s="73"/>
      <c r="J122" s="73"/>
      <c r="K122" s="40">
        <v>0.0</v>
      </c>
      <c r="L122" s="29" t="s">
        <v>82</v>
      </c>
      <c r="M122" s="40">
        <v>0.0</v>
      </c>
      <c r="N122" s="49" t="s">
        <v>26</v>
      </c>
      <c r="O122" s="33" t="s">
        <v>551</v>
      </c>
      <c r="P122" s="73"/>
      <c r="Q122" s="40" t="s">
        <v>552</v>
      </c>
      <c r="R122" s="73"/>
      <c r="S122" s="73"/>
      <c r="T122" s="70"/>
      <c r="U122" s="28"/>
      <c r="V122" s="11"/>
      <c r="W122" s="11"/>
      <c r="X122" s="11"/>
    </row>
    <row r="123" hidden="1">
      <c r="A123" s="11"/>
      <c r="B123" s="73" t="s">
        <v>553</v>
      </c>
      <c r="C123" s="40" t="s">
        <v>82</v>
      </c>
      <c r="D123" s="45" t="s">
        <v>554</v>
      </c>
      <c r="E123" s="73"/>
      <c r="F123" s="45"/>
      <c r="G123" s="73"/>
      <c r="H123" s="73"/>
      <c r="I123" s="73"/>
      <c r="J123" s="73"/>
      <c r="K123" s="40">
        <v>0.0</v>
      </c>
      <c r="L123" s="29" t="s">
        <v>82</v>
      </c>
      <c r="M123" s="40">
        <v>0.0</v>
      </c>
      <c r="N123" s="49" t="s">
        <v>26</v>
      </c>
      <c r="O123" s="33" t="s">
        <v>555</v>
      </c>
      <c r="P123" s="73"/>
      <c r="Q123" s="40" t="s">
        <v>556</v>
      </c>
      <c r="R123" s="73"/>
      <c r="S123" s="73"/>
      <c r="T123" s="70"/>
      <c r="U123" s="28"/>
      <c r="V123" s="11"/>
      <c r="W123" s="11"/>
      <c r="X123" s="11"/>
    </row>
    <row r="124" hidden="1">
      <c r="A124" s="3"/>
      <c r="B124" s="12" t="s">
        <v>557</v>
      </c>
      <c r="C124" s="17" t="s">
        <v>21</v>
      </c>
      <c r="D124" s="17" t="s">
        <v>558</v>
      </c>
      <c r="E124" s="14" t="s">
        <v>74</v>
      </c>
      <c r="F124" s="13" t="s">
        <v>24</v>
      </c>
      <c r="G124" s="14"/>
      <c r="H124" s="14">
        <v>1.22157036E8</v>
      </c>
      <c r="I124" s="14">
        <v>1.8775453762E10</v>
      </c>
      <c r="J124" s="14">
        <v>22.0</v>
      </c>
      <c r="K124" s="15">
        <v>45536.0</v>
      </c>
      <c r="L124" s="14" t="s">
        <v>82</v>
      </c>
      <c r="M124" s="17"/>
      <c r="N124" s="17" t="s">
        <v>54</v>
      </c>
      <c r="O124" s="26">
        <v>2.1992809075E10</v>
      </c>
      <c r="P124" s="17" t="s">
        <v>557</v>
      </c>
      <c r="Q124" s="17" t="s">
        <v>559</v>
      </c>
      <c r="R124" s="14" t="s">
        <v>45</v>
      </c>
      <c r="S124" s="14" t="s">
        <v>30</v>
      </c>
      <c r="T124" s="18">
        <v>45591.0</v>
      </c>
      <c r="U124" s="3"/>
      <c r="V124" s="3"/>
      <c r="W124" s="3"/>
      <c r="X124" s="3"/>
    </row>
    <row r="125" hidden="1">
      <c r="A125" s="11"/>
      <c r="B125" s="73" t="s">
        <v>560</v>
      </c>
      <c r="C125" s="40" t="s">
        <v>66</v>
      </c>
      <c r="D125" s="45" t="s">
        <v>82</v>
      </c>
      <c r="E125" s="73"/>
      <c r="F125" s="45"/>
      <c r="G125" s="73"/>
      <c r="H125" s="73"/>
      <c r="I125" s="73"/>
      <c r="J125" s="73"/>
      <c r="K125" s="40">
        <v>0.0</v>
      </c>
      <c r="L125" s="29" t="s">
        <v>82</v>
      </c>
      <c r="M125" s="40">
        <v>0.0</v>
      </c>
      <c r="N125" s="40" t="s">
        <v>26</v>
      </c>
      <c r="O125" s="33" t="s">
        <v>561</v>
      </c>
      <c r="P125" s="73"/>
      <c r="Q125" s="40" t="s">
        <v>82</v>
      </c>
      <c r="R125" s="73"/>
      <c r="S125" s="73"/>
      <c r="T125" s="70"/>
      <c r="U125" s="28"/>
      <c r="V125" s="11"/>
      <c r="W125" s="11"/>
      <c r="X125" s="11"/>
    </row>
    <row r="126" hidden="1">
      <c r="A126" s="3"/>
      <c r="B126" s="12" t="s">
        <v>562</v>
      </c>
      <c r="C126" s="17" t="s">
        <v>21</v>
      </c>
      <c r="D126" s="12" t="s">
        <v>563</v>
      </c>
      <c r="E126" s="14" t="s">
        <v>564</v>
      </c>
      <c r="F126" s="13" t="s">
        <v>35</v>
      </c>
      <c r="G126" s="14"/>
      <c r="H126" s="14">
        <v>1.15052699E8</v>
      </c>
      <c r="I126" s="14">
        <v>1.4547437785E10</v>
      </c>
      <c r="J126" s="14">
        <v>32.0</v>
      </c>
      <c r="K126" s="15">
        <v>45536.0</v>
      </c>
      <c r="L126" s="14" t="s">
        <v>82</v>
      </c>
      <c r="M126" s="17"/>
      <c r="N126" s="17" t="s">
        <v>54</v>
      </c>
      <c r="O126" s="26">
        <v>2.1999079037E10</v>
      </c>
      <c r="P126" s="17" t="s">
        <v>565</v>
      </c>
      <c r="Q126" s="17" t="s">
        <v>566</v>
      </c>
      <c r="R126" s="14" t="s">
        <v>29</v>
      </c>
      <c r="S126" s="14" t="s">
        <v>567</v>
      </c>
      <c r="T126" s="18">
        <v>45591.0</v>
      </c>
      <c r="U126" s="3"/>
      <c r="V126" s="3"/>
      <c r="W126" s="3"/>
      <c r="X126" s="3"/>
    </row>
    <row r="127" hidden="1">
      <c r="A127" s="11"/>
      <c r="B127" s="73" t="s">
        <v>568</v>
      </c>
      <c r="C127" s="40" t="s">
        <v>51</v>
      </c>
      <c r="D127" s="45" t="s">
        <v>569</v>
      </c>
      <c r="E127" s="73"/>
      <c r="F127" s="45"/>
      <c r="G127" s="73"/>
      <c r="H127" s="73"/>
      <c r="I127" s="73"/>
      <c r="J127" s="73"/>
      <c r="K127" s="40">
        <v>0.0</v>
      </c>
      <c r="L127" s="29" t="s">
        <v>82</v>
      </c>
      <c r="M127" s="40">
        <v>0.0</v>
      </c>
      <c r="N127" s="40" t="s">
        <v>26</v>
      </c>
      <c r="O127" s="33" t="s">
        <v>570</v>
      </c>
      <c r="P127" s="73"/>
      <c r="Q127" s="40" t="s">
        <v>571</v>
      </c>
      <c r="R127" s="73"/>
      <c r="S127" s="73"/>
      <c r="T127" s="70"/>
      <c r="U127" s="28"/>
      <c r="V127" s="11"/>
      <c r="W127" s="11"/>
      <c r="X127" s="11"/>
    </row>
    <row r="128" hidden="1">
      <c r="A128" s="3"/>
      <c r="B128" s="73" t="s">
        <v>572</v>
      </c>
      <c r="C128" s="40" t="s">
        <v>32</v>
      </c>
      <c r="D128" s="45" t="s">
        <v>573</v>
      </c>
      <c r="E128" s="73"/>
      <c r="F128" s="37"/>
      <c r="G128" s="73"/>
      <c r="H128" s="73"/>
      <c r="I128" s="73"/>
      <c r="J128" s="73"/>
      <c r="K128" s="40">
        <v>0.0</v>
      </c>
      <c r="L128" s="29" t="s">
        <v>82</v>
      </c>
      <c r="M128" s="40">
        <v>0.0</v>
      </c>
      <c r="N128" s="40" t="s">
        <v>26</v>
      </c>
      <c r="O128" s="33" t="s">
        <v>574</v>
      </c>
      <c r="P128" s="73"/>
      <c r="Q128" s="40" t="s">
        <v>575</v>
      </c>
      <c r="R128" s="36"/>
      <c r="S128" s="73"/>
      <c r="T128" s="42"/>
      <c r="U128" s="3"/>
      <c r="V128" s="3"/>
      <c r="W128" s="3"/>
      <c r="X128" s="3"/>
    </row>
    <row r="129" hidden="1">
      <c r="A129" s="3"/>
      <c r="B129" s="12" t="s">
        <v>576</v>
      </c>
      <c r="C129" s="17" t="s">
        <v>66</v>
      </c>
      <c r="D129" s="12" t="s">
        <v>577</v>
      </c>
      <c r="E129" s="14" t="s">
        <v>34</v>
      </c>
      <c r="F129" s="13" t="s">
        <v>35</v>
      </c>
      <c r="G129" s="14"/>
      <c r="H129" s="14">
        <v>1.22135416E8</v>
      </c>
      <c r="I129" s="14">
        <v>1.8772768711E10</v>
      </c>
      <c r="J129" s="14">
        <v>23.0</v>
      </c>
      <c r="K129" s="15">
        <v>45536.0</v>
      </c>
      <c r="L129" s="14" t="s">
        <v>578</v>
      </c>
      <c r="M129" s="17"/>
      <c r="N129" s="17" t="s">
        <v>54</v>
      </c>
      <c r="O129" s="26">
        <v>2.1988092001E10</v>
      </c>
      <c r="P129" s="17" t="s">
        <v>579</v>
      </c>
      <c r="Q129" s="17" t="s">
        <v>580</v>
      </c>
      <c r="R129" s="21" t="s">
        <v>29</v>
      </c>
      <c r="S129" s="14" t="s">
        <v>57</v>
      </c>
      <c r="T129" s="18">
        <v>45591.0</v>
      </c>
      <c r="U129" s="3"/>
      <c r="V129" s="3"/>
      <c r="W129" s="3"/>
      <c r="X129" s="3"/>
    </row>
    <row r="130" hidden="1">
      <c r="A130" s="3"/>
      <c r="B130" s="73" t="s">
        <v>581</v>
      </c>
      <c r="C130" s="40" t="s">
        <v>51</v>
      </c>
      <c r="D130" s="45" t="s">
        <v>582</v>
      </c>
      <c r="E130" s="73"/>
      <c r="F130" s="37"/>
      <c r="G130" s="73"/>
      <c r="H130" s="73"/>
      <c r="I130" s="73"/>
      <c r="J130" s="73"/>
      <c r="K130" s="40">
        <v>0.0</v>
      </c>
      <c r="L130" s="29" t="s">
        <v>82</v>
      </c>
      <c r="M130" s="33">
        <v>0.0</v>
      </c>
      <c r="N130" s="40" t="s">
        <v>26</v>
      </c>
      <c r="O130" s="33" t="s">
        <v>82</v>
      </c>
      <c r="P130" s="73"/>
      <c r="Q130" s="40" t="s">
        <v>82</v>
      </c>
      <c r="R130" s="36"/>
      <c r="S130" s="73"/>
      <c r="T130" s="42"/>
      <c r="U130" s="3"/>
      <c r="V130" s="3"/>
      <c r="W130" s="3"/>
      <c r="X130" s="3"/>
    </row>
    <row r="131" hidden="1">
      <c r="A131" s="3"/>
      <c r="B131" s="12" t="s">
        <v>583</v>
      </c>
      <c r="C131" s="13" t="s">
        <v>51</v>
      </c>
      <c r="D131" s="17" t="s">
        <v>584</v>
      </c>
      <c r="E131" s="14" t="s">
        <v>34</v>
      </c>
      <c r="F131" s="13" t="s">
        <v>24</v>
      </c>
      <c r="G131" s="14"/>
      <c r="H131" s="14"/>
      <c r="I131" s="14"/>
      <c r="J131" s="14"/>
      <c r="K131" s="77">
        <v>45778.0</v>
      </c>
      <c r="L131" s="71"/>
      <c r="M131" s="17"/>
      <c r="N131" s="17" t="s">
        <v>54</v>
      </c>
      <c r="O131" s="13">
        <v>2.1966493293E10</v>
      </c>
      <c r="P131" s="17"/>
      <c r="Q131" s="17"/>
      <c r="R131" s="21"/>
      <c r="S131" s="14"/>
      <c r="T131" s="18"/>
      <c r="U131" s="3"/>
      <c r="V131" s="3"/>
      <c r="W131" s="3"/>
      <c r="X131" s="3"/>
    </row>
    <row r="132" hidden="1">
      <c r="A132" s="3"/>
      <c r="B132" s="73" t="s">
        <v>585</v>
      </c>
      <c r="C132" s="40" t="s">
        <v>51</v>
      </c>
      <c r="D132" s="45" t="s">
        <v>586</v>
      </c>
      <c r="E132" s="73"/>
      <c r="F132" s="37"/>
      <c r="G132" s="73"/>
      <c r="H132" s="73"/>
      <c r="I132" s="73"/>
      <c r="J132" s="73"/>
      <c r="K132" s="40">
        <v>0.0</v>
      </c>
      <c r="L132" s="29" t="s">
        <v>82</v>
      </c>
      <c r="M132" s="40">
        <v>0.0</v>
      </c>
      <c r="N132" s="40" t="s">
        <v>26</v>
      </c>
      <c r="O132" s="33" t="s">
        <v>587</v>
      </c>
      <c r="P132" s="73"/>
      <c r="Q132" s="40" t="s">
        <v>588</v>
      </c>
      <c r="R132" s="36"/>
      <c r="S132" s="73"/>
      <c r="T132" s="42"/>
      <c r="U132" s="3"/>
      <c r="V132" s="3"/>
      <c r="W132" s="3"/>
      <c r="X132" s="3"/>
    </row>
    <row r="133" hidden="1">
      <c r="A133" s="3"/>
      <c r="B133" s="12" t="s">
        <v>589</v>
      </c>
      <c r="C133" s="17" t="s">
        <v>66</v>
      </c>
      <c r="D133" s="17" t="s">
        <v>590</v>
      </c>
      <c r="E133" s="14" t="s">
        <v>34</v>
      </c>
      <c r="F133" s="13" t="s">
        <v>35</v>
      </c>
      <c r="G133" s="14"/>
      <c r="H133" s="14"/>
      <c r="I133" s="14"/>
      <c r="J133" s="14"/>
      <c r="K133" s="34">
        <v>45778.0</v>
      </c>
      <c r="L133" s="71"/>
      <c r="M133" s="17"/>
      <c r="N133" s="17" t="s">
        <v>54</v>
      </c>
      <c r="O133" s="13">
        <v>2.19876961E10</v>
      </c>
      <c r="P133" s="17"/>
      <c r="Q133" s="17"/>
      <c r="R133" s="21"/>
      <c r="S133" s="14"/>
      <c r="T133" s="18"/>
      <c r="U133" s="3"/>
      <c r="V133" s="3"/>
      <c r="W133" s="3"/>
      <c r="X133" s="3"/>
    </row>
    <row r="134" hidden="1">
      <c r="A134" s="3"/>
      <c r="B134" s="12" t="s">
        <v>591</v>
      </c>
      <c r="C134" s="17" t="s">
        <v>32</v>
      </c>
      <c r="D134" s="17" t="s">
        <v>592</v>
      </c>
      <c r="E134" s="14" t="s">
        <v>593</v>
      </c>
      <c r="F134" s="13" t="s">
        <v>35</v>
      </c>
      <c r="G134" s="14"/>
      <c r="H134" s="14"/>
      <c r="I134" s="14"/>
      <c r="J134" s="14"/>
      <c r="K134" s="34">
        <v>45778.0</v>
      </c>
      <c r="L134" s="71"/>
      <c r="M134" s="17"/>
      <c r="N134" s="17" t="s">
        <v>54</v>
      </c>
      <c r="O134" s="13">
        <v>2.1992948372E10</v>
      </c>
      <c r="P134" s="17"/>
      <c r="Q134" s="17"/>
      <c r="R134" s="21"/>
      <c r="S134" s="14"/>
      <c r="T134" s="18"/>
      <c r="U134" s="3"/>
      <c r="V134" s="3"/>
      <c r="W134" s="3"/>
      <c r="X134" s="3"/>
    </row>
    <row r="135" hidden="1">
      <c r="A135" s="3"/>
      <c r="B135" s="12" t="s">
        <v>594</v>
      </c>
      <c r="C135" s="17" t="s">
        <v>21</v>
      </c>
      <c r="D135" s="17" t="s">
        <v>595</v>
      </c>
      <c r="E135" s="14" t="s">
        <v>34</v>
      </c>
      <c r="F135" s="13" t="s">
        <v>35</v>
      </c>
      <c r="G135" s="14"/>
      <c r="H135" s="14"/>
      <c r="I135" s="14"/>
      <c r="J135" s="14"/>
      <c r="K135" s="34">
        <v>45778.0</v>
      </c>
      <c r="L135" s="71"/>
      <c r="M135" s="17"/>
      <c r="N135" s="17" t="s">
        <v>54</v>
      </c>
      <c r="O135" s="13">
        <v>9.71331093E8</v>
      </c>
      <c r="P135" s="17"/>
      <c r="Q135" s="17"/>
      <c r="R135" s="21"/>
      <c r="S135" s="14"/>
      <c r="T135" s="18"/>
      <c r="U135" s="3"/>
      <c r="V135" s="3"/>
      <c r="W135" s="3"/>
      <c r="X135" s="3"/>
    </row>
    <row r="136" hidden="1">
      <c r="A136" s="3"/>
      <c r="B136" s="73" t="s">
        <v>596</v>
      </c>
      <c r="C136" s="40" t="s">
        <v>66</v>
      </c>
      <c r="D136" s="45" t="s">
        <v>597</v>
      </c>
      <c r="E136" s="73"/>
      <c r="F136" s="37"/>
      <c r="G136" s="73"/>
      <c r="H136" s="73"/>
      <c r="I136" s="73"/>
      <c r="J136" s="73"/>
      <c r="K136" s="40">
        <v>0.0</v>
      </c>
      <c r="L136" s="29" t="s">
        <v>82</v>
      </c>
      <c r="M136" s="33">
        <v>0.0</v>
      </c>
      <c r="N136" s="49" t="s">
        <v>26</v>
      </c>
      <c r="O136" s="33" t="s">
        <v>598</v>
      </c>
      <c r="P136" s="73"/>
      <c r="Q136" s="40" t="s">
        <v>599</v>
      </c>
      <c r="R136" s="36"/>
      <c r="S136" s="73"/>
      <c r="T136" s="42"/>
      <c r="U136" s="3"/>
      <c r="V136" s="3"/>
      <c r="W136" s="3"/>
      <c r="X136" s="3"/>
    </row>
    <row r="137" hidden="1">
      <c r="A137" s="3"/>
      <c r="B137" s="12" t="s">
        <v>600</v>
      </c>
      <c r="C137" s="13" t="s">
        <v>51</v>
      </c>
      <c r="D137" s="17" t="s">
        <v>601</v>
      </c>
      <c r="E137" s="14" t="s">
        <v>74</v>
      </c>
      <c r="F137" s="13" t="s">
        <v>35</v>
      </c>
      <c r="G137" s="14"/>
      <c r="H137" s="14"/>
      <c r="I137" s="14"/>
      <c r="J137" s="14"/>
      <c r="K137" s="34">
        <v>45778.0</v>
      </c>
      <c r="L137" s="71"/>
      <c r="M137" s="17"/>
      <c r="N137" s="17" t="s">
        <v>54</v>
      </c>
      <c r="O137" s="13">
        <v>2.1974675757E10</v>
      </c>
      <c r="P137" s="17"/>
      <c r="Q137" s="17"/>
      <c r="R137" s="21"/>
      <c r="S137" s="14"/>
      <c r="T137" s="18"/>
      <c r="U137" s="3"/>
      <c r="V137" s="3"/>
      <c r="W137" s="3"/>
      <c r="X137" s="3"/>
    </row>
    <row r="138" hidden="1">
      <c r="A138" s="3"/>
      <c r="B138" s="12" t="s">
        <v>602</v>
      </c>
      <c r="C138" s="17" t="s">
        <v>21</v>
      </c>
      <c r="D138" s="12" t="s">
        <v>603</v>
      </c>
      <c r="E138" s="14" t="s">
        <v>34</v>
      </c>
      <c r="F138" s="13" t="s">
        <v>24</v>
      </c>
      <c r="G138" s="14"/>
      <c r="H138" s="14">
        <v>1.24049297E8</v>
      </c>
      <c r="I138" s="14">
        <v>4.6341176813E10</v>
      </c>
      <c r="J138" s="14">
        <v>19.0</v>
      </c>
      <c r="K138" s="15">
        <v>45536.0</v>
      </c>
      <c r="L138" s="14" t="s">
        <v>53</v>
      </c>
      <c r="M138" s="17"/>
      <c r="N138" s="17" t="s">
        <v>54</v>
      </c>
      <c r="O138" s="26" t="s">
        <v>604</v>
      </c>
      <c r="P138" s="17" t="s">
        <v>602</v>
      </c>
      <c r="Q138" s="17" t="s">
        <v>605</v>
      </c>
      <c r="R138" s="21" t="s">
        <v>82</v>
      </c>
      <c r="S138" s="14" t="s">
        <v>38</v>
      </c>
      <c r="T138" s="18">
        <v>45591.0</v>
      </c>
      <c r="U138" s="3"/>
      <c r="V138" s="3"/>
      <c r="W138" s="3"/>
      <c r="X138" s="3"/>
    </row>
    <row r="139" hidden="1">
      <c r="A139" s="3"/>
      <c r="B139" s="71" t="s">
        <v>606</v>
      </c>
      <c r="C139" s="17" t="s">
        <v>32</v>
      </c>
      <c r="D139" s="23" t="s">
        <v>607</v>
      </c>
      <c r="E139" s="14" t="s">
        <v>34</v>
      </c>
      <c r="F139" s="13" t="s">
        <v>24</v>
      </c>
      <c r="G139" s="14"/>
      <c r="H139" s="14">
        <v>1.22156268E8</v>
      </c>
      <c r="I139" s="14">
        <v>1.3301104711E10</v>
      </c>
      <c r="J139" s="14">
        <v>20.0</v>
      </c>
      <c r="K139" s="34">
        <v>45170.0</v>
      </c>
      <c r="L139" s="14" t="s">
        <v>608</v>
      </c>
      <c r="M139" s="17"/>
      <c r="N139" s="23" t="s">
        <v>54</v>
      </c>
      <c r="O139" s="13" t="s">
        <v>609</v>
      </c>
      <c r="P139" s="14" t="s">
        <v>610</v>
      </c>
      <c r="Q139" s="17" t="s">
        <v>611</v>
      </c>
      <c r="R139" s="21" t="s">
        <v>29</v>
      </c>
      <c r="S139" s="14" t="s">
        <v>38</v>
      </c>
      <c r="T139" s="18">
        <v>45591.0</v>
      </c>
      <c r="U139" s="3"/>
      <c r="V139" s="3"/>
      <c r="W139" s="3"/>
      <c r="X139" s="3"/>
    </row>
    <row r="140" hidden="1">
      <c r="A140" s="3"/>
      <c r="B140" s="12" t="s">
        <v>612</v>
      </c>
      <c r="C140" s="17" t="s">
        <v>66</v>
      </c>
      <c r="D140" s="17" t="s">
        <v>613</v>
      </c>
      <c r="E140" s="14" t="s">
        <v>34</v>
      </c>
      <c r="F140" s="13" t="s">
        <v>24</v>
      </c>
      <c r="G140" s="14"/>
      <c r="H140" s="14"/>
      <c r="I140" s="14"/>
      <c r="J140" s="14"/>
      <c r="K140" s="34">
        <v>45778.0</v>
      </c>
      <c r="L140" s="71"/>
      <c r="M140" s="17"/>
      <c r="N140" s="17" t="s">
        <v>54</v>
      </c>
      <c r="O140" s="13">
        <v>2.1989533001E10</v>
      </c>
      <c r="P140" s="17"/>
      <c r="Q140" s="17"/>
      <c r="R140" s="21"/>
      <c r="S140" s="14"/>
      <c r="T140" s="18"/>
      <c r="U140" s="3"/>
      <c r="V140" s="3"/>
      <c r="W140" s="3"/>
      <c r="X140" s="3"/>
    </row>
    <row r="141" hidden="1">
      <c r="A141" s="3"/>
      <c r="B141" s="73" t="s">
        <v>614</v>
      </c>
      <c r="C141" s="33" t="s">
        <v>82</v>
      </c>
      <c r="D141" s="45" t="s">
        <v>82</v>
      </c>
      <c r="E141" s="73"/>
      <c r="F141" s="37"/>
      <c r="G141" s="73"/>
      <c r="H141" s="73"/>
      <c r="I141" s="73"/>
      <c r="J141" s="73"/>
      <c r="K141" s="40">
        <v>0.0</v>
      </c>
      <c r="L141" s="29" t="s">
        <v>82</v>
      </c>
      <c r="M141" s="40">
        <v>0.0</v>
      </c>
      <c r="N141" s="49" t="s">
        <v>26</v>
      </c>
      <c r="O141" s="33" t="s">
        <v>82</v>
      </c>
      <c r="P141" s="73"/>
      <c r="Q141" s="40" t="s">
        <v>615</v>
      </c>
      <c r="R141" s="36"/>
      <c r="S141" s="73"/>
      <c r="T141" s="42"/>
      <c r="U141" s="3"/>
      <c r="V141" s="3"/>
      <c r="W141" s="3"/>
      <c r="X141" s="3"/>
    </row>
    <row r="142" hidden="1">
      <c r="A142" s="3"/>
      <c r="B142" s="12" t="s">
        <v>616</v>
      </c>
      <c r="C142" s="17" t="s">
        <v>21</v>
      </c>
      <c r="D142" s="17" t="s">
        <v>617</v>
      </c>
      <c r="E142" s="14" t="s">
        <v>214</v>
      </c>
      <c r="F142" s="13" t="s">
        <v>24</v>
      </c>
      <c r="G142" s="14"/>
      <c r="H142" s="14"/>
      <c r="I142" s="14"/>
      <c r="J142" s="14"/>
      <c r="K142" s="34">
        <v>45778.0</v>
      </c>
      <c r="L142" s="71"/>
      <c r="M142" s="17"/>
      <c r="N142" s="17" t="s">
        <v>54</v>
      </c>
      <c r="O142" s="13">
        <v>2.1998412932E10</v>
      </c>
      <c r="P142" s="17"/>
      <c r="Q142" s="17"/>
      <c r="R142" s="21"/>
      <c r="S142" s="14"/>
      <c r="T142" s="18"/>
      <c r="U142" s="3"/>
      <c r="V142" s="3"/>
      <c r="W142" s="3"/>
      <c r="X142" s="3"/>
    </row>
    <row r="143" hidden="1">
      <c r="A143" s="3"/>
      <c r="B143" s="12" t="s">
        <v>618</v>
      </c>
      <c r="C143" s="13" t="s">
        <v>51</v>
      </c>
      <c r="D143" s="17" t="s">
        <v>619</v>
      </c>
      <c r="E143" s="14" t="s">
        <v>223</v>
      </c>
      <c r="F143" s="13" t="s">
        <v>24</v>
      </c>
      <c r="G143" s="14"/>
      <c r="H143" s="14"/>
      <c r="I143" s="14"/>
      <c r="J143" s="14"/>
      <c r="K143" s="34">
        <v>45778.0</v>
      </c>
      <c r="L143" s="71"/>
      <c r="M143" s="17"/>
      <c r="N143" s="17" t="s">
        <v>54</v>
      </c>
      <c r="O143" s="13">
        <v>2.1992610543E10</v>
      </c>
      <c r="P143" s="17"/>
      <c r="Q143" s="17"/>
      <c r="R143" s="21"/>
      <c r="S143" s="14"/>
      <c r="T143" s="18"/>
      <c r="U143" s="3"/>
      <c r="V143" s="3"/>
      <c r="W143" s="3"/>
      <c r="X143" s="3"/>
    </row>
    <row r="144" hidden="1">
      <c r="A144" s="3"/>
      <c r="B144" s="12" t="s">
        <v>620</v>
      </c>
      <c r="C144" s="13" t="s">
        <v>51</v>
      </c>
      <c r="D144" s="17" t="s">
        <v>621</v>
      </c>
      <c r="E144" s="14" t="s">
        <v>34</v>
      </c>
      <c r="F144" s="13" t="s">
        <v>24</v>
      </c>
      <c r="G144" s="14"/>
      <c r="H144" s="14"/>
      <c r="I144" s="14"/>
      <c r="J144" s="14"/>
      <c r="K144" s="34">
        <v>45778.0</v>
      </c>
      <c r="L144" s="71"/>
      <c r="M144" s="17"/>
      <c r="N144" s="17" t="s">
        <v>54</v>
      </c>
      <c r="O144" s="13">
        <v>2.1988808008E10</v>
      </c>
      <c r="P144" s="17"/>
      <c r="Q144" s="17"/>
      <c r="R144" s="21"/>
      <c r="S144" s="14"/>
      <c r="T144" s="18"/>
      <c r="U144" s="3"/>
      <c r="V144" s="3"/>
      <c r="W144" s="3"/>
      <c r="X144" s="3"/>
    </row>
    <row r="145" hidden="1">
      <c r="A145" s="3"/>
      <c r="B145" s="71" t="s">
        <v>622</v>
      </c>
      <c r="C145" s="17" t="s">
        <v>21</v>
      </c>
      <c r="D145" s="23" t="s">
        <v>623</v>
      </c>
      <c r="E145" s="14" t="s">
        <v>223</v>
      </c>
      <c r="F145" s="13" t="s">
        <v>24</v>
      </c>
      <c r="G145" s="14"/>
      <c r="H145" s="14">
        <v>1.20123332E8</v>
      </c>
      <c r="I145" s="14">
        <v>1.7858332783E10</v>
      </c>
      <c r="J145" s="14">
        <v>22.0</v>
      </c>
      <c r="K145" s="34">
        <v>45413.0</v>
      </c>
      <c r="L145" s="78">
        <v>46022.0</v>
      </c>
      <c r="M145" s="17"/>
      <c r="N145" s="17" t="s">
        <v>54</v>
      </c>
      <c r="O145" s="13" t="s">
        <v>624</v>
      </c>
      <c r="P145" s="14" t="s">
        <v>625</v>
      </c>
      <c r="Q145" s="17" t="s">
        <v>626</v>
      </c>
      <c r="R145" s="21" t="s">
        <v>29</v>
      </c>
      <c r="S145" s="14" t="s">
        <v>38</v>
      </c>
      <c r="T145" s="18">
        <v>45591.0</v>
      </c>
      <c r="U145" s="3"/>
      <c r="V145" s="3"/>
      <c r="W145" s="3"/>
      <c r="X145" s="3"/>
    </row>
    <row r="146" hidden="1">
      <c r="A146" s="3"/>
      <c r="B146" s="12" t="s">
        <v>627</v>
      </c>
      <c r="C146" s="17" t="s">
        <v>32</v>
      </c>
      <c r="D146" s="17" t="s">
        <v>628</v>
      </c>
      <c r="E146" s="17" t="s">
        <v>214</v>
      </c>
      <c r="F146" s="13" t="s">
        <v>24</v>
      </c>
      <c r="G146" s="17"/>
      <c r="H146" s="12"/>
      <c r="I146" s="12"/>
      <c r="J146" s="12"/>
      <c r="K146" s="34">
        <v>45778.0</v>
      </c>
      <c r="L146" s="12"/>
      <c r="M146" s="12"/>
      <c r="N146" s="17" t="s">
        <v>54</v>
      </c>
      <c r="O146" s="13">
        <v>2.197589551E10</v>
      </c>
      <c r="P146" s="12"/>
      <c r="Q146" s="12"/>
      <c r="R146" s="25"/>
      <c r="S146" s="12"/>
      <c r="T146" s="25"/>
      <c r="U146" s="3"/>
      <c r="V146" s="3"/>
      <c r="W146" s="3"/>
      <c r="X146" s="3"/>
    </row>
    <row r="147" hidden="1">
      <c r="A147" s="3"/>
      <c r="B147" s="73" t="s">
        <v>629</v>
      </c>
      <c r="C147" s="40" t="s">
        <v>82</v>
      </c>
      <c r="D147" s="45" t="s">
        <v>630</v>
      </c>
      <c r="E147" s="73"/>
      <c r="F147" s="37"/>
      <c r="G147" s="73"/>
      <c r="H147" s="73"/>
      <c r="I147" s="73"/>
      <c r="J147" s="73"/>
      <c r="K147" s="40">
        <v>0.0</v>
      </c>
      <c r="L147" s="29" t="s">
        <v>82</v>
      </c>
      <c r="M147" s="33">
        <v>0.0</v>
      </c>
      <c r="N147" s="49" t="s">
        <v>26</v>
      </c>
      <c r="O147" s="33" t="s">
        <v>631</v>
      </c>
      <c r="P147" s="73"/>
      <c r="Q147" s="40" t="s">
        <v>82</v>
      </c>
      <c r="R147" s="36"/>
      <c r="S147" s="73"/>
      <c r="T147" s="42"/>
      <c r="U147" s="3"/>
      <c r="V147" s="3"/>
      <c r="W147" s="3"/>
      <c r="X147" s="3"/>
    </row>
    <row r="148" hidden="1">
      <c r="A148" s="3"/>
      <c r="B148" s="12" t="s">
        <v>632</v>
      </c>
      <c r="C148" s="17" t="s">
        <v>32</v>
      </c>
      <c r="D148" s="12" t="s">
        <v>633</v>
      </c>
      <c r="E148" s="14" t="s">
        <v>34</v>
      </c>
      <c r="F148" s="13" t="s">
        <v>35</v>
      </c>
      <c r="G148" s="14"/>
      <c r="H148" s="14">
        <v>1.22176713E8</v>
      </c>
      <c r="I148" s="14">
        <v>1.8061251701E10</v>
      </c>
      <c r="J148" s="14">
        <v>20.0</v>
      </c>
      <c r="K148" s="15">
        <v>45536.0</v>
      </c>
      <c r="L148" s="71"/>
      <c r="M148" s="17"/>
      <c r="N148" s="17" t="s">
        <v>54</v>
      </c>
      <c r="O148" s="12">
        <v>2.1975168645E10</v>
      </c>
      <c r="P148" s="17" t="s">
        <v>632</v>
      </c>
      <c r="Q148" s="17" t="s">
        <v>634</v>
      </c>
      <c r="R148" s="14" t="s">
        <v>45</v>
      </c>
      <c r="S148" s="14" t="s">
        <v>38</v>
      </c>
      <c r="T148" s="75">
        <v>45591.0</v>
      </c>
      <c r="U148" s="3"/>
      <c r="V148" s="3"/>
      <c r="W148" s="3"/>
      <c r="X148" s="3"/>
    </row>
  </sheetData>
  <autoFilter ref="$B$2:$T$148">
    <filterColumn colId="12">
      <filters>
        <filter val="Desligado"/>
        <filter val="Desligamento Forçado"/>
      </filters>
    </filterColumn>
    <filterColumn colId="11">
      <filters>
        <filter val="28/06/2025"/>
        <filter val="20/07/2025"/>
        <filter val="28/07/2025"/>
        <filter val="21/06/2025"/>
        <filter val="11/07/2025"/>
        <filter val="06/06/2025"/>
        <filter val="19/07/2025"/>
      </filters>
    </filterColumn>
    <sortState ref="B2:T148">
      <sortCondition ref="C2:C148"/>
      <sortCondition ref="B2:B148"/>
      <sortCondition descending="1" ref="M2:M148"/>
      <sortCondition descending="1" ref="K2:K148"/>
    </sortState>
  </autoFilter>
  <mergeCells count="1">
    <mergeCell ref="V95:W95"/>
  </mergeCells>
  <dataValidations>
    <dataValidation type="list" allowBlank="1" showErrorMessage="1" sqref="F3:F18 F20:F21 F32 F38 F45 F48 F50:F51 F66 F75 F81 F84 F87 F92 F96 F98 F100 F105:F106 F109:F110 F124 F126 F129 F131 F133:F135 F137:F140 F142:F146 F148">
      <formula1>"Feminino,Masculino"</formula1>
    </dataValidation>
    <dataValidation type="list" allowBlank="1" showErrorMessage="1" sqref="N3:N148">
      <formula1>"Ativo,Desligado,Desligamento Forçado,Status"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47.88"/>
    <col customWidth="1" min="3" max="4" width="45.38"/>
    <col customWidth="1" min="5" max="5" width="45.25"/>
  </cols>
  <sheetData>
    <row r="1">
      <c r="A1" s="79"/>
      <c r="B1" s="79"/>
      <c r="C1" s="79"/>
      <c r="D1" s="79"/>
      <c r="E1" s="79"/>
      <c r="F1" s="79"/>
      <c r="G1" s="79"/>
      <c r="H1" s="79"/>
      <c r="I1" s="79"/>
      <c r="J1" s="79"/>
      <c r="K1" s="79"/>
      <c r="L1" s="79"/>
      <c r="M1" s="79"/>
      <c r="N1" s="79"/>
      <c r="O1" s="79"/>
      <c r="P1" s="79"/>
      <c r="Q1" s="79"/>
      <c r="R1" s="79"/>
      <c r="S1" s="79"/>
      <c r="T1" s="79"/>
      <c r="U1" s="79"/>
      <c r="V1" s="79"/>
      <c r="W1" s="79"/>
      <c r="X1" s="79"/>
      <c r="Y1" s="79"/>
      <c r="Z1" s="79"/>
    </row>
    <row r="2">
      <c r="A2" s="79"/>
      <c r="B2" s="79"/>
      <c r="C2" s="79"/>
      <c r="D2" s="79"/>
      <c r="E2" s="79"/>
      <c r="F2" s="79"/>
      <c r="G2" s="79"/>
      <c r="H2" s="79"/>
      <c r="I2" s="79"/>
      <c r="J2" s="79"/>
      <c r="K2" s="79"/>
      <c r="L2" s="79"/>
      <c r="M2" s="79"/>
      <c r="N2" s="79"/>
      <c r="O2" s="79"/>
      <c r="P2" s="79"/>
      <c r="Q2" s="79"/>
      <c r="R2" s="79"/>
      <c r="S2" s="79"/>
      <c r="T2" s="79"/>
      <c r="U2" s="79"/>
      <c r="V2" s="79"/>
      <c r="W2" s="79"/>
      <c r="X2" s="79"/>
      <c r="Y2" s="79"/>
      <c r="Z2" s="79"/>
    </row>
    <row r="3">
      <c r="A3" s="79"/>
      <c r="B3" s="80" t="s">
        <v>635</v>
      </c>
      <c r="C3" s="80" t="str">
        <f>"(" &amp; COUNTA(B7:E21) &amp; ")"</f>
        <v>(42)</v>
      </c>
      <c r="D3" s="81"/>
      <c r="E3" s="82"/>
      <c r="F3" s="79"/>
      <c r="G3" s="79"/>
      <c r="H3" s="79"/>
      <c r="I3" s="79"/>
      <c r="J3" s="79"/>
      <c r="K3" s="79"/>
      <c r="L3" s="79"/>
      <c r="M3" s="79"/>
      <c r="N3" s="79"/>
      <c r="O3" s="79"/>
      <c r="P3" s="79"/>
      <c r="Q3" s="79"/>
      <c r="R3" s="79"/>
      <c r="S3" s="79"/>
      <c r="T3" s="79"/>
      <c r="U3" s="79"/>
      <c r="V3" s="79"/>
      <c r="W3" s="79"/>
      <c r="X3" s="79"/>
      <c r="Y3" s="79"/>
      <c r="Z3" s="79"/>
    </row>
    <row r="4">
      <c r="A4" s="79"/>
      <c r="B4" s="79"/>
      <c r="C4" s="79"/>
      <c r="D4" s="79"/>
      <c r="E4" s="79"/>
      <c r="F4" s="79"/>
      <c r="G4" s="79"/>
      <c r="H4" s="79"/>
      <c r="I4" s="79"/>
      <c r="J4" s="79"/>
      <c r="K4" s="79"/>
      <c r="L4" s="79"/>
      <c r="M4" s="79"/>
      <c r="N4" s="79"/>
      <c r="O4" s="79"/>
      <c r="P4" s="79"/>
      <c r="Q4" s="79"/>
      <c r="R4" s="79"/>
      <c r="S4" s="79"/>
      <c r="T4" s="79"/>
      <c r="U4" s="79"/>
      <c r="V4" s="79"/>
      <c r="W4" s="79"/>
      <c r="X4" s="79"/>
      <c r="Y4" s="79"/>
      <c r="Z4" s="79"/>
    </row>
    <row r="5">
      <c r="A5" s="79"/>
      <c r="B5" s="79"/>
      <c r="C5" s="79"/>
      <c r="D5" s="79"/>
      <c r="E5" s="79"/>
      <c r="F5" s="79"/>
      <c r="G5" s="79"/>
      <c r="H5" s="79"/>
      <c r="I5" s="79"/>
      <c r="J5" s="79"/>
      <c r="K5" s="79"/>
      <c r="L5" s="79"/>
      <c r="M5" s="79"/>
      <c r="N5" s="79"/>
      <c r="O5" s="79"/>
      <c r="P5" s="79"/>
      <c r="Q5" s="79"/>
      <c r="R5" s="79"/>
      <c r="S5" s="79"/>
      <c r="T5" s="79"/>
      <c r="U5" s="79"/>
      <c r="V5" s="79"/>
      <c r="W5" s="79"/>
      <c r="X5" s="79"/>
      <c r="Y5" s="79"/>
      <c r="Z5" s="79"/>
    </row>
    <row r="6" ht="20.25" customHeight="1">
      <c r="A6" s="79"/>
      <c r="B6" s="83" t="str">
        <f> "PRESIDÊNCIA (" &amp; COUNTA(B7:B21) &amp; ")"</f>
        <v>PRESIDÊNCIA (8)</v>
      </c>
      <c r="C6" s="84" t="str">
        <f>"PESSOAS (" &amp; COUNTA(C7:C21) &amp; ")"</f>
        <v>PESSOAS (12)</v>
      </c>
      <c r="D6" s="85" t="str">
        <f>"PROJETOS (" &amp; COUNTA(D7:D21) &amp; ")"</f>
        <v>PROJETOS (12)</v>
      </c>
      <c r="E6" s="86" t="str">
        <f>"MARKETING (" &amp; COUNTA(E7:E21) &amp; ")"</f>
        <v>MARKETING (10)</v>
      </c>
      <c r="F6" s="79"/>
      <c r="G6" s="79"/>
      <c r="H6" s="87"/>
      <c r="L6" s="79"/>
      <c r="M6" s="79"/>
      <c r="N6" s="79"/>
      <c r="O6" s="79"/>
      <c r="P6" s="79"/>
      <c r="Q6" s="79"/>
      <c r="R6" s="79"/>
      <c r="S6" s="79"/>
      <c r="T6" s="79"/>
      <c r="U6" s="79"/>
      <c r="V6" s="79"/>
      <c r="W6" s="79"/>
      <c r="X6" s="79"/>
      <c r="Y6" s="79"/>
      <c r="Z6" s="79"/>
    </row>
    <row r="7">
      <c r="A7" s="79"/>
      <c r="B7" s="88" t="str">
        <f>IFERROR(__xludf.DUMMYFUNCTION("FILTER(BD_Membros!B:B,BD_Membros!C:C=""PRE"",BD_Membros!N:N=""Ativo"")"),"Beatriz Lima de Souza Cardoso")</f>
        <v>Beatriz Lima de Souza Cardoso</v>
      </c>
      <c r="C7" s="89" t="str">
        <f>IFERROR(__xludf.DUMMYFUNCTION("FILTER(BD_Membros!B:B,BD_Membros!C:C=""PES"",BD_Membros!N:N=""Ativo"")"),"Ana Clara de Jesus Nascimento")</f>
        <v>Ana Clara de Jesus Nascimento</v>
      </c>
      <c r="D7" s="89" t="str">
        <f>IFERROR(__xludf.DUMMYFUNCTION("FILTER(BD_Membros!B:B,BD_Membros!C:C=""PRO"",BD_Membros!N:N=""Ativo"")"),"Breno Silva Affonso")</f>
        <v>Breno Silva Affonso</v>
      </c>
      <c r="E7" s="90" t="str">
        <f>IFERROR(__xludf.DUMMYFUNCTION("FILTER(BD_Membros!B:B,BD_Membros!C:C=""MKT"",BD_Membros!N:N=""Ativo"")"),"Alex Henrique Morais da Cruz")</f>
        <v>Alex Henrique Morais da Cruz</v>
      </c>
      <c r="F7" s="79"/>
      <c r="G7" s="79"/>
      <c r="H7" s="91"/>
      <c r="I7" s="91"/>
      <c r="J7" s="91"/>
      <c r="K7" s="91"/>
      <c r="L7" s="79"/>
      <c r="M7" s="79"/>
      <c r="N7" s="79"/>
      <c r="O7" s="79"/>
      <c r="P7" s="79"/>
      <c r="Q7" s="79"/>
      <c r="R7" s="79"/>
      <c r="S7" s="79"/>
      <c r="T7" s="79"/>
      <c r="U7" s="79"/>
      <c r="V7" s="79"/>
      <c r="W7" s="79"/>
      <c r="X7" s="79"/>
      <c r="Y7" s="79"/>
      <c r="Z7" s="79"/>
    </row>
    <row r="8">
      <c r="A8" s="79"/>
      <c r="B8" s="92" t="str">
        <f>IFERROR(__xludf.DUMMYFUNCTION("""COMPUTED_VALUE"""),"Bianca Carvalho Paes")</f>
        <v>Bianca Carvalho Paes</v>
      </c>
      <c r="C8" s="89" t="str">
        <f>IFERROR(__xludf.DUMMYFUNCTION("""COMPUTED_VALUE"""),"Anna Clara da Costa de Oliveira")</f>
        <v>Anna Clara da Costa de Oliveira</v>
      </c>
      <c r="D8" s="93" t="str">
        <f>IFERROR(__xludf.DUMMYFUNCTION("""COMPUTED_VALUE"""),"Claudete Abreu da Silva Neta")</f>
        <v>Claudete Abreu da Silva Neta</v>
      </c>
      <c r="E8" s="90" t="str">
        <f>IFERROR(__xludf.DUMMYFUNCTION("""COMPUTED_VALUE"""),"Arina Leontieva")</f>
        <v>Arina Leontieva</v>
      </c>
      <c r="F8" s="79"/>
      <c r="G8" s="91"/>
      <c r="H8" s="94"/>
      <c r="I8" s="79"/>
      <c r="J8" s="79"/>
      <c r="K8" s="79"/>
      <c r="L8" s="79"/>
      <c r="M8" s="79"/>
      <c r="N8" s="79"/>
      <c r="O8" s="79"/>
      <c r="P8" s="79"/>
      <c r="Q8" s="79"/>
      <c r="R8" s="79"/>
      <c r="S8" s="79"/>
      <c r="T8" s="79"/>
      <c r="U8" s="79"/>
      <c r="V8" s="79"/>
      <c r="W8" s="79"/>
      <c r="X8" s="79"/>
      <c r="Y8" s="79"/>
      <c r="Z8" s="79"/>
    </row>
    <row r="9">
      <c r="A9" s="79"/>
      <c r="B9" s="95" t="str">
        <f>IFERROR(__xludf.DUMMYFUNCTION("""COMPUTED_VALUE"""),"Davi Costa do Nascimento Barros")</f>
        <v>Davi Costa do Nascimento Barros</v>
      </c>
      <c r="C9" s="81" t="str">
        <f>IFERROR(__xludf.DUMMYFUNCTION("""COMPUTED_VALUE"""),"Bruno Costa Krempp")</f>
        <v>Bruno Costa Krempp</v>
      </c>
      <c r="D9" s="96" t="str">
        <f>IFERROR(__xludf.DUMMYFUNCTION("""COMPUTED_VALUE"""),"João Gabriel Farias Braga Paiva")</f>
        <v>João Gabriel Farias Braga Paiva</v>
      </c>
      <c r="E9" s="90" t="str">
        <f>IFERROR(__xludf.DUMMYFUNCTION("""COMPUTED_VALUE"""),"Érica Pacheco do Rosario")</f>
        <v>Érica Pacheco do Rosario</v>
      </c>
      <c r="F9" s="79"/>
      <c r="G9" s="91"/>
      <c r="H9" s="94"/>
      <c r="I9" s="79"/>
      <c r="J9" s="79"/>
      <c r="K9" s="79"/>
      <c r="L9" s="79"/>
      <c r="M9" s="79"/>
      <c r="N9" s="79"/>
      <c r="O9" s="79"/>
      <c r="P9" s="79"/>
      <c r="Q9" s="79"/>
      <c r="R9" s="79"/>
      <c r="S9" s="79"/>
      <c r="T9" s="79"/>
      <c r="U9" s="79"/>
      <c r="V9" s="79"/>
      <c r="W9" s="79"/>
      <c r="X9" s="79"/>
      <c r="Y9" s="79"/>
      <c r="Z9" s="79"/>
    </row>
    <row r="10">
      <c r="A10" s="79"/>
      <c r="B10" s="88" t="str">
        <f>IFERROR(__xludf.DUMMYFUNCTION("""COMPUTED_VALUE"""),"Julia Ferrari Pegado do Nascimento")</f>
        <v>Julia Ferrari Pegado do Nascimento</v>
      </c>
      <c r="C10" s="89" t="str">
        <f>IFERROR(__xludf.DUMMYFUNCTION("""COMPUTED_VALUE"""),"Caio Oliveira Soares de Souza")</f>
        <v>Caio Oliveira Soares de Souza</v>
      </c>
      <c r="D10" s="81" t="str">
        <f>IFERROR(__xludf.DUMMYFUNCTION("""COMPUTED_VALUE"""),"Laura da Silva Alves")</f>
        <v>Laura da Silva Alves</v>
      </c>
      <c r="E10" s="97" t="str">
        <f>IFERROR(__xludf.DUMMYFUNCTION("""COMPUTED_VALUE"""),"Filipe Kaezer da Silva")</f>
        <v>Filipe Kaezer da Silva</v>
      </c>
      <c r="F10" s="79"/>
      <c r="G10" s="91"/>
      <c r="H10" s="94"/>
      <c r="I10" s="79"/>
      <c r="J10" s="79"/>
      <c r="K10" s="79"/>
      <c r="L10" s="79"/>
      <c r="M10" s="79"/>
      <c r="N10" s="79"/>
      <c r="O10" s="79"/>
      <c r="P10" s="79"/>
      <c r="Q10" s="79"/>
      <c r="R10" s="79"/>
      <c r="S10" s="79"/>
      <c r="T10" s="79"/>
      <c r="U10" s="79"/>
      <c r="V10" s="79"/>
      <c r="W10" s="79"/>
      <c r="X10" s="79"/>
      <c r="Y10" s="79"/>
      <c r="Z10" s="79"/>
    </row>
    <row r="11">
      <c r="A11" s="79"/>
      <c r="B11" s="95" t="str">
        <f>IFERROR(__xludf.DUMMYFUNCTION("""COMPUTED_VALUE"""),"Morghanna de Carvalho Santos Goulart")</f>
        <v>Morghanna de Carvalho Santos Goulart</v>
      </c>
      <c r="C11" s="81" t="str">
        <f>IFERROR(__xludf.DUMMYFUNCTION("""COMPUTED_VALUE"""),"Daniel Rabello Amaro")</f>
        <v>Daniel Rabello Amaro</v>
      </c>
      <c r="D11" s="96" t="str">
        <f>IFERROR(__xludf.DUMMYFUNCTION("""COMPUTED_VALUE"""),"Leandro Jesus Sousa")</f>
        <v>Leandro Jesus Sousa</v>
      </c>
      <c r="E11" s="98" t="str">
        <f>IFERROR(__xludf.DUMMYFUNCTION("""COMPUTED_VALUE"""),"Gabriel Behael Amorelli Madeira")</f>
        <v>Gabriel Behael Amorelli Madeira</v>
      </c>
      <c r="F11" s="79"/>
      <c r="G11" s="91"/>
      <c r="H11" s="94"/>
      <c r="I11" s="79"/>
      <c r="J11" s="79"/>
      <c r="K11" s="79"/>
      <c r="L11" s="79"/>
      <c r="M11" s="79"/>
      <c r="N11" s="79"/>
      <c r="O11" s="79"/>
      <c r="P11" s="79"/>
      <c r="Q11" s="79"/>
      <c r="R11" s="79"/>
      <c r="S11" s="79"/>
      <c r="T11" s="79"/>
      <c r="U11" s="79"/>
      <c r="V11" s="79"/>
      <c r="W11" s="79"/>
      <c r="X11" s="79"/>
      <c r="Y11" s="79"/>
      <c r="Z11" s="79"/>
    </row>
    <row r="12">
      <c r="A12" s="79"/>
      <c r="B12" s="99" t="str">
        <f>IFERROR(__xludf.DUMMYFUNCTION("""COMPUTED_VALUE"""),"Paulo Henrique Cotta de Assumpção")</f>
        <v>Paulo Henrique Cotta de Assumpção</v>
      </c>
      <c r="C12" s="100" t="str">
        <f>IFERROR(__xludf.DUMMYFUNCTION("""COMPUTED_VALUE"""),"Gabriel Maia Marinho")</f>
        <v>Gabriel Maia Marinho</v>
      </c>
      <c r="D12" s="81" t="str">
        <f>IFERROR(__xludf.DUMMYFUNCTION("""COMPUTED_VALUE"""),"Lucas Luis Carreiro de Andrade")</f>
        <v>Lucas Luis Carreiro de Andrade</v>
      </c>
      <c r="E12" s="101" t="str">
        <f>IFERROR(__xludf.DUMMYFUNCTION("""COMPUTED_VALUE"""),"Gabriel Pinheiro Rosa da Silva")</f>
        <v>Gabriel Pinheiro Rosa da Silva</v>
      </c>
      <c r="F12" s="79"/>
      <c r="G12" s="79"/>
      <c r="H12" s="94"/>
      <c r="I12" s="79"/>
      <c r="J12" s="79"/>
      <c r="K12" s="79"/>
      <c r="L12" s="79"/>
      <c r="M12" s="79"/>
      <c r="N12" s="79"/>
      <c r="O12" s="79"/>
      <c r="P12" s="79"/>
      <c r="Q12" s="79"/>
      <c r="R12" s="79"/>
      <c r="S12" s="79"/>
      <c r="T12" s="79"/>
      <c r="U12" s="79"/>
      <c r="V12" s="79"/>
      <c r="W12" s="79"/>
      <c r="X12" s="79"/>
      <c r="Y12" s="79"/>
      <c r="Z12" s="79"/>
    </row>
    <row r="13">
      <c r="A13" s="79"/>
      <c r="B13" s="95" t="str">
        <f>IFERROR(__xludf.DUMMYFUNCTION("""COMPUTED_VALUE"""),"Vitor Augusto Alfaro Solis")</f>
        <v>Vitor Augusto Alfaro Solis</v>
      </c>
      <c r="C13" s="89" t="str">
        <f>IFERROR(__xludf.DUMMYFUNCTION("""COMPUTED_VALUE"""),"Lucas de Araujo Contreiras")</f>
        <v>Lucas de Araujo Contreiras</v>
      </c>
      <c r="D13" s="102" t="str">
        <f>IFERROR(__xludf.DUMMYFUNCTION("""COMPUTED_VALUE"""),"Márcio Melchiades Nascimento")</f>
        <v>Márcio Melchiades Nascimento</v>
      </c>
      <c r="E13" s="90" t="str">
        <f>IFERROR(__xludf.DUMMYFUNCTION("""COMPUTED_VALUE"""),"Miguel de Albernaz Souza Pontes")</f>
        <v>Miguel de Albernaz Souza Pontes</v>
      </c>
      <c r="F13" s="79"/>
      <c r="G13" s="79"/>
      <c r="H13" s="94"/>
      <c r="I13" s="79"/>
      <c r="J13" s="79"/>
      <c r="K13" s="79"/>
      <c r="L13" s="79"/>
      <c r="M13" s="79"/>
      <c r="N13" s="79"/>
      <c r="O13" s="79"/>
      <c r="P13" s="79"/>
      <c r="Q13" s="79"/>
      <c r="R13" s="79"/>
      <c r="S13" s="79"/>
      <c r="T13" s="79"/>
      <c r="U13" s="79"/>
      <c r="V13" s="79"/>
      <c r="W13" s="79"/>
      <c r="X13" s="79"/>
      <c r="Y13" s="79"/>
      <c r="Z13" s="79"/>
    </row>
    <row r="14">
      <c r="A14" s="79"/>
      <c r="B14" s="95" t="str">
        <f>IFERROR(__xludf.DUMMYFUNCTION("""COMPUTED_VALUE"""),"Yasmin Silva da Rocha")</f>
        <v>Yasmin Silva da Rocha</v>
      </c>
      <c r="C14" s="103" t="str">
        <f>IFERROR(__xludf.DUMMYFUNCTION("""COMPUTED_VALUE"""),"Lucas Pinheiro Rocha Cunha")</f>
        <v>Lucas Pinheiro Rocha Cunha</v>
      </c>
      <c r="D14" s="104" t="str">
        <f>IFERROR(__xludf.DUMMYFUNCTION("""COMPUTED_VALUE"""),"Maria Eduarda Vieira Mendes")</f>
        <v>Maria Eduarda Vieira Mendes</v>
      </c>
      <c r="E14" s="105" t="str">
        <f>IFERROR(__xludf.DUMMYFUNCTION("""COMPUTED_VALUE"""),"Paola Tereza Mazzini Vieira Sanmartin de Almeida")</f>
        <v>Paola Tereza Mazzini Vieira Sanmartin de Almeida</v>
      </c>
      <c r="F14" s="79"/>
      <c r="G14" s="79"/>
      <c r="H14" s="94"/>
      <c r="I14" s="79"/>
      <c r="J14" s="79"/>
      <c r="K14" s="79"/>
      <c r="L14" s="79"/>
      <c r="M14" s="79"/>
      <c r="N14" s="79"/>
      <c r="O14" s="79"/>
      <c r="P14" s="79"/>
      <c r="Q14" s="79"/>
      <c r="R14" s="79"/>
      <c r="S14" s="79"/>
      <c r="T14" s="79"/>
      <c r="U14" s="79"/>
      <c r="V14" s="79"/>
      <c r="W14" s="79"/>
      <c r="X14" s="79"/>
      <c r="Y14" s="79"/>
      <c r="Z14" s="79"/>
    </row>
    <row r="15">
      <c r="A15" s="79"/>
      <c r="B15" s="95"/>
      <c r="C15" s="89" t="str">
        <f>IFERROR(__xludf.DUMMYFUNCTION("""COMPUTED_VALUE"""),"Luís Eduardo Carvajal de Pontes")</f>
        <v>Luís Eduardo Carvajal de Pontes</v>
      </c>
      <c r="D15" s="106" t="str">
        <f>IFERROR(__xludf.DUMMYFUNCTION("""COMPUTED_VALUE"""),"Natália Alexandre Leão Ramos")</f>
        <v>Natália Alexandre Leão Ramos</v>
      </c>
      <c r="E15" s="90" t="str">
        <f>IFERROR(__xludf.DUMMYFUNCTION("""COMPUTED_VALUE"""),"Silvio Rogerio da Conceição Santos Junior")</f>
        <v>Silvio Rogerio da Conceição Santos Junior</v>
      </c>
      <c r="F15" s="79"/>
      <c r="G15" s="79"/>
      <c r="H15" s="94"/>
      <c r="I15" s="79"/>
      <c r="J15" s="79"/>
      <c r="K15" s="79"/>
      <c r="L15" s="79"/>
      <c r="M15" s="79"/>
      <c r="N15" s="79"/>
      <c r="O15" s="79"/>
      <c r="P15" s="79"/>
      <c r="Q15" s="79"/>
      <c r="R15" s="79"/>
      <c r="S15" s="79"/>
      <c r="T15" s="79"/>
      <c r="U15" s="79"/>
      <c r="V15" s="79"/>
      <c r="W15" s="79"/>
      <c r="X15" s="79"/>
      <c r="Y15" s="79"/>
      <c r="Z15" s="79"/>
    </row>
    <row r="16">
      <c r="A16" s="79"/>
      <c r="B16" s="95"/>
      <c r="C16" s="94" t="str">
        <f>IFERROR(__xludf.DUMMYFUNCTION("""COMPUTED_VALUE"""),"Mariana Reis Santos")</f>
        <v>Mariana Reis Santos</v>
      </c>
      <c r="D16" s="93" t="str">
        <f>IFERROR(__xludf.DUMMYFUNCTION("""COMPUTED_VALUE"""),"Paulo Bessa Franciozo Diniz")</f>
        <v>Paulo Bessa Franciozo Diniz</v>
      </c>
      <c r="E16" s="107" t="str">
        <f>IFERROR(__xludf.DUMMYFUNCTION("""COMPUTED_VALUE"""),"Tiago Yoneshigue Procopio")</f>
        <v>Tiago Yoneshigue Procopio</v>
      </c>
      <c r="F16" s="79"/>
      <c r="G16" s="79"/>
      <c r="H16" s="94"/>
      <c r="I16" s="79"/>
      <c r="J16" s="79"/>
      <c r="K16" s="79"/>
      <c r="L16" s="79"/>
      <c r="M16" s="79"/>
      <c r="N16" s="79"/>
      <c r="O16" s="79"/>
      <c r="P16" s="79"/>
      <c r="Q16" s="79"/>
      <c r="R16" s="79"/>
      <c r="S16" s="79"/>
      <c r="T16" s="79"/>
      <c r="U16" s="79"/>
      <c r="V16" s="79"/>
      <c r="W16" s="79"/>
      <c r="X16" s="79"/>
      <c r="Y16" s="79"/>
      <c r="Z16" s="79"/>
    </row>
    <row r="17">
      <c r="A17" s="79"/>
      <c r="B17" s="95"/>
      <c r="C17" s="94" t="str">
        <f>IFERROR(__xludf.DUMMYFUNCTION("""COMPUTED_VALUE"""),"Millena Vianna Lachini")</f>
        <v>Millena Vianna Lachini</v>
      </c>
      <c r="D17" s="108" t="str">
        <f>IFERROR(__xludf.DUMMYFUNCTION("""COMPUTED_VALUE"""),"Ronivaldo Domingues de Andrade")</f>
        <v>Ronivaldo Domingues de Andrade</v>
      </c>
      <c r="E17" s="109"/>
      <c r="F17" s="79"/>
      <c r="G17" s="79"/>
      <c r="H17" s="94"/>
      <c r="I17" s="79"/>
      <c r="J17" s="79"/>
      <c r="K17" s="79"/>
      <c r="L17" s="79"/>
      <c r="M17" s="79"/>
      <c r="N17" s="79"/>
      <c r="O17" s="79"/>
      <c r="P17" s="79"/>
      <c r="Q17" s="79"/>
      <c r="R17" s="79"/>
      <c r="S17" s="79"/>
      <c r="T17" s="79"/>
      <c r="U17" s="79"/>
      <c r="V17" s="79"/>
      <c r="W17" s="79"/>
      <c r="X17" s="79"/>
      <c r="Y17" s="79"/>
      <c r="Z17" s="79"/>
    </row>
    <row r="18">
      <c r="A18" s="79"/>
      <c r="B18" s="95"/>
      <c r="C18" s="94" t="str">
        <f>IFERROR(__xludf.DUMMYFUNCTION("""COMPUTED_VALUE"""),"Rafael Romero Villar")</f>
        <v>Rafael Romero Villar</v>
      </c>
      <c r="D18" s="100" t="str">
        <f>IFERROR(__xludf.DUMMYFUNCTION("""COMPUTED_VALUE"""),"Vinicius dos Santos Souza Trovão")</f>
        <v>Vinicius dos Santos Souza Trovão</v>
      </c>
      <c r="E18" s="107"/>
      <c r="F18" s="79"/>
      <c r="G18" s="79"/>
      <c r="H18" s="94"/>
      <c r="I18" s="79"/>
      <c r="J18" s="79"/>
      <c r="K18" s="79"/>
      <c r="L18" s="79"/>
      <c r="M18" s="79"/>
      <c r="N18" s="79"/>
      <c r="O18" s="79"/>
      <c r="P18" s="79"/>
      <c r="Q18" s="79"/>
      <c r="R18" s="79"/>
      <c r="S18" s="79"/>
      <c r="T18" s="79"/>
      <c r="U18" s="79"/>
      <c r="V18" s="79"/>
      <c r="W18" s="79"/>
      <c r="X18" s="79"/>
      <c r="Y18" s="79"/>
      <c r="Z18" s="79"/>
    </row>
    <row r="19">
      <c r="A19" s="79"/>
      <c r="B19" s="110"/>
      <c r="C19" s="94"/>
      <c r="D19" s="93"/>
      <c r="E19" s="107"/>
      <c r="F19" s="79"/>
      <c r="G19" s="79"/>
      <c r="H19" s="94"/>
      <c r="I19" s="79"/>
      <c r="J19" s="79"/>
      <c r="K19" s="79"/>
      <c r="L19" s="79"/>
      <c r="M19" s="79"/>
      <c r="N19" s="79"/>
      <c r="O19" s="79"/>
      <c r="P19" s="79"/>
      <c r="Q19" s="79"/>
      <c r="R19" s="79"/>
      <c r="S19" s="79"/>
      <c r="T19" s="79"/>
      <c r="U19" s="79"/>
      <c r="V19" s="79"/>
      <c r="W19" s="79"/>
      <c r="X19" s="79"/>
      <c r="Y19" s="79"/>
      <c r="Z19" s="79"/>
    </row>
    <row r="20">
      <c r="A20" s="79"/>
      <c r="B20" s="110"/>
      <c r="C20" s="79"/>
      <c r="D20" s="89"/>
      <c r="E20" s="111"/>
      <c r="F20" s="79"/>
      <c r="G20" s="79"/>
      <c r="H20" s="94"/>
      <c r="I20" s="79"/>
      <c r="J20" s="79"/>
      <c r="K20" s="79"/>
      <c r="L20" s="79"/>
      <c r="M20" s="79"/>
      <c r="N20" s="79"/>
      <c r="O20" s="79"/>
      <c r="P20" s="79"/>
      <c r="Q20" s="79"/>
      <c r="R20" s="79"/>
      <c r="S20" s="79"/>
      <c r="T20" s="79"/>
      <c r="U20" s="79"/>
      <c r="V20" s="79"/>
      <c r="W20" s="79"/>
      <c r="X20" s="79"/>
      <c r="Y20" s="79"/>
      <c r="Z20" s="79"/>
    </row>
    <row r="21">
      <c r="A21" s="79"/>
      <c r="B21" s="112"/>
      <c r="C21" s="113"/>
      <c r="D21" s="113"/>
      <c r="E21" s="114"/>
      <c r="F21" s="79"/>
      <c r="G21" s="79"/>
      <c r="H21" s="94"/>
      <c r="I21" s="79"/>
      <c r="J21" s="79"/>
      <c r="K21" s="79"/>
      <c r="L21" s="79"/>
      <c r="M21" s="79"/>
      <c r="N21" s="79"/>
      <c r="O21" s="79"/>
      <c r="P21" s="79"/>
      <c r="Q21" s="79"/>
      <c r="R21" s="79"/>
      <c r="S21" s="79"/>
      <c r="T21" s="79"/>
      <c r="U21" s="79"/>
      <c r="V21" s="79"/>
      <c r="W21" s="79"/>
      <c r="X21" s="79"/>
      <c r="Y21" s="79"/>
      <c r="Z21" s="79"/>
    </row>
    <row r="22">
      <c r="A22" s="79"/>
      <c r="B22" s="79"/>
      <c r="C22" s="79"/>
      <c r="D22" s="79"/>
      <c r="E22" s="79"/>
      <c r="F22" s="79"/>
      <c r="G22" s="79"/>
      <c r="H22" s="94"/>
      <c r="I22" s="79"/>
      <c r="J22" s="79"/>
      <c r="K22" s="79"/>
      <c r="L22" s="79"/>
      <c r="M22" s="79"/>
      <c r="N22" s="79"/>
      <c r="O22" s="79"/>
      <c r="P22" s="79"/>
      <c r="Q22" s="79"/>
      <c r="R22" s="79"/>
      <c r="S22" s="79"/>
      <c r="T22" s="79"/>
      <c r="U22" s="79"/>
      <c r="V22" s="79"/>
      <c r="W22" s="79"/>
      <c r="X22" s="79"/>
      <c r="Y22" s="79"/>
      <c r="Z22" s="79"/>
    </row>
    <row r="23">
      <c r="A23" s="79"/>
      <c r="B23" s="79"/>
      <c r="C23" s="79"/>
      <c r="D23" s="79"/>
      <c r="E23" s="79"/>
      <c r="F23" s="79"/>
      <c r="G23" s="79"/>
      <c r="H23" s="94"/>
      <c r="I23" s="79"/>
      <c r="J23" s="79"/>
      <c r="K23" s="79"/>
      <c r="L23" s="79"/>
      <c r="M23" s="79"/>
      <c r="N23" s="79"/>
      <c r="O23" s="79"/>
      <c r="P23" s="79"/>
      <c r="Q23" s="79"/>
      <c r="R23" s="79"/>
      <c r="S23" s="79"/>
      <c r="T23" s="79"/>
      <c r="U23" s="79"/>
      <c r="V23" s="79"/>
      <c r="W23" s="79"/>
      <c r="X23" s="79"/>
      <c r="Y23" s="79"/>
      <c r="Z23" s="79"/>
    </row>
    <row r="24">
      <c r="A24" s="79"/>
      <c r="B24" s="79"/>
      <c r="C24" s="79"/>
      <c r="D24" s="79"/>
      <c r="E24" s="79"/>
      <c r="F24" s="79"/>
      <c r="G24" s="79"/>
      <c r="H24" s="94"/>
      <c r="I24" s="79"/>
      <c r="J24" s="79"/>
      <c r="K24" s="79"/>
      <c r="L24" s="79"/>
      <c r="M24" s="79"/>
      <c r="N24" s="79"/>
      <c r="O24" s="79"/>
      <c r="P24" s="79"/>
      <c r="Q24" s="79"/>
      <c r="R24" s="79"/>
      <c r="S24" s="79"/>
      <c r="T24" s="79"/>
      <c r="U24" s="79"/>
      <c r="V24" s="79"/>
      <c r="W24" s="79"/>
      <c r="X24" s="79"/>
      <c r="Y24" s="79"/>
      <c r="Z24" s="79"/>
    </row>
    <row r="25">
      <c r="A25" s="79"/>
      <c r="B25" s="79"/>
      <c r="C25" s="79"/>
      <c r="D25" s="79"/>
      <c r="E25" s="79"/>
      <c r="F25" s="79"/>
      <c r="G25" s="79"/>
      <c r="H25" s="94" t="str">
        <f t="array" ref="H25">IFERROR(INDEX(FILTRAR(BD_Membros!B20:B1000, BD_Membros!C20:C1000="PRE", BD_Membros!N20:N1000="Ativo"), ROW(A18)), "")
</f>
        <v/>
      </c>
      <c r="I25" s="79"/>
      <c r="J25" s="79"/>
      <c r="K25" s="79"/>
      <c r="L25" s="79"/>
      <c r="M25" s="79"/>
      <c r="N25" s="79"/>
      <c r="O25" s="79"/>
      <c r="P25" s="79"/>
      <c r="Q25" s="79"/>
      <c r="R25" s="79"/>
      <c r="S25" s="79"/>
      <c r="T25" s="79"/>
      <c r="U25" s="79"/>
      <c r="V25" s="79"/>
      <c r="W25" s="79"/>
      <c r="X25" s="79"/>
      <c r="Y25" s="79"/>
      <c r="Z25" s="79"/>
    </row>
    <row r="26">
      <c r="A26" s="79"/>
      <c r="B26" s="79"/>
      <c r="C26" s="79"/>
      <c r="D26" s="79"/>
      <c r="E26" s="79"/>
      <c r="F26" s="79"/>
      <c r="G26" s="79"/>
      <c r="H26" s="94" t="str">
        <f t="array" ref="H26">IFERROR(INDEX(FILTRAR(BD_Membros!B21:B1000, BD_Membros!C21:C1000="PRE", BD_Membros!N21:N1000="Ativo"), ROW(A19)), "")
</f>
        <v/>
      </c>
      <c r="I26" s="79"/>
      <c r="J26" s="79"/>
      <c r="K26" s="79"/>
      <c r="L26" s="79"/>
      <c r="M26" s="79"/>
      <c r="N26" s="79"/>
      <c r="O26" s="79"/>
      <c r="P26" s="79"/>
      <c r="Q26" s="79"/>
      <c r="R26" s="79"/>
      <c r="S26" s="79"/>
      <c r="T26" s="79"/>
      <c r="U26" s="79"/>
      <c r="V26" s="79"/>
      <c r="W26" s="79"/>
      <c r="X26" s="79"/>
      <c r="Y26" s="79"/>
      <c r="Z26" s="79"/>
    </row>
    <row r="27">
      <c r="A27" s="79"/>
      <c r="B27" s="79"/>
      <c r="C27" s="79"/>
      <c r="D27" s="79"/>
      <c r="E27" s="79"/>
      <c r="F27" s="79"/>
      <c r="G27" s="79"/>
      <c r="H27" s="94" t="str">
        <f t="array" ref="H27">IFERROR(INDEX(FILTRAR(BD_Membros!B22:B1000, BD_Membros!C22:C1000="PRE", BD_Membros!N22:N1000="Ativo"), ROW(A20)), "")
</f>
        <v/>
      </c>
      <c r="I27" s="79"/>
      <c r="J27" s="79"/>
      <c r="K27" s="79"/>
      <c r="L27" s="79"/>
      <c r="M27" s="79"/>
      <c r="N27" s="79"/>
      <c r="O27" s="79"/>
      <c r="P27" s="79"/>
      <c r="Q27" s="79"/>
      <c r="R27" s="79"/>
      <c r="S27" s="79"/>
      <c r="T27" s="79"/>
      <c r="U27" s="79"/>
      <c r="V27" s="79"/>
      <c r="W27" s="79"/>
      <c r="X27" s="79"/>
      <c r="Y27" s="79"/>
      <c r="Z27" s="79"/>
    </row>
    <row r="28">
      <c r="A28" s="79"/>
      <c r="B28" s="79"/>
      <c r="C28" s="79"/>
      <c r="D28" s="79"/>
      <c r="E28" s="79"/>
      <c r="F28" s="79"/>
      <c r="G28" s="79"/>
      <c r="H28" s="94" t="str">
        <f t="array" ref="H28">IFERROR(INDEX(FILTRAR(BD_Membros!B23:B1000, BD_Membros!C23:C1000="PRE", BD_Membros!N23:N1000="Ativo"), ROW(A21)), "")
</f>
        <v/>
      </c>
      <c r="I28" s="79"/>
      <c r="J28" s="79"/>
      <c r="K28" s="79"/>
      <c r="L28" s="79"/>
      <c r="M28" s="79"/>
      <c r="N28" s="79"/>
      <c r="O28" s="79"/>
      <c r="P28" s="79"/>
      <c r="Q28" s="79"/>
      <c r="R28" s="79"/>
      <c r="S28" s="79"/>
      <c r="T28" s="79"/>
      <c r="U28" s="79"/>
      <c r="V28" s="79"/>
      <c r="W28" s="79"/>
      <c r="X28" s="79"/>
      <c r="Y28" s="79"/>
      <c r="Z28" s="79"/>
    </row>
    <row r="29">
      <c r="A29" s="79"/>
      <c r="B29" s="79"/>
      <c r="C29" s="79"/>
      <c r="D29" s="79"/>
      <c r="E29" s="79"/>
      <c r="F29" s="79"/>
      <c r="G29" s="79"/>
      <c r="H29" s="94" t="str">
        <f t="array" ref="H29">IFERROR(INDEX(FILTRAR(BD_Membros!B24:B1000, BD_Membros!C24:C1000="PRE", BD_Membros!N24:N1000="Ativo"), ROW(A22)), "")
</f>
        <v/>
      </c>
      <c r="I29" s="79"/>
      <c r="J29" s="79"/>
      <c r="K29" s="79"/>
      <c r="L29" s="79"/>
      <c r="M29" s="79"/>
      <c r="N29" s="79"/>
      <c r="O29" s="79"/>
      <c r="P29" s="79"/>
      <c r="Q29" s="79"/>
      <c r="R29" s="79"/>
      <c r="S29" s="79"/>
      <c r="T29" s="79"/>
      <c r="U29" s="79"/>
      <c r="V29" s="79"/>
      <c r="W29" s="79"/>
      <c r="X29" s="79"/>
      <c r="Y29" s="79"/>
      <c r="Z29" s="79"/>
    </row>
    <row r="30">
      <c r="A30" s="79"/>
      <c r="B30" s="79"/>
      <c r="C30" s="79"/>
      <c r="D30" s="79"/>
      <c r="E30" s="79"/>
      <c r="F30" s="79"/>
      <c r="G30" s="79"/>
      <c r="H30" s="94" t="str">
        <f t="array" ref="H30">IFERROR(INDEX(FILTRAR(BD_Membros!B25:B1000, BD_Membros!C25:C1000="PRE", BD_Membros!N25:N1000="Ativo"), ROW(A23)), "")
</f>
        <v/>
      </c>
      <c r="I30" s="79"/>
      <c r="J30" s="79"/>
      <c r="K30" s="79"/>
      <c r="L30" s="79"/>
      <c r="M30" s="79"/>
      <c r="N30" s="79"/>
      <c r="O30" s="79"/>
      <c r="P30" s="79"/>
      <c r="Q30" s="79"/>
      <c r="R30" s="79"/>
      <c r="S30" s="79"/>
      <c r="T30" s="79"/>
      <c r="U30" s="79"/>
      <c r="V30" s="79"/>
      <c r="W30" s="79"/>
      <c r="X30" s="79"/>
      <c r="Y30" s="79"/>
      <c r="Z30" s="79"/>
    </row>
    <row r="31">
      <c r="A31" s="79"/>
      <c r="B31" s="79"/>
      <c r="C31" s="79"/>
      <c r="D31" s="79"/>
      <c r="E31" s="79"/>
      <c r="F31" s="79"/>
      <c r="G31" s="79"/>
      <c r="H31" s="94" t="str">
        <f t="array" ref="H31">IFERROR(INDEX(FILTRAR(BD_Membros!B26:B1000, BD_Membros!C26:C1000="PRE", BD_Membros!N26:N1000="Ativo"), ROW(A24)), "")
</f>
        <v/>
      </c>
      <c r="I31" s="79"/>
      <c r="J31" s="79"/>
      <c r="K31" s="79"/>
      <c r="L31" s="79"/>
      <c r="M31" s="79"/>
      <c r="N31" s="79"/>
      <c r="O31" s="79"/>
      <c r="P31" s="79"/>
      <c r="Q31" s="79"/>
      <c r="R31" s="79"/>
      <c r="S31" s="79"/>
      <c r="T31" s="79"/>
      <c r="U31" s="79"/>
      <c r="V31" s="79"/>
      <c r="W31" s="79"/>
      <c r="X31" s="79"/>
      <c r="Y31" s="79"/>
      <c r="Z31" s="79"/>
    </row>
    <row r="32">
      <c r="A32" s="79"/>
      <c r="B32" s="79"/>
      <c r="C32" s="79"/>
      <c r="D32" s="79"/>
      <c r="E32" s="79"/>
      <c r="F32" s="79"/>
      <c r="G32" s="79"/>
      <c r="H32" s="94" t="str">
        <f t="array" ref="H32">IFERROR(INDEX(FILTRAR(BD_Membros!B27:B1000, BD_Membros!C27:C1000="PRE", BD_Membros!N27:N1000="Ativo"), ROW(A25)), "")
</f>
        <v/>
      </c>
      <c r="I32" s="79"/>
      <c r="J32" s="79"/>
      <c r="K32" s="79"/>
      <c r="L32" s="79"/>
      <c r="M32" s="79"/>
      <c r="N32" s="79"/>
      <c r="O32" s="79"/>
      <c r="P32" s="79"/>
      <c r="Q32" s="79"/>
      <c r="R32" s="79"/>
      <c r="S32" s="79"/>
      <c r="T32" s="79"/>
      <c r="U32" s="79"/>
      <c r="V32" s="79"/>
      <c r="W32" s="79"/>
      <c r="X32" s="79"/>
      <c r="Y32" s="79"/>
      <c r="Z32" s="79"/>
    </row>
    <row r="33">
      <c r="A33" s="79"/>
      <c r="B33" s="79"/>
      <c r="C33" s="79"/>
      <c r="D33" s="79"/>
      <c r="E33" s="79"/>
      <c r="F33" s="79"/>
      <c r="G33" s="79"/>
      <c r="H33" s="94" t="str">
        <f t="array" ref="H33">IFERROR(INDEX(FILTRAR(BD_Membros!B28:B1000, BD_Membros!C28:C1000="PRE", BD_Membros!N28:N1000="Ativo"), ROW(A26)), "")
</f>
        <v/>
      </c>
      <c r="I33" s="79"/>
      <c r="J33" s="79"/>
      <c r="K33" s="79"/>
      <c r="L33" s="79"/>
      <c r="M33" s="79"/>
      <c r="N33" s="79"/>
      <c r="O33" s="79"/>
      <c r="P33" s="79"/>
      <c r="Q33" s="79"/>
      <c r="R33" s="79"/>
      <c r="S33" s="79"/>
      <c r="T33" s="79"/>
      <c r="U33" s="79"/>
      <c r="V33" s="79"/>
      <c r="W33" s="79"/>
      <c r="X33" s="79"/>
      <c r="Y33" s="79"/>
      <c r="Z33" s="79"/>
    </row>
    <row r="34">
      <c r="A34" s="79"/>
      <c r="B34" s="79"/>
      <c r="C34" s="79"/>
      <c r="D34" s="79"/>
      <c r="E34" s="79"/>
      <c r="F34" s="79"/>
      <c r="G34" s="79"/>
      <c r="H34" s="94" t="str">
        <f t="array" ref="H34">IFERROR(INDEX(FILTRAR(BD_Membros!B29:B1000, BD_Membros!C29:C1000="PRE", BD_Membros!N29:N1000="Ativo"), ROW(A27)), "")
</f>
        <v/>
      </c>
      <c r="I34" s="79"/>
      <c r="J34" s="79"/>
      <c r="K34" s="79"/>
      <c r="L34" s="79"/>
      <c r="M34" s="79"/>
      <c r="N34" s="79"/>
      <c r="O34" s="79"/>
      <c r="P34" s="79"/>
      <c r="Q34" s="79"/>
      <c r="R34" s="79"/>
      <c r="S34" s="79"/>
      <c r="T34" s="79"/>
      <c r="U34" s="79"/>
      <c r="V34" s="79"/>
      <c r="W34" s="79"/>
      <c r="X34" s="79"/>
      <c r="Y34" s="79"/>
      <c r="Z34" s="79"/>
    </row>
    <row r="35">
      <c r="A35" s="79"/>
      <c r="B35" s="79"/>
      <c r="C35" s="79"/>
      <c r="D35" s="79"/>
      <c r="E35" s="79"/>
      <c r="F35" s="79"/>
      <c r="G35" s="79"/>
      <c r="H35" s="94" t="str">
        <f t="array" ref="H35">IFERROR(INDEX(FILTRAR(BD_Membros!B30:B1000, BD_Membros!C30:C1000="PRE", BD_Membros!N30:N1000="Ativo"), ROW(A28)), "")
</f>
        <v/>
      </c>
      <c r="I35" s="79"/>
      <c r="J35" s="79"/>
      <c r="K35" s="79"/>
      <c r="L35" s="79"/>
      <c r="M35" s="79"/>
      <c r="N35" s="79"/>
      <c r="O35" s="79"/>
      <c r="P35" s="79"/>
      <c r="Q35" s="79"/>
      <c r="R35" s="79"/>
      <c r="S35" s="79"/>
      <c r="T35" s="79"/>
      <c r="U35" s="79"/>
      <c r="V35" s="79"/>
      <c r="W35" s="79"/>
      <c r="X35" s="79"/>
      <c r="Y35" s="79"/>
      <c r="Z35" s="79"/>
    </row>
    <row r="36">
      <c r="A36" s="79"/>
      <c r="B36" s="79"/>
      <c r="C36" s="79"/>
      <c r="D36" s="79"/>
      <c r="E36" s="79"/>
      <c r="F36" s="79"/>
      <c r="G36" s="79"/>
      <c r="H36" s="94" t="str">
        <f t="array" ref="H36">IFERROR(INDEX(FILTRAR(BD_Membros!B31:B1000, BD_Membros!C31:C1000="PRE", BD_Membros!N31:N1000="Ativo"), ROW(A29)), "")
</f>
        <v/>
      </c>
      <c r="I36" s="79"/>
      <c r="J36" s="79"/>
      <c r="K36" s="79"/>
      <c r="L36" s="79"/>
      <c r="M36" s="79"/>
      <c r="N36" s="79"/>
      <c r="O36" s="79"/>
      <c r="P36" s="79"/>
      <c r="Q36" s="79"/>
      <c r="R36" s="79"/>
      <c r="S36" s="79"/>
      <c r="T36" s="79"/>
      <c r="U36" s="79"/>
      <c r="V36" s="79"/>
      <c r="W36" s="79"/>
      <c r="X36" s="79"/>
      <c r="Y36" s="79"/>
      <c r="Z36" s="79"/>
    </row>
    <row r="37">
      <c r="A37" s="79"/>
      <c r="B37" s="79"/>
      <c r="C37" s="79"/>
      <c r="D37" s="79"/>
      <c r="E37" s="79"/>
      <c r="F37" s="79"/>
      <c r="G37" s="79"/>
      <c r="H37" s="94" t="str">
        <f t="array" ref="H37">IFERROR(INDEX(FILTRAR(BD_Membros!B32:B1000, BD_Membros!C32:C1000="PRE", BD_Membros!N32:N1000="Ativo"), ROW(A30)), "")
</f>
        <v/>
      </c>
      <c r="I37" s="79"/>
      <c r="J37" s="79"/>
      <c r="K37" s="79"/>
      <c r="L37" s="79"/>
      <c r="M37" s="79"/>
      <c r="N37" s="79"/>
      <c r="O37" s="79"/>
      <c r="P37" s="79"/>
      <c r="Q37" s="79"/>
      <c r="R37" s="79"/>
      <c r="S37" s="79"/>
      <c r="T37" s="79"/>
      <c r="U37" s="79"/>
      <c r="V37" s="79"/>
      <c r="W37" s="79"/>
      <c r="X37" s="79"/>
      <c r="Y37" s="79"/>
      <c r="Z37" s="79"/>
    </row>
    <row r="38">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c r="A997" s="79"/>
      <c r="B997" s="79"/>
      <c r="C997" s="79"/>
      <c r="D997" s="79"/>
      <c r="E997" s="115"/>
      <c r="F997" s="79"/>
      <c r="G997" s="79"/>
      <c r="H997" s="79"/>
      <c r="I997" s="79"/>
      <c r="J997" s="79"/>
      <c r="K997" s="79"/>
      <c r="L997" s="79"/>
      <c r="M997" s="79"/>
      <c r="N997" s="79"/>
      <c r="O997" s="79"/>
      <c r="P997" s="79"/>
      <c r="Q997" s="79"/>
      <c r="R997" s="79"/>
      <c r="S997" s="79"/>
      <c r="T997" s="79"/>
      <c r="U997" s="79"/>
      <c r="V997" s="79"/>
      <c r="W997" s="79"/>
      <c r="X997" s="79"/>
      <c r="Y997" s="79"/>
      <c r="Z997" s="79"/>
    </row>
    <row r="998">
      <c r="A998" s="79"/>
      <c r="B998" s="79"/>
      <c r="C998" s="79"/>
      <c r="D998" s="79"/>
      <c r="E998" s="115"/>
      <c r="F998" s="79"/>
      <c r="G998" s="79"/>
      <c r="H998" s="79"/>
      <c r="I998" s="79"/>
      <c r="J998" s="79"/>
      <c r="K998" s="79"/>
      <c r="L998" s="79"/>
      <c r="M998" s="79"/>
      <c r="N998" s="79"/>
      <c r="O998" s="79"/>
      <c r="P998" s="79"/>
      <c r="Q998" s="79"/>
      <c r="R998" s="79"/>
      <c r="S998" s="79"/>
      <c r="T998" s="79"/>
      <c r="U998" s="79"/>
      <c r="V998" s="79"/>
      <c r="W998" s="79"/>
      <c r="X998" s="79"/>
      <c r="Y998" s="79"/>
      <c r="Z998" s="79"/>
    </row>
    <row r="999">
      <c r="A999" s="79"/>
      <c r="B999" s="79"/>
      <c r="C999" s="115"/>
      <c r="D999" s="115"/>
      <c r="E999" s="115"/>
      <c r="F999" s="79"/>
      <c r="G999" s="79"/>
      <c r="H999" s="79"/>
      <c r="I999" s="79"/>
      <c r="J999" s="79"/>
      <c r="K999" s="79"/>
      <c r="L999" s="79"/>
      <c r="M999" s="79"/>
      <c r="N999" s="79"/>
      <c r="O999" s="79"/>
      <c r="P999" s="79"/>
      <c r="Q999" s="79"/>
      <c r="R999" s="79"/>
      <c r="S999" s="79"/>
      <c r="T999" s="79"/>
      <c r="U999" s="79"/>
      <c r="V999" s="79"/>
      <c r="W999" s="79"/>
      <c r="X999" s="79"/>
      <c r="Y999" s="79"/>
      <c r="Z999" s="79"/>
    </row>
    <row r="1000">
      <c r="A1000" s="79"/>
      <c r="B1000" s="115"/>
      <c r="C1000" s="115"/>
      <c r="D1000" s="115"/>
      <c r="E1000" s="115"/>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B$6:$E$21">
    <sortState ref="B6:E21">
      <sortCondition descending="1" sortBy="cellColor" ref="B6:B21" dxfId="1"/>
    </sortState>
  </autoFilter>
  <mergeCells count="1">
    <mergeCell ref="H6:K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0"/>
    <col customWidth="1" min="3" max="3" width="16.13"/>
    <col customWidth="1" min="4" max="4" width="21.0"/>
    <col customWidth="1" min="5" max="5" width="24.13"/>
    <col customWidth="1" min="6" max="6" width="23.38"/>
    <col customWidth="1" min="7" max="7" width="26.0"/>
    <col customWidth="1" min="8" max="8" width="25.63"/>
    <col customWidth="1" min="9" max="9" width="24.75"/>
  </cols>
  <sheetData>
    <row r="1" ht="54.0" customHeight="1">
      <c r="A1" s="116"/>
      <c r="B1" s="2" t="s">
        <v>636</v>
      </c>
      <c r="C1" s="116"/>
      <c r="D1" s="116"/>
      <c r="E1" s="116"/>
      <c r="F1" s="116"/>
      <c r="G1" s="116"/>
      <c r="H1" s="116"/>
      <c r="I1" s="116"/>
      <c r="J1" s="116"/>
      <c r="K1" s="116"/>
      <c r="L1" s="116"/>
      <c r="M1" s="116"/>
      <c r="N1" s="116"/>
      <c r="O1" s="116"/>
      <c r="P1" s="116"/>
      <c r="Q1" s="116"/>
      <c r="R1" s="116"/>
      <c r="S1" s="116"/>
      <c r="T1" s="116"/>
      <c r="U1" s="116"/>
      <c r="V1" s="116"/>
      <c r="W1" s="116"/>
      <c r="X1" s="116"/>
      <c r="Y1" s="116"/>
      <c r="Z1" s="116"/>
    </row>
    <row r="2">
      <c r="A2" s="116"/>
      <c r="B2" s="116"/>
      <c r="C2" s="116"/>
      <c r="D2" s="116"/>
      <c r="E2" s="116"/>
      <c r="F2" s="116"/>
      <c r="G2" s="116"/>
      <c r="H2" s="116"/>
      <c r="I2" s="116"/>
      <c r="J2" s="116"/>
      <c r="K2" s="116"/>
      <c r="L2" s="116"/>
      <c r="M2" s="116"/>
      <c r="N2" s="116"/>
      <c r="O2" s="116"/>
      <c r="P2" s="116"/>
      <c r="Q2" s="116"/>
      <c r="R2" s="116"/>
      <c r="S2" s="116"/>
      <c r="T2" s="116"/>
      <c r="U2" s="116"/>
      <c r="V2" s="116"/>
      <c r="W2" s="116"/>
      <c r="X2" s="116"/>
      <c r="Y2" s="116"/>
      <c r="Z2" s="116"/>
    </row>
    <row r="3">
      <c r="A3" s="116"/>
      <c r="B3" s="117" t="s">
        <v>1</v>
      </c>
      <c r="C3" s="117" t="s">
        <v>13</v>
      </c>
      <c r="D3" s="117" t="s">
        <v>637</v>
      </c>
      <c r="E3" s="117" t="s">
        <v>638</v>
      </c>
      <c r="F3" s="118" t="s">
        <v>639</v>
      </c>
      <c r="G3" s="118" t="s">
        <v>640</v>
      </c>
      <c r="H3" s="118" t="s">
        <v>641</v>
      </c>
      <c r="I3" s="118" t="s">
        <v>642</v>
      </c>
      <c r="J3" s="116"/>
      <c r="K3" s="116"/>
      <c r="L3" s="116"/>
      <c r="M3" s="116"/>
      <c r="N3" s="116"/>
      <c r="O3" s="116"/>
      <c r="P3" s="116"/>
      <c r="Q3" s="116"/>
      <c r="R3" s="116"/>
      <c r="S3" s="116"/>
      <c r="T3" s="116"/>
      <c r="U3" s="116"/>
      <c r="V3" s="116"/>
      <c r="W3" s="116"/>
      <c r="X3" s="116"/>
      <c r="Y3" s="116"/>
      <c r="Z3" s="116"/>
    </row>
    <row r="4">
      <c r="A4" s="116"/>
      <c r="B4" s="119" t="str">
        <f>BD_Membros!B3:B1002</f>
        <v>Nathalia Carvalho Araujo</v>
      </c>
      <c r="C4" s="120" t="str">
        <f>BD_Membros!N3:N1002</f>
        <v>Desligado</v>
      </c>
      <c r="D4" s="121"/>
      <c r="E4" s="122" t="s">
        <v>643</v>
      </c>
      <c r="F4" s="123" t="b">
        <v>0</v>
      </c>
      <c r="G4" s="124" t="b">
        <v>0</v>
      </c>
      <c r="H4" s="124" t="b">
        <v>0</v>
      </c>
      <c r="I4" s="124" t="b">
        <v>0</v>
      </c>
      <c r="J4" s="116"/>
      <c r="K4" s="116"/>
      <c r="L4" s="116"/>
      <c r="M4" s="116"/>
      <c r="N4" s="116"/>
      <c r="O4" s="116"/>
      <c r="P4" s="116"/>
      <c r="Q4" s="116"/>
      <c r="R4" s="116"/>
      <c r="S4" s="116"/>
      <c r="T4" s="116"/>
      <c r="U4" s="116"/>
      <c r="V4" s="116"/>
      <c r="W4" s="116"/>
      <c r="X4" s="116"/>
      <c r="Y4" s="116"/>
      <c r="Z4" s="116"/>
    </row>
    <row r="5">
      <c r="A5" s="116"/>
      <c r="B5" s="119" t="str">
        <f>BD_Membros!B4:B1002</f>
        <v>Anna Gabriela Brum Monteiro do Nascimento</v>
      </c>
      <c r="C5" s="120" t="str">
        <f>BD_Membros!N4:N1002</f>
        <v>Desligado</v>
      </c>
      <c r="D5" s="119"/>
      <c r="E5" s="122" t="s">
        <v>643</v>
      </c>
      <c r="F5" s="123" t="b">
        <v>0</v>
      </c>
      <c r="G5" s="124" t="b">
        <v>0</v>
      </c>
      <c r="H5" s="124" t="b">
        <v>0</v>
      </c>
      <c r="I5" s="124" t="b">
        <v>0</v>
      </c>
      <c r="J5" s="116"/>
      <c r="K5" s="116"/>
      <c r="L5" s="116"/>
      <c r="M5" s="116"/>
      <c r="N5" s="116"/>
      <c r="O5" s="116"/>
      <c r="P5" s="116"/>
      <c r="Q5" s="116"/>
      <c r="R5" s="116"/>
      <c r="S5" s="116"/>
      <c r="T5" s="116"/>
      <c r="U5" s="116"/>
      <c r="V5" s="116"/>
      <c r="W5" s="116"/>
      <c r="X5" s="116"/>
      <c r="Y5" s="116"/>
      <c r="Z5" s="116"/>
    </row>
    <row r="6">
      <c r="A6" s="116"/>
      <c r="B6" s="119" t="str">
        <f>BD_Membros!B5:B1002</f>
        <v>Eduarda Feijole</v>
      </c>
      <c r="C6" s="120" t="str">
        <f>BD_Membros!N5:N1002</f>
        <v>Desligado</v>
      </c>
      <c r="D6" s="119"/>
      <c r="E6" s="122" t="s">
        <v>643</v>
      </c>
      <c r="F6" s="123" t="b">
        <v>0</v>
      </c>
      <c r="G6" s="124" t="b">
        <v>0</v>
      </c>
      <c r="H6" s="124" t="b">
        <v>0</v>
      </c>
      <c r="I6" s="124" t="b">
        <v>0</v>
      </c>
      <c r="J6" s="116"/>
      <c r="K6" s="116"/>
      <c r="L6" s="116"/>
      <c r="M6" s="116"/>
      <c r="N6" s="116"/>
      <c r="O6" s="116"/>
      <c r="P6" s="116"/>
      <c r="Q6" s="116"/>
      <c r="R6" s="116"/>
      <c r="S6" s="116"/>
      <c r="T6" s="116"/>
      <c r="U6" s="116"/>
      <c r="V6" s="116"/>
      <c r="W6" s="116"/>
      <c r="X6" s="116"/>
      <c r="Y6" s="116"/>
      <c r="Z6" s="116"/>
    </row>
    <row r="7" hidden="1">
      <c r="A7" s="116"/>
      <c r="B7" s="119" t="str">
        <f>BD_Membros!B6:B1002</f>
        <v>Alex Henrique Morais da Cruz</v>
      </c>
      <c r="C7" s="120" t="str">
        <f>BD_Membros!N6:N1002</f>
        <v>Ativo</v>
      </c>
      <c r="D7" s="119"/>
      <c r="E7" s="122" t="s">
        <v>643</v>
      </c>
      <c r="F7" s="123" t="b">
        <v>0</v>
      </c>
      <c r="G7" s="124" t="b">
        <v>0</v>
      </c>
      <c r="H7" s="124" t="b">
        <v>0</v>
      </c>
      <c r="I7" s="124" t="b">
        <v>0</v>
      </c>
      <c r="J7" s="116"/>
      <c r="K7" s="116"/>
      <c r="L7" s="116"/>
      <c r="M7" s="116"/>
      <c r="N7" s="116"/>
      <c r="O7" s="116"/>
      <c r="P7" s="116"/>
      <c r="Q7" s="116"/>
      <c r="R7" s="116"/>
      <c r="S7" s="116"/>
      <c r="T7" s="116"/>
      <c r="U7" s="116"/>
      <c r="V7" s="116"/>
      <c r="W7" s="116"/>
      <c r="X7" s="116"/>
      <c r="Y7" s="116"/>
      <c r="Z7" s="116"/>
    </row>
    <row r="8">
      <c r="A8" s="116"/>
      <c r="B8" s="119" t="str">
        <f>BD_Membros!B7:B1002</f>
        <v>Mariana de Carvalho Fonseca</v>
      </c>
      <c r="C8" s="120" t="str">
        <f>BD_Membros!N7:N1002</f>
        <v>Desligado</v>
      </c>
      <c r="D8" s="119"/>
      <c r="E8" s="125"/>
      <c r="F8" s="123" t="b">
        <v>0</v>
      </c>
      <c r="G8" s="119"/>
      <c r="H8" s="119"/>
      <c r="I8" s="119"/>
      <c r="J8" s="116"/>
      <c r="K8" s="116"/>
      <c r="L8" s="116"/>
      <c r="M8" s="116"/>
      <c r="N8" s="116"/>
      <c r="O8" s="116"/>
      <c r="P8" s="116"/>
      <c r="Q8" s="116"/>
      <c r="R8" s="116"/>
      <c r="S8" s="116"/>
      <c r="T8" s="116"/>
      <c r="U8" s="116"/>
      <c r="V8" s="116"/>
      <c r="W8" s="116"/>
      <c r="X8" s="116"/>
      <c r="Y8" s="116"/>
      <c r="Z8" s="116"/>
    </row>
    <row r="9" hidden="1">
      <c r="A9" s="116"/>
      <c r="B9" s="119" t="str">
        <f>BD_Membros!B8:B1002</f>
        <v>Ana Clara de Jesus Nascimento</v>
      </c>
      <c r="C9" s="120" t="str">
        <f>BD_Membros!N8:N1002</f>
        <v>Ativo</v>
      </c>
      <c r="D9" s="119"/>
      <c r="E9" s="125"/>
      <c r="F9" s="123" t="b">
        <v>0</v>
      </c>
      <c r="G9" s="119"/>
      <c r="H9" s="119"/>
      <c r="I9" s="119"/>
      <c r="J9" s="116"/>
      <c r="K9" s="116"/>
      <c r="L9" s="116"/>
      <c r="M9" s="116"/>
      <c r="N9" s="116"/>
      <c r="O9" s="116"/>
      <c r="P9" s="116"/>
      <c r="Q9" s="116"/>
      <c r="R9" s="116"/>
      <c r="S9" s="116"/>
      <c r="T9" s="116"/>
      <c r="U9" s="116"/>
      <c r="V9" s="116"/>
      <c r="W9" s="116"/>
      <c r="X9" s="116"/>
      <c r="Y9" s="116"/>
      <c r="Z9" s="116"/>
    </row>
    <row r="10">
      <c r="A10" s="116"/>
      <c r="B10" s="119" t="str">
        <f>BD_Membros!B9:B1002</f>
        <v>Miguel de Azevedo Ferreira</v>
      </c>
      <c r="C10" s="120" t="str">
        <f>BD_Membros!N9:N1002</f>
        <v>Desligado</v>
      </c>
      <c r="D10" s="119"/>
      <c r="E10" s="122" t="s">
        <v>643</v>
      </c>
      <c r="F10" s="123" t="b">
        <v>0</v>
      </c>
      <c r="G10" s="124" t="b">
        <v>0</v>
      </c>
      <c r="H10" s="124" t="b">
        <v>0</v>
      </c>
      <c r="I10" s="124" t="b">
        <v>0</v>
      </c>
      <c r="J10" s="116"/>
      <c r="K10" s="116"/>
      <c r="L10" s="116"/>
      <c r="M10" s="116"/>
      <c r="N10" s="116"/>
      <c r="O10" s="116"/>
      <c r="P10" s="116"/>
      <c r="Q10" s="116"/>
      <c r="R10" s="116"/>
      <c r="S10" s="116"/>
      <c r="T10" s="116"/>
      <c r="U10" s="116"/>
      <c r="V10" s="116"/>
      <c r="W10" s="116"/>
      <c r="X10" s="116"/>
      <c r="Y10" s="116"/>
      <c r="Z10" s="116"/>
    </row>
    <row r="11">
      <c r="A11" s="116"/>
      <c r="B11" s="119" t="str">
        <f>BD_Membros!B10:B1002</f>
        <v>Roberta Rodrigues Lins Rodolfo</v>
      </c>
      <c r="C11" s="120" t="str">
        <f>BD_Membros!N10:N1002</f>
        <v>Desligado</v>
      </c>
      <c r="D11" s="119"/>
      <c r="E11" s="122" t="s">
        <v>643</v>
      </c>
      <c r="F11" s="123" t="b">
        <v>0</v>
      </c>
      <c r="G11" s="124" t="b">
        <v>0</v>
      </c>
      <c r="H11" s="124" t="b">
        <v>0</v>
      </c>
      <c r="I11" s="124" t="b">
        <v>0</v>
      </c>
      <c r="J11" s="116"/>
      <c r="K11" s="116"/>
      <c r="L11" s="116"/>
      <c r="M11" s="116"/>
      <c r="N11" s="116"/>
      <c r="O11" s="116"/>
      <c r="P11" s="116"/>
      <c r="Q11" s="116"/>
      <c r="R11" s="116"/>
      <c r="S11" s="116"/>
      <c r="T11" s="116"/>
      <c r="U11" s="116"/>
      <c r="V11" s="116"/>
      <c r="W11" s="116"/>
      <c r="X11" s="116"/>
      <c r="Y11" s="116"/>
      <c r="Z11" s="116"/>
    </row>
    <row r="12">
      <c r="A12" s="116"/>
      <c r="B12" s="119" t="str">
        <f>BD_Membros!B11:B1002</f>
        <v>João Paulo Calixto Pilotto</v>
      </c>
      <c r="C12" s="120" t="str">
        <f>BD_Membros!N11:N1002</f>
        <v>Desligado</v>
      </c>
      <c r="D12" s="119"/>
      <c r="E12" s="122" t="s">
        <v>643</v>
      </c>
      <c r="F12" s="123" t="b">
        <v>0</v>
      </c>
      <c r="G12" s="124" t="b">
        <v>0</v>
      </c>
      <c r="H12" s="124" t="b">
        <v>0</v>
      </c>
      <c r="I12" s="124" t="b">
        <v>0</v>
      </c>
      <c r="J12" s="116"/>
      <c r="K12" s="116"/>
      <c r="L12" s="116"/>
      <c r="M12" s="116"/>
      <c r="N12" s="116"/>
      <c r="O12" s="116"/>
      <c r="P12" s="116"/>
      <c r="Q12" s="116"/>
      <c r="R12" s="116"/>
      <c r="S12" s="116"/>
      <c r="T12" s="116"/>
      <c r="U12" s="116"/>
      <c r="V12" s="116"/>
      <c r="W12" s="116"/>
      <c r="X12" s="116"/>
      <c r="Y12" s="116"/>
      <c r="Z12" s="116"/>
    </row>
    <row r="13" hidden="1">
      <c r="A13" s="116"/>
      <c r="B13" s="119" t="str">
        <f>BD_Membros!B12:B1002</f>
        <v>Anna Clara da Costa de Oliveira</v>
      </c>
      <c r="C13" s="120" t="str">
        <f>BD_Membros!N12:N1002</f>
        <v>Ativo</v>
      </c>
      <c r="D13" s="119"/>
      <c r="E13" s="125"/>
      <c r="F13" s="123" t="b">
        <v>0</v>
      </c>
      <c r="G13" s="119"/>
      <c r="H13" s="119"/>
      <c r="I13" s="119"/>
      <c r="J13" s="116"/>
      <c r="K13" s="116"/>
      <c r="L13" s="116"/>
      <c r="M13" s="116"/>
      <c r="N13" s="116"/>
      <c r="O13" s="116"/>
      <c r="P13" s="116"/>
      <c r="Q13" s="116"/>
      <c r="R13" s="116"/>
      <c r="S13" s="116"/>
      <c r="T13" s="116"/>
      <c r="U13" s="116"/>
      <c r="V13" s="116"/>
      <c r="W13" s="116"/>
      <c r="X13" s="116"/>
      <c r="Y13" s="116"/>
      <c r="Z13" s="116"/>
    </row>
    <row r="14">
      <c r="A14" s="116"/>
      <c r="B14" s="119" t="str">
        <f>BD_Membros!B13:B1002</f>
        <v>Ana Clara da Silva Ruiz</v>
      </c>
      <c r="C14" s="120" t="str">
        <f>BD_Membros!N13:N1002</f>
        <v>Desligado</v>
      </c>
      <c r="D14" s="119"/>
      <c r="E14" s="125"/>
      <c r="F14" s="123" t="b">
        <v>0</v>
      </c>
      <c r="G14" s="119"/>
      <c r="H14" s="119"/>
      <c r="I14" s="119"/>
      <c r="J14" s="116"/>
      <c r="K14" s="116"/>
      <c r="L14" s="116"/>
      <c r="M14" s="116"/>
      <c r="N14" s="116"/>
      <c r="O14" s="116"/>
      <c r="P14" s="116"/>
      <c r="Q14" s="116"/>
      <c r="R14" s="116"/>
      <c r="S14" s="116"/>
      <c r="T14" s="116"/>
      <c r="U14" s="116"/>
      <c r="V14" s="116"/>
      <c r="W14" s="116"/>
      <c r="X14" s="116"/>
      <c r="Y14" s="116"/>
      <c r="Z14" s="116"/>
    </row>
    <row r="15">
      <c r="A15" s="116"/>
      <c r="B15" s="119" t="str">
        <f>BD_Membros!B14:B1002</f>
        <v>Andre Felipe Teles Raposo</v>
      </c>
      <c r="C15" s="120" t="str">
        <f>BD_Membros!N14:N1002</f>
        <v>Desligamento Forçado</v>
      </c>
      <c r="D15" s="119"/>
      <c r="E15" s="122" t="s">
        <v>643</v>
      </c>
      <c r="F15" s="123" t="b">
        <v>0</v>
      </c>
      <c r="G15" s="124" t="b">
        <v>0</v>
      </c>
      <c r="H15" s="124" t="b">
        <v>0</v>
      </c>
      <c r="I15" s="124" t="b">
        <v>0</v>
      </c>
      <c r="J15" s="116"/>
      <c r="K15" s="116"/>
      <c r="L15" s="116"/>
      <c r="M15" s="116"/>
      <c r="N15" s="116"/>
      <c r="O15" s="116"/>
      <c r="P15" s="116"/>
      <c r="Q15" s="116"/>
      <c r="R15" s="116"/>
      <c r="S15" s="116"/>
      <c r="T15" s="116"/>
      <c r="U15" s="116"/>
      <c r="V15" s="116"/>
      <c r="W15" s="116"/>
      <c r="X15" s="116"/>
      <c r="Y15" s="116"/>
      <c r="Z15" s="116"/>
    </row>
    <row r="16">
      <c r="A16" s="116"/>
      <c r="B16" s="119" t="str">
        <f>BD_Membros!B15:B1002</f>
        <v>Wesley Gonçalves Pereira</v>
      </c>
      <c r="C16" s="120" t="str">
        <f>BD_Membros!N15:N1002</f>
        <v>Desligado</v>
      </c>
      <c r="D16" s="119"/>
      <c r="E16" s="122" t="s">
        <v>643</v>
      </c>
      <c r="F16" s="123" t="b">
        <v>0</v>
      </c>
      <c r="G16" s="124" t="b">
        <v>0</v>
      </c>
      <c r="H16" s="124" t="b">
        <v>0</v>
      </c>
      <c r="I16" s="124" t="b">
        <v>0</v>
      </c>
      <c r="J16" s="116"/>
      <c r="K16" s="116"/>
      <c r="L16" s="116"/>
      <c r="M16" s="116"/>
      <c r="N16" s="116"/>
      <c r="O16" s="116"/>
      <c r="P16" s="116"/>
      <c r="Q16" s="116"/>
      <c r="R16" s="116"/>
      <c r="S16" s="116"/>
      <c r="T16" s="116"/>
      <c r="U16" s="116"/>
      <c r="V16" s="116"/>
      <c r="W16" s="116"/>
      <c r="X16" s="116"/>
      <c r="Y16" s="116"/>
      <c r="Z16" s="116"/>
    </row>
    <row r="17">
      <c r="A17" s="116"/>
      <c r="B17" s="119" t="str">
        <f>BD_Membros!B16:B1002</f>
        <v>Aleks Gil Lacerda de Carvalho</v>
      </c>
      <c r="C17" s="120" t="str">
        <f>BD_Membros!N16:N1002</f>
        <v>Desligado</v>
      </c>
      <c r="D17" s="119"/>
      <c r="E17" s="122" t="s">
        <v>643</v>
      </c>
      <c r="F17" s="123" t="b">
        <v>0</v>
      </c>
      <c r="G17" s="124" t="b">
        <v>0</v>
      </c>
      <c r="H17" s="124" t="b">
        <v>0</v>
      </c>
      <c r="I17" s="124" t="b">
        <v>0</v>
      </c>
      <c r="J17" s="116"/>
      <c r="K17" s="116"/>
      <c r="L17" s="116"/>
      <c r="M17" s="116"/>
      <c r="N17" s="116"/>
      <c r="O17" s="116"/>
      <c r="P17" s="116"/>
      <c r="Q17" s="116"/>
      <c r="R17" s="116"/>
      <c r="S17" s="116"/>
      <c r="T17" s="116"/>
      <c r="U17" s="116"/>
      <c r="V17" s="116"/>
      <c r="W17" s="116"/>
      <c r="X17" s="116"/>
      <c r="Y17" s="116"/>
      <c r="Z17" s="116"/>
    </row>
    <row r="18" hidden="1">
      <c r="A18" s="116"/>
      <c r="B18" s="119" t="str">
        <f>BD_Membros!B17:B1002</f>
        <v>Arina Leontieva</v>
      </c>
      <c r="C18" s="120" t="str">
        <f>BD_Membros!N17:N1002</f>
        <v>Ativo</v>
      </c>
      <c r="D18" s="119"/>
      <c r="E18" s="122" t="s">
        <v>643</v>
      </c>
      <c r="F18" s="123" t="b">
        <v>0</v>
      </c>
      <c r="G18" s="124" t="b">
        <v>0</v>
      </c>
      <c r="H18" s="124" t="b">
        <v>0</v>
      </c>
      <c r="I18" s="124" t="b">
        <v>0</v>
      </c>
      <c r="J18" s="116"/>
      <c r="K18" s="116"/>
      <c r="L18" s="116"/>
      <c r="M18" s="116"/>
      <c r="N18" s="116"/>
      <c r="O18" s="116"/>
      <c r="P18" s="116"/>
      <c r="Q18" s="116"/>
      <c r="R18" s="116"/>
      <c r="S18" s="116"/>
      <c r="T18" s="116"/>
      <c r="U18" s="116"/>
      <c r="V18" s="116"/>
      <c r="W18" s="116"/>
      <c r="X18" s="116"/>
      <c r="Y18" s="116"/>
      <c r="Z18" s="116"/>
    </row>
    <row r="19">
      <c r="A19" s="116"/>
      <c r="B19" s="119" t="str">
        <f>BD_Membros!B18:B1002</f>
        <v>Emanuel França</v>
      </c>
      <c r="C19" s="120" t="str">
        <f>BD_Membros!N18:N1002</f>
        <v>Desligado</v>
      </c>
      <c r="D19" s="119"/>
      <c r="E19" s="122" t="s">
        <v>643</v>
      </c>
      <c r="F19" s="123" t="b">
        <v>0</v>
      </c>
      <c r="G19" s="124" t="b">
        <v>0</v>
      </c>
      <c r="H19" s="124" t="b">
        <v>0</v>
      </c>
      <c r="I19" s="124" t="b">
        <v>0</v>
      </c>
      <c r="J19" s="116"/>
      <c r="K19" s="116"/>
      <c r="L19" s="116"/>
      <c r="M19" s="116"/>
      <c r="N19" s="116"/>
      <c r="O19" s="116"/>
      <c r="P19" s="116"/>
      <c r="Q19" s="116"/>
      <c r="R19" s="116"/>
      <c r="S19" s="116"/>
      <c r="T19" s="116"/>
      <c r="U19" s="116"/>
      <c r="V19" s="116"/>
      <c r="W19" s="116"/>
      <c r="X19" s="116"/>
      <c r="Y19" s="116"/>
      <c r="Z19" s="116"/>
    </row>
    <row r="20" hidden="1">
      <c r="A20" s="116"/>
      <c r="B20" s="119" t="str">
        <f>BD_Membros!B19:B1002</f>
        <v>Beatriz Lima de Souza Cardoso</v>
      </c>
      <c r="C20" s="120" t="str">
        <f>BD_Membros!N19:N1002</f>
        <v>Ativo</v>
      </c>
      <c r="D20" s="119"/>
      <c r="E20" s="122" t="s">
        <v>643</v>
      </c>
      <c r="F20" s="123" t="b">
        <v>0</v>
      </c>
      <c r="G20" s="124" t="b">
        <v>0</v>
      </c>
      <c r="H20" s="124" t="b">
        <v>0</v>
      </c>
      <c r="I20" s="124" t="b">
        <v>0</v>
      </c>
      <c r="J20" s="116"/>
      <c r="K20" s="116"/>
      <c r="L20" s="116"/>
      <c r="M20" s="116"/>
      <c r="N20" s="116"/>
      <c r="O20" s="116"/>
      <c r="P20" s="116"/>
      <c r="Q20" s="116"/>
      <c r="R20" s="116"/>
      <c r="S20" s="116"/>
      <c r="T20" s="116"/>
      <c r="U20" s="116"/>
      <c r="V20" s="116"/>
      <c r="W20" s="116"/>
      <c r="X20" s="116"/>
      <c r="Y20" s="116"/>
      <c r="Z20" s="116"/>
    </row>
    <row r="21" hidden="1">
      <c r="A21" s="116"/>
      <c r="B21" s="119" t="str">
        <f>BD_Membros!B20:B1002</f>
        <v>Bianca Carvalho Paes</v>
      </c>
      <c r="C21" s="120" t="str">
        <f>BD_Membros!N20:N1002</f>
        <v>Ativo</v>
      </c>
      <c r="D21" s="119"/>
      <c r="E21" s="125"/>
      <c r="F21" s="123" t="b">
        <v>0</v>
      </c>
      <c r="G21" s="119"/>
      <c r="H21" s="119"/>
      <c r="I21" s="119"/>
      <c r="J21" s="116"/>
      <c r="K21" s="116"/>
      <c r="L21" s="116"/>
      <c r="M21" s="116"/>
      <c r="N21" s="116"/>
      <c r="O21" s="116"/>
      <c r="P21" s="116"/>
      <c r="Q21" s="116"/>
      <c r="R21" s="116"/>
      <c r="S21" s="116"/>
      <c r="T21" s="116"/>
      <c r="U21" s="116"/>
      <c r="V21" s="116"/>
      <c r="W21" s="116"/>
      <c r="X21" s="116"/>
      <c r="Y21" s="116"/>
      <c r="Z21" s="116"/>
    </row>
    <row r="22">
      <c r="A22" s="116"/>
      <c r="B22" s="119" t="str">
        <f>BD_Membros!B21:B1002</f>
        <v>Gabrielle Marcolino Froz</v>
      </c>
      <c r="C22" s="120" t="str">
        <f>BD_Membros!N21:N1002</f>
        <v>Desligado</v>
      </c>
      <c r="D22" s="119"/>
      <c r="E22" s="122" t="s">
        <v>643</v>
      </c>
      <c r="F22" s="123" t="b">
        <v>0</v>
      </c>
      <c r="G22" s="124" t="b">
        <v>0</v>
      </c>
      <c r="H22" s="124" t="b">
        <v>0</v>
      </c>
      <c r="I22" s="124" t="b">
        <v>0</v>
      </c>
      <c r="J22" s="116"/>
      <c r="K22" s="116"/>
      <c r="L22" s="116"/>
      <c r="M22" s="116"/>
      <c r="N22" s="116"/>
      <c r="O22" s="116"/>
      <c r="P22" s="116"/>
      <c r="Q22" s="116"/>
      <c r="R22" s="116"/>
      <c r="S22" s="116"/>
      <c r="T22" s="116"/>
      <c r="U22" s="116"/>
      <c r="V22" s="116"/>
      <c r="W22" s="116"/>
      <c r="X22" s="116"/>
      <c r="Y22" s="116"/>
      <c r="Z22" s="116"/>
    </row>
    <row r="23">
      <c r="A23" s="116"/>
      <c r="B23" s="119" t="str">
        <f>BD_Membros!B22:B1002</f>
        <v>Ábhner Ferreira Corrêa</v>
      </c>
      <c r="C23" s="120" t="str">
        <f>BD_Membros!N22:N1002</f>
        <v>Desligado</v>
      </c>
      <c r="D23" s="119"/>
      <c r="E23" s="122" t="s">
        <v>643</v>
      </c>
      <c r="F23" s="123" t="b">
        <v>0</v>
      </c>
      <c r="G23" s="124" t="b">
        <v>0</v>
      </c>
      <c r="H23" s="124" t="b">
        <v>0</v>
      </c>
      <c r="I23" s="124" t="b">
        <v>0</v>
      </c>
      <c r="J23" s="116"/>
      <c r="K23" s="116"/>
      <c r="L23" s="116"/>
      <c r="M23" s="116"/>
      <c r="N23" s="116"/>
      <c r="O23" s="116"/>
      <c r="P23" s="116"/>
      <c r="Q23" s="116"/>
      <c r="R23" s="116"/>
      <c r="S23" s="116"/>
      <c r="T23" s="116"/>
      <c r="U23" s="116"/>
      <c r="V23" s="116"/>
      <c r="W23" s="116"/>
      <c r="X23" s="116"/>
      <c r="Y23" s="116"/>
      <c r="Z23" s="116"/>
    </row>
    <row r="24">
      <c r="A24" s="116"/>
      <c r="B24" s="119" t="str">
        <f>BD_Membros!B23:B1002</f>
        <v>Raquel Castro da Silva</v>
      </c>
      <c r="C24" s="120" t="str">
        <f>BD_Membros!N23:N1002</f>
        <v>Desligado</v>
      </c>
      <c r="D24" s="119"/>
      <c r="E24" s="122" t="s">
        <v>643</v>
      </c>
      <c r="F24" s="123" t="b">
        <v>0</v>
      </c>
      <c r="G24" s="124" t="b">
        <v>0</v>
      </c>
      <c r="H24" s="124" t="b">
        <v>0</v>
      </c>
      <c r="I24" s="124" t="b">
        <v>0</v>
      </c>
      <c r="J24" s="116"/>
      <c r="K24" s="116"/>
      <c r="L24" s="116"/>
      <c r="M24" s="116"/>
      <c r="N24" s="116"/>
      <c r="O24" s="116"/>
      <c r="P24" s="116"/>
      <c r="Q24" s="116"/>
      <c r="R24" s="116"/>
      <c r="S24" s="116"/>
      <c r="T24" s="116"/>
      <c r="U24" s="116"/>
      <c r="V24" s="116"/>
      <c r="W24" s="116"/>
      <c r="X24" s="116"/>
      <c r="Y24" s="116"/>
      <c r="Z24" s="116"/>
    </row>
    <row r="25">
      <c r="A25" s="116"/>
      <c r="B25" s="119" t="str">
        <f>BD_Membros!B24:B1002</f>
        <v>Rodrigo Alves Fonseca</v>
      </c>
      <c r="C25" s="120" t="str">
        <f>BD_Membros!N24:N1002</f>
        <v>Desligado</v>
      </c>
      <c r="D25" s="119"/>
      <c r="E25" s="122" t="s">
        <v>643</v>
      </c>
      <c r="F25" s="123" t="b">
        <v>0</v>
      </c>
      <c r="G25" s="124" t="b">
        <v>0</v>
      </c>
      <c r="H25" s="124" t="b">
        <v>0</v>
      </c>
      <c r="I25" s="124" t="b">
        <v>0</v>
      </c>
      <c r="J25" s="116"/>
      <c r="K25" s="116"/>
      <c r="L25" s="116"/>
      <c r="M25" s="116"/>
      <c r="N25" s="116"/>
      <c r="O25" s="116"/>
      <c r="P25" s="116"/>
      <c r="Q25" s="116"/>
      <c r="R25" s="116"/>
      <c r="S25" s="116"/>
      <c r="T25" s="116"/>
      <c r="U25" s="116"/>
      <c r="V25" s="116"/>
      <c r="W25" s="116"/>
      <c r="X25" s="116"/>
      <c r="Y25" s="116"/>
      <c r="Z25" s="116"/>
    </row>
    <row r="26">
      <c r="A26" s="116"/>
      <c r="B26" s="119" t="str">
        <f>BD_Membros!B25:B1002</f>
        <v>Raphael Vieira Michaeli Pereira</v>
      </c>
      <c r="C26" s="120" t="str">
        <f>BD_Membros!N25:N1002</f>
        <v>Desligado</v>
      </c>
      <c r="D26" s="119"/>
      <c r="E26" s="122" t="s">
        <v>643</v>
      </c>
      <c r="F26" s="123" t="b">
        <v>0</v>
      </c>
      <c r="G26" s="124" t="b">
        <v>0</v>
      </c>
      <c r="H26" s="124" t="b">
        <v>0</v>
      </c>
      <c r="I26" s="124" t="b">
        <v>0</v>
      </c>
      <c r="J26" s="116"/>
      <c r="K26" s="116"/>
      <c r="L26" s="116"/>
      <c r="M26" s="116"/>
      <c r="N26" s="116"/>
      <c r="O26" s="116"/>
      <c r="P26" s="116"/>
      <c r="Q26" s="116"/>
      <c r="R26" s="116"/>
      <c r="S26" s="116"/>
      <c r="T26" s="116"/>
      <c r="U26" s="116"/>
      <c r="V26" s="116"/>
      <c r="W26" s="116"/>
      <c r="X26" s="116"/>
      <c r="Y26" s="116"/>
      <c r="Z26" s="116"/>
    </row>
    <row r="27">
      <c r="A27" s="116"/>
      <c r="B27" s="119" t="str">
        <f>BD_Membros!B26:B1002</f>
        <v>Renan Nogueira Macário de Lima</v>
      </c>
      <c r="C27" s="120" t="str">
        <f>BD_Membros!N26:N1002</f>
        <v>Desligado</v>
      </c>
      <c r="D27" s="119"/>
      <c r="E27" s="122" t="s">
        <v>643</v>
      </c>
      <c r="F27" s="123" t="b">
        <v>0</v>
      </c>
      <c r="G27" s="124" t="b">
        <v>0</v>
      </c>
      <c r="H27" s="124" t="b">
        <v>0</v>
      </c>
      <c r="I27" s="124" t="b">
        <v>0</v>
      </c>
      <c r="J27" s="116"/>
      <c r="K27" s="116"/>
      <c r="L27" s="116"/>
      <c r="M27" s="116"/>
      <c r="N27" s="116"/>
      <c r="O27" s="116"/>
      <c r="P27" s="116"/>
      <c r="Q27" s="116"/>
      <c r="R27" s="116"/>
      <c r="S27" s="116"/>
      <c r="T27" s="116"/>
      <c r="U27" s="116"/>
      <c r="V27" s="116"/>
      <c r="W27" s="116"/>
      <c r="X27" s="116"/>
      <c r="Y27" s="116"/>
      <c r="Z27" s="116"/>
    </row>
    <row r="28">
      <c r="A28" s="116"/>
      <c r="B28" s="119" t="str">
        <f>BD_Membros!B27:B1002</f>
        <v>João Vitor dos Santos Oliveira</v>
      </c>
      <c r="C28" s="120" t="str">
        <f>BD_Membros!N27:N1002</f>
        <v>Desligado</v>
      </c>
      <c r="D28" s="119"/>
      <c r="E28" s="122" t="s">
        <v>643</v>
      </c>
      <c r="F28" s="123" t="b">
        <v>0</v>
      </c>
      <c r="G28" s="124" t="b">
        <v>0</v>
      </c>
      <c r="H28" s="124" t="b">
        <v>0</v>
      </c>
      <c r="I28" s="124" t="b">
        <v>0</v>
      </c>
      <c r="J28" s="116"/>
      <c r="K28" s="116"/>
      <c r="L28" s="116"/>
      <c r="M28" s="116"/>
      <c r="N28" s="116"/>
      <c r="O28" s="116"/>
      <c r="P28" s="116"/>
      <c r="Q28" s="116"/>
      <c r="R28" s="116"/>
      <c r="S28" s="116"/>
      <c r="T28" s="116"/>
      <c r="U28" s="116"/>
      <c r="V28" s="116"/>
      <c r="W28" s="116"/>
      <c r="X28" s="116"/>
      <c r="Y28" s="116"/>
      <c r="Z28" s="116"/>
    </row>
    <row r="29">
      <c r="A29" s="116"/>
      <c r="B29" s="119" t="str">
        <f>BD_Membros!B28:B1002</f>
        <v>Rodrigo do Nascimento Lima Trece</v>
      </c>
      <c r="C29" s="120" t="str">
        <f>BD_Membros!N28:N1002</f>
        <v>Desligado</v>
      </c>
      <c r="D29" s="119"/>
      <c r="E29" s="122" t="s">
        <v>643</v>
      </c>
      <c r="F29" s="123" t="b">
        <v>0</v>
      </c>
      <c r="G29" s="124" t="b">
        <v>0</v>
      </c>
      <c r="H29" s="124" t="b">
        <v>0</v>
      </c>
      <c r="I29" s="124" t="b">
        <v>0</v>
      </c>
      <c r="J29" s="116"/>
      <c r="K29" s="116"/>
      <c r="L29" s="116"/>
      <c r="M29" s="116"/>
      <c r="N29" s="116"/>
      <c r="O29" s="116"/>
      <c r="P29" s="116"/>
      <c r="Q29" s="116"/>
      <c r="R29" s="116"/>
      <c r="S29" s="116"/>
      <c r="T29" s="116"/>
      <c r="U29" s="116"/>
      <c r="V29" s="116"/>
      <c r="W29" s="116"/>
      <c r="X29" s="116"/>
      <c r="Y29" s="116"/>
      <c r="Z29" s="116"/>
    </row>
    <row r="30">
      <c r="A30" s="116"/>
      <c r="B30" s="119" t="str">
        <f>BD_Membros!B29:B1002</f>
        <v>João Marcos Novaes Khazrik</v>
      </c>
      <c r="C30" s="120" t="str">
        <f>BD_Membros!N29:N1002</f>
        <v>Desligado</v>
      </c>
      <c r="D30" s="119"/>
      <c r="E30" s="122" t="s">
        <v>643</v>
      </c>
      <c r="F30" s="123" t="b">
        <v>0</v>
      </c>
      <c r="G30" s="124" t="b">
        <v>0</v>
      </c>
      <c r="H30" s="124" t="b">
        <v>0</v>
      </c>
      <c r="I30" s="124" t="b">
        <v>0</v>
      </c>
      <c r="J30" s="116"/>
      <c r="K30" s="116"/>
      <c r="L30" s="116"/>
      <c r="M30" s="116"/>
      <c r="N30" s="116"/>
      <c r="O30" s="116"/>
      <c r="P30" s="116"/>
      <c r="Q30" s="116"/>
      <c r="R30" s="116"/>
      <c r="S30" s="116"/>
      <c r="T30" s="116"/>
      <c r="U30" s="116"/>
      <c r="V30" s="116"/>
      <c r="W30" s="116"/>
      <c r="X30" s="116"/>
      <c r="Y30" s="116"/>
      <c r="Z30" s="116"/>
    </row>
    <row r="31">
      <c r="A31" s="116"/>
      <c r="B31" s="119" t="str">
        <f>BD_Membros!B30:B1002</f>
        <v>Miguel Araújo Rodrigues</v>
      </c>
      <c r="C31" s="120" t="str">
        <f>BD_Membros!N30:N1002</f>
        <v>Desligado</v>
      </c>
      <c r="D31" s="119"/>
      <c r="E31" s="122" t="s">
        <v>643</v>
      </c>
      <c r="F31" s="123" t="b">
        <v>0</v>
      </c>
      <c r="G31" s="124" t="b">
        <v>0</v>
      </c>
      <c r="H31" s="124" t="b">
        <v>0</v>
      </c>
      <c r="I31" s="124" t="b">
        <v>0</v>
      </c>
      <c r="J31" s="116"/>
      <c r="K31" s="116"/>
      <c r="L31" s="116"/>
      <c r="M31" s="116"/>
      <c r="N31" s="116"/>
      <c r="O31" s="116"/>
      <c r="P31" s="116"/>
      <c r="Q31" s="116"/>
      <c r="R31" s="116"/>
      <c r="S31" s="116"/>
      <c r="T31" s="116"/>
      <c r="U31" s="116"/>
      <c r="V31" s="116"/>
      <c r="W31" s="116"/>
      <c r="X31" s="116"/>
      <c r="Y31" s="116"/>
      <c r="Z31" s="116"/>
    </row>
    <row r="32" hidden="1">
      <c r="A32" s="116"/>
      <c r="B32" s="119" t="str">
        <f>BD_Membros!B31:B1002</f>
        <v>Breno Silva Affonso</v>
      </c>
      <c r="C32" s="120" t="str">
        <f>BD_Membros!N31:N1002</f>
        <v>Ativo</v>
      </c>
      <c r="D32" s="119"/>
      <c r="E32" s="122" t="s">
        <v>643</v>
      </c>
      <c r="F32" s="123" t="b">
        <v>0</v>
      </c>
      <c r="G32" s="124" t="b">
        <v>0</v>
      </c>
      <c r="H32" s="124" t="b">
        <v>0</v>
      </c>
      <c r="I32" s="124" t="b">
        <v>0</v>
      </c>
      <c r="J32" s="116"/>
      <c r="K32" s="116"/>
      <c r="L32" s="116"/>
      <c r="M32" s="116"/>
      <c r="N32" s="116"/>
      <c r="O32" s="116"/>
      <c r="P32" s="116"/>
      <c r="Q32" s="116"/>
      <c r="R32" s="116"/>
      <c r="S32" s="116"/>
      <c r="T32" s="116"/>
      <c r="U32" s="116"/>
      <c r="V32" s="116"/>
      <c r="W32" s="116"/>
      <c r="X32" s="116"/>
      <c r="Y32" s="116"/>
      <c r="Z32" s="116"/>
    </row>
    <row r="33">
      <c r="A33" s="116"/>
      <c r="B33" s="119" t="str">
        <f>BD_Membros!B32:B1002</f>
        <v>Ezequiel Souza dos Santos</v>
      </c>
      <c r="C33" s="120" t="str">
        <f>BD_Membros!N32:N1002</f>
        <v>Desligado</v>
      </c>
      <c r="D33" s="119"/>
      <c r="E33" s="122" t="s">
        <v>643</v>
      </c>
      <c r="F33" s="123" t="b">
        <v>0</v>
      </c>
      <c r="G33" s="124" t="b">
        <v>0</v>
      </c>
      <c r="H33" s="124" t="b">
        <v>0</v>
      </c>
      <c r="I33" s="124" t="b">
        <v>0</v>
      </c>
      <c r="J33" s="116"/>
      <c r="K33" s="116"/>
      <c r="L33" s="116"/>
      <c r="M33" s="116"/>
      <c r="N33" s="116"/>
      <c r="O33" s="116"/>
      <c r="P33" s="116"/>
      <c r="Q33" s="116"/>
      <c r="R33" s="116"/>
      <c r="S33" s="116"/>
      <c r="T33" s="116"/>
      <c r="U33" s="116"/>
      <c r="V33" s="116"/>
      <c r="W33" s="116"/>
      <c r="X33" s="116"/>
      <c r="Y33" s="116"/>
      <c r="Z33" s="116"/>
    </row>
    <row r="34">
      <c r="A34" s="116"/>
      <c r="B34" s="119" t="str">
        <f>BD_Membros!B33:B1002</f>
        <v>Carolina Hiromi Sasaqui</v>
      </c>
      <c r="C34" s="120" t="str">
        <f>BD_Membros!N33:N1002</f>
        <v>Desligado</v>
      </c>
      <c r="D34" s="119"/>
      <c r="E34" s="122" t="s">
        <v>643</v>
      </c>
      <c r="F34" s="123" t="b">
        <v>0</v>
      </c>
      <c r="G34" s="124" t="b">
        <v>0</v>
      </c>
      <c r="H34" s="124" t="b">
        <v>0</v>
      </c>
      <c r="I34" s="124" t="b">
        <v>0</v>
      </c>
      <c r="J34" s="116"/>
      <c r="K34" s="116"/>
      <c r="L34" s="116"/>
      <c r="M34" s="116"/>
      <c r="N34" s="116"/>
      <c r="O34" s="116"/>
      <c r="P34" s="116"/>
      <c r="Q34" s="116"/>
      <c r="R34" s="116"/>
      <c r="S34" s="116"/>
      <c r="T34" s="116"/>
      <c r="U34" s="116"/>
      <c r="V34" s="116"/>
      <c r="W34" s="116"/>
      <c r="X34" s="116"/>
      <c r="Y34" s="116"/>
      <c r="Z34" s="116"/>
    </row>
    <row r="35">
      <c r="A35" s="116"/>
      <c r="B35" s="119" t="str">
        <f>BD_Membros!B34:B1002</f>
        <v>Diogo Felipe Santana de Carvalho</v>
      </c>
      <c r="C35" s="120" t="str">
        <f>BD_Membros!N34:N1002</f>
        <v>Desligado</v>
      </c>
      <c r="D35" s="119"/>
      <c r="E35" s="122" t="s">
        <v>643</v>
      </c>
      <c r="F35" s="123" t="b">
        <v>0</v>
      </c>
      <c r="G35" s="124" t="b">
        <v>0</v>
      </c>
      <c r="H35" s="124" t="b">
        <v>0</v>
      </c>
      <c r="I35" s="124" t="b">
        <v>0</v>
      </c>
      <c r="J35" s="116"/>
      <c r="K35" s="116"/>
      <c r="L35" s="116"/>
      <c r="M35" s="116"/>
      <c r="N35" s="116"/>
      <c r="O35" s="116"/>
      <c r="P35" s="116"/>
      <c r="Q35" s="116"/>
      <c r="R35" s="116"/>
      <c r="S35" s="116"/>
      <c r="T35" s="116"/>
      <c r="U35" s="116"/>
      <c r="V35" s="116"/>
      <c r="W35" s="116"/>
      <c r="X35" s="116"/>
      <c r="Y35" s="116"/>
      <c r="Z35" s="116"/>
    </row>
    <row r="36">
      <c r="A36" s="116"/>
      <c r="B36" s="119" t="str">
        <f>BD_Membros!B35:B1002</f>
        <v>Gabriel Souza de Paula Oliveira</v>
      </c>
      <c r="C36" s="120" t="str">
        <f>BD_Membros!N35:N1002</f>
        <v>Desligado</v>
      </c>
      <c r="D36" s="119"/>
      <c r="E36" s="122" t="s">
        <v>643</v>
      </c>
      <c r="F36" s="123" t="b">
        <v>0</v>
      </c>
      <c r="G36" s="124" t="b">
        <v>0</v>
      </c>
      <c r="H36" s="124" t="b">
        <v>0</v>
      </c>
      <c r="I36" s="124" t="b">
        <v>0</v>
      </c>
      <c r="J36" s="116"/>
      <c r="K36" s="116"/>
      <c r="L36" s="116"/>
      <c r="M36" s="116"/>
      <c r="N36" s="116"/>
      <c r="O36" s="116"/>
      <c r="P36" s="116"/>
      <c r="Q36" s="116"/>
      <c r="R36" s="116"/>
      <c r="S36" s="116"/>
      <c r="T36" s="116"/>
      <c r="U36" s="116"/>
      <c r="V36" s="116"/>
      <c r="W36" s="116"/>
      <c r="X36" s="116"/>
      <c r="Y36" s="116"/>
      <c r="Z36" s="116"/>
    </row>
    <row r="37">
      <c r="A37" s="116"/>
      <c r="B37" s="119" t="str">
        <f>BD_Membros!B36:B1002</f>
        <v>Mateus Vieira Imenes</v>
      </c>
      <c r="C37" s="120" t="str">
        <f>BD_Membros!N36:N1002</f>
        <v>Desligado</v>
      </c>
      <c r="D37" s="119"/>
      <c r="E37" s="122" t="s">
        <v>643</v>
      </c>
      <c r="F37" s="123" t="b">
        <v>0</v>
      </c>
      <c r="G37" s="124" t="b">
        <v>0</v>
      </c>
      <c r="H37" s="124" t="b">
        <v>0</v>
      </c>
      <c r="I37" s="124" t="b">
        <v>0</v>
      </c>
      <c r="J37" s="116"/>
      <c r="K37" s="116"/>
      <c r="L37" s="116"/>
      <c r="M37" s="116"/>
      <c r="N37" s="116"/>
      <c r="O37" s="116"/>
      <c r="P37" s="116"/>
      <c r="Q37" s="116"/>
      <c r="R37" s="116"/>
      <c r="S37" s="116"/>
      <c r="T37" s="116"/>
      <c r="U37" s="116"/>
      <c r="V37" s="116"/>
      <c r="W37" s="116"/>
      <c r="X37" s="116"/>
      <c r="Y37" s="116"/>
      <c r="Z37" s="116"/>
    </row>
    <row r="38" hidden="1">
      <c r="A38" s="116"/>
      <c r="B38" s="119" t="str">
        <f>BD_Membros!B37:B1002</f>
        <v>Bruno Costa Krempp</v>
      </c>
      <c r="C38" s="120" t="str">
        <f>BD_Membros!N37:N1002</f>
        <v>Ativo</v>
      </c>
      <c r="D38" s="119"/>
      <c r="E38" s="122" t="s">
        <v>643</v>
      </c>
      <c r="F38" s="123" t="b">
        <v>0</v>
      </c>
      <c r="G38" s="124" t="b">
        <v>0</v>
      </c>
      <c r="H38" s="124" t="b">
        <v>0</v>
      </c>
      <c r="I38" s="124" t="b">
        <v>0</v>
      </c>
      <c r="J38" s="116"/>
      <c r="K38" s="116"/>
      <c r="L38" s="116"/>
      <c r="M38" s="116"/>
      <c r="N38" s="116"/>
      <c r="O38" s="116"/>
      <c r="P38" s="116"/>
      <c r="Q38" s="116"/>
      <c r="R38" s="116"/>
      <c r="S38" s="116"/>
      <c r="T38" s="116"/>
      <c r="U38" s="116"/>
      <c r="V38" s="116"/>
      <c r="W38" s="116"/>
      <c r="X38" s="116"/>
      <c r="Y38" s="116"/>
      <c r="Z38" s="116"/>
    </row>
    <row r="39">
      <c r="A39" s="116"/>
      <c r="B39" s="119" t="str">
        <f>BD_Membros!B38:B1002</f>
        <v>Nicolas Eduardo Macedo de Souza</v>
      </c>
      <c r="C39" s="120" t="str">
        <f>BD_Membros!N38:N1002</f>
        <v>Desligado</v>
      </c>
      <c r="D39" s="119"/>
      <c r="E39" s="122" t="s">
        <v>643</v>
      </c>
      <c r="F39" s="123" t="b">
        <v>0</v>
      </c>
      <c r="G39" s="124" t="b">
        <v>0</v>
      </c>
      <c r="H39" s="124" t="b">
        <v>0</v>
      </c>
      <c r="I39" s="124" t="b">
        <v>0</v>
      </c>
      <c r="J39" s="116"/>
      <c r="K39" s="116"/>
      <c r="L39" s="116"/>
      <c r="M39" s="116"/>
      <c r="N39" s="116"/>
      <c r="O39" s="116"/>
      <c r="P39" s="116"/>
      <c r="Q39" s="116"/>
      <c r="R39" s="116"/>
      <c r="S39" s="116"/>
      <c r="T39" s="116"/>
      <c r="U39" s="116"/>
      <c r="V39" s="116"/>
      <c r="W39" s="116"/>
      <c r="X39" s="116"/>
      <c r="Y39" s="116"/>
      <c r="Z39" s="116"/>
    </row>
    <row r="40">
      <c r="A40" s="116"/>
      <c r="B40" s="119" t="str">
        <f>BD_Membros!B39:B1002</f>
        <v>Matheus da Silva Campos Machado</v>
      </c>
      <c r="C40" s="120" t="str">
        <f>BD_Membros!N39:N1002</f>
        <v>Desligado</v>
      </c>
      <c r="D40" s="119"/>
      <c r="E40" s="122" t="s">
        <v>643</v>
      </c>
      <c r="F40" s="123" t="b">
        <v>0</v>
      </c>
      <c r="G40" s="124" t="b">
        <v>0</v>
      </c>
      <c r="H40" s="124" t="b">
        <v>0</v>
      </c>
      <c r="I40" s="124" t="b">
        <v>0</v>
      </c>
      <c r="J40" s="116"/>
      <c r="K40" s="116"/>
      <c r="L40" s="116"/>
      <c r="M40" s="116"/>
      <c r="N40" s="116"/>
      <c r="O40" s="116"/>
      <c r="P40" s="116"/>
      <c r="Q40" s="116"/>
      <c r="R40" s="116"/>
      <c r="S40" s="116"/>
      <c r="T40" s="116"/>
      <c r="U40" s="116"/>
      <c r="V40" s="116"/>
      <c r="W40" s="116"/>
      <c r="X40" s="116"/>
      <c r="Y40" s="116"/>
      <c r="Z40" s="116"/>
    </row>
    <row r="41">
      <c r="A41" s="116"/>
      <c r="B41" s="119" t="str">
        <f>BD_Membros!B40:B1002</f>
        <v>Lucas Lopes da Silva</v>
      </c>
      <c r="C41" s="120" t="str">
        <f>BD_Membros!N40:N1002</f>
        <v>Desligado</v>
      </c>
      <c r="D41" s="119"/>
      <c r="E41" s="122" t="s">
        <v>643</v>
      </c>
      <c r="F41" s="123" t="b">
        <v>0</v>
      </c>
      <c r="G41" s="124" t="b">
        <v>0</v>
      </c>
      <c r="H41" s="124" t="b">
        <v>0</v>
      </c>
      <c r="I41" s="124" t="b">
        <v>0</v>
      </c>
      <c r="J41" s="116"/>
      <c r="K41" s="116"/>
      <c r="L41" s="116"/>
      <c r="M41" s="116"/>
      <c r="N41" s="116"/>
      <c r="O41" s="116"/>
      <c r="P41" s="116"/>
      <c r="Q41" s="116"/>
      <c r="R41" s="116"/>
      <c r="S41" s="116"/>
      <c r="T41" s="116"/>
      <c r="U41" s="116"/>
      <c r="V41" s="116"/>
      <c r="W41" s="116"/>
      <c r="X41" s="116"/>
      <c r="Y41" s="116"/>
      <c r="Z41" s="116"/>
    </row>
    <row r="42">
      <c r="A42" s="116"/>
      <c r="B42" s="119" t="str">
        <f>BD_Membros!B41:B1002</f>
        <v>Paola Cristina Silveira de Carvalho Albino</v>
      </c>
      <c r="C42" s="120" t="str">
        <f>BD_Membros!N41:N1002</f>
        <v>Desligado</v>
      </c>
      <c r="D42" s="119"/>
      <c r="E42" s="122" t="s">
        <v>643</v>
      </c>
      <c r="F42" s="123" t="b">
        <v>0</v>
      </c>
      <c r="G42" s="124" t="b">
        <v>0</v>
      </c>
      <c r="H42" s="124" t="b">
        <v>0</v>
      </c>
      <c r="I42" s="124" t="b">
        <v>0</v>
      </c>
      <c r="J42" s="116"/>
      <c r="K42" s="116"/>
      <c r="L42" s="116"/>
      <c r="M42" s="116"/>
      <c r="N42" s="116"/>
      <c r="O42" s="116"/>
      <c r="P42" s="116"/>
      <c r="Q42" s="116"/>
      <c r="R42" s="116"/>
      <c r="S42" s="116"/>
      <c r="T42" s="116"/>
      <c r="U42" s="116"/>
      <c r="V42" s="116"/>
      <c r="W42" s="116"/>
      <c r="X42" s="116"/>
      <c r="Y42" s="116"/>
      <c r="Z42" s="116"/>
    </row>
    <row r="43">
      <c r="A43" s="116"/>
      <c r="B43" s="119" t="str">
        <f>BD_Membros!B42:B1002</f>
        <v>Thiago Henrique Tavares Ribeiro</v>
      </c>
      <c r="C43" s="120" t="str">
        <f>BD_Membros!N42:N1002</f>
        <v>Desligado</v>
      </c>
      <c r="D43" s="119"/>
      <c r="E43" s="122" t="s">
        <v>643</v>
      </c>
      <c r="F43" s="123" t="b">
        <v>0</v>
      </c>
      <c r="G43" s="124" t="b">
        <v>0</v>
      </c>
      <c r="H43" s="124" t="b">
        <v>0</v>
      </c>
      <c r="I43" s="124" t="b">
        <v>0</v>
      </c>
      <c r="J43" s="116"/>
      <c r="K43" s="116"/>
      <c r="L43" s="116"/>
      <c r="M43" s="116"/>
      <c r="N43" s="116"/>
      <c r="O43" s="116"/>
      <c r="P43" s="116"/>
      <c r="Q43" s="116"/>
      <c r="R43" s="116"/>
      <c r="S43" s="116"/>
      <c r="T43" s="116"/>
      <c r="U43" s="116"/>
      <c r="V43" s="116"/>
      <c r="W43" s="116"/>
      <c r="X43" s="116"/>
      <c r="Y43" s="116"/>
      <c r="Z43" s="116"/>
    </row>
    <row r="44">
      <c r="A44" s="116"/>
      <c r="B44" s="119" t="str">
        <f>BD_Membros!B43:B1002</f>
        <v>Fellipe Silva Borges</v>
      </c>
      <c r="C44" s="120" t="str">
        <f>BD_Membros!N43:N1002</f>
        <v>Desligado</v>
      </c>
      <c r="D44" s="119"/>
      <c r="E44" s="122" t="s">
        <v>643</v>
      </c>
      <c r="F44" s="123" t="b">
        <v>0</v>
      </c>
      <c r="G44" s="124" t="b">
        <v>0</v>
      </c>
      <c r="H44" s="124" t="b">
        <v>0</v>
      </c>
      <c r="I44" s="124" t="b">
        <v>0</v>
      </c>
      <c r="J44" s="116"/>
      <c r="K44" s="116"/>
      <c r="L44" s="116"/>
      <c r="M44" s="116"/>
      <c r="N44" s="116"/>
      <c r="O44" s="116"/>
      <c r="P44" s="116"/>
      <c r="Q44" s="116"/>
      <c r="R44" s="116"/>
      <c r="S44" s="116"/>
      <c r="T44" s="116"/>
      <c r="U44" s="116"/>
      <c r="V44" s="116"/>
      <c r="W44" s="116"/>
      <c r="X44" s="116"/>
      <c r="Y44" s="116"/>
      <c r="Z44" s="116"/>
    </row>
    <row r="45" hidden="1">
      <c r="A45" s="116"/>
      <c r="B45" s="119" t="str">
        <f>BD_Membros!B44:B1002</f>
        <v>Caio Oliveira Soares de Souza</v>
      </c>
      <c r="C45" s="120" t="str">
        <f>BD_Membros!N44:N1002</f>
        <v>Ativo</v>
      </c>
      <c r="D45" s="119"/>
      <c r="E45" s="122" t="s">
        <v>643</v>
      </c>
      <c r="F45" s="123" t="b">
        <v>0</v>
      </c>
      <c r="G45" s="124" t="b">
        <v>0</v>
      </c>
      <c r="H45" s="124" t="b">
        <v>0</v>
      </c>
      <c r="I45" s="124" t="b">
        <v>0</v>
      </c>
      <c r="J45" s="116"/>
      <c r="K45" s="116"/>
      <c r="L45" s="116"/>
      <c r="M45" s="116"/>
      <c r="N45" s="116"/>
      <c r="O45" s="116"/>
      <c r="P45" s="116"/>
      <c r="Q45" s="116"/>
      <c r="R45" s="116"/>
      <c r="S45" s="116"/>
      <c r="T45" s="116"/>
      <c r="U45" s="116"/>
      <c r="V45" s="116"/>
      <c r="W45" s="116"/>
      <c r="X45" s="116"/>
      <c r="Y45" s="116"/>
      <c r="Z45" s="116"/>
    </row>
    <row r="46">
      <c r="A46" s="116"/>
      <c r="B46" s="119" t="str">
        <f>BD_Membros!B45:B1002</f>
        <v>Carlos Magno Fialho Soares</v>
      </c>
      <c r="C46" s="120" t="str">
        <f>BD_Membros!N45:N1002</f>
        <v>Desligado</v>
      </c>
      <c r="D46" s="119"/>
      <c r="E46" s="122" t="s">
        <v>643</v>
      </c>
      <c r="F46" s="123" t="b">
        <v>0</v>
      </c>
      <c r="G46" s="124" t="b">
        <v>0</v>
      </c>
      <c r="H46" s="124" t="b">
        <v>0</v>
      </c>
      <c r="I46" s="124" t="b">
        <v>0</v>
      </c>
      <c r="J46" s="116"/>
      <c r="K46" s="116"/>
      <c r="L46" s="116"/>
      <c r="M46" s="116"/>
      <c r="N46" s="116"/>
      <c r="O46" s="116"/>
      <c r="P46" s="116"/>
      <c r="Q46" s="116"/>
      <c r="R46" s="116"/>
      <c r="S46" s="116"/>
      <c r="T46" s="116"/>
      <c r="U46" s="116"/>
      <c r="V46" s="116"/>
      <c r="W46" s="116"/>
      <c r="X46" s="116"/>
      <c r="Y46" s="116"/>
      <c r="Z46" s="116"/>
    </row>
    <row r="47">
      <c r="A47" s="116"/>
      <c r="B47" s="119" t="str">
        <f>BD_Membros!B46:B1002</f>
        <v>Bruno de Lima Paiva</v>
      </c>
      <c r="C47" s="120" t="str">
        <f>BD_Membros!N46:N1002</f>
        <v>Desligado</v>
      </c>
      <c r="D47" s="119"/>
      <c r="E47" s="122" t="s">
        <v>643</v>
      </c>
      <c r="F47" s="123" t="b">
        <v>0</v>
      </c>
      <c r="G47" s="124" t="b">
        <v>0</v>
      </c>
      <c r="H47" s="124" t="b">
        <v>0</v>
      </c>
      <c r="I47" s="124" t="b">
        <v>0</v>
      </c>
      <c r="J47" s="116"/>
      <c r="K47" s="116"/>
      <c r="L47" s="116"/>
      <c r="M47" s="116"/>
      <c r="N47" s="116"/>
      <c r="O47" s="116"/>
      <c r="P47" s="116"/>
      <c r="Q47" s="116"/>
      <c r="R47" s="116"/>
      <c r="S47" s="116"/>
      <c r="T47" s="116"/>
      <c r="U47" s="116"/>
      <c r="V47" s="116"/>
      <c r="W47" s="116"/>
      <c r="X47" s="116"/>
      <c r="Y47" s="116"/>
      <c r="Z47" s="116"/>
    </row>
    <row r="48" hidden="1">
      <c r="A48" s="116"/>
      <c r="B48" s="119" t="str">
        <f>BD_Membros!B47:B1002</f>
        <v>Claudete Abreu da Silva Neta</v>
      </c>
      <c r="C48" s="120" t="str">
        <f>BD_Membros!N47:N1002</f>
        <v>Ativo</v>
      </c>
      <c r="D48" s="119"/>
      <c r="E48" s="122" t="s">
        <v>643</v>
      </c>
      <c r="F48" s="123" t="b">
        <v>0</v>
      </c>
      <c r="G48" s="124" t="b">
        <v>0</v>
      </c>
      <c r="H48" s="124" t="b">
        <v>0</v>
      </c>
      <c r="I48" s="124" t="b">
        <v>0</v>
      </c>
      <c r="J48" s="116"/>
      <c r="K48" s="116"/>
      <c r="L48" s="116"/>
      <c r="M48" s="116"/>
      <c r="N48" s="116"/>
      <c r="O48" s="116"/>
      <c r="P48" s="116"/>
      <c r="Q48" s="116"/>
      <c r="R48" s="116"/>
      <c r="S48" s="116"/>
      <c r="T48" s="116"/>
      <c r="U48" s="116"/>
      <c r="V48" s="116"/>
      <c r="W48" s="116"/>
      <c r="X48" s="116"/>
      <c r="Y48" s="116"/>
      <c r="Z48" s="116"/>
    </row>
    <row r="49">
      <c r="A49" s="116"/>
      <c r="B49" s="119" t="str">
        <f>BD_Membros!B48:B1002</f>
        <v>Felipe Rosa Mohana Borges</v>
      </c>
      <c r="C49" s="120" t="str">
        <f>BD_Membros!N48:N1002</f>
        <v>Desligado</v>
      </c>
      <c r="D49" s="119"/>
      <c r="E49" s="122" t="s">
        <v>643</v>
      </c>
      <c r="F49" s="123" t="b">
        <v>0</v>
      </c>
      <c r="G49" s="124" t="b">
        <v>0</v>
      </c>
      <c r="H49" s="124" t="b">
        <v>0</v>
      </c>
      <c r="I49" s="124" t="b">
        <v>0</v>
      </c>
      <c r="J49" s="116"/>
      <c r="K49" s="116"/>
      <c r="L49" s="116"/>
      <c r="M49" s="116"/>
      <c r="N49" s="116"/>
      <c r="O49" s="116"/>
      <c r="P49" s="116"/>
      <c r="Q49" s="116"/>
      <c r="R49" s="116"/>
      <c r="S49" s="116"/>
      <c r="T49" s="116"/>
      <c r="U49" s="116"/>
      <c r="V49" s="116"/>
      <c r="W49" s="116"/>
      <c r="X49" s="116"/>
      <c r="Y49" s="116"/>
      <c r="Z49" s="116"/>
    </row>
    <row r="50" hidden="1">
      <c r="A50" s="116"/>
      <c r="B50" s="119" t="str">
        <f>BD_Membros!B49:B1002</f>
        <v>Daniel Rabello Amaro</v>
      </c>
      <c r="C50" s="120" t="str">
        <f>BD_Membros!N49:N1002</f>
        <v>Ativo</v>
      </c>
      <c r="D50" s="119"/>
      <c r="E50" s="122" t="s">
        <v>643</v>
      </c>
      <c r="F50" s="123" t="b">
        <v>0</v>
      </c>
      <c r="G50" s="124" t="b">
        <v>0</v>
      </c>
      <c r="H50" s="124" t="b">
        <v>0</v>
      </c>
      <c r="I50" s="124" t="b">
        <v>0</v>
      </c>
      <c r="J50" s="116"/>
      <c r="K50" s="116"/>
      <c r="L50" s="116"/>
      <c r="M50" s="116"/>
      <c r="N50" s="116"/>
      <c r="O50" s="116"/>
      <c r="P50" s="116"/>
      <c r="Q50" s="116"/>
      <c r="R50" s="116"/>
      <c r="S50" s="116"/>
      <c r="T50" s="116"/>
      <c r="U50" s="116"/>
      <c r="V50" s="116"/>
      <c r="W50" s="116"/>
      <c r="X50" s="116"/>
      <c r="Y50" s="116"/>
      <c r="Z50" s="116"/>
    </row>
    <row r="51" hidden="1">
      <c r="A51" s="116"/>
      <c r="B51" s="119" t="str">
        <f>BD_Membros!B50:B1002</f>
        <v>Davi Costa do Nascimento Barros</v>
      </c>
      <c r="C51" s="120" t="str">
        <f>BD_Membros!N50:N1002</f>
        <v>Ativo</v>
      </c>
      <c r="D51" s="119"/>
      <c r="E51" s="125"/>
      <c r="F51" s="123" t="b">
        <v>0</v>
      </c>
      <c r="G51" s="119"/>
      <c r="H51" s="119"/>
      <c r="I51" s="119"/>
      <c r="J51" s="116"/>
      <c r="K51" s="116"/>
      <c r="L51" s="116"/>
      <c r="M51" s="116"/>
      <c r="N51" s="116"/>
      <c r="O51" s="116"/>
      <c r="P51" s="116"/>
      <c r="Q51" s="116"/>
      <c r="R51" s="116"/>
      <c r="S51" s="116"/>
      <c r="T51" s="116"/>
      <c r="U51" s="116"/>
      <c r="V51" s="116"/>
      <c r="W51" s="116"/>
      <c r="X51" s="116"/>
      <c r="Y51" s="116"/>
      <c r="Z51" s="116"/>
    </row>
    <row r="52">
      <c r="A52" s="116"/>
      <c r="B52" s="119" t="str">
        <f>BD_Membros!B51:B1002</f>
        <v>Marcus Vinicius Duarte</v>
      </c>
      <c r="C52" s="120" t="str">
        <f>BD_Membros!N51:N1002</f>
        <v>Desligado</v>
      </c>
      <c r="D52" s="119"/>
      <c r="E52" s="122" t="s">
        <v>643</v>
      </c>
      <c r="F52" s="123" t="b">
        <v>0</v>
      </c>
      <c r="G52" s="124" t="b">
        <v>0</v>
      </c>
      <c r="H52" s="124" t="b">
        <v>0</v>
      </c>
      <c r="I52" s="124" t="b">
        <v>0</v>
      </c>
      <c r="J52" s="116"/>
      <c r="K52" s="116"/>
      <c r="L52" s="116"/>
      <c r="M52" s="116"/>
      <c r="N52" s="116"/>
      <c r="O52" s="116"/>
      <c r="P52" s="116"/>
      <c r="Q52" s="116"/>
      <c r="R52" s="116"/>
      <c r="S52" s="116"/>
      <c r="T52" s="116"/>
      <c r="U52" s="116"/>
      <c r="V52" s="116"/>
      <c r="W52" s="116"/>
      <c r="X52" s="116"/>
      <c r="Y52" s="116"/>
      <c r="Z52" s="116"/>
    </row>
    <row r="53">
      <c r="A53" s="116"/>
      <c r="B53" s="119" t="str">
        <f>BD_Membros!B52:B1002</f>
        <v>Clara Albino Pacheco</v>
      </c>
      <c r="C53" s="120" t="str">
        <f>BD_Membros!N52:N1002</f>
        <v>Desligado</v>
      </c>
      <c r="D53" s="119"/>
      <c r="E53" s="122" t="s">
        <v>643</v>
      </c>
      <c r="F53" s="123" t="b">
        <v>0</v>
      </c>
      <c r="G53" s="124" t="b">
        <v>0</v>
      </c>
      <c r="H53" s="124" t="b">
        <v>0</v>
      </c>
      <c r="I53" s="124" t="b">
        <v>0</v>
      </c>
      <c r="J53" s="116"/>
      <c r="K53" s="116"/>
      <c r="L53" s="116"/>
      <c r="M53" s="116"/>
      <c r="N53" s="116"/>
      <c r="O53" s="116"/>
      <c r="P53" s="116"/>
      <c r="Q53" s="116"/>
      <c r="R53" s="116"/>
      <c r="S53" s="116"/>
      <c r="T53" s="116"/>
      <c r="U53" s="116"/>
      <c r="V53" s="116"/>
      <c r="W53" s="116"/>
      <c r="X53" s="116"/>
      <c r="Y53" s="116"/>
      <c r="Z53" s="116"/>
    </row>
    <row r="54">
      <c r="A54" s="116"/>
      <c r="B54" s="119" t="str">
        <f>BD_Membros!B53:B1002</f>
        <v>Douglas Maciel</v>
      </c>
      <c r="C54" s="120" t="str">
        <f>BD_Membros!N53:N1002</f>
        <v>Desligado</v>
      </c>
      <c r="D54" s="119"/>
      <c r="E54" s="122" t="s">
        <v>643</v>
      </c>
      <c r="F54" s="123" t="b">
        <v>0</v>
      </c>
      <c r="G54" s="124" t="b">
        <v>0</v>
      </c>
      <c r="H54" s="124" t="b">
        <v>0</v>
      </c>
      <c r="I54" s="124" t="b">
        <v>0</v>
      </c>
      <c r="J54" s="116"/>
      <c r="K54" s="116"/>
      <c r="L54" s="116"/>
      <c r="M54" s="116"/>
      <c r="N54" s="116"/>
      <c r="O54" s="116"/>
      <c r="P54" s="116"/>
      <c r="Q54" s="116"/>
      <c r="R54" s="116"/>
      <c r="S54" s="116"/>
      <c r="T54" s="116"/>
      <c r="U54" s="116"/>
      <c r="V54" s="116"/>
      <c r="W54" s="116"/>
      <c r="X54" s="116"/>
      <c r="Y54" s="116"/>
      <c r="Z54" s="116"/>
    </row>
    <row r="55">
      <c r="A55" s="116"/>
      <c r="B55" s="119" t="str">
        <f>BD_Membros!B54:B1002</f>
        <v>Eduardo Rigueira Reis</v>
      </c>
      <c r="C55" s="120" t="str">
        <f>BD_Membros!N54:N1002</f>
        <v>Desligado</v>
      </c>
      <c r="D55" s="119"/>
      <c r="E55" s="122" t="s">
        <v>643</v>
      </c>
      <c r="F55" s="123" t="b">
        <v>0</v>
      </c>
      <c r="G55" s="124" t="b">
        <v>0</v>
      </c>
      <c r="H55" s="124" t="b">
        <v>0</v>
      </c>
      <c r="I55" s="124" t="b">
        <v>0</v>
      </c>
      <c r="J55" s="116"/>
      <c r="K55" s="116"/>
      <c r="L55" s="116"/>
      <c r="M55" s="116"/>
      <c r="N55" s="116"/>
      <c r="O55" s="116"/>
      <c r="P55" s="116"/>
      <c r="Q55" s="116"/>
      <c r="R55" s="116"/>
      <c r="S55" s="116"/>
      <c r="T55" s="116"/>
      <c r="U55" s="116"/>
      <c r="V55" s="116"/>
      <c r="W55" s="116"/>
      <c r="X55" s="116"/>
      <c r="Y55" s="116"/>
      <c r="Z55" s="116"/>
    </row>
    <row r="56">
      <c r="A56" s="116"/>
      <c r="B56" s="119" t="str">
        <f>BD_Membros!B55:B1002</f>
        <v>Anderson Marden</v>
      </c>
      <c r="C56" s="120" t="str">
        <f>BD_Membros!N55:N1002</f>
        <v>Desligado</v>
      </c>
      <c r="D56" s="119"/>
      <c r="E56" s="122" t="s">
        <v>643</v>
      </c>
      <c r="F56" s="123" t="b">
        <v>0</v>
      </c>
      <c r="G56" s="124" t="b">
        <v>0</v>
      </c>
      <c r="H56" s="124" t="b">
        <v>0</v>
      </c>
      <c r="I56" s="124" t="b">
        <v>0</v>
      </c>
      <c r="J56" s="116"/>
      <c r="K56" s="116"/>
      <c r="L56" s="116"/>
      <c r="M56" s="116"/>
      <c r="N56" s="116"/>
      <c r="O56" s="116"/>
      <c r="P56" s="116"/>
      <c r="Q56" s="116"/>
      <c r="R56" s="116"/>
      <c r="S56" s="116"/>
      <c r="T56" s="116"/>
      <c r="U56" s="116"/>
      <c r="V56" s="116"/>
      <c r="W56" s="116"/>
      <c r="X56" s="116"/>
      <c r="Y56" s="116"/>
      <c r="Z56" s="116"/>
    </row>
    <row r="57">
      <c r="A57" s="116"/>
      <c r="B57" s="119" t="str">
        <f>BD_Membros!B56:B1002</f>
        <v>João Vitor Chaves Alves</v>
      </c>
      <c r="C57" s="120" t="str">
        <f>BD_Membros!N56:N1002</f>
        <v>Desligado</v>
      </c>
      <c r="D57" s="119"/>
      <c r="E57" s="122" t="s">
        <v>643</v>
      </c>
      <c r="F57" s="123" t="b">
        <v>0</v>
      </c>
      <c r="G57" s="124" t="b">
        <v>0</v>
      </c>
      <c r="H57" s="124" t="b">
        <v>0</v>
      </c>
      <c r="I57" s="124" t="b">
        <v>0</v>
      </c>
      <c r="J57" s="116"/>
      <c r="K57" s="116"/>
      <c r="L57" s="116"/>
      <c r="M57" s="116"/>
      <c r="N57" s="116"/>
      <c r="O57" s="116"/>
      <c r="P57" s="116"/>
      <c r="Q57" s="116"/>
      <c r="R57" s="116"/>
      <c r="S57" s="116"/>
      <c r="T57" s="116"/>
      <c r="U57" s="116"/>
      <c r="V57" s="116"/>
      <c r="W57" s="116"/>
      <c r="X57" s="116"/>
      <c r="Y57" s="116"/>
      <c r="Z57" s="116"/>
    </row>
    <row r="58">
      <c r="A58" s="116"/>
      <c r="B58" s="119" t="str">
        <f>BD_Membros!B57:B1002</f>
        <v>Raphael Borba</v>
      </c>
      <c r="C58" s="120" t="str">
        <f>BD_Membros!N57:N1002</f>
        <v>Desligado</v>
      </c>
      <c r="D58" s="119"/>
      <c r="E58" s="122" t="s">
        <v>643</v>
      </c>
      <c r="F58" s="123" t="b">
        <v>0</v>
      </c>
      <c r="G58" s="124" t="b">
        <v>0</v>
      </c>
      <c r="H58" s="124" t="b">
        <v>0</v>
      </c>
      <c r="I58" s="124" t="b">
        <v>0</v>
      </c>
      <c r="J58" s="116"/>
      <c r="K58" s="116"/>
      <c r="L58" s="116"/>
      <c r="M58" s="116"/>
      <c r="N58" s="116"/>
      <c r="O58" s="116"/>
      <c r="P58" s="116"/>
      <c r="Q58" s="116"/>
      <c r="R58" s="116"/>
      <c r="S58" s="116"/>
      <c r="T58" s="116"/>
      <c r="U58" s="116"/>
      <c r="V58" s="116"/>
      <c r="W58" s="116"/>
      <c r="X58" s="116"/>
      <c r="Y58" s="116"/>
      <c r="Z58" s="116"/>
    </row>
    <row r="59">
      <c r="A59" s="116"/>
      <c r="B59" s="119" t="str">
        <f>BD_Membros!B58:B1002</f>
        <v>Caio de Morais Rabello</v>
      </c>
      <c r="C59" s="120" t="str">
        <f>BD_Membros!N58:N1002</f>
        <v>Desligado</v>
      </c>
      <c r="D59" s="119"/>
      <c r="E59" s="122" t="s">
        <v>643</v>
      </c>
      <c r="F59" s="123" t="b">
        <v>0</v>
      </c>
      <c r="G59" s="124" t="b">
        <v>0</v>
      </c>
      <c r="H59" s="124" t="b">
        <v>0</v>
      </c>
      <c r="I59" s="124" t="b">
        <v>0</v>
      </c>
      <c r="J59" s="116"/>
      <c r="K59" s="116"/>
      <c r="L59" s="116"/>
      <c r="M59" s="116"/>
      <c r="N59" s="116"/>
      <c r="O59" s="116"/>
      <c r="P59" s="116"/>
      <c r="Q59" s="116"/>
      <c r="R59" s="116"/>
      <c r="S59" s="116"/>
      <c r="T59" s="116"/>
      <c r="U59" s="116"/>
      <c r="V59" s="116"/>
      <c r="W59" s="116"/>
      <c r="X59" s="116"/>
      <c r="Y59" s="116"/>
      <c r="Z59" s="116"/>
    </row>
    <row r="60">
      <c r="A60" s="116"/>
      <c r="B60" s="119" t="str">
        <f>BD_Membros!B59:B1002</f>
        <v>Evelyn Leite Santos</v>
      </c>
      <c r="C60" s="120" t="str">
        <f>BD_Membros!N59:N1002</f>
        <v>Desligado</v>
      </c>
      <c r="D60" s="119"/>
      <c r="E60" s="122" t="s">
        <v>643</v>
      </c>
      <c r="F60" s="123" t="b">
        <v>0</v>
      </c>
      <c r="G60" s="124" t="b">
        <v>0</v>
      </c>
      <c r="H60" s="124" t="b">
        <v>0</v>
      </c>
      <c r="I60" s="124" t="b">
        <v>0</v>
      </c>
      <c r="J60" s="116"/>
      <c r="K60" s="116"/>
      <c r="L60" s="116"/>
      <c r="M60" s="116"/>
      <c r="N60" s="116"/>
      <c r="O60" s="116"/>
      <c r="P60" s="116"/>
      <c r="Q60" s="116"/>
      <c r="R60" s="116"/>
      <c r="S60" s="116"/>
      <c r="T60" s="116"/>
      <c r="U60" s="116"/>
      <c r="V60" s="116"/>
      <c r="W60" s="116"/>
      <c r="X60" s="116"/>
      <c r="Y60" s="116"/>
      <c r="Z60" s="116"/>
    </row>
    <row r="61">
      <c r="A61" s="116"/>
      <c r="B61" s="119" t="str">
        <f>BD_Membros!B60:B1002</f>
        <v>Alan Welisson Marques de Araújo</v>
      </c>
      <c r="C61" s="120" t="str">
        <f>BD_Membros!N60:N1002</f>
        <v>Desligado</v>
      </c>
      <c r="D61" s="119"/>
      <c r="E61" s="122" t="s">
        <v>643</v>
      </c>
      <c r="F61" s="123" t="b">
        <v>0</v>
      </c>
      <c r="G61" s="124" t="b">
        <v>0</v>
      </c>
      <c r="H61" s="124" t="b">
        <v>0</v>
      </c>
      <c r="I61" s="124" t="b">
        <v>0</v>
      </c>
      <c r="J61" s="116"/>
      <c r="K61" s="116"/>
      <c r="L61" s="116"/>
      <c r="M61" s="116"/>
      <c r="N61" s="116"/>
      <c r="O61" s="116"/>
      <c r="P61" s="116"/>
      <c r="Q61" s="116"/>
      <c r="R61" s="116"/>
      <c r="S61" s="116"/>
      <c r="T61" s="116"/>
      <c r="U61" s="116"/>
      <c r="V61" s="116"/>
      <c r="W61" s="116"/>
      <c r="X61" s="116"/>
      <c r="Y61" s="116"/>
      <c r="Z61" s="116"/>
    </row>
    <row r="62">
      <c r="A62" s="116"/>
      <c r="B62" s="119" t="str">
        <f>BD_Membros!B61:B1002</f>
        <v>Guilherme Borba Xavier</v>
      </c>
      <c r="C62" s="120" t="str">
        <f>BD_Membros!N61:N1002</f>
        <v>Desligado</v>
      </c>
      <c r="D62" s="119"/>
      <c r="E62" s="122" t="s">
        <v>643</v>
      </c>
      <c r="F62" s="123" t="b">
        <v>0</v>
      </c>
      <c r="G62" s="124" t="b">
        <v>0</v>
      </c>
      <c r="H62" s="124" t="b">
        <v>0</v>
      </c>
      <c r="I62" s="124" t="b">
        <v>0</v>
      </c>
      <c r="J62" s="116"/>
      <c r="K62" s="116"/>
      <c r="L62" s="116"/>
      <c r="M62" s="116"/>
      <c r="N62" s="116"/>
      <c r="O62" s="116"/>
      <c r="P62" s="116"/>
      <c r="Q62" s="116"/>
      <c r="R62" s="116"/>
      <c r="S62" s="116"/>
      <c r="T62" s="116"/>
      <c r="U62" s="116"/>
      <c r="V62" s="116"/>
      <c r="W62" s="116"/>
      <c r="X62" s="116"/>
      <c r="Y62" s="116"/>
      <c r="Z62" s="116"/>
    </row>
    <row r="63">
      <c r="A63" s="116"/>
      <c r="B63" s="119" t="str">
        <f>BD_Membros!B62:B1002</f>
        <v>Letícia Sanches</v>
      </c>
      <c r="C63" s="120" t="str">
        <f>BD_Membros!N62:N1002</f>
        <v>Desligado</v>
      </c>
      <c r="D63" s="119"/>
      <c r="E63" s="122" t="s">
        <v>643</v>
      </c>
      <c r="F63" s="123" t="b">
        <v>0</v>
      </c>
      <c r="G63" s="124" t="b">
        <v>0</v>
      </c>
      <c r="H63" s="124" t="b">
        <v>0</v>
      </c>
      <c r="I63" s="124" t="b">
        <v>0</v>
      </c>
      <c r="J63" s="116"/>
      <c r="K63" s="116"/>
      <c r="L63" s="116"/>
      <c r="M63" s="116"/>
      <c r="N63" s="116"/>
      <c r="O63" s="116"/>
      <c r="P63" s="116"/>
      <c r="Q63" s="116"/>
      <c r="R63" s="116"/>
      <c r="S63" s="116"/>
      <c r="T63" s="116"/>
      <c r="U63" s="116"/>
      <c r="V63" s="116"/>
      <c r="W63" s="116"/>
      <c r="X63" s="116"/>
      <c r="Y63" s="116"/>
      <c r="Z63" s="116"/>
    </row>
    <row r="64">
      <c r="A64" s="116"/>
      <c r="B64" s="119" t="str">
        <f>BD_Membros!B63:B1002</f>
        <v>Mayra Alves Leite</v>
      </c>
      <c r="C64" s="120" t="str">
        <f>BD_Membros!N63:N1002</f>
        <v>Desligado</v>
      </c>
      <c r="D64" s="119"/>
      <c r="E64" s="122" t="s">
        <v>643</v>
      </c>
      <c r="F64" s="123" t="b">
        <v>0</v>
      </c>
      <c r="G64" s="124" t="b">
        <v>0</v>
      </c>
      <c r="H64" s="124" t="b">
        <v>0</v>
      </c>
      <c r="I64" s="124" t="b">
        <v>0</v>
      </c>
      <c r="J64" s="116"/>
      <c r="K64" s="116"/>
      <c r="L64" s="116"/>
      <c r="M64" s="116"/>
      <c r="N64" s="116"/>
      <c r="O64" s="116"/>
      <c r="P64" s="116"/>
      <c r="Q64" s="116"/>
      <c r="R64" s="116"/>
      <c r="S64" s="116"/>
      <c r="T64" s="116"/>
      <c r="U64" s="116"/>
      <c r="V64" s="116"/>
      <c r="W64" s="116"/>
      <c r="X64" s="116"/>
      <c r="Y64" s="116"/>
      <c r="Z64" s="116"/>
    </row>
    <row r="65">
      <c r="A65" s="116"/>
      <c r="B65" s="119" t="str">
        <f>BD_Membros!B64:B1002</f>
        <v>Lorrany Lopes</v>
      </c>
      <c r="C65" s="120" t="str">
        <f>BD_Membros!N64:N1002</f>
        <v>Desligado</v>
      </c>
      <c r="D65" s="119"/>
      <c r="E65" s="122" t="s">
        <v>643</v>
      </c>
      <c r="F65" s="123" t="b">
        <v>0</v>
      </c>
      <c r="G65" s="124" t="b">
        <v>0</v>
      </c>
      <c r="H65" s="124" t="b">
        <v>0</v>
      </c>
      <c r="I65" s="124" t="b">
        <v>0</v>
      </c>
      <c r="J65" s="116"/>
      <c r="K65" s="116"/>
      <c r="L65" s="116"/>
      <c r="M65" s="116"/>
      <c r="N65" s="116"/>
      <c r="O65" s="116"/>
      <c r="P65" s="116"/>
      <c r="Q65" s="116"/>
      <c r="R65" s="116"/>
      <c r="S65" s="116"/>
      <c r="T65" s="116"/>
      <c r="U65" s="116"/>
      <c r="V65" s="116"/>
      <c r="W65" s="116"/>
      <c r="X65" s="116"/>
      <c r="Y65" s="116"/>
      <c r="Z65" s="116"/>
    </row>
    <row r="66" hidden="1">
      <c r="A66" s="116"/>
      <c r="B66" s="119" t="str">
        <f>BD_Membros!B65:B1002</f>
        <v>Érica Pacheco do Rosario</v>
      </c>
      <c r="C66" s="120" t="str">
        <f>BD_Membros!N65:N1002</f>
        <v>Ativo</v>
      </c>
      <c r="D66" s="119"/>
      <c r="E66" s="122" t="s">
        <v>643</v>
      </c>
      <c r="F66" s="123" t="b">
        <v>0</v>
      </c>
      <c r="G66" s="124" t="b">
        <v>0</v>
      </c>
      <c r="H66" s="124" t="b">
        <v>0</v>
      </c>
      <c r="I66" s="124" t="b">
        <v>0</v>
      </c>
      <c r="J66" s="116"/>
      <c r="K66" s="116"/>
      <c r="L66" s="116"/>
      <c r="M66" s="116"/>
      <c r="N66" s="116"/>
      <c r="O66" s="116"/>
      <c r="P66" s="116"/>
      <c r="Q66" s="116"/>
      <c r="R66" s="116"/>
      <c r="S66" s="116"/>
      <c r="T66" s="116"/>
      <c r="U66" s="116"/>
      <c r="V66" s="116"/>
      <c r="W66" s="116"/>
      <c r="X66" s="116"/>
      <c r="Y66" s="116"/>
      <c r="Z66" s="116"/>
    </row>
    <row r="67">
      <c r="A67" s="116"/>
      <c r="B67" s="119" t="str">
        <f>BD_Membros!B66:B1002</f>
        <v>Lorrany Machado</v>
      </c>
      <c r="C67" s="120" t="str">
        <f>BD_Membros!N66:N1002</f>
        <v>Desligado</v>
      </c>
      <c r="D67" s="119"/>
      <c r="E67" s="122" t="s">
        <v>643</v>
      </c>
      <c r="F67" s="123" t="b">
        <v>0</v>
      </c>
      <c r="G67" s="124" t="b">
        <v>0</v>
      </c>
      <c r="H67" s="124" t="b">
        <v>0</v>
      </c>
      <c r="I67" s="124" t="b">
        <v>0</v>
      </c>
      <c r="J67" s="116"/>
      <c r="K67" s="116"/>
      <c r="L67" s="116"/>
      <c r="M67" s="116"/>
      <c r="N67" s="116"/>
      <c r="O67" s="116"/>
      <c r="P67" s="116"/>
      <c r="Q67" s="116"/>
      <c r="R67" s="116"/>
      <c r="S67" s="116"/>
      <c r="T67" s="116"/>
      <c r="U67" s="116"/>
      <c r="V67" s="116"/>
      <c r="W67" s="116"/>
      <c r="X67" s="116"/>
      <c r="Y67" s="116"/>
      <c r="Z67" s="116"/>
    </row>
    <row r="68">
      <c r="A68" s="116"/>
      <c r="B68" s="119" t="str">
        <f>BD_Membros!B67:B1002</f>
        <v>Gabriela Ferreira</v>
      </c>
      <c r="C68" s="120" t="str">
        <f>BD_Membros!N67:N1002</f>
        <v>Desligado</v>
      </c>
      <c r="D68" s="119"/>
      <c r="E68" s="122" t="s">
        <v>643</v>
      </c>
      <c r="F68" s="123" t="b">
        <v>0</v>
      </c>
      <c r="G68" s="124" t="b">
        <v>0</v>
      </c>
      <c r="H68" s="124" t="b">
        <v>0</v>
      </c>
      <c r="I68" s="124" t="b">
        <v>0</v>
      </c>
      <c r="J68" s="116"/>
      <c r="K68" s="116"/>
      <c r="L68" s="116"/>
      <c r="M68" s="116"/>
      <c r="N68" s="116"/>
      <c r="O68" s="116"/>
      <c r="P68" s="116"/>
      <c r="Q68" s="116"/>
      <c r="R68" s="116"/>
      <c r="S68" s="116"/>
      <c r="T68" s="116"/>
      <c r="U68" s="116"/>
      <c r="V68" s="116"/>
      <c r="W68" s="116"/>
      <c r="X68" s="116"/>
      <c r="Y68" s="116"/>
      <c r="Z68" s="116"/>
    </row>
    <row r="69">
      <c r="A69" s="116"/>
      <c r="B69" s="119" t="str">
        <f>BD_Membros!B68:B1002</f>
        <v>Matheus William Rodrigues Medeiros</v>
      </c>
      <c r="C69" s="120" t="str">
        <f>BD_Membros!N68:N1002</f>
        <v>Desligado</v>
      </c>
      <c r="D69" s="119"/>
      <c r="E69" s="122" t="s">
        <v>643</v>
      </c>
      <c r="F69" s="123" t="b">
        <v>0</v>
      </c>
      <c r="G69" s="124" t="b">
        <v>0</v>
      </c>
      <c r="H69" s="124" t="b">
        <v>0</v>
      </c>
      <c r="I69" s="124" t="b">
        <v>0</v>
      </c>
      <c r="J69" s="116"/>
      <c r="K69" s="116"/>
      <c r="L69" s="116"/>
      <c r="M69" s="116"/>
      <c r="N69" s="116"/>
      <c r="O69" s="116"/>
      <c r="P69" s="116"/>
      <c r="Q69" s="116"/>
      <c r="R69" s="116"/>
      <c r="S69" s="116"/>
      <c r="T69" s="116"/>
      <c r="U69" s="116"/>
      <c r="V69" s="116"/>
      <c r="W69" s="116"/>
      <c r="X69" s="116"/>
      <c r="Y69" s="116"/>
      <c r="Z69" s="116"/>
    </row>
    <row r="70">
      <c r="A70" s="116"/>
      <c r="B70" s="119" t="str">
        <f>BD_Membros!B69:B1002</f>
        <v>Mateus Alexandre Alves Silva</v>
      </c>
      <c r="C70" s="120" t="str">
        <f>BD_Membros!N69:N1002</f>
        <v>Desligado</v>
      </c>
      <c r="D70" s="119"/>
      <c r="E70" s="122" t="s">
        <v>643</v>
      </c>
      <c r="F70" s="123" t="b">
        <v>0</v>
      </c>
      <c r="G70" s="124" t="b">
        <v>0</v>
      </c>
      <c r="H70" s="124" t="b">
        <v>0</v>
      </c>
      <c r="I70" s="124" t="b">
        <v>0</v>
      </c>
      <c r="J70" s="116"/>
      <c r="K70" s="116"/>
      <c r="L70" s="116"/>
      <c r="M70" s="116"/>
      <c r="N70" s="116"/>
      <c r="O70" s="116"/>
      <c r="P70" s="116"/>
      <c r="Q70" s="116"/>
      <c r="R70" s="116"/>
      <c r="S70" s="116"/>
      <c r="T70" s="116"/>
      <c r="U70" s="116"/>
      <c r="V70" s="116"/>
      <c r="W70" s="116"/>
      <c r="X70" s="116"/>
      <c r="Y70" s="116"/>
      <c r="Z70" s="116"/>
    </row>
    <row r="71">
      <c r="A71" s="116"/>
      <c r="B71" s="119" t="str">
        <f>BD_Membros!B70:B1002</f>
        <v>Luiza</v>
      </c>
      <c r="C71" s="120" t="str">
        <f>BD_Membros!N70:N1002</f>
        <v>Desligado</v>
      </c>
      <c r="D71" s="119"/>
      <c r="E71" s="122" t="s">
        <v>643</v>
      </c>
      <c r="F71" s="123" t="b">
        <v>0</v>
      </c>
      <c r="G71" s="124" t="b">
        <v>0</v>
      </c>
      <c r="H71" s="124" t="b">
        <v>0</v>
      </c>
      <c r="I71" s="124" t="b">
        <v>0</v>
      </c>
      <c r="J71" s="116"/>
      <c r="K71" s="116"/>
      <c r="L71" s="116"/>
      <c r="M71" s="116"/>
      <c r="N71" s="116"/>
      <c r="O71" s="116"/>
      <c r="P71" s="116"/>
      <c r="Q71" s="116"/>
      <c r="R71" s="116"/>
      <c r="S71" s="116"/>
      <c r="T71" s="116"/>
      <c r="U71" s="116"/>
      <c r="V71" s="116"/>
      <c r="W71" s="116"/>
      <c r="X71" s="116"/>
      <c r="Y71" s="116"/>
      <c r="Z71" s="116"/>
    </row>
    <row r="72">
      <c r="A72" s="116"/>
      <c r="B72" s="119" t="str">
        <f>BD_Membros!B71:B1002</f>
        <v>Victoria Barros</v>
      </c>
      <c r="C72" s="120" t="str">
        <f>BD_Membros!N71:N1002</f>
        <v>Desligado</v>
      </c>
      <c r="D72" s="119"/>
      <c r="E72" s="122" t="s">
        <v>643</v>
      </c>
      <c r="F72" s="123" t="b">
        <v>0</v>
      </c>
      <c r="G72" s="124" t="b">
        <v>0</v>
      </c>
      <c r="H72" s="124" t="b">
        <v>0</v>
      </c>
      <c r="I72" s="124" t="b">
        <v>0</v>
      </c>
      <c r="J72" s="116"/>
      <c r="K72" s="116"/>
      <c r="L72" s="116"/>
      <c r="M72" s="116"/>
      <c r="N72" s="116"/>
      <c r="O72" s="116"/>
      <c r="P72" s="116"/>
      <c r="Q72" s="116"/>
      <c r="R72" s="116"/>
      <c r="S72" s="116"/>
      <c r="T72" s="116"/>
      <c r="U72" s="116"/>
      <c r="V72" s="116"/>
      <c r="W72" s="116"/>
      <c r="X72" s="116"/>
      <c r="Y72" s="116"/>
      <c r="Z72" s="116"/>
    </row>
    <row r="73">
      <c r="A73" s="116"/>
      <c r="B73" s="119" t="str">
        <f>BD_Membros!B72:B1002</f>
        <v>Bruna Costa da Silva Behrens</v>
      </c>
      <c r="C73" s="120" t="str">
        <f>BD_Membros!N72:N1002</f>
        <v>Desligado</v>
      </c>
      <c r="D73" s="119"/>
      <c r="E73" s="122" t="s">
        <v>643</v>
      </c>
      <c r="F73" s="123" t="b">
        <v>0</v>
      </c>
      <c r="G73" s="124" t="b">
        <v>0</v>
      </c>
      <c r="H73" s="124" t="b">
        <v>0</v>
      </c>
      <c r="I73" s="124" t="b">
        <v>0</v>
      </c>
      <c r="J73" s="116"/>
      <c r="K73" s="116"/>
      <c r="L73" s="116"/>
      <c r="M73" s="116"/>
      <c r="N73" s="116"/>
      <c r="O73" s="116"/>
      <c r="P73" s="116"/>
      <c r="Q73" s="116"/>
      <c r="R73" s="116"/>
      <c r="S73" s="116"/>
      <c r="T73" s="116"/>
      <c r="U73" s="116"/>
      <c r="V73" s="116"/>
      <c r="W73" s="116"/>
      <c r="X73" s="116"/>
      <c r="Y73" s="116"/>
      <c r="Z73" s="116"/>
    </row>
    <row r="74">
      <c r="A74" s="116"/>
      <c r="B74" s="119" t="str">
        <f>BD_Membros!B73:B1002</f>
        <v>Pedro Mello</v>
      </c>
      <c r="C74" s="120" t="str">
        <f>BD_Membros!N73:N1002</f>
        <v>Desligado</v>
      </c>
      <c r="D74" s="119"/>
      <c r="E74" s="122" t="s">
        <v>643</v>
      </c>
      <c r="F74" s="123" t="b">
        <v>0</v>
      </c>
      <c r="G74" s="124" t="b">
        <v>0</v>
      </c>
      <c r="H74" s="124" t="b">
        <v>0</v>
      </c>
      <c r="I74" s="124" t="b">
        <v>0</v>
      </c>
      <c r="J74" s="116"/>
      <c r="K74" s="116"/>
      <c r="L74" s="116"/>
      <c r="M74" s="116"/>
      <c r="N74" s="116"/>
      <c r="O74" s="116"/>
      <c r="P74" s="116"/>
      <c r="Q74" s="116"/>
      <c r="R74" s="116"/>
      <c r="S74" s="116"/>
      <c r="T74" s="116"/>
      <c r="U74" s="116"/>
      <c r="V74" s="116"/>
      <c r="W74" s="116"/>
      <c r="X74" s="116"/>
      <c r="Y74" s="116"/>
      <c r="Z74" s="116"/>
    </row>
    <row r="75" hidden="1">
      <c r="A75" s="116"/>
      <c r="B75" s="119" t="str">
        <f>BD_Membros!B74:B1002</f>
        <v>Filipe Kaezer da Silva</v>
      </c>
      <c r="C75" s="120" t="str">
        <f>BD_Membros!N74:N1002</f>
        <v>Ativo</v>
      </c>
      <c r="D75" s="119"/>
      <c r="E75" s="122" t="s">
        <v>643</v>
      </c>
      <c r="F75" s="123" t="b">
        <v>0</v>
      </c>
      <c r="G75" s="124" t="b">
        <v>0</v>
      </c>
      <c r="H75" s="124" t="b">
        <v>0</v>
      </c>
      <c r="I75" s="124" t="b">
        <v>0</v>
      </c>
      <c r="J75" s="116"/>
      <c r="K75" s="116"/>
      <c r="L75" s="116"/>
      <c r="M75" s="116"/>
      <c r="N75" s="116"/>
      <c r="O75" s="116"/>
      <c r="P75" s="116"/>
      <c r="Q75" s="116"/>
      <c r="R75" s="116"/>
      <c r="S75" s="116"/>
      <c r="T75" s="116"/>
      <c r="U75" s="116"/>
      <c r="V75" s="116"/>
      <c r="W75" s="116"/>
      <c r="X75" s="116"/>
      <c r="Y75" s="116"/>
      <c r="Z75" s="116"/>
    </row>
    <row r="76">
      <c r="A76" s="116"/>
      <c r="B76" s="119" t="str">
        <f>BD_Membros!B75:B1002</f>
        <v>Debora Araujo de Souza</v>
      </c>
      <c r="C76" s="120" t="str">
        <f>BD_Membros!N75:N1002</f>
        <v>Desligado</v>
      </c>
      <c r="D76" s="119"/>
      <c r="E76" s="122" t="s">
        <v>643</v>
      </c>
      <c r="F76" s="123" t="b">
        <v>0</v>
      </c>
      <c r="G76" s="124" t="b">
        <v>0</v>
      </c>
      <c r="H76" s="124" t="b">
        <v>0</v>
      </c>
      <c r="I76" s="124" t="b">
        <v>0</v>
      </c>
      <c r="J76" s="116"/>
      <c r="K76" s="116"/>
      <c r="L76" s="116"/>
      <c r="M76" s="116"/>
      <c r="N76" s="116"/>
      <c r="O76" s="116"/>
      <c r="P76" s="116"/>
      <c r="Q76" s="116"/>
      <c r="R76" s="116"/>
      <c r="S76" s="116"/>
      <c r="T76" s="116"/>
      <c r="U76" s="116"/>
      <c r="V76" s="116"/>
      <c r="W76" s="116"/>
      <c r="X76" s="116"/>
      <c r="Y76" s="116"/>
      <c r="Z76" s="116"/>
    </row>
    <row r="77">
      <c r="A77" s="116"/>
      <c r="B77" s="119" t="str">
        <f>BD_Membros!B76:B1002</f>
        <v>Bernado Lopes</v>
      </c>
      <c r="C77" s="120" t="str">
        <f>BD_Membros!N76:N1002</f>
        <v>Desligado</v>
      </c>
      <c r="D77" s="119"/>
      <c r="E77" s="122" t="s">
        <v>643</v>
      </c>
      <c r="F77" s="123" t="b">
        <v>0</v>
      </c>
      <c r="G77" s="124" t="b">
        <v>0</v>
      </c>
      <c r="H77" s="124" t="b">
        <v>0</v>
      </c>
      <c r="I77" s="124" t="b">
        <v>0</v>
      </c>
      <c r="J77" s="116"/>
      <c r="K77" s="116"/>
      <c r="L77" s="116"/>
      <c r="M77" s="116"/>
      <c r="N77" s="116"/>
      <c r="O77" s="116"/>
      <c r="P77" s="116"/>
      <c r="Q77" s="116"/>
      <c r="R77" s="116"/>
      <c r="S77" s="116"/>
      <c r="T77" s="116"/>
      <c r="U77" s="116"/>
      <c r="V77" s="116"/>
      <c r="W77" s="116"/>
      <c r="X77" s="116"/>
      <c r="Y77" s="116"/>
      <c r="Z77" s="116"/>
    </row>
    <row r="78">
      <c r="A78" s="116"/>
      <c r="B78" s="119" t="str">
        <f>BD_Membros!B77:B1002</f>
        <v>Luiz Felipe Fernandes</v>
      </c>
      <c r="C78" s="120" t="str">
        <f>BD_Membros!N77:N1002</f>
        <v>Desligado</v>
      </c>
      <c r="D78" s="119"/>
      <c r="E78" s="122" t="s">
        <v>643</v>
      </c>
      <c r="F78" s="123" t="b">
        <v>0</v>
      </c>
      <c r="G78" s="124" t="b">
        <v>0</v>
      </c>
      <c r="H78" s="124" t="b">
        <v>0</v>
      </c>
      <c r="I78" s="124" t="b">
        <v>0</v>
      </c>
      <c r="J78" s="116"/>
      <c r="K78" s="116"/>
      <c r="L78" s="116"/>
      <c r="M78" s="116"/>
      <c r="N78" s="116"/>
      <c r="O78" s="116"/>
      <c r="P78" s="116"/>
      <c r="Q78" s="116"/>
      <c r="R78" s="116"/>
      <c r="S78" s="116"/>
      <c r="T78" s="116"/>
      <c r="U78" s="116"/>
      <c r="V78" s="116"/>
      <c r="W78" s="116"/>
      <c r="X78" s="116"/>
      <c r="Y78" s="116"/>
      <c r="Z78" s="116"/>
    </row>
    <row r="79">
      <c r="A79" s="116"/>
      <c r="B79" s="119" t="str">
        <f>BD_Membros!B78:B1002</f>
        <v>Caio Gullo Inacio</v>
      </c>
      <c r="C79" s="120" t="str">
        <f>BD_Membros!N78:N1002</f>
        <v>Desligado</v>
      </c>
      <c r="D79" s="119"/>
      <c r="E79" s="122" t="s">
        <v>643</v>
      </c>
      <c r="F79" s="123" t="b">
        <v>0</v>
      </c>
      <c r="G79" s="124" t="b">
        <v>0</v>
      </c>
      <c r="H79" s="124" t="b">
        <v>0</v>
      </c>
      <c r="I79" s="124" t="b">
        <v>0</v>
      </c>
      <c r="J79" s="116"/>
      <c r="K79" s="116"/>
      <c r="L79" s="116"/>
      <c r="M79" s="116"/>
      <c r="N79" s="116"/>
      <c r="O79" s="116"/>
      <c r="P79" s="116"/>
      <c r="Q79" s="116"/>
      <c r="R79" s="116"/>
      <c r="S79" s="116"/>
      <c r="T79" s="116"/>
      <c r="U79" s="116"/>
      <c r="V79" s="116"/>
      <c r="W79" s="116"/>
      <c r="X79" s="116"/>
      <c r="Y79" s="116"/>
      <c r="Z79" s="116"/>
    </row>
    <row r="80">
      <c r="A80" s="116"/>
      <c r="B80" s="119" t="str">
        <f>BD_Membros!B79:B1002</f>
        <v>Juan Pedro Neves de Lima</v>
      </c>
      <c r="C80" s="120" t="str">
        <f>BD_Membros!N79:N1002</f>
        <v>Desligado</v>
      </c>
      <c r="D80" s="119"/>
      <c r="E80" s="122" t="s">
        <v>643</v>
      </c>
      <c r="F80" s="123" t="b">
        <v>0</v>
      </c>
      <c r="G80" s="124" t="b">
        <v>0</v>
      </c>
      <c r="H80" s="124" t="b">
        <v>0</v>
      </c>
      <c r="I80" s="124" t="b">
        <v>0</v>
      </c>
      <c r="J80" s="116"/>
      <c r="K80" s="116"/>
      <c r="L80" s="116"/>
      <c r="M80" s="116"/>
      <c r="N80" s="116"/>
      <c r="O80" s="116"/>
      <c r="P80" s="116"/>
      <c r="Q80" s="116"/>
      <c r="R80" s="116"/>
      <c r="S80" s="116"/>
      <c r="T80" s="116"/>
      <c r="U80" s="116"/>
      <c r="V80" s="116"/>
      <c r="W80" s="116"/>
      <c r="X80" s="116"/>
      <c r="Y80" s="116"/>
      <c r="Z80" s="116"/>
    </row>
    <row r="81" hidden="1">
      <c r="A81" s="116"/>
      <c r="B81" s="119" t="str">
        <f>BD_Membros!B80:B1002</f>
        <v>Gabriel Behael Amorelli Madeira</v>
      </c>
      <c r="C81" s="120" t="str">
        <f>BD_Membros!N80:N1002</f>
        <v>Ativo</v>
      </c>
      <c r="D81" s="119"/>
      <c r="E81" s="122" t="s">
        <v>643</v>
      </c>
      <c r="F81" s="123" t="b">
        <v>0</v>
      </c>
      <c r="G81" s="124" t="b">
        <v>0</v>
      </c>
      <c r="H81" s="124" t="b">
        <v>0</v>
      </c>
      <c r="I81" s="124" t="b">
        <v>0</v>
      </c>
      <c r="J81" s="116"/>
      <c r="K81" s="116"/>
      <c r="L81" s="116"/>
      <c r="M81" s="116"/>
      <c r="N81" s="116"/>
      <c r="O81" s="116"/>
      <c r="P81" s="116"/>
      <c r="Q81" s="116"/>
      <c r="R81" s="116"/>
      <c r="S81" s="116"/>
      <c r="T81" s="116"/>
      <c r="U81" s="116"/>
      <c r="V81" s="116"/>
      <c r="W81" s="116"/>
      <c r="X81" s="116"/>
      <c r="Y81" s="116"/>
      <c r="Z81" s="116"/>
    </row>
    <row r="82">
      <c r="A82" s="116"/>
      <c r="B82" s="119" t="str">
        <f>BD_Membros!B81:B1002</f>
        <v>Kaio</v>
      </c>
      <c r="C82" s="120" t="str">
        <f>BD_Membros!N81:N1002</f>
        <v>Desligado</v>
      </c>
      <c r="D82" s="119"/>
      <c r="E82" s="122" t="s">
        <v>643</v>
      </c>
      <c r="F82" s="123" t="b">
        <v>0</v>
      </c>
      <c r="G82" s="124" t="b">
        <v>0</v>
      </c>
      <c r="H82" s="124" t="b">
        <v>0</v>
      </c>
      <c r="I82" s="124" t="b">
        <v>0</v>
      </c>
      <c r="J82" s="116"/>
      <c r="K82" s="116"/>
      <c r="L82" s="116"/>
      <c r="M82" s="116"/>
      <c r="N82" s="116"/>
      <c r="O82" s="116"/>
      <c r="P82" s="116"/>
      <c r="Q82" s="116"/>
      <c r="R82" s="116"/>
      <c r="S82" s="116"/>
      <c r="T82" s="116"/>
      <c r="U82" s="116"/>
      <c r="V82" s="116"/>
      <c r="W82" s="116"/>
      <c r="X82" s="116"/>
      <c r="Y82" s="116"/>
      <c r="Z82" s="116"/>
    </row>
    <row r="83">
      <c r="A83" s="116"/>
      <c r="B83" s="119" t="str">
        <f>BD_Membros!B82:B1002</f>
        <v>Thais Cândido</v>
      </c>
      <c r="C83" s="120" t="str">
        <f>BD_Membros!N82:N1002</f>
        <v>Desligado</v>
      </c>
      <c r="D83" s="119"/>
      <c r="E83" s="122" t="s">
        <v>643</v>
      </c>
      <c r="F83" s="123" t="b">
        <v>0</v>
      </c>
      <c r="G83" s="124" t="b">
        <v>0</v>
      </c>
      <c r="H83" s="124" t="b">
        <v>0</v>
      </c>
      <c r="I83" s="124" t="b">
        <v>0</v>
      </c>
      <c r="J83" s="116"/>
      <c r="K83" s="116"/>
      <c r="L83" s="116"/>
      <c r="M83" s="116"/>
      <c r="N83" s="116"/>
      <c r="O83" s="116"/>
      <c r="P83" s="116"/>
      <c r="Q83" s="116"/>
      <c r="R83" s="116"/>
      <c r="S83" s="116"/>
      <c r="T83" s="116"/>
      <c r="U83" s="116"/>
      <c r="V83" s="116"/>
      <c r="W83" s="116"/>
      <c r="X83" s="116"/>
      <c r="Y83" s="116"/>
      <c r="Z83" s="116"/>
    </row>
    <row r="84" hidden="1">
      <c r="A84" s="116"/>
      <c r="B84" s="119" t="str">
        <f>BD_Membros!B83:B1002</f>
        <v>Gabriel Maia Marinho</v>
      </c>
      <c r="C84" s="120" t="str">
        <f>BD_Membros!N83:N1002</f>
        <v>Ativo</v>
      </c>
      <c r="D84" s="119"/>
      <c r="E84" s="122" t="s">
        <v>643</v>
      </c>
      <c r="F84" s="123" t="b">
        <v>0</v>
      </c>
      <c r="G84" s="124" t="b">
        <v>0</v>
      </c>
      <c r="H84" s="124" t="b">
        <v>0</v>
      </c>
      <c r="I84" s="124" t="b">
        <v>0</v>
      </c>
      <c r="J84" s="116"/>
      <c r="K84" s="116"/>
      <c r="L84" s="116"/>
      <c r="M84" s="116"/>
      <c r="N84" s="116"/>
      <c r="O84" s="116"/>
      <c r="P84" s="116"/>
      <c r="Q84" s="116"/>
      <c r="R84" s="116"/>
      <c r="S84" s="116"/>
      <c r="T84" s="116"/>
      <c r="U84" s="116"/>
      <c r="V84" s="116"/>
      <c r="W84" s="116"/>
      <c r="X84" s="116"/>
      <c r="Y84" s="116"/>
      <c r="Z84" s="116"/>
    </row>
    <row r="85">
      <c r="A85" s="116"/>
      <c r="B85" s="119" t="str">
        <f>BD_Membros!B84:B1002</f>
        <v>Carlos Eduardo Resende Stein Mundim</v>
      </c>
      <c r="C85" s="120" t="str">
        <f>BD_Membros!N84:N1002</f>
        <v>Desligado</v>
      </c>
      <c r="D85" s="119"/>
      <c r="E85" s="122" t="s">
        <v>643</v>
      </c>
      <c r="F85" s="123" t="b">
        <v>0</v>
      </c>
      <c r="G85" s="124" t="b">
        <v>0</v>
      </c>
      <c r="H85" s="124" t="b">
        <v>0</v>
      </c>
      <c r="I85" s="124" t="b">
        <v>0</v>
      </c>
      <c r="J85" s="116"/>
      <c r="K85" s="116"/>
      <c r="L85" s="116"/>
      <c r="M85" s="116"/>
      <c r="N85" s="116"/>
      <c r="O85" s="116"/>
      <c r="P85" s="116"/>
      <c r="Q85" s="116"/>
      <c r="R85" s="116"/>
      <c r="S85" s="116"/>
      <c r="T85" s="116"/>
      <c r="U85" s="116"/>
      <c r="V85" s="116"/>
      <c r="W85" s="116"/>
      <c r="X85" s="116"/>
      <c r="Y85" s="116"/>
      <c r="Z85" s="116"/>
    </row>
    <row r="86">
      <c r="A86" s="116"/>
      <c r="B86" s="119" t="str">
        <f>BD_Membros!B85:B1002</f>
        <v>Filipe Mazeliah do Nascimento</v>
      </c>
      <c r="C86" s="120" t="str">
        <f>BD_Membros!N85:N1002</f>
        <v>Desligado</v>
      </c>
      <c r="D86" s="119"/>
      <c r="E86" s="122" t="s">
        <v>643</v>
      </c>
      <c r="F86" s="123" t="b">
        <v>0</v>
      </c>
      <c r="G86" s="124" t="b">
        <v>0</v>
      </c>
      <c r="H86" s="124" t="b">
        <v>0</v>
      </c>
      <c r="I86" s="124" t="b">
        <v>0</v>
      </c>
      <c r="J86" s="116"/>
      <c r="K86" s="116"/>
      <c r="L86" s="116"/>
      <c r="M86" s="116"/>
      <c r="N86" s="116"/>
      <c r="O86" s="116"/>
      <c r="P86" s="116"/>
      <c r="Q86" s="116"/>
      <c r="R86" s="116"/>
      <c r="S86" s="116"/>
      <c r="T86" s="116"/>
      <c r="U86" s="116"/>
      <c r="V86" s="116"/>
      <c r="W86" s="116"/>
      <c r="X86" s="116"/>
      <c r="Y86" s="116"/>
      <c r="Z86" s="116"/>
    </row>
    <row r="87" hidden="1">
      <c r="A87" s="116"/>
      <c r="B87" s="119" t="str">
        <f>BD_Membros!B86:B1002</f>
        <v>Gabriel Pinheiro Rosa da Silva</v>
      </c>
      <c r="C87" s="120" t="str">
        <f>BD_Membros!N86:N1002</f>
        <v>Ativo</v>
      </c>
      <c r="D87" s="119"/>
      <c r="E87" s="122" t="s">
        <v>643</v>
      </c>
      <c r="F87" s="123" t="b">
        <v>0</v>
      </c>
      <c r="G87" s="124" t="b">
        <v>0</v>
      </c>
      <c r="H87" s="124" t="b">
        <v>0</v>
      </c>
      <c r="I87" s="124" t="b">
        <v>0</v>
      </c>
      <c r="J87" s="116"/>
      <c r="K87" s="116"/>
      <c r="L87" s="116"/>
      <c r="M87" s="116"/>
      <c r="N87" s="116"/>
      <c r="O87" s="116"/>
      <c r="P87" s="116"/>
      <c r="Q87" s="116"/>
      <c r="R87" s="116"/>
      <c r="S87" s="116"/>
      <c r="T87" s="116"/>
      <c r="U87" s="116"/>
      <c r="V87" s="116"/>
      <c r="W87" s="116"/>
      <c r="X87" s="116"/>
      <c r="Y87" s="116"/>
      <c r="Z87" s="116"/>
    </row>
    <row r="88">
      <c r="A88" s="116"/>
      <c r="B88" s="119" t="str">
        <f>BD_Membros!B87:B1002</f>
        <v>Gabriel Bohrer Luiz Bayard Teixeira Mendes</v>
      </c>
      <c r="C88" s="120" t="str">
        <f>BD_Membros!N87:N1002</f>
        <v>Desligado</v>
      </c>
      <c r="D88" s="119"/>
      <c r="E88" s="122" t="s">
        <v>643</v>
      </c>
      <c r="F88" s="123" t="b">
        <v>0</v>
      </c>
      <c r="G88" s="124" t="b">
        <v>0</v>
      </c>
      <c r="H88" s="124" t="b">
        <v>0</v>
      </c>
      <c r="I88" s="124" t="b">
        <v>0</v>
      </c>
      <c r="J88" s="116"/>
      <c r="K88" s="116"/>
      <c r="L88" s="116"/>
      <c r="M88" s="116"/>
      <c r="N88" s="116"/>
      <c r="O88" s="116"/>
      <c r="P88" s="116"/>
      <c r="Q88" s="116"/>
      <c r="R88" s="116"/>
      <c r="S88" s="116"/>
      <c r="T88" s="116"/>
      <c r="U88" s="116"/>
      <c r="V88" s="116"/>
      <c r="W88" s="116"/>
      <c r="X88" s="116"/>
      <c r="Y88" s="116"/>
      <c r="Z88" s="116"/>
    </row>
    <row r="89">
      <c r="A89" s="116"/>
      <c r="B89" s="119" t="str">
        <f>BD_Membros!B88:B1002</f>
        <v>Henrique de Souza Barros</v>
      </c>
      <c r="C89" s="120" t="str">
        <f>BD_Membros!N88:N1002</f>
        <v>Desligado</v>
      </c>
      <c r="D89" s="119"/>
      <c r="E89" s="122" t="s">
        <v>643</v>
      </c>
      <c r="F89" s="123" t="b">
        <v>0</v>
      </c>
      <c r="G89" s="124" t="b">
        <v>0</v>
      </c>
      <c r="H89" s="124" t="b">
        <v>0</v>
      </c>
      <c r="I89" s="124" t="b">
        <v>0</v>
      </c>
      <c r="J89" s="116"/>
      <c r="K89" s="116"/>
      <c r="L89" s="116"/>
      <c r="M89" s="116"/>
      <c r="N89" s="116"/>
      <c r="O89" s="116"/>
      <c r="P89" s="116"/>
      <c r="Q89" s="116"/>
      <c r="R89" s="116"/>
      <c r="S89" s="116"/>
      <c r="T89" s="116"/>
      <c r="U89" s="116"/>
      <c r="V89" s="116"/>
      <c r="W89" s="116"/>
      <c r="X89" s="116"/>
      <c r="Y89" s="116"/>
      <c r="Z89" s="116"/>
    </row>
    <row r="90">
      <c r="A90" s="116"/>
      <c r="B90" s="119" t="str">
        <f>BD_Membros!B89:B1002</f>
        <v>Hilary</v>
      </c>
      <c r="C90" s="120" t="str">
        <f>BD_Membros!N89:N1002</f>
        <v>Desligado</v>
      </c>
      <c r="D90" s="119"/>
      <c r="E90" s="122" t="s">
        <v>643</v>
      </c>
      <c r="F90" s="123" t="b">
        <v>0</v>
      </c>
      <c r="G90" s="124" t="b">
        <v>0</v>
      </c>
      <c r="H90" s="124" t="b">
        <v>0</v>
      </c>
      <c r="I90" s="124" t="b">
        <v>0</v>
      </c>
      <c r="J90" s="116"/>
      <c r="K90" s="116"/>
      <c r="L90" s="116"/>
      <c r="M90" s="116"/>
      <c r="N90" s="116"/>
      <c r="O90" s="116"/>
      <c r="P90" s="116"/>
      <c r="Q90" s="116"/>
      <c r="R90" s="116"/>
      <c r="S90" s="116"/>
      <c r="T90" s="116"/>
      <c r="U90" s="116"/>
      <c r="V90" s="116"/>
      <c r="W90" s="116"/>
      <c r="X90" s="116"/>
      <c r="Y90" s="116"/>
      <c r="Z90" s="116"/>
    </row>
    <row r="91">
      <c r="A91" s="116"/>
      <c r="B91" s="119" t="str">
        <f>BD_Membros!B90:B1002</f>
        <v>Isaac Eleone Barbosa</v>
      </c>
      <c r="C91" s="120" t="str">
        <f>BD_Membros!N90:N1002</f>
        <v>Desligado</v>
      </c>
      <c r="D91" s="119"/>
      <c r="E91" s="122" t="s">
        <v>643</v>
      </c>
      <c r="F91" s="123" t="b">
        <v>0</v>
      </c>
      <c r="G91" s="124" t="b">
        <v>0</v>
      </c>
      <c r="H91" s="124" t="b">
        <v>0</v>
      </c>
      <c r="I91" s="124" t="b">
        <v>0</v>
      </c>
      <c r="J91" s="116"/>
      <c r="K91" s="116"/>
      <c r="L91" s="116"/>
      <c r="M91" s="116"/>
      <c r="N91" s="116"/>
      <c r="O91" s="116"/>
      <c r="P91" s="116"/>
      <c r="Q91" s="116"/>
      <c r="R91" s="116"/>
      <c r="S91" s="116"/>
      <c r="T91" s="116"/>
      <c r="U91" s="116"/>
      <c r="V91" s="116"/>
      <c r="W91" s="116"/>
      <c r="X91" s="116"/>
      <c r="Y91" s="116"/>
      <c r="Z91" s="116"/>
    </row>
    <row r="92" hidden="1">
      <c r="A92" s="116"/>
      <c r="B92" s="119" t="str">
        <f>BD_Membros!B91:B1002</f>
        <v>João Gabriel Farias Braga Paiva</v>
      </c>
      <c r="C92" s="120" t="str">
        <f>BD_Membros!N91:N1002</f>
        <v>Ativo</v>
      </c>
      <c r="D92" s="119"/>
      <c r="E92" s="122" t="s">
        <v>643</v>
      </c>
      <c r="F92" s="123" t="b">
        <v>0</v>
      </c>
      <c r="G92" s="124" t="b">
        <v>0</v>
      </c>
      <c r="H92" s="124" t="b">
        <v>0</v>
      </c>
      <c r="I92" s="124" t="b">
        <v>0</v>
      </c>
      <c r="J92" s="116"/>
      <c r="K92" s="116"/>
      <c r="L92" s="116"/>
      <c r="M92" s="116"/>
      <c r="N92" s="116"/>
      <c r="O92" s="116"/>
      <c r="P92" s="116"/>
      <c r="Q92" s="116"/>
      <c r="R92" s="116"/>
      <c r="S92" s="116"/>
      <c r="T92" s="116"/>
      <c r="U92" s="116"/>
      <c r="V92" s="116"/>
      <c r="W92" s="116"/>
      <c r="X92" s="116"/>
      <c r="Y92" s="116"/>
      <c r="Z92" s="116"/>
    </row>
    <row r="93">
      <c r="A93" s="116"/>
      <c r="B93" s="119" t="str">
        <f>BD_Membros!B92:B1002</f>
        <v>Leon Diez Starke</v>
      </c>
      <c r="C93" s="120" t="str">
        <f>BD_Membros!N92:N1002</f>
        <v>Desligado</v>
      </c>
      <c r="D93" s="119"/>
      <c r="E93" s="122" t="s">
        <v>643</v>
      </c>
      <c r="F93" s="123" t="b">
        <v>0</v>
      </c>
      <c r="G93" s="124" t="b">
        <v>0</v>
      </c>
      <c r="H93" s="124" t="b">
        <v>0</v>
      </c>
      <c r="I93" s="124" t="b">
        <v>0</v>
      </c>
      <c r="J93" s="116"/>
      <c r="K93" s="116"/>
      <c r="L93" s="116"/>
      <c r="M93" s="116"/>
      <c r="N93" s="116"/>
      <c r="O93" s="116"/>
      <c r="P93" s="116"/>
      <c r="Q93" s="116"/>
      <c r="R93" s="116"/>
      <c r="S93" s="116"/>
      <c r="T93" s="116"/>
      <c r="U93" s="116"/>
      <c r="V93" s="116"/>
      <c r="W93" s="116"/>
      <c r="X93" s="116"/>
      <c r="Y93" s="116"/>
      <c r="Z93" s="116"/>
    </row>
    <row r="94">
      <c r="A94" s="116"/>
      <c r="B94" s="119" t="str">
        <f>BD_Membros!B93:B1002</f>
        <v>Lucas Gaabriel Muniz Cardoso</v>
      </c>
      <c r="C94" s="120" t="str">
        <f>BD_Membros!N93:N1002</f>
        <v>Desligado</v>
      </c>
      <c r="D94" s="119"/>
      <c r="E94" s="122" t="s">
        <v>643</v>
      </c>
      <c r="F94" s="123" t="b">
        <v>0</v>
      </c>
      <c r="G94" s="124" t="b">
        <v>0</v>
      </c>
      <c r="H94" s="124" t="b">
        <v>0</v>
      </c>
      <c r="I94" s="124" t="b">
        <v>0</v>
      </c>
      <c r="J94" s="116"/>
      <c r="K94" s="116"/>
      <c r="L94" s="116"/>
      <c r="M94" s="116"/>
      <c r="N94" s="116"/>
      <c r="O94" s="116"/>
      <c r="P94" s="116"/>
      <c r="Q94" s="116"/>
      <c r="R94" s="116"/>
      <c r="S94" s="116"/>
      <c r="T94" s="116"/>
      <c r="U94" s="116"/>
      <c r="V94" s="116"/>
      <c r="W94" s="116"/>
      <c r="X94" s="116"/>
      <c r="Y94" s="116"/>
      <c r="Z94" s="116"/>
    </row>
    <row r="95">
      <c r="A95" s="116"/>
      <c r="B95" s="119" t="str">
        <f>BD_Membros!B94:B1002</f>
        <v>Maria Fernanda Moreira Olivier</v>
      </c>
      <c r="C95" s="120" t="str">
        <f>BD_Membros!N94:N1002</f>
        <v>Desligado</v>
      </c>
      <c r="D95" s="119"/>
      <c r="E95" s="122" t="s">
        <v>643</v>
      </c>
      <c r="F95" s="123" t="b">
        <v>0</v>
      </c>
      <c r="G95" s="124" t="b">
        <v>0</v>
      </c>
      <c r="H95" s="124" t="b">
        <v>0</v>
      </c>
      <c r="I95" s="124" t="b">
        <v>0</v>
      </c>
      <c r="J95" s="116"/>
      <c r="K95" s="116"/>
      <c r="L95" s="116"/>
      <c r="M95" s="116"/>
      <c r="N95" s="116"/>
      <c r="O95" s="116"/>
      <c r="P95" s="116"/>
      <c r="Q95" s="116"/>
      <c r="R95" s="116"/>
      <c r="S95" s="116"/>
      <c r="T95" s="116"/>
      <c r="U95" s="116"/>
      <c r="V95" s="116"/>
      <c r="W95" s="116"/>
      <c r="X95" s="116"/>
      <c r="Y95" s="116"/>
      <c r="Z95" s="116"/>
    </row>
    <row r="96" hidden="1">
      <c r="A96" s="116"/>
      <c r="B96" s="119" t="str">
        <f>BD_Membros!B95:B1002</f>
        <v>Julia Ferrari Pegado do Nascimento</v>
      </c>
      <c r="C96" s="120" t="str">
        <f>BD_Membros!N95:N1002</f>
        <v>Ativo</v>
      </c>
      <c r="D96" s="119"/>
      <c r="E96" s="122" t="s">
        <v>643</v>
      </c>
      <c r="F96" s="123" t="b">
        <v>0</v>
      </c>
      <c r="G96" s="124" t="b">
        <v>0</v>
      </c>
      <c r="H96" s="124" t="b">
        <v>0</v>
      </c>
      <c r="I96" s="124" t="b">
        <v>0</v>
      </c>
      <c r="J96" s="116"/>
      <c r="K96" s="116"/>
      <c r="L96" s="116"/>
      <c r="M96" s="116"/>
      <c r="N96" s="116"/>
      <c r="O96" s="116"/>
      <c r="P96" s="116"/>
      <c r="Q96" s="116"/>
      <c r="R96" s="116"/>
      <c r="S96" s="116"/>
      <c r="T96" s="116"/>
      <c r="U96" s="116"/>
      <c r="V96" s="116"/>
      <c r="W96" s="116"/>
      <c r="X96" s="116"/>
      <c r="Y96" s="116"/>
      <c r="Z96" s="116"/>
    </row>
    <row r="97">
      <c r="A97" s="116"/>
      <c r="B97" s="119" t="str">
        <f>BD_Membros!B96:B1002</f>
        <v>Mariana Pereira de Azevedo</v>
      </c>
      <c r="C97" s="120" t="str">
        <f>BD_Membros!N96:N1002</f>
        <v>Desligado</v>
      </c>
      <c r="D97" s="119"/>
      <c r="E97" s="122" t="s">
        <v>643</v>
      </c>
      <c r="F97" s="123" t="b">
        <v>0</v>
      </c>
      <c r="G97" s="124" t="b">
        <v>0</v>
      </c>
      <c r="H97" s="124" t="b">
        <v>0</v>
      </c>
      <c r="I97" s="124" t="b">
        <v>0</v>
      </c>
      <c r="J97" s="116"/>
      <c r="K97" s="116"/>
      <c r="L97" s="116"/>
      <c r="M97" s="116"/>
      <c r="N97" s="116"/>
      <c r="O97" s="116"/>
      <c r="P97" s="116"/>
      <c r="Q97" s="116"/>
      <c r="R97" s="116"/>
      <c r="S97" s="116"/>
      <c r="T97" s="116"/>
      <c r="U97" s="116"/>
      <c r="V97" s="116"/>
      <c r="W97" s="116"/>
      <c r="X97" s="116"/>
      <c r="Y97" s="116"/>
      <c r="Z97" s="116"/>
    </row>
    <row r="98" hidden="1">
      <c r="A98" s="116"/>
      <c r="B98" s="119" t="str">
        <f>BD_Membros!B97:B1002</f>
        <v>Laura da Silva Alves</v>
      </c>
      <c r="C98" s="120" t="str">
        <f>BD_Membros!N97:N1002</f>
        <v>Ativo</v>
      </c>
      <c r="D98" s="119"/>
      <c r="E98" s="122" t="s">
        <v>643</v>
      </c>
      <c r="F98" s="123" t="b">
        <v>0</v>
      </c>
      <c r="G98" s="124" t="b">
        <v>0</v>
      </c>
      <c r="H98" s="124" t="b">
        <v>0</v>
      </c>
      <c r="I98" s="124" t="b">
        <v>0</v>
      </c>
      <c r="J98" s="116"/>
      <c r="K98" s="116"/>
      <c r="L98" s="116"/>
      <c r="M98" s="116"/>
      <c r="N98" s="116"/>
      <c r="O98" s="116"/>
      <c r="P98" s="116"/>
      <c r="Q98" s="116"/>
      <c r="R98" s="116"/>
      <c r="S98" s="116"/>
      <c r="T98" s="116"/>
      <c r="U98" s="116"/>
      <c r="V98" s="116"/>
      <c r="W98" s="116"/>
      <c r="X98" s="116"/>
      <c r="Y98" s="116"/>
      <c r="Z98" s="116"/>
    </row>
    <row r="99">
      <c r="A99" s="116"/>
      <c r="B99" s="119" t="str">
        <f>BD_Membros!B98:B1002</f>
        <v>Arthur Coimbra Leite</v>
      </c>
      <c r="C99" s="120" t="str">
        <f>BD_Membros!N98:N1002</f>
        <v>Desligado</v>
      </c>
      <c r="D99" s="119"/>
      <c r="E99" s="122" t="s">
        <v>643</v>
      </c>
      <c r="F99" s="123" t="b">
        <v>0</v>
      </c>
      <c r="G99" s="124" t="b">
        <v>0</v>
      </c>
      <c r="H99" s="124" t="b">
        <v>0</v>
      </c>
      <c r="I99" s="124" t="b">
        <v>0</v>
      </c>
      <c r="J99" s="116"/>
      <c r="K99" s="116"/>
      <c r="L99" s="116"/>
      <c r="M99" s="116"/>
      <c r="N99" s="116"/>
      <c r="O99" s="116"/>
      <c r="P99" s="116"/>
      <c r="Q99" s="116"/>
      <c r="R99" s="116"/>
      <c r="S99" s="116"/>
      <c r="T99" s="116"/>
      <c r="U99" s="116"/>
      <c r="V99" s="116"/>
      <c r="W99" s="116"/>
      <c r="X99" s="116"/>
      <c r="Y99" s="116"/>
      <c r="Z99" s="116"/>
    </row>
    <row r="100" hidden="1">
      <c r="A100" s="116"/>
      <c r="B100" s="119" t="str">
        <f>BD_Membros!B99:B1002</f>
        <v>Leandro Jesus Sousa</v>
      </c>
      <c r="C100" s="120" t="str">
        <f>BD_Membros!N99:N1002</f>
        <v>Ativo</v>
      </c>
      <c r="D100" s="119"/>
      <c r="E100" s="122" t="s">
        <v>643</v>
      </c>
      <c r="F100" s="123" t="b">
        <v>0</v>
      </c>
      <c r="G100" s="124" t="b">
        <v>0</v>
      </c>
      <c r="H100" s="124" t="b">
        <v>0</v>
      </c>
      <c r="I100" s="124" t="b">
        <v>0</v>
      </c>
      <c r="J100" s="116"/>
      <c r="K100" s="116"/>
      <c r="L100" s="116"/>
      <c r="M100" s="116"/>
      <c r="N100" s="116"/>
      <c r="O100" s="116"/>
      <c r="P100" s="116"/>
      <c r="Q100" s="116"/>
      <c r="R100" s="116"/>
      <c r="S100" s="116"/>
      <c r="T100" s="116"/>
      <c r="U100" s="116"/>
      <c r="V100" s="116"/>
      <c r="W100" s="116"/>
      <c r="X100" s="116"/>
      <c r="Y100" s="116"/>
      <c r="Z100" s="116"/>
    </row>
    <row r="101">
      <c r="A101" s="116"/>
      <c r="B101" s="119" t="str">
        <f>BD_Membros!B100:B1002</f>
        <v>Bruno Videira Pinho</v>
      </c>
      <c r="C101" s="120" t="str">
        <f>BD_Membros!N100:N1002</f>
        <v>Desligado</v>
      </c>
      <c r="D101" s="119"/>
      <c r="E101" s="122" t="s">
        <v>643</v>
      </c>
      <c r="F101" s="123" t="b">
        <v>0</v>
      </c>
      <c r="G101" s="124" t="b">
        <v>0</v>
      </c>
      <c r="H101" s="124" t="b">
        <v>0</v>
      </c>
      <c r="I101" s="124" t="b">
        <v>0</v>
      </c>
      <c r="J101" s="116"/>
      <c r="K101" s="116"/>
      <c r="L101" s="116"/>
      <c r="M101" s="116"/>
      <c r="N101" s="116"/>
      <c r="O101" s="116"/>
      <c r="P101" s="116"/>
      <c r="Q101" s="116"/>
      <c r="R101" s="116"/>
      <c r="S101" s="116"/>
      <c r="T101" s="116"/>
      <c r="U101" s="116"/>
      <c r="V101" s="116"/>
      <c r="W101" s="116"/>
      <c r="X101" s="116"/>
      <c r="Y101" s="116"/>
      <c r="Z101" s="116"/>
    </row>
    <row r="102">
      <c r="A102" s="116"/>
      <c r="B102" s="119" t="str">
        <f>BD_Membros!B101:B1002</f>
        <v>Ariel Romano Rubil</v>
      </c>
      <c r="C102" s="120" t="str">
        <f>BD_Membros!N101:N1002</f>
        <v>Desligado</v>
      </c>
      <c r="D102" s="119"/>
      <c r="E102" s="122" t="s">
        <v>643</v>
      </c>
      <c r="F102" s="123" t="b">
        <v>0</v>
      </c>
      <c r="G102" s="124" t="b">
        <v>0</v>
      </c>
      <c r="H102" s="124" t="b">
        <v>0</v>
      </c>
      <c r="I102" s="124" t="b">
        <v>0</v>
      </c>
      <c r="J102" s="116"/>
      <c r="K102" s="116"/>
      <c r="L102" s="116"/>
      <c r="M102" s="116"/>
      <c r="N102" s="116"/>
      <c r="O102" s="116"/>
      <c r="P102" s="116"/>
      <c r="Q102" s="116"/>
      <c r="R102" s="116"/>
      <c r="S102" s="116"/>
      <c r="T102" s="116"/>
      <c r="U102" s="116"/>
      <c r="V102" s="116"/>
      <c r="W102" s="116"/>
      <c r="X102" s="116"/>
      <c r="Y102" s="116"/>
      <c r="Z102" s="116"/>
    </row>
    <row r="103">
      <c r="A103" s="116"/>
      <c r="B103" s="119" t="str">
        <f>BD_Membros!B102:B1002</f>
        <v>Bruno Pereira Macedo</v>
      </c>
      <c r="C103" s="120" t="str">
        <f>BD_Membros!N102:N1002</f>
        <v>Desligado</v>
      </c>
      <c r="D103" s="119"/>
      <c r="E103" s="122" t="s">
        <v>643</v>
      </c>
      <c r="F103" s="123" t="b">
        <v>0</v>
      </c>
      <c r="G103" s="124" t="b">
        <v>0</v>
      </c>
      <c r="H103" s="124" t="b">
        <v>0</v>
      </c>
      <c r="I103" s="124" t="b">
        <v>0</v>
      </c>
      <c r="J103" s="116"/>
      <c r="K103" s="116"/>
      <c r="L103" s="116"/>
      <c r="M103" s="116"/>
      <c r="N103" s="116"/>
      <c r="O103" s="116"/>
      <c r="P103" s="116"/>
      <c r="Q103" s="116"/>
      <c r="R103" s="116"/>
      <c r="S103" s="116"/>
      <c r="T103" s="116"/>
      <c r="U103" s="116"/>
      <c r="V103" s="116"/>
      <c r="W103" s="116"/>
      <c r="X103" s="116"/>
      <c r="Y103" s="116"/>
      <c r="Z103" s="116"/>
    </row>
    <row r="104">
      <c r="A104" s="116"/>
      <c r="B104" s="119" t="str">
        <f>BD_Membros!B102:B1002</f>
        <v>Jader Calixto</v>
      </c>
      <c r="C104" s="120" t="str">
        <f>BD_Membros!N102:N1002</f>
        <v>Desligado</v>
      </c>
      <c r="D104" s="119"/>
      <c r="E104" s="122" t="s">
        <v>643</v>
      </c>
      <c r="F104" s="123" t="b">
        <v>0</v>
      </c>
      <c r="G104" s="124" t="b">
        <v>0</v>
      </c>
      <c r="H104" s="124" t="b">
        <v>0</v>
      </c>
      <c r="I104" s="124" t="b">
        <v>0</v>
      </c>
      <c r="J104" s="116"/>
      <c r="K104" s="116"/>
      <c r="L104" s="116"/>
      <c r="M104" s="116"/>
      <c r="N104" s="116"/>
      <c r="O104" s="116"/>
      <c r="P104" s="116"/>
      <c r="Q104" s="116"/>
      <c r="R104" s="116"/>
      <c r="S104" s="116"/>
      <c r="T104" s="116"/>
      <c r="U104" s="116"/>
      <c r="V104" s="116"/>
      <c r="W104" s="116"/>
      <c r="X104" s="116"/>
      <c r="Y104" s="116"/>
      <c r="Z104" s="116"/>
    </row>
    <row r="105" hidden="1">
      <c r="A105" s="116"/>
      <c r="B105" s="119" t="str">
        <f>BD_Membros!B103:B1002</f>
        <v>Lucas de Araujo Contreiras</v>
      </c>
      <c r="C105" s="120" t="str">
        <f>BD_Membros!N103:N1002</f>
        <v>Ativo</v>
      </c>
      <c r="D105" s="119"/>
      <c r="E105" s="122" t="s">
        <v>643</v>
      </c>
      <c r="F105" s="123" t="b">
        <v>0</v>
      </c>
      <c r="G105" s="124" t="b">
        <v>0</v>
      </c>
      <c r="H105" s="124" t="b">
        <v>0</v>
      </c>
      <c r="I105" s="124" t="b">
        <v>0</v>
      </c>
      <c r="J105" s="116"/>
      <c r="K105" s="116"/>
      <c r="L105" s="116"/>
      <c r="M105" s="116"/>
      <c r="N105" s="116"/>
      <c r="O105" s="116"/>
      <c r="P105" s="116"/>
      <c r="Q105" s="116"/>
      <c r="R105" s="116"/>
      <c r="S105" s="116"/>
      <c r="T105" s="116"/>
      <c r="U105" s="116"/>
      <c r="V105" s="116"/>
      <c r="W105" s="116"/>
      <c r="X105" s="116"/>
      <c r="Y105" s="116"/>
      <c r="Z105" s="116"/>
    </row>
    <row r="106" hidden="1">
      <c r="A106" s="116"/>
      <c r="B106" s="119" t="str">
        <f>BD_Membros!B104:B1002</f>
        <v>Lucas Luis Carreiro de Andrade</v>
      </c>
      <c r="C106" s="120" t="str">
        <f>BD_Membros!N104:N1002</f>
        <v>Ativo</v>
      </c>
      <c r="D106" s="119"/>
      <c r="E106" s="122" t="s">
        <v>643</v>
      </c>
      <c r="F106" s="123" t="b">
        <v>0</v>
      </c>
      <c r="G106" s="124" t="b">
        <v>0</v>
      </c>
      <c r="H106" s="124" t="b">
        <v>0</v>
      </c>
      <c r="I106" s="124" t="b">
        <v>0</v>
      </c>
      <c r="J106" s="116"/>
      <c r="K106" s="116"/>
      <c r="L106" s="116"/>
      <c r="M106" s="116"/>
      <c r="N106" s="116"/>
      <c r="O106" s="116"/>
      <c r="P106" s="116"/>
      <c r="Q106" s="116"/>
      <c r="R106" s="116"/>
      <c r="S106" s="116"/>
      <c r="T106" s="116"/>
      <c r="U106" s="116"/>
      <c r="V106" s="116"/>
      <c r="W106" s="116"/>
      <c r="X106" s="116"/>
      <c r="Y106" s="116"/>
      <c r="Z106" s="116"/>
    </row>
    <row r="107">
      <c r="A107" s="116"/>
      <c r="B107" s="119" t="str">
        <f>BD_Membros!B105:B1002</f>
        <v>João Pedro Capuchinho</v>
      </c>
      <c r="C107" s="120" t="str">
        <f>BD_Membros!N105:N1002</f>
        <v>Desligado</v>
      </c>
      <c r="D107" s="119"/>
      <c r="E107" s="125"/>
      <c r="F107" s="123" t="b">
        <v>0</v>
      </c>
      <c r="G107" s="119"/>
      <c r="H107" s="119"/>
      <c r="I107" s="119"/>
      <c r="J107" s="116"/>
      <c r="K107" s="116"/>
      <c r="L107" s="116"/>
      <c r="M107" s="116"/>
      <c r="N107" s="116"/>
      <c r="O107" s="116"/>
      <c r="P107" s="116"/>
      <c r="Q107" s="116"/>
      <c r="R107" s="116"/>
      <c r="S107" s="116"/>
      <c r="T107" s="116"/>
      <c r="U107" s="116"/>
      <c r="V107" s="116"/>
      <c r="W107" s="116"/>
      <c r="X107" s="116"/>
      <c r="Y107" s="116"/>
      <c r="Z107" s="116"/>
    </row>
    <row r="108">
      <c r="A108" s="116"/>
      <c r="B108" s="119" t="str">
        <f>BD_Membros!B106:B1002</f>
        <v>João Victor Caccavo de Araujo</v>
      </c>
      <c r="C108" s="120" t="str">
        <f>BD_Membros!N106:N1002</f>
        <v>Desligado</v>
      </c>
      <c r="D108" s="119"/>
      <c r="E108" s="122" t="s">
        <v>643</v>
      </c>
      <c r="F108" s="123" t="b">
        <v>0</v>
      </c>
      <c r="G108" s="124" t="b">
        <v>0</v>
      </c>
      <c r="H108" s="124" t="b">
        <v>0</v>
      </c>
      <c r="I108" s="124" t="b">
        <v>0</v>
      </c>
      <c r="J108" s="116"/>
      <c r="K108" s="116"/>
      <c r="L108" s="116"/>
      <c r="M108" s="116"/>
      <c r="N108" s="116"/>
      <c r="O108" s="116"/>
      <c r="P108" s="116"/>
      <c r="Q108" s="116"/>
      <c r="R108" s="116"/>
      <c r="S108" s="116"/>
      <c r="T108" s="116"/>
      <c r="U108" s="116"/>
      <c r="V108" s="116"/>
      <c r="W108" s="116"/>
      <c r="X108" s="116"/>
      <c r="Y108" s="116"/>
      <c r="Z108" s="116"/>
    </row>
    <row r="109" hidden="1">
      <c r="A109" s="116"/>
      <c r="B109" s="119" t="str">
        <f>BD_Membros!B107:B1002</f>
        <v>Lucas Pinheiro Rocha Cunha</v>
      </c>
      <c r="C109" s="120" t="str">
        <f>BD_Membros!N107:N1002</f>
        <v>Ativo</v>
      </c>
      <c r="D109" s="119"/>
      <c r="E109" s="122" t="s">
        <v>643</v>
      </c>
      <c r="F109" s="123" t="b">
        <v>0</v>
      </c>
      <c r="G109" s="124" t="b">
        <v>0</v>
      </c>
      <c r="H109" s="124" t="b">
        <v>0</v>
      </c>
      <c r="I109" s="124" t="b">
        <v>0</v>
      </c>
      <c r="J109" s="116"/>
      <c r="K109" s="116"/>
      <c r="L109" s="116"/>
      <c r="M109" s="116"/>
      <c r="N109" s="116"/>
      <c r="O109" s="116"/>
      <c r="P109" s="116"/>
      <c r="Q109" s="116"/>
      <c r="R109" s="116"/>
      <c r="S109" s="116"/>
      <c r="T109" s="116"/>
      <c r="U109" s="116"/>
      <c r="V109" s="116"/>
      <c r="W109" s="116"/>
      <c r="X109" s="116"/>
      <c r="Y109" s="116"/>
      <c r="Z109" s="116"/>
    </row>
    <row r="110" hidden="1">
      <c r="A110" s="116"/>
      <c r="B110" s="119" t="str">
        <f>BD_Membros!B108:B1002</f>
        <v>Luís Eduardo Carvajal de Pontes</v>
      </c>
      <c r="C110" s="120" t="str">
        <f>BD_Membros!N108:N1002</f>
        <v>Ativo</v>
      </c>
      <c r="D110" s="119"/>
      <c r="E110" s="122" t="s">
        <v>643</v>
      </c>
      <c r="F110" s="123" t="b">
        <v>0</v>
      </c>
      <c r="G110" s="124" t="b">
        <v>0</v>
      </c>
      <c r="H110" s="124" t="b">
        <v>0</v>
      </c>
      <c r="I110" s="124" t="b">
        <v>0</v>
      </c>
      <c r="J110" s="116"/>
      <c r="K110" s="116"/>
      <c r="L110" s="116"/>
      <c r="M110" s="116"/>
      <c r="N110" s="116"/>
      <c r="O110" s="116"/>
      <c r="P110" s="116"/>
      <c r="Q110" s="116"/>
      <c r="R110" s="116"/>
      <c r="S110" s="116"/>
      <c r="T110" s="116"/>
      <c r="U110" s="116"/>
      <c r="V110" s="116"/>
      <c r="W110" s="116"/>
      <c r="X110" s="116"/>
      <c r="Y110" s="116"/>
      <c r="Z110" s="116"/>
    </row>
    <row r="111">
      <c r="A111" s="116"/>
      <c r="B111" s="119" t="str">
        <f>BD_Membros!B109:B1002</f>
        <v>Karen Perez</v>
      </c>
      <c r="C111" s="120" t="str">
        <f>BD_Membros!N109:N1002</f>
        <v>Desligado</v>
      </c>
      <c r="D111" s="119"/>
      <c r="E111" s="125"/>
      <c r="F111" s="123" t="b">
        <v>0</v>
      </c>
      <c r="G111" s="119"/>
      <c r="H111" s="119"/>
      <c r="I111" s="119"/>
      <c r="J111" s="116"/>
      <c r="K111" s="116"/>
      <c r="L111" s="116"/>
      <c r="M111" s="116"/>
      <c r="N111" s="116"/>
      <c r="O111" s="116"/>
      <c r="P111" s="116"/>
      <c r="Q111" s="116"/>
      <c r="R111" s="116"/>
      <c r="S111" s="116"/>
      <c r="T111" s="116"/>
      <c r="U111" s="116"/>
      <c r="V111" s="116"/>
      <c r="W111" s="116"/>
      <c r="X111" s="116"/>
      <c r="Y111" s="116"/>
      <c r="Z111" s="116"/>
    </row>
    <row r="112">
      <c r="A112" s="116"/>
      <c r="B112" s="119" t="str">
        <f>BD_Membros!B110:B1002</f>
        <v>Lucas Okumura</v>
      </c>
      <c r="C112" s="120" t="str">
        <f>BD_Membros!N110:N1002</f>
        <v>Desligado</v>
      </c>
      <c r="D112" s="119"/>
      <c r="E112" s="122" t="s">
        <v>643</v>
      </c>
      <c r="F112" s="123" t="b">
        <v>0</v>
      </c>
      <c r="G112" s="124" t="b">
        <v>0</v>
      </c>
      <c r="H112" s="124" t="b">
        <v>0</v>
      </c>
      <c r="I112" s="124" t="b">
        <v>0</v>
      </c>
      <c r="J112" s="116"/>
      <c r="K112" s="116"/>
      <c r="L112" s="116"/>
      <c r="M112" s="116"/>
      <c r="N112" s="116"/>
      <c r="O112" s="116"/>
      <c r="P112" s="116"/>
      <c r="Q112" s="116"/>
      <c r="R112" s="116"/>
      <c r="S112" s="116"/>
      <c r="T112" s="116"/>
      <c r="U112" s="116"/>
      <c r="V112" s="116"/>
      <c r="W112" s="116"/>
      <c r="X112" s="116"/>
      <c r="Y112" s="116"/>
      <c r="Z112" s="116"/>
    </row>
    <row r="113">
      <c r="A113" s="116"/>
      <c r="B113" s="119" t="str">
        <f>BD_Membros!B111:B1002</f>
        <v>Lucas Soares Trindade</v>
      </c>
      <c r="C113" s="120" t="str">
        <f>BD_Membros!N111:N1002</f>
        <v>Desligado</v>
      </c>
      <c r="D113" s="119"/>
      <c r="E113" s="122" t="s">
        <v>643</v>
      </c>
      <c r="F113" s="123" t="b">
        <v>0</v>
      </c>
      <c r="G113" s="124" t="b">
        <v>0</v>
      </c>
      <c r="H113" s="124" t="b">
        <v>0</v>
      </c>
      <c r="I113" s="124" t="b">
        <v>0</v>
      </c>
      <c r="J113" s="116"/>
      <c r="K113" s="116"/>
      <c r="L113" s="116"/>
      <c r="M113" s="116"/>
      <c r="N113" s="116"/>
      <c r="O113" s="116"/>
      <c r="P113" s="116"/>
      <c r="Q113" s="116"/>
      <c r="R113" s="116"/>
      <c r="S113" s="116"/>
      <c r="T113" s="116"/>
      <c r="U113" s="116"/>
      <c r="V113" s="116"/>
      <c r="W113" s="116"/>
      <c r="X113" s="116"/>
      <c r="Y113" s="116"/>
      <c r="Z113" s="116"/>
    </row>
    <row r="114">
      <c r="A114" s="116"/>
      <c r="B114" s="119" t="str">
        <f>BD_Membros!B112:B1002</f>
        <v>Luiza Yuan</v>
      </c>
      <c r="C114" s="120" t="str">
        <f>BD_Membros!N112:N1002</f>
        <v>Desligado</v>
      </c>
      <c r="D114" s="119"/>
      <c r="E114" s="122" t="s">
        <v>643</v>
      </c>
      <c r="F114" s="123" t="b">
        <v>0</v>
      </c>
      <c r="G114" s="124" t="b">
        <v>0</v>
      </c>
      <c r="H114" s="124" t="b">
        <v>0</v>
      </c>
      <c r="I114" s="124" t="b">
        <v>0</v>
      </c>
      <c r="J114" s="116"/>
      <c r="K114" s="116"/>
      <c r="L114" s="116"/>
      <c r="M114" s="116"/>
      <c r="N114" s="116"/>
      <c r="O114" s="116"/>
      <c r="P114" s="116"/>
      <c r="Q114" s="116"/>
      <c r="R114" s="116"/>
      <c r="S114" s="116"/>
      <c r="T114" s="116"/>
      <c r="U114" s="116"/>
      <c r="V114" s="116"/>
      <c r="W114" s="116"/>
      <c r="X114" s="116"/>
      <c r="Y114" s="116"/>
      <c r="Z114" s="116"/>
    </row>
    <row r="115">
      <c r="A115" s="116"/>
      <c r="B115" s="119" t="str">
        <f>BD_Membros!B113:B1002</f>
        <v>Ana Macedo</v>
      </c>
      <c r="C115" s="120" t="str">
        <f>BD_Membros!N113:N1002</f>
        <v>Desligado</v>
      </c>
      <c r="D115" s="119"/>
      <c r="E115" s="122" t="s">
        <v>643</v>
      </c>
      <c r="F115" s="123" t="b">
        <v>0</v>
      </c>
      <c r="G115" s="124" t="b">
        <v>0</v>
      </c>
      <c r="H115" s="124" t="b">
        <v>0</v>
      </c>
      <c r="I115" s="124" t="b">
        <v>0</v>
      </c>
      <c r="J115" s="116"/>
      <c r="K115" s="116"/>
      <c r="L115" s="116"/>
      <c r="M115" s="116"/>
      <c r="N115" s="116"/>
      <c r="O115" s="116"/>
      <c r="P115" s="116"/>
      <c r="Q115" s="116"/>
      <c r="R115" s="116"/>
      <c r="S115" s="116"/>
      <c r="T115" s="116"/>
      <c r="U115" s="116"/>
      <c r="V115" s="116"/>
      <c r="W115" s="116"/>
      <c r="X115" s="116"/>
      <c r="Y115" s="116"/>
      <c r="Z115" s="116"/>
    </row>
    <row r="116">
      <c r="A116" s="116"/>
      <c r="B116" s="119" t="str">
        <f>BD_Membros!B114:B1002</f>
        <v>Arthur Reis</v>
      </c>
      <c r="C116" s="120" t="str">
        <f>BD_Membros!N114:N1002</f>
        <v>Desligado</v>
      </c>
      <c r="D116" s="119"/>
      <c r="E116" s="122" t="s">
        <v>643</v>
      </c>
      <c r="F116" s="123" t="b">
        <v>0</v>
      </c>
      <c r="G116" s="124" t="b">
        <v>0</v>
      </c>
      <c r="H116" s="124" t="b">
        <v>0</v>
      </c>
      <c r="I116" s="124" t="b">
        <v>0</v>
      </c>
      <c r="J116" s="116"/>
      <c r="K116" s="116"/>
      <c r="L116" s="116"/>
      <c r="M116" s="116"/>
      <c r="N116" s="116"/>
      <c r="O116" s="116"/>
      <c r="P116" s="116"/>
      <c r="Q116" s="116"/>
      <c r="R116" s="116"/>
      <c r="S116" s="116"/>
      <c r="T116" s="116"/>
      <c r="U116" s="116"/>
      <c r="V116" s="116"/>
      <c r="W116" s="116"/>
      <c r="X116" s="116"/>
      <c r="Y116" s="116"/>
      <c r="Z116" s="116"/>
    </row>
    <row r="117">
      <c r="A117" s="116"/>
      <c r="B117" s="119" t="str">
        <f>BD_Membros!B115:B1002</f>
        <v>Danilo Souza</v>
      </c>
      <c r="C117" s="120" t="str">
        <f>BD_Membros!N115:N1002</f>
        <v>Desligado</v>
      </c>
      <c r="D117" s="119"/>
      <c r="E117" s="122" t="s">
        <v>643</v>
      </c>
      <c r="F117" s="123" t="b">
        <v>0</v>
      </c>
      <c r="G117" s="124" t="b">
        <v>0</v>
      </c>
      <c r="H117" s="124" t="b">
        <v>0</v>
      </c>
      <c r="I117" s="124" t="b">
        <v>0</v>
      </c>
      <c r="J117" s="116"/>
      <c r="K117" s="116"/>
      <c r="L117" s="116"/>
      <c r="M117" s="116"/>
      <c r="N117" s="116"/>
      <c r="O117" s="116"/>
      <c r="P117" s="116"/>
      <c r="Q117" s="116"/>
      <c r="R117" s="116"/>
      <c r="S117" s="116"/>
      <c r="T117" s="116"/>
      <c r="U117" s="116"/>
      <c r="V117" s="116"/>
      <c r="W117" s="116"/>
      <c r="X117" s="116"/>
      <c r="Y117" s="116"/>
      <c r="Z117" s="116"/>
    </row>
    <row r="118">
      <c r="A118" s="116"/>
      <c r="B118" s="119" t="str">
        <f>BD_Membros!B116:B1002</f>
        <v>Davi de Carvalho</v>
      </c>
      <c r="C118" s="120" t="str">
        <f>BD_Membros!N116:N1002</f>
        <v>Desligado</v>
      </c>
      <c r="D118" s="119"/>
      <c r="E118" s="122" t="s">
        <v>643</v>
      </c>
      <c r="F118" s="123" t="b">
        <v>0</v>
      </c>
      <c r="G118" s="124" t="b">
        <v>0</v>
      </c>
      <c r="H118" s="124" t="b">
        <v>0</v>
      </c>
      <c r="I118" s="124" t="b">
        <v>0</v>
      </c>
      <c r="J118" s="116"/>
      <c r="K118" s="116"/>
      <c r="L118" s="116"/>
      <c r="M118" s="116"/>
      <c r="N118" s="116"/>
      <c r="O118" s="116"/>
      <c r="P118" s="116"/>
      <c r="Q118" s="116"/>
      <c r="R118" s="116"/>
      <c r="S118" s="116"/>
      <c r="T118" s="116"/>
      <c r="U118" s="116"/>
      <c r="V118" s="116"/>
      <c r="W118" s="116"/>
      <c r="X118" s="116"/>
      <c r="Y118" s="116"/>
      <c r="Z118" s="116"/>
    </row>
    <row r="119">
      <c r="A119" s="116"/>
      <c r="B119" s="119" t="str">
        <f>BD_Membros!B117:B1002</f>
        <v>Francky Roger Araujo da Silva</v>
      </c>
      <c r="C119" s="120" t="str">
        <f>BD_Membros!N117:N1002</f>
        <v>Desligado</v>
      </c>
      <c r="D119" s="119"/>
      <c r="E119" s="122" t="s">
        <v>643</v>
      </c>
      <c r="F119" s="123" t="b">
        <v>0</v>
      </c>
      <c r="G119" s="124" t="b">
        <v>0</v>
      </c>
      <c r="H119" s="124" t="b">
        <v>0</v>
      </c>
      <c r="I119" s="124" t="b">
        <v>0</v>
      </c>
      <c r="J119" s="116"/>
      <c r="K119" s="116"/>
      <c r="L119" s="116"/>
      <c r="M119" s="116"/>
      <c r="N119" s="116"/>
      <c r="O119" s="116"/>
      <c r="P119" s="116"/>
      <c r="Q119" s="116"/>
      <c r="R119" s="116"/>
      <c r="S119" s="116"/>
      <c r="T119" s="116"/>
      <c r="U119" s="116"/>
      <c r="V119" s="116"/>
      <c r="W119" s="116"/>
      <c r="X119" s="116"/>
      <c r="Y119" s="116"/>
      <c r="Z119" s="116"/>
    </row>
    <row r="120">
      <c r="A120" s="116"/>
      <c r="B120" s="119" t="str">
        <f>BD_Membros!B118:B1002</f>
        <v>Gabriel Souza Cruz</v>
      </c>
      <c r="C120" s="120" t="str">
        <f>BD_Membros!N118:N1002</f>
        <v>Desligado</v>
      </c>
      <c r="D120" s="119"/>
      <c r="E120" s="122" t="s">
        <v>643</v>
      </c>
      <c r="F120" s="123" t="b">
        <v>0</v>
      </c>
      <c r="G120" s="124" t="b">
        <v>0</v>
      </c>
      <c r="H120" s="124" t="b">
        <v>0</v>
      </c>
      <c r="I120" s="124" t="b">
        <v>0</v>
      </c>
      <c r="J120" s="116"/>
      <c r="K120" s="116"/>
      <c r="L120" s="116"/>
      <c r="M120" s="116"/>
      <c r="N120" s="116"/>
      <c r="O120" s="116"/>
      <c r="P120" s="116"/>
      <c r="Q120" s="116"/>
      <c r="R120" s="116"/>
      <c r="S120" s="116"/>
      <c r="T120" s="116"/>
      <c r="U120" s="116"/>
      <c r="V120" s="116"/>
      <c r="W120" s="116"/>
      <c r="X120" s="116"/>
      <c r="Y120" s="116"/>
      <c r="Z120" s="116"/>
    </row>
    <row r="121">
      <c r="A121" s="116"/>
      <c r="B121" s="119" t="str">
        <f>BD_Membros!B119:B1002</f>
        <v>Hiago Rodrigues</v>
      </c>
      <c r="C121" s="120" t="str">
        <f>BD_Membros!N119:N1002</f>
        <v>Desligado</v>
      </c>
      <c r="D121" s="119"/>
      <c r="E121" s="122" t="s">
        <v>643</v>
      </c>
      <c r="F121" s="123" t="b">
        <v>0</v>
      </c>
      <c r="G121" s="124" t="b">
        <v>0</v>
      </c>
      <c r="H121" s="124" t="b">
        <v>0</v>
      </c>
      <c r="I121" s="124" t="b">
        <v>0</v>
      </c>
      <c r="J121" s="116"/>
      <c r="K121" s="116"/>
      <c r="L121" s="116"/>
      <c r="M121" s="116"/>
      <c r="N121" s="116"/>
      <c r="O121" s="116"/>
      <c r="P121" s="116"/>
      <c r="Q121" s="116"/>
      <c r="R121" s="116"/>
      <c r="S121" s="116"/>
      <c r="T121" s="116"/>
      <c r="U121" s="116"/>
      <c r="V121" s="116"/>
      <c r="W121" s="116"/>
      <c r="X121" s="116"/>
      <c r="Y121" s="116"/>
      <c r="Z121" s="116"/>
    </row>
    <row r="122">
      <c r="A122" s="116"/>
      <c r="B122" s="119" t="str">
        <f>BD_Membros!B120:B1002</f>
        <v>Hugo de Lacerda</v>
      </c>
      <c r="C122" s="120" t="str">
        <f>BD_Membros!N120:N1002</f>
        <v>Desligado</v>
      </c>
      <c r="D122" s="119"/>
      <c r="E122" s="122" t="s">
        <v>643</v>
      </c>
      <c r="F122" s="123" t="b">
        <v>0</v>
      </c>
      <c r="G122" s="124" t="b">
        <v>0</v>
      </c>
      <c r="H122" s="124" t="b">
        <v>0</v>
      </c>
      <c r="I122" s="124" t="b">
        <v>0</v>
      </c>
      <c r="J122" s="116"/>
      <c r="K122" s="116"/>
      <c r="L122" s="116"/>
      <c r="M122" s="116"/>
      <c r="N122" s="116"/>
      <c r="O122" s="116"/>
      <c r="P122" s="116"/>
      <c r="Q122" s="116"/>
      <c r="R122" s="116"/>
      <c r="S122" s="116"/>
      <c r="T122" s="116"/>
      <c r="U122" s="116"/>
      <c r="V122" s="116"/>
      <c r="W122" s="116"/>
      <c r="X122" s="116"/>
      <c r="Y122" s="116"/>
      <c r="Z122" s="116"/>
    </row>
    <row r="123">
      <c r="A123" s="116"/>
      <c r="B123" s="119" t="str">
        <f>BD_Membros!B121:B1002</f>
        <v>João Marcos Batista do Nascimento</v>
      </c>
      <c r="C123" s="120" t="str">
        <f>BD_Membros!N121:N1002</f>
        <v>Desligado</v>
      </c>
      <c r="D123" s="119"/>
      <c r="E123" s="122" t="s">
        <v>643</v>
      </c>
      <c r="F123" s="123" t="b">
        <v>0</v>
      </c>
      <c r="G123" s="124" t="b">
        <v>0</v>
      </c>
      <c r="H123" s="124" t="b">
        <v>0</v>
      </c>
      <c r="I123" s="124" t="b">
        <v>0</v>
      </c>
      <c r="J123" s="116"/>
      <c r="K123" s="116"/>
      <c r="L123" s="116"/>
      <c r="M123" s="116"/>
      <c r="N123" s="116"/>
      <c r="O123" s="116"/>
      <c r="P123" s="116"/>
      <c r="Q123" s="116"/>
      <c r="R123" s="116"/>
      <c r="S123" s="116"/>
      <c r="T123" s="116"/>
      <c r="U123" s="116"/>
      <c r="V123" s="116"/>
      <c r="W123" s="116"/>
      <c r="X123" s="116"/>
      <c r="Y123" s="116"/>
      <c r="Z123" s="116"/>
    </row>
    <row r="124" hidden="1">
      <c r="A124" s="116"/>
      <c r="B124" s="119" t="str">
        <f>BD_Membros!B122:B1002</f>
        <v>Márcio Melchiades Nascimento</v>
      </c>
      <c r="C124" s="120" t="str">
        <f>BD_Membros!N122:N1002</f>
        <v>Ativo</v>
      </c>
      <c r="D124" s="119"/>
      <c r="E124" s="122" t="s">
        <v>643</v>
      </c>
      <c r="F124" s="123" t="b">
        <v>0</v>
      </c>
      <c r="G124" s="124" t="b">
        <v>0</v>
      </c>
      <c r="H124" s="124" t="b">
        <v>0</v>
      </c>
      <c r="I124" s="124" t="b">
        <v>0</v>
      </c>
      <c r="J124" s="116"/>
      <c r="K124" s="116"/>
      <c r="L124" s="116"/>
      <c r="M124" s="116"/>
      <c r="N124" s="116"/>
      <c r="O124" s="116"/>
      <c r="P124" s="116"/>
      <c r="Q124" s="116"/>
      <c r="R124" s="116"/>
      <c r="S124" s="116"/>
      <c r="T124" s="116"/>
      <c r="U124" s="116"/>
      <c r="V124" s="116"/>
      <c r="W124" s="116"/>
      <c r="X124" s="116"/>
      <c r="Y124" s="116"/>
      <c r="Z124" s="116"/>
    </row>
    <row r="125">
      <c r="A125" s="116"/>
      <c r="B125" s="119" t="str">
        <f>BD_Membros!B123:B1002</f>
        <v>Julia da Silva de Alcantara Moreira</v>
      </c>
      <c r="C125" s="120" t="str">
        <f>BD_Membros!N123:N1002</f>
        <v>Desligado</v>
      </c>
      <c r="D125" s="119"/>
      <c r="E125" s="122" t="s">
        <v>643</v>
      </c>
      <c r="F125" s="123" t="b">
        <v>0</v>
      </c>
      <c r="G125" s="124" t="b">
        <v>0</v>
      </c>
      <c r="H125" s="124" t="b">
        <v>0</v>
      </c>
      <c r="I125" s="124" t="b">
        <v>0</v>
      </c>
      <c r="J125" s="116"/>
      <c r="K125" s="116"/>
      <c r="L125" s="116"/>
      <c r="M125" s="116"/>
      <c r="N125" s="116"/>
      <c r="O125" s="116"/>
      <c r="P125" s="116"/>
      <c r="Q125" s="116"/>
      <c r="R125" s="116"/>
      <c r="S125" s="116"/>
      <c r="T125" s="116"/>
      <c r="U125" s="116"/>
      <c r="V125" s="116"/>
      <c r="W125" s="116"/>
      <c r="X125" s="116"/>
      <c r="Y125" s="116"/>
      <c r="Z125" s="116"/>
    </row>
    <row r="126" hidden="1">
      <c r="A126" s="116"/>
      <c r="B126" s="119" t="str">
        <f>BD_Membros!B124:B1002</f>
        <v>Maria Eduarda Vieira Mendes</v>
      </c>
      <c r="C126" s="120" t="str">
        <f>BD_Membros!N124:N1002</f>
        <v>Ativo</v>
      </c>
      <c r="D126" s="119"/>
      <c r="E126" s="122" t="s">
        <v>643</v>
      </c>
      <c r="F126" s="123" t="b">
        <v>0</v>
      </c>
      <c r="G126" s="124" t="b">
        <v>0</v>
      </c>
      <c r="H126" s="124" t="b">
        <v>0</v>
      </c>
      <c r="I126" s="124" t="b">
        <v>0</v>
      </c>
      <c r="J126" s="116"/>
      <c r="K126" s="116"/>
      <c r="L126" s="116"/>
      <c r="M126" s="116"/>
      <c r="N126" s="116"/>
      <c r="O126" s="116"/>
      <c r="P126" s="116"/>
      <c r="Q126" s="116"/>
      <c r="R126" s="116"/>
      <c r="S126" s="116"/>
      <c r="T126" s="116"/>
      <c r="U126" s="116"/>
      <c r="V126" s="116"/>
      <c r="W126" s="116"/>
      <c r="X126" s="116"/>
      <c r="Y126" s="116"/>
      <c r="Z126" s="116"/>
    </row>
    <row r="127">
      <c r="A127" s="116"/>
      <c r="B127" s="119" t="str">
        <f>BD_Membros!B125:B1002</f>
        <v>Lucas Amorim Arnoldi</v>
      </c>
      <c r="C127" s="120" t="str">
        <f>BD_Membros!N125:N1002</f>
        <v>Desligado</v>
      </c>
      <c r="D127" s="119"/>
      <c r="E127" s="122" t="s">
        <v>643</v>
      </c>
      <c r="F127" s="123" t="b">
        <v>0</v>
      </c>
      <c r="G127" s="124" t="b">
        <v>0</v>
      </c>
      <c r="H127" s="124" t="b">
        <v>0</v>
      </c>
      <c r="I127" s="124" t="b">
        <v>0</v>
      </c>
      <c r="J127" s="116"/>
      <c r="K127" s="116"/>
      <c r="L127" s="116"/>
      <c r="M127" s="116"/>
      <c r="N127" s="116"/>
      <c r="O127" s="116"/>
      <c r="P127" s="116"/>
      <c r="Q127" s="116"/>
      <c r="R127" s="116"/>
      <c r="S127" s="116"/>
      <c r="T127" s="116"/>
      <c r="U127" s="116"/>
      <c r="V127" s="116"/>
      <c r="W127" s="116"/>
      <c r="X127" s="116"/>
      <c r="Y127" s="116"/>
      <c r="Z127" s="116"/>
    </row>
    <row r="128">
      <c r="A128" s="116"/>
      <c r="B128" s="119" t="str">
        <f>BD_Membros!B126:B1002</f>
        <v>Pedro Ornelas Antunes</v>
      </c>
      <c r="C128" s="120" t="str">
        <f>BD_Membros!N126:N1002</f>
        <v>Desligado</v>
      </c>
      <c r="D128" s="119"/>
      <c r="E128" s="122" t="s">
        <v>643</v>
      </c>
      <c r="F128" s="123" t="b">
        <v>0</v>
      </c>
      <c r="G128" s="124" t="b">
        <v>0</v>
      </c>
      <c r="H128" s="124" t="b">
        <v>0</v>
      </c>
      <c r="I128" s="124" t="b">
        <v>0</v>
      </c>
      <c r="J128" s="116"/>
      <c r="K128" s="116"/>
      <c r="L128" s="116"/>
      <c r="M128" s="116"/>
      <c r="N128" s="116"/>
      <c r="O128" s="116"/>
      <c r="P128" s="116"/>
      <c r="Q128" s="116"/>
      <c r="R128" s="116"/>
      <c r="S128" s="116"/>
      <c r="T128" s="116"/>
      <c r="U128" s="116"/>
      <c r="V128" s="116"/>
      <c r="W128" s="116"/>
      <c r="X128" s="116"/>
      <c r="Y128" s="116"/>
      <c r="Z128" s="116"/>
    </row>
    <row r="129" hidden="1">
      <c r="A129" s="116"/>
      <c r="B129" s="119" t="str">
        <f>BD_Membros!B127:B1002</f>
        <v>Mariana Reis Santos</v>
      </c>
      <c r="C129" s="120" t="str">
        <f>BD_Membros!N127:N1002</f>
        <v>Ativo</v>
      </c>
      <c r="D129" s="119"/>
      <c r="E129" s="122" t="s">
        <v>643</v>
      </c>
      <c r="F129" s="123" t="b">
        <v>0</v>
      </c>
      <c r="G129" s="124" t="b">
        <v>0</v>
      </c>
      <c r="H129" s="124" t="b">
        <v>0</v>
      </c>
      <c r="I129" s="124" t="b">
        <v>0</v>
      </c>
      <c r="J129" s="116"/>
      <c r="K129" s="116"/>
      <c r="L129" s="116"/>
      <c r="M129" s="116"/>
      <c r="N129" s="116"/>
      <c r="O129" s="116"/>
      <c r="P129" s="116"/>
      <c r="Q129" s="116"/>
      <c r="R129" s="116"/>
      <c r="S129" s="116"/>
      <c r="T129" s="116"/>
      <c r="U129" s="116"/>
      <c r="V129" s="116"/>
      <c r="W129" s="116"/>
      <c r="X129" s="116"/>
      <c r="Y129" s="116"/>
      <c r="Z129" s="116"/>
    </row>
    <row r="130">
      <c r="A130" s="116"/>
      <c r="B130" s="119" t="str">
        <f>BD_Membros!B128:B1002</f>
        <v>Raphael Bernardo</v>
      </c>
      <c r="C130" s="120" t="str">
        <f>BD_Membros!N128:N1002</f>
        <v>Desligado</v>
      </c>
      <c r="D130" s="119"/>
      <c r="E130" s="125"/>
      <c r="F130" s="123" t="b">
        <v>0</v>
      </c>
      <c r="G130" s="119"/>
      <c r="H130" s="119"/>
      <c r="I130" s="119"/>
      <c r="J130" s="116"/>
      <c r="K130" s="116"/>
      <c r="L130" s="116"/>
      <c r="M130" s="116"/>
      <c r="N130" s="116"/>
      <c r="O130" s="116"/>
      <c r="P130" s="116"/>
      <c r="Q130" s="116"/>
      <c r="R130" s="116"/>
      <c r="S130" s="116"/>
      <c r="T130" s="116"/>
      <c r="U130" s="116"/>
      <c r="V130" s="116"/>
      <c r="W130" s="116"/>
      <c r="X130" s="116"/>
      <c r="Y130" s="116"/>
      <c r="Z130" s="116"/>
    </row>
    <row r="131" hidden="1">
      <c r="A131" s="116"/>
      <c r="B131" s="119" t="str">
        <f>BD_Membros!B129:B1002</f>
        <v>Miguel de Albernaz Souza Pontes</v>
      </c>
      <c r="C131" s="120" t="str">
        <f>BD_Membros!N129:N1002</f>
        <v>Ativo</v>
      </c>
      <c r="D131" s="119"/>
      <c r="E131" s="125"/>
      <c r="F131" s="123" t="b">
        <v>0</v>
      </c>
      <c r="G131" s="119"/>
      <c r="H131" s="119"/>
      <c r="I131" s="119"/>
      <c r="J131" s="116"/>
      <c r="K131" s="116"/>
      <c r="L131" s="116"/>
      <c r="M131" s="116"/>
      <c r="N131" s="116"/>
      <c r="O131" s="116"/>
      <c r="P131" s="116"/>
      <c r="Q131" s="116"/>
      <c r="R131" s="116"/>
      <c r="S131" s="116"/>
      <c r="T131" s="116"/>
      <c r="U131" s="116"/>
      <c r="V131" s="116"/>
      <c r="W131" s="116"/>
      <c r="X131" s="116"/>
      <c r="Y131" s="116"/>
      <c r="Z131" s="116"/>
    </row>
    <row r="132">
      <c r="A132" s="116"/>
      <c r="B132" s="119" t="str">
        <f>BD_Membros!B130:B1002</f>
        <v>Victor Hugo Brito Schettini</v>
      </c>
      <c r="C132" s="120" t="str">
        <f>BD_Membros!N130:N1002</f>
        <v>Desligado</v>
      </c>
      <c r="D132" s="119"/>
      <c r="E132" s="125"/>
      <c r="F132" s="123" t="b">
        <v>0</v>
      </c>
      <c r="G132" s="119"/>
      <c r="H132" s="119"/>
      <c r="I132" s="119"/>
      <c r="J132" s="116"/>
      <c r="K132" s="116"/>
      <c r="L132" s="116"/>
      <c r="M132" s="116"/>
      <c r="N132" s="116"/>
      <c r="O132" s="116"/>
      <c r="P132" s="116"/>
      <c r="Q132" s="116"/>
      <c r="R132" s="116"/>
      <c r="S132" s="116"/>
      <c r="T132" s="116"/>
      <c r="U132" s="116"/>
      <c r="V132" s="116"/>
      <c r="W132" s="116"/>
      <c r="X132" s="116"/>
      <c r="Y132" s="116"/>
      <c r="Z132" s="116"/>
    </row>
    <row r="133" hidden="1">
      <c r="A133" s="116"/>
      <c r="B133" s="119" t="str">
        <f>BD_Membros!B131:B1002</f>
        <v>Millena Vianna Lachini</v>
      </c>
      <c r="C133" s="120" t="str">
        <f>BD_Membros!N131:N1002</f>
        <v>Ativo</v>
      </c>
      <c r="D133" s="119"/>
      <c r="E133" s="125"/>
      <c r="F133" s="123" t="b">
        <v>0</v>
      </c>
      <c r="G133" s="119"/>
      <c r="H133" s="119"/>
      <c r="I133" s="119"/>
      <c r="J133" s="116"/>
      <c r="K133" s="116"/>
      <c r="L133" s="116"/>
      <c r="M133" s="116"/>
      <c r="N133" s="116"/>
      <c r="O133" s="116"/>
      <c r="P133" s="116"/>
      <c r="Q133" s="116"/>
      <c r="R133" s="116"/>
      <c r="S133" s="116"/>
      <c r="T133" s="116"/>
      <c r="U133" s="116"/>
      <c r="V133" s="116"/>
      <c r="W133" s="116"/>
      <c r="X133" s="116"/>
      <c r="Y133" s="116"/>
      <c r="Z133" s="116"/>
    </row>
    <row r="134" hidden="1">
      <c r="A134" s="116"/>
      <c r="B134" s="119" t="str">
        <f>BD_Membros!B132:B1002</f>
        <v>Morghanna de Carvalho Santos Goulart</v>
      </c>
      <c r="C134" s="120" t="str">
        <f>BD_Membros!N132:N1002</f>
        <v>Ativo</v>
      </c>
      <c r="D134" s="119"/>
      <c r="E134" s="125"/>
      <c r="F134" s="123" t="b">
        <v>0</v>
      </c>
      <c r="G134" s="119"/>
      <c r="H134" s="119"/>
      <c r="I134" s="119"/>
      <c r="J134" s="116"/>
      <c r="K134" s="116"/>
      <c r="L134" s="116"/>
      <c r="M134" s="116"/>
      <c r="N134" s="116"/>
      <c r="O134" s="116"/>
      <c r="P134" s="116"/>
      <c r="Q134" s="116"/>
      <c r="R134" s="116"/>
      <c r="S134" s="116"/>
      <c r="T134" s="116"/>
      <c r="U134" s="116"/>
      <c r="V134" s="116"/>
      <c r="W134" s="116"/>
      <c r="X134" s="116"/>
      <c r="Y134" s="116"/>
      <c r="Z134" s="116"/>
    </row>
    <row r="135" hidden="1">
      <c r="A135" s="116"/>
      <c r="B135" s="119" t="str">
        <f>BD_Membros!B133:B1002</f>
        <v>Natália Alexandre Leão Ramos</v>
      </c>
      <c r="C135" s="120" t="str">
        <f>BD_Membros!N133:N1002</f>
        <v>Ativo</v>
      </c>
      <c r="D135" s="119"/>
      <c r="E135" s="125"/>
      <c r="F135" s="123" t="b">
        <v>0</v>
      </c>
      <c r="G135" s="119"/>
      <c r="H135" s="119"/>
      <c r="I135" s="119"/>
      <c r="J135" s="116"/>
      <c r="K135" s="116"/>
      <c r="L135" s="116"/>
      <c r="M135" s="116"/>
      <c r="N135" s="116"/>
      <c r="O135" s="116"/>
      <c r="P135" s="116"/>
      <c r="Q135" s="116"/>
      <c r="R135" s="116"/>
      <c r="S135" s="116"/>
      <c r="T135" s="116"/>
      <c r="U135" s="116"/>
      <c r="V135" s="116"/>
      <c r="W135" s="116"/>
      <c r="X135" s="116"/>
      <c r="Y135" s="116"/>
      <c r="Z135" s="116"/>
    </row>
    <row r="136">
      <c r="A136" s="116"/>
      <c r="B136" s="119" t="str">
        <f>BD_Membros!B134:B1002</f>
        <v>Vyvian dos Santos Vieira</v>
      </c>
      <c r="C136" s="120" t="str">
        <f>BD_Membros!N134:N1002</f>
        <v>Desligado</v>
      </c>
      <c r="D136" s="119"/>
      <c r="E136" s="125"/>
      <c r="F136" s="123" t="b">
        <v>0</v>
      </c>
      <c r="G136" s="119"/>
      <c r="H136" s="119"/>
      <c r="I136" s="119"/>
      <c r="J136" s="116"/>
      <c r="K136" s="116"/>
      <c r="L136" s="116"/>
      <c r="M136" s="116"/>
      <c r="N136" s="116"/>
      <c r="O136" s="116"/>
      <c r="P136" s="116"/>
      <c r="Q136" s="116"/>
      <c r="R136" s="116"/>
      <c r="S136" s="116"/>
      <c r="T136" s="116"/>
      <c r="U136" s="116"/>
      <c r="V136" s="116"/>
      <c r="W136" s="116"/>
      <c r="X136" s="116"/>
      <c r="Y136" s="116"/>
      <c r="Z136" s="116"/>
    </row>
    <row r="137" hidden="1">
      <c r="A137" s="116"/>
      <c r="B137" s="119" t="str">
        <f>BD_Membros!B135:B1002</f>
        <v>Paola Tereza Mazzini Vieira Sanmartin de Almeida</v>
      </c>
      <c r="C137" s="120" t="str">
        <f>BD_Membros!N135:N1002</f>
        <v>Ativo</v>
      </c>
      <c r="D137" s="119"/>
      <c r="E137" s="125"/>
      <c r="F137" s="123" t="b">
        <v>0</v>
      </c>
      <c r="G137" s="119"/>
      <c r="H137" s="119"/>
      <c r="I137" s="119"/>
      <c r="J137" s="116"/>
      <c r="K137" s="116"/>
      <c r="L137" s="116"/>
      <c r="M137" s="116"/>
      <c r="N137" s="116"/>
      <c r="O137" s="116"/>
      <c r="P137" s="116"/>
      <c r="Q137" s="116"/>
      <c r="R137" s="116"/>
      <c r="S137" s="116"/>
      <c r="T137" s="116"/>
      <c r="U137" s="116"/>
      <c r="V137" s="116"/>
      <c r="W137" s="116"/>
      <c r="X137" s="116"/>
      <c r="Y137" s="116"/>
      <c r="Z137" s="116"/>
    </row>
    <row r="138" hidden="1">
      <c r="A138" s="116"/>
      <c r="B138" s="119" t="str">
        <f>BD_Membros!B136:B1002</f>
        <v>Paulo Bessa Franciozo Diniz</v>
      </c>
      <c r="C138" s="120" t="str">
        <f>BD_Membros!N136:N1002</f>
        <v>Ativo</v>
      </c>
      <c r="D138" s="119"/>
      <c r="E138" s="125"/>
      <c r="F138" s="123" t="b">
        <v>0</v>
      </c>
      <c r="G138" s="119"/>
      <c r="H138" s="119"/>
      <c r="I138" s="119"/>
      <c r="J138" s="116"/>
      <c r="K138" s="116"/>
      <c r="L138" s="116"/>
      <c r="M138" s="116"/>
      <c r="N138" s="116"/>
      <c r="O138" s="116"/>
      <c r="P138" s="116"/>
      <c r="Q138" s="116"/>
      <c r="R138" s="116"/>
      <c r="S138" s="116"/>
      <c r="T138" s="116"/>
      <c r="U138" s="116"/>
      <c r="V138" s="116"/>
      <c r="W138" s="116"/>
      <c r="X138" s="116"/>
      <c r="Y138" s="116"/>
      <c r="Z138" s="116"/>
    </row>
    <row r="139" hidden="1">
      <c r="A139" s="116"/>
      <c r="B139" s="119" t="str">
        <f>BD_Membros!B137:B1002</f>
        <v>Paulo Henrique Cotta de Assumpção</v>
      </c>
      <c r="C139" s="120" t="str">
        <f>BD_Membros!N137:N1002</f>
        <v>Ativo</v>
      </c>
      <c r="D139" s="119"/>
      <c r="E139" s="125"/>
      <c r="F139" s="123" t="b">
        <v>0</v>
      </c>
      <c r="G139" s="119"/>
      <c r="H139" s="119"/>
      <c r="I139" s="119"/>
      <c r="J139" s="116"/>
      <c r="K139" s="116"/>
      <c r="L139" s="116"/>
      <c r="M139" s="116"/>
      <c r="N139" s="116"/>
      <c r="O139" s="116"/>
      <c r="P139" s="116"/>
      <c r="Q139" s="116"/>
      <c r="R139" s="116"/>
      <c r="S139" s="116"/>
      <c r="T139" s="116"/>
      <c r="U139" s="116"/>
      <c r="V139" s="116"/>
      <c r="W139" s="116"/>
      <c r="X139" s="116"/>
      <c r="Y139" s="116"/>
      <c r="Z139" s="116"/>
    </row>
    <row r="140" hidden="1">
      <c r="A140" s="116"/>
      <c r="B140" s="119" t="str">
        <f>BD_Membros!B138:B1002</f>
        <v>Rafael Romero Villar</v>
      </c>
      <c r="C140" s="120" t="str">
        <f>BD_Membros!N138:N1002</f>
        <v>Ativo</v>
      </c>
      <c r="D140" s="119"/>
      <c r="E140" s="125"/>
      <c r="F140" s="123" t="b">
        <v>0</v>
      </c>
      <c r="G140" s="119"/>
      <c r="H140" s="119"/>
      <c r="I140" s="119"/>
      <c r="J140" s="116"/>
      <c r="K140" s="116"/>
      <c r="L140" s="116"/>
      <c r="M140" s="116"/>
      <c r="N140" s="116"/>
      <c r="O140" s="116"/>
      <c r="P140" s="116"/>
      <c r="Q140" s="116"/>
      <c r="R140" s="116"/>
      <c r="S140" s="116"/>
      <c r="T140" s="116"/>
      <c r="U140" s="116"/>
      <c r="V140" s="116"/>
      <c r="W140" s="116"/>
      <c r="X140" s="116"/>
      <c r="Y140" s="116"/>
      <c r="Z140" s="116"/>
    </row>
    <row r="141">
      <c r="A141" s="116"/>
      <c r="B141" s="119" t="str">
        <f>BD_Membros!B139:B1002</f>
        <v>Yan</v>
      </c>
      <c r="C141" s="120" t="str">
        <f>BD_Membros!N139:N1002</f>
        <v>Desligado</v>
      </c>
      <c r="D141" s="119"/>
      <c r="E141" s="125"/>
      <c r="F141" s="123" t="b">
        <v>0</v>
      </c>
      <c r="G141" s="119"/>
      <c r="H141" s="119"/>
      <c r="I141" s="119"/>
      <c r="J141" s="116"/>
      <c r="K141" s="116"/>
      <c r="L141" s="116"/>
      <c r="M141" s="116"/>
      <c r="N141" s="116"/>
      <c r="O141" s="116"/>
      <c r="P141" s="116"/>
      <c r="Q141" s="116"/>
      <c r="R141" s="116"/>
      <c r="S141" s="116"/>
      <c r="T141" s="116"/>
      <c r="U141" s="116"/>
      <c r="V141" s="116"/>
      <c r="W141" s="116"/>
      <c r="X141" s="116"/>
      <c r="Y141" s="116"/>
      <c r="Z141" s="116"/>
    </row>
    <row r="142" hidden="1">
      <c r="A142" s="116"/>
      <c r="B142" s="119" t="str">
        <f>BD_Membros!B140:B1002</f>
        <v>Ronivaldo Domingues de Andrade</v>
      </c>
      <c r="C142" s="120" t="str">
        <f>BD_Membros!N140:N1002</f>
        <v>Ativo</v>
      </c>
      <c r="D142" s="119"/>
      <c r="E142" s="125"/>
      <c r="F142" s="123" t="b">
        <v>0</v>
      </c>
      <c r="G142" s="119"/>
      <c r="H142" s="119"/>
      <c r="I142" s="119"/>
      <c r="J142" s="116"/>
      <c r="K142" s="116"/>
      <c r="L142" s="116"/>
      <c r="M142" s="116"/>
      <c r="N142" s="116"/>
      <c r="O142" s="116"/>
      <c r="P142" s="116"/>
      <c r="Q142" s="116"/>
      <c r="R142" s="116"/>
      <c r="S142" s="116"/>
      <c r="T142" s="116"/>
      <c r="U142" s="116"/>
      <c r="V142" s="116"/>
      <c r="W142" s="116"/>
      <c r="X142" s="116"/>
      <c r="Y142" s="116"/>
      <c r="Z142" s="116"/>
    </row>
    <row r="143" hidden="1">
      <c r="A143" s="116"/>
      <c r="B143" s="119" t="str">
        <f>BD_Membros!B141:B1002</f>
        <v>Silvio Rogerio da Conceição Santos Junior</v>
      </c>
      <c r="C143" s="120" t="str">
        <f>BD_Membros!N141:N1002</f>
        <v>Ativo</v>
      </c>
      <c r="D143" s="119"/>
      <c r="E143" s="125"/>
      <c r="F143" s="123" t="b">
        <v>0</v>
      </c>
      <c r="G143" s="119"/>
      <c r="H143" s="119"/>
      <c r="I143" s="119"/>
      <c r="J143" s="116"/>
      <c r="K143" s="116"/>
      <c r="L143" s="116"/>
      <c r="M143" s="116"/>
      <c r="N143" s="116"/>
      <c r="O143" s="116"/>
      <c r="P143" s="116"/>
      <c r="Q143" s="116"/>
      <c r="R143" s="116"/>
      <c r="S143" s="116"/>
      <c r="T143" s="116"/>
      <c r="U143" s="116"/>
      <c r="V143" s="116"/>
      <c r="W143" s="116"/>
      <c r="X143" s="116"/>
      <c r="Y143" s="116"/>
      <c r="Z143" s="116"/>
    </row>
    <row r="144" hidden="1">
      <c r="A144" s="116"/>
      <c r="B144" s="119" t="str">
        <f>BD_Membros!B142:B1002</f>
        <v>Tiago Yoneshigue Procopio</v>
      </c>
      <c r="C144" s="120" t="str">
        <f>BD_Membros!N142:N1002</f>
        <v>Ativo</v>
      </c>
      <c r="D144" s="119"/>
      <c r="E144" s="125"/>
      <c r="F144" s="123" t="b">
        <v>0</v>
      </c>
      <c r="G144" s="119"/>
      <c r="H144" s="119"/>
      <c r="I144" s="119"/>
      <c r="J144" s="116"/>
      <c r="K144" s="116"/>
      <c r="L144" s="116"/>
      <c r="M144" s="116"/>
      <c r="N144" s="116"/>
      <c r="O144" s="116"/>
      <c r="P144" s="116"/>
      <c r="Q144" s="116"/>
      <c r="R144" s="116"/>
      <c r="S144" s="116"/>
      <c r="T144" s="116"/>
      <c r="U144" s="116"/>
      <c r="V144" s="116"/>
      <c r="W144" s="116"/>
      <c r="X144" s="116"/>
      <c r="Y144" s="116"/>
      <c r="Z144" s="116"/>
    </row>
    <row r="145" hidden="1">
      <c r="A145" s="116"/>
      <c r="B145" s="119" t="str">
        <f>BD_Membros!B143:B1002</f>
        <v>Vinicius dos Santos Souza Trovão</v>
      </c>
      <c r="C145" s="120" t="str">
        <f>BD_Membros!N143:N1002</f>
        <v>Ativo</v>
      </c>
      <c r="D145" s="119"/>
      <c r="E145" s="125"/>
      <c r="F145" s="123" t="b">
        <v>0</v>
      </c>
      <c r="G145" s="119"/>
      <c r="H145" s="119"/>
      <c r="I145" s="119"/>
      <c r="J145" s="116"/>
      <c r="K145" s="116"/>
      <c r="L145" s="116"/>
      <c r="M145" s="116"/>
      <c r="N145" s="116"/>
      <c r="O145" s="116"/>
      <c r="P145" s="116"/>
      <c r="Q145" s="116"/>
      <c r="R145" s="116"/>
      <c r="S145" s="116"/>
      <c r="T145" s="116"/>
      <c r="U145" s="116"/>
      <c r="V145" s="116"/>
      <c r="W145" s="116"/>
      <c r="X145" s="116"/>
      <c r="Y145" s="116"/>
      <c r="Z145" s="116"/>
    </row>
    <row r="146" hidden="1">
      <c r="A146" s="116"/>
      <c r="B146" s="119" t="str">
        <f>BD_Membros!B144:B1002</f>
        <v>Vitor Augusto Alfaro Solis</v>
      </c>
      <c r="C146" s="120" t="str">
        <f>BD_Membros!N144:N1002</f>
        <v>Ativo</v>
      </c>
      <c r="D146" s="119"/>
      <c r="E146" s="125"/>
      <c r="F146" s="123" t="b">
        <v>0</v>
      </c>
      <c r="G146" s="119"/>
      <c r="H146" s="119"/>
      <c r="I146" s="119"/>
      <c r="J146" s="116"/>
      <c r="K146" s="116"/>
      <c r="L146" s="116"/>
      <c r="M146" s="116"/>
      <c r="N146" s="116"/>
      <c r="O146" s="116"/>
      <c r="P146" s="116"/>
      <c r="Q146" s="116"/>
      <c r="R146" s="116"/>
      <c r="S146" s="116"/>
      <c r="T146" s="116"/>
      <c r="U146" s="116"/>
      <c r="V146" s="116"/>
      <c r="W146" s="116"/>
      <c r="X146" s="116"/>
      <c r="Y146" s="116"/>
      <c r="Z146" s="116"/>
    </row>
    <row r="147">
      <c r="A147" s="116"/>
      <c r="B147" s="119" t="str">
        <f>BD_Membros!B145:B1002</f>
        <v>Aaron</v>
      </c>
      <c r="C147" s="120" t="str">
        <f>BD_Membros!N145:N1002</f>
        <v>Desligado</v>
      </c>
      <c r="D147" s="119"/>
      <c r="E147" s="125"/>
      <c r="F147" s="123" t="b">
        <v>0</v>
      </c>
      <c r="G147" s="119"/>
      <c r="H147" s="119"/>
      <c r="I147" s="119"/>
      <c r="J147" s="116"/>
      <c r="K147" s="116"/>
      <c r="L147" s="116"/>
      <c r="M147" s="116"/>
      <c r="N147" s="116"/>
      <c r="O147" s="116"/>
      <c r="P147" s="116"/>
      <c r="Q147" s="116"/>
      <c r="R147" s="116"/>
      <c r="S147" s="116"/>
      <c r="T147" s="116"/>
      <c r="U147" s="116"/>
      <c r="V147" s="116"/>
      <c r="W147" s="116"/>
      <c r="X147" s="116"/>
      <c r="Y147" s="116"/>
      <c r="Z147" s="116"/>
    </row>
    <row r="148" hidden="1">
      <c r="A148" s="116"/>
      <c r="B148" s="119" t="str">
        <f>BD_Membros!B146:B1002</f>
        <v>Yasmin Silva da Rocha</v>
      </c>
      <c r="C148" s="120" t="str">
        <f>BD_Membros!N146:N1002</f>
        <v>Ativo</v>
      </c>
      <c r="D148" s="119"/>
      <c r="E148" s="125"/>
      <c r="F148" s="123" t="b">
        <v>0</v>
      </c>
      <c r="G148" s="119"/>
      <c r="H148" s="119"/>
      <c r="I148" s="119"/>
      <c r="J148" s="116"/>
      <c r="K148" s="116"/>
      <c r="L148" s="116"/>
      <c r="M148" s="116"/>
      <c r="N148" s="116"/>
      <c r="O148" s="116"/>
      <c r="P148" s="116"/>
      <c r="Q148" s="116"/>
      <c r="R148" s="116"/>
      <c r="S148" s="116"/>
      <c r="T148" s="116"/>
      <c r="U148" s="116"/>
      <c r="V148" s="116"/>
      <c r="W148" s="116"/>
      <c r="X148" s="116"/>
      <c r="Y148" s="116"/>
      <c r="Z148" s="116"/>
    </row>
    <row r="149">
      <c r="A149" s="116"/>
      <c r="B149" s="121"/>
      <c r="C149" s="122" t="s">
        <v>26</v>
      </c>
      <c r="D149" s="119"/>
      <c r="E149" s="122" t="s">
        <v>643</v>
      </c>
      <c r="F149" s="123" t="b">
        <v>0</v>
      </c>
      <c r="G149" s="119"/>
      <c r="H149" s="119"/>
      <c r="I149" s="119"/>
      <c r="J149" s="116"/>
      <c r="K149" s="116"/>
      <c r="L149" s="116"/>
      <c r="M149" s="116"/>
      <c r="N149" s="116"/>
      <c r="O149" s="116"/>
      <c r="P149" s="116"/>
      <c r="Q149" s="116"/>
      <c r="R149" s="116"/>
      <c r="S149" s="116"/>
      <c r="T149" s="116"/>
      <c r="U149" s="116"/>
      <c r="V149" s="116"/>
      <c r="W149" s="116"/>
      <c r="X149" s="116"/>
      <c r="Y149" s="116"/>
      <c r="Z149" s="116"/>
    </row>
    <row r="150">
      <c r="A150" s="116"/>
      <c r="B150" s="121"/>
      <c r="C150" s="122" t="s">
        <v>26</v>
      </c>
      <c r="D150" s="119"/>
      <c r="E150" s="122" t="s">
        <v>643</v>
      </c>
      <c r="F150" s="123" t="b">
        <v>0</v>
      </c>
      <c r="G150" s="124" t="b">
        <v>0</v>
      </c>
      <c r="H150" s="124" t="b">
        <v>0</v>
      </c>
      <c r="I150" s="124" t="b">
        <v>0</v>
      </c>
      <c r="J150" s="116"/>
      <c r="K150" s="116"/>
      <c r="L150" s="116"/>
      <c r="M150" s="116"/>
      <c r="N150" s="116"/>
      <c r="O150" s="116"/>
      <c r="P150" s="116"/>
      <c r="Q150" s="116"/>
      <c r="R150" s="116"/>
      <c r="S150" s="116"/>
      <c r="T150" s="116"/>
      <c r="U150" s="116"/>
      <c r="V150" s="116"/>
      <c r="W150" s="116"/>
      <c r="X150" s="116"/>
      <c r="Y150" s="116"/>
      <c r="Z150" s="116"/>
    </row>
    <row r="151">
      <c r="A151" s="116"/>
      <c r="B151" s="126"/>
      <c r="C151" s="127"/>
      <c r="D151" s="128"/>
      <c r="E151" s="129"/>
      <c r="F151" s="130" t="b">
        <v>0</v>
      </c>
      <c r="G151" s="131" t="b">
        <v>0</v>
      </c>
      <c r="H151" s="131" t="b">
        <v>0</v>
      </c>
      <c r="I151" s="132" t="b">
        <v>0</v>
      </c>
      <c r="J151" s="116"/>
      <c r="K151" s="116"/>
      <c r="L151" s="116"/>
      <c r="M151" s="116"/>
      <c r="N151" s="116"/>
      <c r="O151" s="116"/>
      <c r="P151" s="116"/>
      <c r="Q151" s="116"/>
      <c r="R151" s="116"/>
      <c r="S151" s="116"/>
      <c r="T151" s="116"/>
      <c r="U151" s="116"/>
      <c r="V151" s="116"/>
      <c r="W151" s="116"/>
      <c r="X151" s="116"/>
      <c r="Y151" s="116"/>
      <c r="Z151" s="116"/>
    </row>
    <row r="152">
      <c r="A152" s="116"/>
      <c r="B152" s="133"/>
      <c r="C152" s="134"/>
      <c r="D152" s="135"/>
      <c r="E152" s="136"/>
      <c r="F152" s="137" t="b">
        <v>0</v>
      </c>
      <c r="G152" s="135"/>
      <c r="H152" s="135"/>
      <c r="I152" s="138"/>
      <c r="J152" s="116"/>
      <c r="K152" s="116"/>
      <c r="L152" s="116"/>
      <c r="M152" s="116"/>
      <c r="N152" s="116"/>
      <c r="O152" s="116"/>
      <c r="P152" s="116"/>
      <c r="Q152" s="116"/>
      <c r="R152" s="116"/>
      <c r="S152" s="116"/>
      <c r="T152" s="116"/>
      <c r="U152" s="116"/>
      <c r="V152" s="116"/>
      <c r="W152" s="116"/>
      <c r="X152" s="116"/>
      <c r="Y152" s="116"/>
      <c r="Z152" s="116"/>
    </row>
    <row r="153">
      <c r="A153" s="116"/>
      <c r="B153" s="139"/>
      <c r="C153" s="140"/>
      <c r="D153" s="141"/>
      <c r="E153" s="142"/>
      <c r="F153" s="143" t="b">
        <v>0</v>
      </c>
      <c r="G153" s="141"/>
      <c r="H153" s="141"/>
      <c r="I153" s="144"/>
      <c r="J153" s="116"/>
      <c r="K153" s="116"/>
      <c r="L153" s="116"/>
      <c r="M153" s="116"/>
      <c r="N153" s="116"/>
      <c r="O153" s="116"/>
      <c r="P153" s="116"/>
      <c r="Q153" s="116"/>
      <c r="R153" s="116"/>
      <c r="S153" s="116"/>
      <c r="T153" s="116"/>
      <c r="U153" s="116"/>
      <c r="V153" s="116"/>
      <c r="W153" s="116"/>
      <c r="X153" s="116"/>
      <c r="Y153" s="116"/>
      <c r="Z153" s="116"/>
    </row>
    <row r="154">
      <c r="A154" s="116"/>
      <c r="B154" s="116" t="str">
        <f>BD_Membros!B151:B1002</f>
        <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t="str">
        <f>BD_Membros!B152:B1002</f>
        <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t="str">
        <f>BD_Membros!B153:B1002</f>
        <v/>
      </c>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t="str">
        <f>BD_Membros!B154:B1002</f>
        <v/>
      </c>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t="str">
        <f>BD_Membros!B155:B1002</f>
        <v/>
      </c>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t="str">
        <f>BD_Membros!B156:B1002</f>
        <v/>
      </c>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t="str">
        <f>BD_Membros!B157:B1002</f>
        <v/>
      </c>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t="str">
        <f>BD_Membros!B158:B1002</f>
        <v/>
      </c>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t="str">
        <f>BD_Membros!B159:B1002</f>
        <v/>
      </c>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t="str">
        <f>BD_Membros!B160:B1002</f>
        <v/>
      </c>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t="str">
        <f>BD_Membros!B161:B1002</f>
        <v/>
      </c>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t="str">
        <f>BD_Membros!B162:B1002</f>
        <v/>
      </c>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t="str">
        <f>BD_Membros!B163:B1002</f>
        <v/>
      </c>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t="str">
        <f>BD_Membros!B164:B1002</f>
        <v/>
      </c>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t="str">
        <f>BD_Membros!B165:B1002</f>
        <v/>
      </c>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t="str">
        <f>BD_Membros!B166:B1002</f>
        <v/>
      </c>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t="str">
        <f>BD_Membros!B167:B1002</f>
        <v/>
      </c>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t="str">
        <f>BD_Membros!B168:B1002</f>
        <v/>
      </c>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t="str">
        <f>BD_Membros!B169:B1002</f>
        <v/>
      </c>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A1001" s="116"/>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row r="1002">
      <c r="A1002" s="116"/>
      <c r="B1002" s="116"/>
      <c r="C1002" s="116"/>
      <c r="D1002" s="116"/>
      <c r="E1002" s="116"/>
      <c r="F1002" s="116"/>
      <c r="G1002" s="116"/>
      <c r="H1002" s="116"/>
      <c r="I1002" s="116"/>
      <c r="J1002" s="116"/>
      <c r="K1002" s="116"/>
      <c r="L1002" s="116"/>
      <c r="M1002" s="116"/>
      <c r="N1002" s="116"/>
      <c r="O1002" s="116"/>
      <c r="P1002" s="116"/>
      <c r="Q1002" s="116"/>
      <c r="R1002" s="116"/>
      <c r="S1002" s="116"/>
      <c r="T1002" s="116"/>
      <c r="U1002" s="116"/>
      <c r="V1002" s="116"/>
      <c r="W1002" s="116"/>
      <c r="X1002" s="116"/>
      <c r="Y1002" s="116"/>
      <c r="Z1002" s="116"/>
    </row>
  </sheetData>
  <dataValidations>
    <dataValidation type="list" allowBlank="1" showErrorMessage="1" sqref="C4:C153">
      <formula1>"Ativo,Desligado"</formula1>
    </dataValidation>
    <dataValidation type="list" allowBlank="1" sqref="E4:E153">
      <formula1>"Respondeu,Não respondeu"</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50.38"/>
    <col customWidth="1" min="3" max="3" width="31.25"/>
    <col customWidth="1" min="4" max="4" width="31.88"/>
    <col customWidth="1" min="5" max="5" width="21.63"/>
    <col customWidth="1" min="6" max="6" width="17.63"/>
  </cols>
  <sheetData>
    <row r="1">
      <c r="A1" s="145"/>
      <c r="B1" s="116"/>
      <c r="C1" s="116"/>
      <c r="D1" s="116"/>
      <c r="E1" s="116"/>
      <c r="F1" s="116"/>
      <c r="G1" s="116"/>
      <c r="H1" s="116"/>
      <c r="I1" s="116"/>
      <c r="J1" s="116"/>
      <c r="K1" s="116"/>
      <c r="L1" s="116"/>
      <c r="M1" s="116"/>
      <c r="N1" s="116"/>
      <c r="O1" s="116"/>
      <c r="P1" s="116"/>
    </row>
    <row r="2">
      <c r="A2" s="116"/>
      <c r="B2" s="2" t="s">
        <v>644</v>
      </c>
      <c r="C2" s="116"/>
      <c r="D2" s="116"/>
      <c r="E2" s="116"/>
      <c r="F2" s="116"/>
      <c r="G2" s="116"/>
      <c r="H2" s="116"/>
      <c r="I2" s="116"/>
      <c r="J2" s="116"/>
      <c r="K2" s="116"/>
      <c r="L2" s="116"/>
      <c r="M2" s="116"/>
      <c r="N2" s="116"/>
      <c r="O2" s="116"/>
      <c r="P2" s="116"/>
    </row>
    <row r="3">
      <c r="A3" s="116"/>
      <c r="B3" s="5"/>
      <c r="C3" s="116"/>
      <c r="D3" s="116"/>
      <c r="E3" s="116"/>
      <c r="F3" s="116"/>
      <c r="G3" s="116"/>
      <c r="H3" s="116"/>
      <c r="I3" s="116"/>
      <c r="J3" s="116"/>
      <c r="K3" s="116"/>
      <c r="L3" s="116"/>
      <c r="M3" s="116"/>
      <c r="N3" s="116"/>
      <c r="O3" s="116"/>
      <c r="P3" s="116"/>
    </row>
    <row r="4">
      <c r="A4" s="116"/>
      <c r="B4" s="146" t="s">
        <v>1</v>
      </c>
      <c r="C4" s="146" t="s">
        <v>13</v>
      </c>
      <c r="D4" s="146" t="s">
        <v>645</v>
      </c>
      <c r="E4" s="146" t="s">
        <v>646</v>
      </c>
      <c r="F4" s="146" t="s">
        <v>647</v>
      </c>
      <c r="G4" s="116"/>
      <c r="H4" s="116"/>
      <c r="I4" s="116"/>
      <c r="J4" s="116"/>
      <c r="K4" s="116"/>
      <c r="L4" s="116"/>
      <c r="M4" s="116"/>
      <c r="N4" s="116"/>
      <c r="O4" s="116"/>
      <c r="P4" s="116"/>
    </row>
    <row r="5">
      <c r="A5" s="116"/>
      <c r="B5" s="147" t="str">
        <f>BD_Membros!B3:B1001</f>
        <v>Anna Gabriela Brum Monteiro do Nascimento</v>
      </c>
      <c r="C5" s="148" t="s">
        <v>648</v>
      </c>
      <c r="D5" s="147"/>
      <c r="E5" s="147"/>
      <c r="F5" s="147"/>
      <c r="G5" s="116"/>
      <c r="H5" s="116"/>
      <c r="I5" s="116"/>
      <c r="J5" s="116"/>
      <c r="K5" s="116"/>
      <c r="L5" s="116"/>
      <c r="M5" s="116"/>
      <c r="N5" s="116"/>
      <c r="O5" s="116"/>
      <c r="P5" s="116"/>
    </row>
    <row r="6">
      <c r="A6" s="116"/>
      <c r="B6" s="149" t="str">
        <f>BD_Membros!B4:B1001</f>
        <v>Eduarda Feijole</v>
      </c>
      <c r="C6" s="148" t="s">
        <v>649</v>
      </c>
      <c r="D6" s="147"/>
      <c r="E6" s="147"/>
      <c r="F6" s="147"/>
      <c r="G6" s="116"/>
      <c r="H6" s="116"/>
      <c r="I6" s="116"/>
      <c r="J6" s="116"/>
      <c r="K6" s="116"/>
      <c r="L6" s="116"/>
      <c r="M6" s="116"/>
      <c r="N6" s="116"/>
      <c r="O6" s="116"/>
      <c r="P6" s="116"/>
    </row>
    <row r="7">
      <c r="A7" s="116"/>
      <c r="B7" s="149" t="str">
        <f>BD_Membros!B5:B1001</f>
        <v>Alex Henrique Morais da Cruz</v>
      </c>
      <c r="C7" s="148" t="s">
        <v>648</v>
      </c>
      <c r="D7" s="147"/>
      <c r="E7" s="147"/>
      <c r="F7" s="147"/>
      <c r="G7" s="116"/>
      <c r="H7" s="116"/>
      <c r="I7" s="116"/>
      <c r="J7" s="116"/>
      <c r="K7" s="116"/>
      <c r="L7" s="116"/>
      <c r="M7" s="116"/>
      <c r="N7" s="116"/>
      <c r="O7" s="116"/>
      <c r="P7" s="116"/>
    </row>
    <row r="8">
      <c r="A8" s="116"/>
      <c r="B8" s="149" t="str">
        <f>BD_Membros!B6:B1001</f>
        <v>Mariana de Carvalho Fonseca</v>
      </c>
      <c r="C8" s="148" t="s">
        <v>648</v>
      </c>
      <c r="D8" s="147"/>
      <c r="E8" s="147"/>
      <c r="F8" s="147"/>
      <c r="G8" s="116"/>
      <c r="H8" s="116"/>
      <c r="I8" s="116"/>
      <c r="J8" s="116"/>
      <c r="K8" s="116"/>
      <c r="L8" s="116"/>
      <c r="M8" s="116"/>
      <c r="N8" s="116"/>
      <c r="O8" s="116"/>
      <c r="P8" s="116"/>
    </row>
    <row r="9">
      <c r="A9" s="116"/>
      <c r="B9" s="149" t="str">
        <f>BD_Membros!B7:B1001</f>
        <v>Ana Clara de Jesus Nascimento</v>
      </c>
      <c r="C9" s="148" t="s">
        <v>648</v>
      </c>
      <c r="D9" s="147"/>
      <c r="E9" s="147"/>
      <c r="F9" s="147"/>
      <c r="G9" s="116"/>
      <c r="H9" s="116"/>
      <c r="I9" s="116"/>
      <c r="J9" s="116"/>
      <c r="K9" s="116"/>
      <c r="L9" s="116"/>
      <c r="M9" s="116"/>
      <c r="N9" s="116"/>
      <c r="O9" s="116"/>
      <c r="P9" s="116"/>
    </row>
    <row r="10">
      <c r="A10" s="116"/>
      <c r="B10" s="149" t="str">
        <f>BD_Membros!B8:B1001</f>
        <v>Miguel de Azevedo Ferreira</v>
      </c>
      <c r="C10" s="148" t="s">
        <v>648</v>
      </c>
      <c r="D10" s="147"/>
      <c r="E10" s="147"/>
      <c r="F10" s="147"/>
      <c r="G10" s="116"/>
      <c r="H10" s="116"/>
      <c r="I10" s="116"/>
      <c r="J10" s="116"/>
      <c r="K10" s="116"/>
      <c r="L10" s="116"/>
      <c r="M10" s="116"/>
      <c r="N10" s="116"/>
      <c r="O10" s="116"/>
      <c r="P10" s="116"/>
    </row>
    <row r="11">
      <c r="A11" s="116"/>
      <c r="B11" s="149" t="str">
        <f>BD_Membros!B9:B1001</f>
        <v>Roberta Rodrigues Lins Rodolfo</v>
      </c>
      <c r="C11" s="148" t="s">
        <v>648</v>
      </c>
      <c r="D11" s="147"/>
      <c r="E11" s="147"/>
      <c r="F11" s="147"/>
      <c r="G11" s="116"/>
      <c r="H11" s="116"/>
      <c r="I11" s="116"/>
      <c r="J11" s="116"/>
      <c r="K11" s="116"/>
      <c r="L11" s="116"/>
      <c r="M11" s="116"/>
      <c r="N11" s="116"/>
      <c r="O11" s="116"/>
      <c r="P11" s="116"/>
    </row>
    <row r="12">
      <c r="A12" s="116"/>
      <c r="B12" s="149" t="str">
        <f>BD_Membros!B10:B1001</f>
        <v>João Paulo Calixto Pilotto</v>
      </c>
      <c r="C12" s="148" t="s">
        <v>648</v>
      </c>
      <c r="D12" s="147"/>
      <c r="E12" s="147"/>
      <c r="F12" s="147"/>
      <c r="G12" s="116"/>
      <c r="H12" s="116"/>
      <c r="I12" s="116"/>
      <c r="J12" s="116"/>
      <c r="K12" s="116"/>
      <c r="L12" s="116"/>
      <c r="M12" s="116"/>
      <c r="N12" s="116"/>
      <c r="O12" s="116"/>
      <c r="P12" s="116"/>
    </row>
    <row r="13">
      <c r="A13" s="116"/>
      <c r="B13" s="149" t="str">
        <f>BD_Membros!B11:B1001</f>
        <v>Anna Clara da Costa de Oliveira</v>
      </c>
      <c r="C13" s="148" t="s">
        <v>648</v>
      </c>
      <c r="D13" s="147"/>
      <c r="E13" s="147"/>
      <c r="F13" s="147"/>
      <c r="G13" s="116"/>
      <c r="H13" s="116"/>
      <c r="I13" s="116"/>
      <c r="J13" s="116"/>
      <c r="K13" s="116"/>
      <c r="L13" s="116"/>
      <c r="M13" s="116"/>
      <c r="N13" s="116"/>
      <c r="O13" s="116"/>
      <c r="P13" s="116"/>
    </row>
    <row r="14">
      <c r="A14" s="116"/>
      <c r="B14" s="149" t="str">
        <f>BD_Membros!B12:B1001</f>
        <v>Ana Clara da Silva Ruiz</v>
      </c>
      <c r="C14" s="148" t="s">
        <v>648</v>
      </c>
      <c r="D14" s="147"/>
      <c r="E14" s="147"/>
      <c r="F14" s="147"/>
      <c r="G14" s="116"/>
      <c r="H14" s="116"/>
      <c r="I14" s="116"/>
      <c r="J14" s="116"/>
      <c r="K14" s="116"/>
      <c r="L14" s="116"/>
      <c r="M14" s="116"/>
      <c r="N14" s="116"/>
      <c r="O14" s="116"/>
      <c r="P14" s="116"/>
    </row>
    <row r="15">
      <c r="A15" s="116"/>
      <c r="B15" s="149" t="str">
        <f>BD_Membros!B13:B1001</f>
        <v>Andre Felipe Teles Raposo</v>
      </c>
      <c r="C15" s="148" t="s">
        <v>648</v>
      </c>
      <c r="D15" s="147"/>
      <c r="E15" s="147"/>
      <c r="F15" s="147"/>
      <c r="G15" s="116"/>
      <c r="H15" s="116"/>
      <c r="I15" s="116"/>
      <c r="J15" s="116"/>
      <c r="K15" s="116"/>
      <c r="L15" s="116"/>
      <c r="M15" s="116"/>
      <c r="N15" s="116"/>
      <c r="O15" s="116"/>
      <c r="P15" s="116"/>
    </row>
    <row r="16">
      <c r="A16" s="116"/>
      <c r="B16" s="149" t="str">
        <f>BD_Membros!B14:B1001</f>
        <v>Wesley Gonçalves Pereira</v>
      </c>
      <c r="C16" s="148" t="s">
        <v>648</v>
      </c>
      <c r="D16" s="147"/>
      <c r="E16" s="147"/>
      <c r="F16" s="147"/>
      <c r="G16" s="116"/>
      <c r="H16" s="116"/>
      <c r="I16" s="116"/>
      <c r="J16" s="116"/>
      <c r="K16" s="116"/>
      <c r="L16" s="116"/>
      <c r="M16" s="116"/>
      <c r="N16" s="116"/>
      <c r="O16" s="116"/>
      <c r="P16" s="116"/>
    </row>
    <row r="17">
      <c r="A17" s="116"/>
      <c r="B17" s="149" t="str">
        <f>BD_Membros!B15:B1001</f>
        <v>Aleks Gil Lacerda de Carvalho</v>
      </c>
      <c r="C17" s="148" t="s">
        <v>649</v>
      </c>
      <c r="D17" s="147"/>
      <c r="E17" s="147"/>
      <c r="F17" s="147"/>
      <c r="G17" s="116"/>
      <c r="H17" s="116"/>
      <c r="I17" s="116"/>
      <c r="J17" s="116"/>
      <c r="K17" s="116"/>
      <c r="L17" s="116"/>
      <c r="M17" s="116"/>
      <c r="N17" s="116"/>
      <c r="O17" s="116"/>
      <c r="P17" s="116"/>
    </row>
    <row r="18">
      <c r="A18" s="116"/>
      <c r="B18" s="149" t="str">
        <f>BD_Membros!B16:B1001</f>
        <v>Arina Leontieva</v>
      </c>
      <c r="C18" s="148" t="s">
        <v>648</v>
      </c>
      <c r="D18" s="147"/>
      <c r="E18" s="147"/>
      <c r="F18" s="147"/>
      <c r="G18" s="116"/>
      <c r="H18" s="116"/>
      <c r="I18" s="116"/>
      <c r="J18" s="116"/>
      <c r="K18" s="116"/>
      <c r="L18" s="116"/>
      <c r="M18" s="116"/>
      <c r="N18" s="116"/>
      <c r="O18" s="116"/>
      <c r="P18" s="116"/>
    </row>
    <row r="19">
      <c r="A19" s="116"/>
      <c r="B19" s="149" t="str">
        <f>BD_Membros!B17:B1001</f>
        <v>Emanuel França</v>
      </c>
      <c r="C19" s="148" t="s">
        <v>648</v>
      </c>
      <c r="D19" s="147"/>
      <c r="E19" s="147"/>
      <c r="F19" s="147"/>
      <c r="G19" s="116"/>
      <c r="H19" s="116"/>
      <c r="I19" s="116"/>
      <c r="J19" s="116"/>
      <c r="K19" s="116"/>
      <c r="L19" s="116"/>
      <c r="M19" s="116"/>
      <c r="N19" s="116"/>
      <c r="O19" s="116"/>
      <c r="P19" s="116"/>
    </row>
    <row r="20">
      <c r="A20" s="116"/>
      <c r="B20" s="149" t="str">
        <f>BD_Membros!B18:B1001</f>
        <v>Beatriz Lima de Souza Cardoso</v>
      </c>
      <c r="C20" s="148" t="s">
        <v>648</v>
      </c>
      <c r="D20" s="147"/>
      <c r="E20" s="147"/>
      <c r="F20" s="147"/>
      <c r="G20" s="116"/>
      <c r="H20" s="116"/>
      <c r="I20" s="116"/>
      <c r="J20" s="116"/>
      <c r="K20" s="116"/>
      <c r="L20" s="116"/>
      <c r="M20" s="116"/>
      <c r="N20" s="116"/>
      <c r="O20" s="116"/>
      <c r="P20" s="116"/>
    </row>
    <row r="21">
      <c r="A21" s="116"/>
      <c r="B21" s="149" t="str">
        <f>BD_Membros!B19:B1001</f>
        <v>Bianca Carvalho Paes</v>
      </c>
      <c r="C21" s="148" t="s">
        <v>648</v>
      </c>
      <c r="D21" s="147"/>
      <c r="E21" s="147"/>
      <c r="F21" s="147"/>
      <c r="G21" s="116"/>
      <c r="H21" s="116"/>
      <c r="I21" s="116"/>
      <c r="J21" s="116"/>
      <c r="K21" s="116"/>
      <c r="L21" s="116"/>
      <c r="M21" s="116"/>
      <c r="N21" s="116"/>
      <c r="O21" s="116"/>
      <c r="P21" s="116"/>
    </row>
    <row r="22">
      <c r="A22" s="116"/>
      <c r="B22" s="149" t="str">
        <f>BD_Membros!B20:B1001</f>
        <v>Gabrielle Marcolino Froz</v>
      </c>
      <c r="C22" s="148" t="s">
        <v>648</v>
      </c>
      <c r="D22" s="147"/>
      <c r="E22" s="147"/>
      <c r="F22" s="147"/>
      <c r="G22" s="116"/>
      <c r="H22" s="116"/>
      <c r="I22" s="116"/>
      <c r="J22" s="116"/>
      <c r="K22" s="116"/>
      <c r="L22" s="116"/>
      <c r="M22" s="116"/>
      <c r="N22" s="116"/>
      <c r="O22" s="116"/>
      <c r="P22" s="116"/>
    </row>
    <row r="23">
      <c r="A23" s="116"/>
      <c r="B23" s="149" t="str">
        <f>BD_Membros!B21:B1001</f>
        <v>Ábhner Ferreira Corrêa</v>
      </c>
      <c r="C23" s="148" t="s">
        <v>648</v>
      </c>
      <c r="D23" s="147"/>
      <c r="E23" s="147"/>
      <c r="F23" s="147"/>
      <c r="G23" s="116"/>
      <c r="H23" s="116"/>
      <c r="I23" s="116"/>
      <c r="J23" s="116"/>
      <c r="K23" s="116"/>
      <c r="L23" s="116"/>
      <c r="M23" s="116"/>
      <c r="N23" s="116"/>
      <c r="O23" s="116"/>
      <c r="P23" s="116"/>
    </row>
    <row r="24">
      <c r="A24" s="116"/>
      <c r="B24" s="149" t="str">
        <f>BD_Membros!B22:B1001</f>
        <v>Raquel Castro da Silva</v>
      </c>
      <c r="C24" s="148" t="s">
        <v>648</v>
      </c>
      <c r="D24" s="147"/>
      <c r="E24" s="147"/>
      <c r="F24" s="147"/>
      <c r="G24" s="116"/>
      <c r="H24" s="116"/>
      <c r="I24" s="116"/>
      <c r="J24" s="116"/>
      <c r="K24" s="116"/>
      <c r="L24" s="116"/>
      <c r="M24" s="116"/>
      <c r="N24" s="116"/>
      <c r="O24" s="116"/>
      <c r="P24" s="116"/>
    </row>
    <row r="25">
      <c r="A25" s="116"/>
      <c r="B25" s="149" t="str">
        <f>BD_Membros!B23:B1001</f>
        <v>Rodrigo Alves Fonseca</v>
      </c>
      <c r="C25" s="148" t="s">
        <v>648</v>
      </c>
      <c r="D25" s="147"/>
      <c r="E25" s="147"/>
      <c r="F25" s="147"/>
      <c r="G25" s="116"/>
      <c r="H25" s="116"/>
      <c r="I25" s="116"/>
      <c r="J25" s="116"/>
      <c r="K25" s="116"/>
      <c r="L25" s="116"/>
      <c r="M25" s="116"/>
      <c r="N25" s="116"/>
      <c r="O25" s="116"/>
      <c r="P25" s="116"/>
    </row>
    <row r="26">
      <c r="A26" s="116"/>
      <c r="B26" s="149" t="str">
        <f>BD_Membros!B24:B1001</f>
        <v>Raphael Vieira Michaeli Pereira</v>
      </c>
      <c r="C26" s="148" t="s">
        <v>648</v>
      </c>
      <c r="D26" s="147"/>
      <c r="E26" s="147"/>
      <c r="F26" s="147"/>
      <c r="G26" s="116"/>
      <c r="H26" s="116"/>
      <c r="I26" s="116"/>
      <c r="J26" s="116"/>
      <c r="K26" s="116"/>
      <c r="L26" s="116"/>
      <c r="M26" s="116"/>
      <c r="N26" s="116"/>
      <c r="O26" s="116"/>
      <c r="P26" s="116"/>
    </row>
    <row r="27">
      <c r="A27" s="116"/>
      <c r="B27" s="149" t="str">
        <f>BD_Membros!B25:B1001</f>
        <v>Renan Nogueira Macário de Lima</v>
      </c>
      <c r="C27" s="148" t="s">
        <v>648</v>
      </c>
      <c r="D27" s="147"/>
      <c r="E27" s="147"/>
      <c r="F27" s="147"/>
      <c r="G27" s="116"/>
      <c r="H27" s="116"/>
      <c r="I27" s="116"/>
      <c r="J27" s="116"/>
      <c r="K27" s="116"/>
      <c r="L27" s="116"/>
      <c r="M27" s="116"/>
      <c r="N27" s="116"/>
      <c r="O27" s="116"/>
      <c r="P27" s="116"/>
    </row>
    <row r="28">
      <c r="A28" s="116"/>
      <c r="B28" s="149" t="str">
        <f>BD_Membros!B26:B1001</f>
        <v>João Vitor dos Santos Oliveira</v>
      </c>
      <c r="C28" s="148" t="s">
        <v>650</v>
      </c>
      <c r="D28" s="147"/>
      <c r="E28" s="147"/>
      <c r="F28" s="147"/>
      <c r="G28" s="116"/>
      <c r="H28" s="116"/>
      <c r="I28" s="116"/>
      <c r="J28" s="116"/>
      <c r="K28" s="116"/>
      <c r="L28" s="116"/>
      <c r="M28" s="116"/>
      <c r="N28" s="116"/>
      <c r="O28" s="116"/>
      <c r="P28" s="116"/>
    </row>
    <row r="29">
      <c r="A29" s="116"/>
      <c r="B29" s="149" t="str">
        <f>BD_Membros!B27:B1001</f>
        <v>Rodrigo do Nascimento Lima Trece</v>
      </c>
      <c r="C29" s="148" t="s">
        <v>648</v>
      </c>
      <c r="D29" s="147"/>
      <c r="E29" s="147"/>
      <c r="F29" s="147"/>
      <c r="G29" s="116"/>
      <c r="H29" s="116"/>
      <c r="I29" s="116"/>
      <c r="J29" s="116"/>
      <c r="K29" s="116"/>
      <c r="L29" s="116"/>
      <c r="M29" s="116"/>
      <c r="N29" s="116"/>
      <c r="O29" s="116"/>
      <c r="P29" s="116"/>
    </row>
    <row r="30">
      <c r="A30" s="116"/>
      <c r="B30" s="149" t="str">
        <f>BD_Membros!B28:B1001</f>
        <v>João Marcos Novaes Khazrik</v>
      </c>
      <c r="C30" s="148" t="s">
        <v>648</v>
      </c>
      <c r="D30" s="147"/>
      <c r="E30" s="147"/>
      <c r="F30" s="147"/>
      <c r="G30" s="116"/>
      <c r="H30" s="116"/>
      <c r="I30" s="116"/>
      <c r="J30" s="116"/>
      <c r="K30" s="116"/>
      <c r="L30" s="116"/>
      <c r="M30" s="116"/>
      <c r="N30" s="116"/>
      <c r="O30" s="116"/>
      <c r="P30" s="116"/>
    </row>
    <row r="31">
      <c r="A31" s="116"/>
      <c r="B31" s="149" t="str">
        <f>BD_Membros!B29:B1001</f>
        <v>Miguel Araújo Rodrigues</v>
      </c>
      <c r="C31" s="148" t="s">
        <v>648</v>
      </c>
      <c r="D31" s="147"/>
      <c r="E31" s="147"/>
      <c r="F31" s="147"/>
      <c r="G31" s="116"/>
      <c r="H31" s="116"/>
      <c r="I31" s="116"/>
      <c r="J31" s="116"/>
      <c r="K31" s="116"/>
      <c r="L31" s="116"/>
      <c r="M31" s="116"/>
      <c r="N31" s="116"/>
      <c r="O31" s="116"/>
      <c r="P31" s="116"/>
    </row>
    <row r="32">
      <c r="A32" s="116"/>
      <c r="B32" s="149" t="str">
        <f>BD_Membros!B30:B1001</f>
        <v>Breno Silva Affonso</v>
      </c>
      <c r="C32" s="148" t="s">
        <v>648</v>
      </c>
      <c r="D32" s="147"/>
      <c r="E32" s="147"/>
      <c r="F32" s="147"/>
      <c r="G32" s="116"/>
      <c r="H32" s="116"/>
      <c r="I32" s="116"/>
      <c r="J32" s="116"/>
      <c r="K32" s="116"/>
      <c r="L32" s="116"/>
      <c r="M32" s="116"/>
      <c r="N32" s="116"/>
      <c r="O32" s="116"/>
      <c r="P32" s="116"/>
    </row>
    <row r="33">
      <c r="A33" s="116"/>
      <c r="B33" s="149" t="str">
        <f>BD_Membros!B31:B1001</f>
        <v>Ezequiel Souza dos Santos</v>
      </c>
      <c r="C33" s="148" t="s">
        <v>648</v>
      </c>
      <c r="D33" s="147"/>
      <c r="E33" s="147"/>
      <c r="F33" s="147"/>
      <c r="G33" s="116"/>
      <c r="H33" s="116"/>
      <c r="I33" s="116"/>
      <c r="J33" s="116"/>
      <c r="K33" s="116"/>
      <c r="L33" s="116"/>
      <c r="M33" s="116"/>
      <c r="N33" s="116"/>
      <c r="O33" s="116"/>
      <c r="P33" s="116"/>
    </row>
    <row r="34">
      <c r="A34" s="116"/>
      <c r="B34" s="149" t="str">
        <f>BD_Membros!B32:B1001</f>
        <v>Carolina Hiromi Sasaqui</v>
      </c>
      <c r="C34" s="148" t="s">
        <v>648</v>
      </c>
      <c r="D34" s="147"/>
      <c r="E34" s="147"/>
      <c r="F34" s="147"/>
      <c r="G34" s="116"/>
      <c r="H34" s="116"/>
      <c r="I34" s="116"/>
      <c r="J34" s="116"/>
      <c r="K34" s="116"/>
      <c r="L34" s="116"/>
      <c r="M34" s="116"/>
      <c r="N34" s="116"/>
      <c r="O34" s="116"/>
      <c r="P34" s="116"/>
    </row>
    <row r="35">
      <c r="A35" s="116"/>
      <c r="B35" s="149" t="str">
        <f>BD_Membros!B33:B1001</f>
        <v>Diogo Felipe Santana de Carvalho</v>
      </c>
      <c r="C35" s="148" t="s">
        <v>648</v>
      </c>
      <c r="D35" s="147"/>
      <c r="E35" s="147"/>
      <c r="F35" s="147"/>
      <c r="G35" s="116"/>
      <c r="H35" s="116"/>
      <c r="I35" s="116"/>
      <c r="J35" s="116"/>
      <c r="K35" s="116"/>
      <c r="L35" s="116"/>
      <c r="M35" s="116"/>
      <c r="N35" s="116"/>
      <c r="O35" s="116"/>
      <c r="P35" s="116"/>
    </row>
    <row r="36">
      <c r="A36" s="116"/>
      <c r="B36" s="149" t="str">
        <f>BD_Membros!B34:B1001</f>
        <v>Gabriel Souza de Paula Oliveira</v>
      </c>
      <c r="C36" s="148" t="s">
        <v>648</v>
      </c>
      <c r="D36" s="147"/>
      <c r="E36" s="147"/>
      <c r="F36" s="147"/>
      <c r="G36" s="116"/>
      <c r="H36" s="116"/>
      <c r="I36" s="116"/>
      <c r="J36" s="116"/>
      <c r="K36" s="116"/>
      <c r="L36" s="116"/>
      <c r="M36" s="116"/>
      <c r="N36" s="116"/>
      <c r="O36" s="116"/>
      <c r="P36" s="116"/>
    </row>
    <row r="37">
      <c r="A37" s="116"/>
      <c r="B37" s="149" t="str">
        <f>BD_Membros!B35:B1001</f>
        <v>Mateus Vieira Imenes</v>
      </c>
      <c r="C37" s="148" t="s">
        <v>648</v>
      </c>
      <c r="D37" s="147"/>
      <c r="E37" s="147"/>
      <c r="F37" s="147"/>
      <c r="G37" s="116"/>
      <c r="H37" s="116"/>
      <c r="I37" s="116"/>
      <c r="J37" s="116"/>
      <c r="K37" s="116"/>
      <c r="L37" s="116"/>
      <c r="M37" s="116"/>
      <c r="N37" s="116"/>
      <c r="O37" s="116"/>
      <c r="P37" s="116"/>
    </row>
    <row r="38">
      <c r="A38" s="116"/>
      <c r="B38" s="149" t="str">
        <f>BD_Membros!B36:B1001</f>
        <v>Bruno Costa Krempp</v>
      </c>
      <c r="C38" s="148" t="s">
        <v>648</v>
      </c>
      <c r="D38" s="147"/>
      <c r="E38" s="147"/>
      <c r="F38" s="147"/>
      <c r="G38" s="116"/>
      <c r="H38" s="116"/>
      <c r="I38" s="116"/>
      <c r="J38" s="116"/>
      <c r="K38" s="116"/>
      <c r="L38" s="116"/>
      <c r="M38" s="116"/>
      <c r="N38" s="116"/>
      <c r="O38" s="116"/>
      <c r="P38" s="116"/>
    </row>
    <row r="39">
      <c r="A39" s="116"/>
      <c r="B39" s="149" t="str">
        <f>BD_Membros!B37:B1001</f>
        <v>Nicolas Eduardo Macedo de Souza</v>
      </c>
      <c r="C39" s="148" t="s">
        <v>648</v>
      </c>
      <c r="D39" s="147"/>
      <c r="E39" s="147"/>
      <c r="F39" s="147"/>
      <c r="G39" s="116"/>
      <c r="H39" s="116"/>
      <c r="I39" s="116"/>
      <c r="J39" s="116"/>
      <c r="K39" s="116"/>
      <c r="L39" s="116"/>
      <c r="M39" s="116"/>
      <c r="N39" s="116"/>
      <c r="O39" s="116"/>
      <c r="P39" s="116"/>
    </row>
    <row r="40">
      <c r="A40" s="116"/>
      <c r="B40" s="149" t="str">
        <f>BD_Membros!B38:B1001</f>
        <v>Matheus da Silva Campos Machado</v>
      </c>
      <c r="C40" s="148" t="s">
        <v>648</v>
      </c>
      <c r="D40" s="147"/>
      <c r="E40" s="147"/>
      <c r="F40" s="147"/>
      <c r="G40" s="116"/>
      <c r="H40" s="116"/>
      <c r="I40" s="116"/>
      <c r="J40" s="116"/>
      <c r="K40" s="116"/>
      <c r="L40" s="116"/>
      <c r="M40" s="116"/>
      <c r="N40" s="116"/>
      <c r="O40" s="116"/>
      <c r="P40" s="116"/>
    </row>
    <row r="41">
      <c r="A41" s="116"/>
      <c r="B41" s="149" t="str">
        <f>BD_Membros!B39:B1001</f>
        <v>Lucas Lopes da Silva</v>
      </c>
      <c r="C41" s="148" t="s">
        <v>648</v>
      </c>
      <c r="D41" s="147"/>
      <c r="E41" s="147"/>
      <c r="F41" s="147"/>
      <c r="G41" s="116"/>
      <c r="H41" s="116"/>
      <c r="I41" s="116"/>
      <c r="J41" s="116"/>
      <c r="K41" s="116"/>
      <c r="L41" s="116"/>
      <c r="M41" s="116"/>
      <c r="N41" s="116"/>
      <c r="O41" s="116"/>
      <c r="P41" s="116"/>
    </row>
    <row r="42">
      <c r="A42" s="116"/>
      <c r="B42" s="149" t="str">
        <f>BD_Membros!B40:B1001</f>
        <v>Paola Cristina Silveira de Carvalho Albino</v>
      </c>
      <c r="C42" s="148" t="s">
        <v>648</v>
      </c>
      <c r="D42" s="147"/>
      <c r="E42" s="147"/>
      <c r="F42" s="147"/>
      <c r="G42" s="116"/>
      <c r="H42" s="116"/>
      <c r="I42" s="116"/>
      <c r="J42" s="116"/>
      <c r="K42" s="116"/>
      <c r="L42" s="116"/>
      <c r="M42" s="116"/>
      <c r="N42" s="116"/>
      <c r="O42" s="116"/>
      <c r="P42" s="116"/>
    </row>
    <row r="43">
      <c r="A43" s="116"/>
      <c r="B43" s="149" t="str">
        <f>BD_Membros!B41:B1001</f>
        <v>Thiago Henrique Tavares Ribeiro</v>
      </c>
      <c r="C43" s="148" t="s">
        <v>648</v>
      </c>
      <c r="D43" s="147"/>
      <c r="E43" s="147"/>
      <c r="F43" s="147"/>
      <c r="G43" s="116"/>
      <c r="H43" s="116"/>
      <c r="I43" s="116"/>
      <c r="J43" s="116"/>
      <c r="K43" s="116"/>
      <c r="L43" s="116"/>
      <c r="M43" s="116"/>
      <c r="N43" s="116"/>
      <c r="O43" s="116"/>
      <c r="P43" s="116"/>
    </row>
    <row r="44">
      <c r="A44" s="116"/>
      <c r="B44" s="149" t="str">
        <f>BD_Membros!B42:B1001</f>
        <v>Fellipe Silva Borges</v>
      </c>
      <c r="C44" s="148" t="s">
        <v>648</v>
      </c>
      <c r="D44" s="147"/>
      <c r="E44" s="147"/>
      <c r="F44" s="147"/>
      <c r="G44" s="116"/>
      <c r="H44" s="116"/>
      <c r="I44" s="116"/>
      <c r="J44" s="116"/>
      <c r="K44" s="116"/>
      <c r="L44" s="116"/>
      <c r="M44" s="116"/>
      <c r="N44" s="116"/>
      <c r="O44" s="116"/>
      <c r="P44" s="116"/>
    </row>
    <row r="45">
      <c r="A45" s="116"/>
      <c r="B45" s="149" t="str">
        <f>BD_Membros!B43:B1001</f>
        <v>Caio Oliveira Soares de Souza</v>
      </c>
      <c r="C45" s="148" t="s">
        <v>648</v>
      </c>
      <c r="D45" s="147"/>
      <c r="E45" s="147"/>
      <c r="F45" s="147"/>
      <c r="G45" s="116"/>
      <c r="H45" s="116"/>
      <c r="I45" s="116"/>
      <c r="J45" s="116"/>
      <c r="K45" s="116"/>
      <c r="L45" s="116"/>
      <c r="M45" s="116"/>
      <c r="N45" s="116"/>
      <c r="O45" s="116"/>
      <c r="P45" s="116"/>
    </row>
    <row r="46">
      <c r="A46" s="116"/>
      <c r="B46" s="149" t="str">
        <f>BD_Membros!B44:B1001</f>
        <v>Carlos Magno Fialho Soares</v>
      </c>
      <c r="C46" s="148" t="s">
        <v>648</v>
      </c>
      <c r="D46" s="147"/>
      <c r="E46" s="147"/>
      <c r="F46" s="147"/>
      <c r="G46" s="116"/>
      <c r="H46" s="116"/>
      <c r="I46" s="116"/>
      <c r="J46" s="116"/>
      <c r="K46" s="116"/>
      <c r="L46" s="116"/>
      <c r="M46" s="116"/>
      <c r="N46" s="116"/>
      <c r="O46" s="116"/>
      <c r="P46" s="116"/>
    </row>
    <row r="47">
      <c r="A47" s="116"/>
      <c r="B47" s="149" t="str">
        <f>BD_Membros!B45:B1001</f>
        <v>Bruno de Lima Paiva</v>
      </c>
      <c r="C47" s="148" t="s">
        <v>648</v>
      </c>
      <c r="D47" s="147"/>
      <c r="E47" s="147"/>
      <c r="F47" s="147"/>
      <c r="G47" s="116"/>
      <c r="H47" s="116"/>
      <c r="I47" s="116"/>
      <c r="J47" s="116"/>
      <c r="K47" s="116"/>
      <c r="L47" s="116"/>
      <c r="M47" s="116"/>
      <c r="N47" s="116"/>
      <c r="O47" s="116"/>
      <c r="P47" s="116"/>
    </row>
    <row r="48">
      <c r="A48" s="116"/>
      <c r="B48" s="149" t="str">
        <f>BD_Membros!B46:B1001</f>
        <v>Claudete Abreu da Silva Neta</v>
      </c>
      <c r="C48" s="148" t="s">
        <v>648</v>
      </c>
      <c r="D48" s="147"/>
      <c r="E48" s="147"/>
      <c r="F48" s="147"/>
      <c r="G48" s="116"/>
      <c r="H48" s="116"/>
      <c r="I48" s="116"/>
      <c r="J48" s="116"/>
      <c r="K48" s="116"/>
      <c r="L48" s="116"/>
      <c r="M48" s="116"/>
      <c r="N48" s="116"/>
      <c r="O48" s="116"/>
      <c r="P48" s="116"/>
    </row>
    <row r="49">
      <c r="A49" s="116"/>
      <c r="B49" s="149" t="str">
        <f>BD_Membros!B47:B1001</f>
        <v>Felipe Rosa Mohana Borges</v>
      </c>
      <c r="C49" s="148" t="s">
        <v>648</v>
      </c>
      <c r="D49" s="147"/>
      <c r="E49" s="147"/>
      <c r="F49" s="147"/>
      <c r="G49" s="116"/>
      <c r="H49" s="116"/>
      <c r="I49" s="116"/>
      <c r="J49" s="116"/>
      <c r="K49" s="116"/>
      <c r="L49" s="116"/>
      <c r="M49" s="116"/>
      <c r="N49" s="116"/>
      <c r="O49" s="116"/>
      <c r="P49" s="116"/>
    </row>
    <row r="50">
      <c r="A50" s="116"/>
      <c r="B50" s="149" t="str">
        <f>BD_Membros!B48:B1001</f>
        <v>Daniel Rabello Amaro</v>
      </c>
      <c r="C50" s="148" t="s">
        <v>648</v>
      </c>
      <c r="D50" s="147"/>
      <c r="E50" s="147"/>
      <c r="F50" s="147"/>
      <c r="G50" s="116"/>
      <c r="H50" s="116"/>
      <c r="I50" s="116"/>
      <c r="J50" s="116"/>
      <c r="K50" s="116"/>
      <c r="L50" s="116"/>
      <c r="M50" s="116"/>
      <c r="N50" s="116"/>
      <c r="O50" s="116"/>
      <c r="P50" s="116"/>
    </row>
    <row r="51">
      <c r="A51" s="116"/>
      <c r="B51" s="149" t="str">
        <f>BD_Membros!B49:B1001</f>
        <v>Davi Costa do Nascimento Barros</v>
      </c>
      <c r="C51" s="148" t="s">
        <v>648</v>
      </c>
      <c r="D51" s="147"/>
      <c r="E51" s="147"/>
      <c r="F51" s="147"/>
      <c r="G51" s="116"/>
      <c r="H51" s="116"/>
      <c r="I51" s="116"/>
      <c r="J51" s="116"/>
      <c r="K51" s="116"/>
      <c r="L51" s="116"/>
      <c r="M51" s="116"/>
      <c r="N51" s="116"/>
      <c r="O51" s="116"/>
      <c r="P51" s="116"/>
    </row>
    <row r="52">
      <c r="A52" s="116"/>
      <c r="B52" s="149" t="str">
        <f>BD_Membros!B50:B1001</f>
        <v>Marcus Vinicius Duarte</v>
      </c>
      <c r="C52" s="148" t="s">
        <v>648</v>
      </c>
      <c r="D52" s="147"/>
      <c r="E52" s="147"/>
      <c r="F52" s="147"/>
      <c r="G52" s="116"/>
      <c r="H52" s="116"/>
      <c r="I52" s="116"/>
      <c r="J52" s="116"/>
      <c r="K52" s="116"/>
      <c r="L52" s="116"/>
      <c r="M52" s="116"/>
      <c r="N52" s="116"/>
      <c r="O52" s="116"/>
      <c r="P52" s="116"/>
    </row>
    <row r="53">
      <c r="A53" s="116"/>
      <c r="B53" s="149" t="str">
        <f>BD_Membros!B51:B1001</f>
        <v>Clara Albino Pacheco</v>
      </c>
      <c r="C53" s="148" t="s">
        <v>648</v>
      </c>
      <c r="D53" s="147"/>
      <c r="E53" s="147"/>
      <c r="F53" s="147"/>
      <c r="G53" s="116"/>
      <c r="H53" s="116"/>
      <c r="I53" s="116"/>
      <c r="J53" s="116"/>
      <c r="K53" s="116"/>
      <c r="L53" s="116"/>
      <c r="M53" s="116"/>
      <c r="N53" s="116"/>
      <c r="O53" s="116"/>
      <c r="P53" s="116"/>
    </row>
    <row r="54">
      <c r="A54" s="116"/>
      <c r="B54" s="149" t="str">
        <f>BD_Membros!B52:B1001</f>
        <v>Douglas Maciel</v>
      </c>
      <c r="C54" s="148" t="s">
        <v>648</v>
      </c>
      <c r="D54" s="147"/>
      <c r="E54" s="147"/>
      <c r="F54" s="147"/>
      <c r="G54" s="116"/>
      <c r="H54" s="116"/>
      <c r="I54" s="116"/>
      <c r="J54" s="116"/>
      <c r="K54" s="116"/>
      <c r="L54" s="116"/>
      <c r="M54" s="116"/>
      <c r="N54" s="116"/>
      <c r="O54" s="116"/>
      <c r="P54" s="116"/>
    </row>
    <row r="55">
      <c r="A55" s="116"/>
      <c r="B55" s="149" t="str">
        <f>BD_Membros!B53:B1001</f>
        <v>Eduardo Rigueira Reis</v>
      </c>
      <c r="C55" s="148" t="s">
        <v>648</v>
      </c>
      <c r="D55" s="147"/>
      <c r="E55" s="147"/>
      <c r="F55" s="147"/>
      <c r="G55" s="116"/>
      <c r="H55" s="116"/>
      <c r="I55" s="116"/>
      <c r="J55" s="116"/>
      <c r="K55" s="116"/>
      <c r="L55" s="116"/>
      <c r="M55" s="116"/>
      <c r="N55" s="116"/>
      <c r="O55" s="116"/>
      <c r="P55" s="116"/>
    </row>
    <row r="56">
      <c r="A56" s="116"/>
      <c r="B56" s="149" t="str">
        <f>BD_Membros!B54:B1001</f>
        <v>Anderson Marden</v>
      </c>
      <c r="C56" s="148" t="s">
        <v>648</v>
      </c>
      <c r="D56" s="147"/>
      <c r="E56" s="147"/>
      <c r="F56" s="147"/>
      <c r="G56" s="116"/>
      <c r="H56" s="116"/>
      <c r="I56" s="116"/>
      <c r="J56" s="116"/>
      <c r="K56" s="116"/>
      <c r="L56" s="116"/>
      <c r="M56" s="116"/>
      <c r="N56" s="116"/>
      <c r="O56" s="116"/>
      <c r="P56" s="116"/>
    </row>
    <row r="57">
      <c r="A57" s="116"/>
      <c r="B57" s="149" t="str">
        <f>BD_Membros!B55:B1001</f>
        <v>João Vitor Chaves Alves</v>
      </c>
      <c r="C57" s="148" t="s">
        <v>648</v>
      </c>
      <c r="D57" s="147"/>
      <c r="E57" s="147"/>
      <c r="F57" s="147"/>
      <c r="G57" s="116"/>
      <c r="H57" s="116"/>
      <c r="I57" s="116"/>
      <c r="J57" s="116"/>
      <c r="K57" s="116"/>
      <c r="L57" s="116"/>
      <c r="M57" s="116"/>
      <c r="N57" s="116"/>
      <c r="O57" s="116"/>
      <c r="P57" s="116"/>
    </row>
    <row r="58">
      <c r="A58" s="116"/>
      <c r="B58" s="149" t="str">
        <f>BD_Membros!B56:B1001</f>
        <v>Raphael Borba</v>
      </c>
      <c r="C58" s="148" t="s">
        <v>648</v>
      </c>
      <c r="D58" s="147"/>
      <c r="E58" s="147"/>
      <c r="F58" s="147"/>
      <c r="G58" s="116"/>
      <c r="H58" s="116"/>
      <c r="I58" s="116"/>
      <c r="J58" s="116"/>
      <c r="K58" s="116"/>
      <c r="L58" s="116"/>
      <c r="M58" s="116"/>
      <c r="N58" s="116"/>
      <c r="O58" s="116"/>
      <c r="P58" s="116"/>
    </row>
    <row r="59">
      <c r="A59" s="116"/>
      <c r="B59" s="149" t="str">
        <f>BD_Membros!B57:B1001</f>
        <v>Caio de Morais Rabello</v>
      </c>
      <c r="C59" s="148" t="s">
        <v>648</v>
      </c>
      <c r="D59" s="147"/>
      <c r="E59" s="147"/>
      <c r="F59" s="147"/>
      <c r="G59" s="116"/>
      <c r="H59" s="116"/>
      <c r="I59" s="116"/>
      <c r="J59" s="116"/>
      <c r="K59" s="116"/>
      <c r="L59" s="116"/>
      <c r="M59" s="116"/>
      <c r="N59" s="116"/>
      <c r="O59" s="116"/>
      <c r="P59" s="116"/>
    </row>
    <row r="60">
      <c r="A60" s="116"/>
      <c r="B60" s="149" t="str">
        <f>BD_Membros!B58:B1001</f>
        <v>Evelyn Leite Santos</v>
      </c>
      <c r="C60" s="148" t="s">
        <v>648</v>
      </c>
      <c r="D60" s="147"/>
      <c r="E60" s="147"/>
      <c r="F60" s="147"/>
      <c r="G60" s="116"/>
      <c r="H60" s="116"/>
      <c r="I60" s="116"/>
      <c r="J60" s="116"/>
      <c r="K60" s="116"/>
      <c r="L60" s="116"/>
      <c r="M60" s="116"/>
      <c r="N60" s="116"/>
      <c r="O60" s="116"/>
      <c r="P60" s="116"/>
    </row>
    <row r="61">
      <c r="A61" s="116"/>
      <c r="B61" s="149" t="str">
        <f>BD_Membros!B59:B1001</f>
        <v>Alan Welisson Marques de Araújo</v>
      </c>
      <c r="C61" s="148" t="s">
        <v>648</v>
      </c>
      <c r="D61" s="147"/>
      <c r="E61" s="147"/>
      <c r="F61" s="147"/>
      <c r="G61" s="116"/>
      <c r="H61" s="116"/>
      <c r="I61" s="116"/>
      <c r="J61" s="116"/>
      <c r="K61" s="116"/>
      <c r="L61" s="116"/>
      <c r="M61" s="116"/>
      <c r="N61" s="116"/>
      <c r="O61" s="116"/>
      <c r="P61" s="116"/>
    </row>
    <row r="62">
      <c r="A62" s="116"/>
      <c r="B62" s="149" t="str">
        <f>BD_Membros!B60:B1001</f>
        <v>Guilherme Borba Xavier</v>
      </c>
      <c r="C62" s="148" t="s">
        <v>648</v>
      </c>
      <c r="D62" s="147"/>
      <c r="E62" s="147"/>
      <c r="F62" s="147"/>
      <c r="G62" s="116"/>
      <c r="H62" s="116"/>
      <c r="I62" s="116"/>
      <c r="J62" s="116"/>
      <c r="K62" s="116"/>
      <c r="L62" s="116"/>
      <c r="M62" s="116"/>
      <c r="N62" s="116"/>
      <c r="O62" s="116"/>
      <c r="P62" s="116"/>
    </row>
    <row r="63">
      <c r="A63" s="116"/>
      <c r="B63" s="149" t="str">
        <f>BD_Membros!B61:B1001</f>
        <v>Letícia Sanches</v>
      </c>
      <c r="C63" s="148" t="s">
        <v>648</v>
      </c>
      <c r="D63" s="147"/>
      <c r="E63" s="147"/>
      <c r="F63" s="147"/>
      <c r="G63" s="116"/>
      <c r="H63" s="116"/>
      <c r="I63" s="116"/>
      <c r="J63" s="116"/>
      <c r="K63" s="116"/>
      <c r="L63" s="116"/>
      <c r="M63" s="116"/>
      <c r="N63" s="116"/>
      <c r="O63" s="116"/>
      <c r="P63" s="116"/>
    </row>
    <row r="64">
      <c r="A64" s="116"/>
      <c r="B64" s="149" t="str">
        <f>BD_Membros!B62:B1001</f>
        <v>Mayra Alves Leite</v>
      </c>
      <c r="C64" s="148" t="s">
        <v>648</v>
      </c>
      <c r="D64" s="147"/>
      <c r="E64" s="147"/>
      <c r="F64" s="147"/>
      <c r="G64" s="116"/>
      <c r="H64" s="116"/>
      <c r="I64" s="116"/>
      <c r="J64" s="116"/>
      <c r="K64" s="116"/>
      <c r="L64" s="116"/>
      <c r="M64" s="116"/>
      <c r="N64" s="116"/>
      <c r="O64" s="116"/>
      <c r="P64" s="116"/>
    </row>
    <row r="65">
      <c r="A65" s="116"/>
      <c r="B65" s="149" t="str">
        <f>BD_Membros!B63:B1001</f>
        <v>Lorrany Lopes</v>
      </c>
      <c r="C65" s="148" t="s">
        <v>648</v>
      </c>
      <c r="D65" s="147"/>
      <c r="E65" s="147"/>
      <c r="F65" s="147"/>
      <c r="G65" s="116"/>
      <c r="H65" s="116"/>
      <c r="I65" s="116"/>
      <c r="J65" s="116"/>
      <c r="K65" s="116"/>
      <c r="L65" s="116"/>
      <c r="M65" s="116"/>
      <c r="N65" s="116"/>
      <c r="O65" s="116"/>
      <c r="P65" s="116"/>
    </row>
    <row r="66">
      <c r="A66" s="116"/>
      <c r="B66" s="149" t="str">
        <f>BD_Membros!B64:B1001</f>
        <v>Érica Pacheco do Rosario</v>
      </c>
      <c r="C66" s="148" t="s">
        <v>648</v>
      </c>
      <c r="D66" s="147"/>
      <c r="E66" s="147"/>
      <c r="F66" s="147"/>
      <c r="G66" s="116"/>
      <c r="H66" s="116"/>
      <c r="I66" s="116"/>
      <c r="J66" s="116"/>
      <c r="K66" s="116"/>
      <c r="L66" s="116"/>
      <c r="M66" s="116"/>
      <c r="N66" s="116"/>
      <c r="O66" s="116"/>
      <c r="P66" s="116"/>
    </row>
    <row r="67">
      <c r="A67" s="116"/>
      <c r="B67" s="149" t="str">
        <f>BD_Membros!B65:B1001</f>
        <v>Lorrany Machado</v>
      </c>
      <c r="C67" s="148" t="s">
        <v>648</v>
      </c>
      <c r="D67" s="147"/>
      <c r="E67" s="147"/>
      <c r="F67" s="147"/>
      <c r="G67" s="116"/>
      <c r="H67" s="116"/>
      <c r="I67" s="116"/>
      <c r="J67" s="116"/>
      <c r="K67" s="116"/>
      <c r="L67" s="116"/>
      <c r="M67" s="116"/>
      <c r="N67" s="116"/>
      <c r="O67" s="116"/>
      <c r="P67" s="116"/>
    </row>
    <row r="68">
      <c r="A68" s="116"/>
      <c r="B68" s="149" t="str">
        <f>BD_Membros!B66:B1001</f>
        <v>Gabriela Ferreira</v>
      </c>
      <c r="C68" s="148" t="s">
        <v>648</v>
      </c>
      <c r="D68" s="147"/>
      <c r="E68" s="147"/>
      <c r="F68" s="147"/>
      <c r="G68" s="116"/>
      <c r="H68" s="116"/>
      <c r="I68" s="116"/>
      <c r="J68" s="116"/>
      <c r="K68" s="116"/>
      <c r="L68" s="116"/>
      <c r="M68" s="116"/>
      <c r="N68" s="116"/>
      <c r="O68" s="116"/>
      <c r="P68" s="116"/>
    </row>
    <row r="69">
      <c r="A69" s="116"/>
      <c r="B69" s="149" t="str">
        <f>BD_Membros!B67:B1001</f>
        <v>Matheus William Rodrigues Medeiros</v>
      </c>
      <c r="C69" s="148" t="s">
        <v>648</v>
      </c>
      <c r="D69" s="147"/>
      <c r="E69" s="147"/>
      <c r="F69" s="147"/>
      <c r="G69" s="116"/>
      <c r="H69" s="116"/>
      <c r="I69" s="116"/>
      <c r="J69" s="116"/>
      <c r="K69" s="116"/>
      <c r="L69" s="116"/>
      <c r="M69" s="116"/>
      <c r="N69" s="116"/>
      <c r="O69" s="116"/>
      <c r="P69" s="116"/>
    </row>
    <row r="70">
      <c r="A70" s="116"/>
      <c r="B70" s="149" t="str">
        <f>BD_Membros!B68:B1001</f>
        <v>Mateus Alexandre Alves Silva</v>
      </c>
      <c r="C70" s="148" t="s">
        <v>648</v>
      </c>
      <c r="D70" s="147"/>
      <c r="E70" s="147"/>
      <c r="F70" s="147"/>
      <c r="G70" s="116"/>
      <c r="H70" s="116"/>
      <c r="I70" s="116"/>
      <c r="J70" s="116"/>
      <c r="K70" s="116"/>
      <c r="L70" s="116"/>
      <c r="M70" s="116"/>
      <c r="N70" s="116"/>
      <c r="O70" s="116"/>
      <c r="P70" s="116"/>
    </row>
    <row r="71">
      <c r="A71" s="116"/>
      <c r="B71" s="149" t="str">
        <f>BD_Membros!B69:B1001</f>
        <v>Luiza</v>
      </c>
      <c r="C71" s="148" t="s">
        <v>648</v>
      </c>
      <c r="D71" s="147"/>
      <c r="E71" s="147"/>
      <c r="F71" s="147"/>
      <c r="G71" s="116"/>
      <c r="H71" s="116"/>
      <c r="I71" s="116"/>
      <c r="J71" s="116"/>
      <c r="K71" s="116"/>
      <c r="L71" s="116"/>
      <c r="M71" s="116"/>
      <c r="N71" s="116"/>
      <c r="O71" s="116"/>
      <c r="P71" s="116"/>
    </row>
    <row r="72">
      <c r="A72" s="116"/>
      <c r="B72" s="149" t="str">
        <f>BD_Membros!B70:B1001</f>
        <v>Victoria Barros</v>
      </c>
      <c r="C72" s="148" t="s">
        <v>648</v>
      </c>
      <c r="D72" s="147"/>
      <c r="E72" s="147"/>
      <c r="F72" s="147"/>
      <c r="G72" s="116"/>
      <c r="H72" s="116"/>
      <c r="I72" s="116"/>
      <c r="J72" s="116"/>
      <c r="K72" s="116"/>
      <c r="L72" s="116"/>
      <c r="M72" s="116"/>
      <c r="N72" s="116"/>
      <c r="O72" s="116"/>
      <c r="P72" s="116"/>
    </row>
    <row r="73">
      <c r="A73" s="116"/>
      <c r="B73" s="149" t="str">
        <f>BD_Membros!B71:B1001</f>
        <v>Bruna Costa da Silva Behrens</v>
      </c>
      <c r="C73" s="148" t="s">
        <v>648</v>
      </c>
      <c r="D73" s="147"/>
      <c r="E73" s="147"/>
      <c r="F73" s="147"/>
      <c r="G73" s="116"/>
      <c r="H73" s="116"/>
      <c r="I73" s="116"/>
      <c r="J73" s="116"/>
      <c r="K73" s="116"/>
      <c r="L73" s="116"/>
      <c r="M73" s="116"/>
      <c r="N73" s="116"/>
      <c r="O73" s="116"/>
      <c r="P73" s="116"/>
    </row>
    <row r="74">
      <c r="A74" s="116"/>
      <c r="B74" s="149" t="str">
        <f>BD_Membros!B72:B1001</f>
        <v>Pedro Mello</v>
      </c>
      <c r="C74" s="148" t="s">
        <v>648</v>
      </c>
      <c r="D74" s="147"/>
      <c r="E74" s="147"/>
      <c r="F74" s="147"/>
      <c r="G74" s="116"/>
      <c r="H74" s="116"/>
      <c r="I74" s="116"/>
      <c r="J74" s="116"/>
      <c r="K74" s="116"/>
      <c r="L74" s="116"/>
      <c r="M74" s="116"/>
      <c r="N74" s="116"/>
      <c r="O74" s="116"/>
      <c r="P74" s="116"/>
    </row>
    <row r="75">
      <c r="A75" s="116"/>
      <c r="B75" s="149" t="str">
        <f>BD_Membros!B73:B1001</f>
        <v>Filipe Kaezer da Silva</v>
      </c>
      <c r="C75" s="148" t="s">
        <v>648</v>
      </c>
      <c r="D75" s="147"/>
      <c r="E75" s="147"/>
      <c r="F75" s="147"/>
      <c r="G75" s="116"/>
      <c r="H75" s="116"/>
      <c r="I75" s="116"/>
      <c r="J75" s="116"/>
      <c r="K75" s="116"/>
      <c r="L75" s="116"/>
      <c r="M75" s="116"/>
      <c r="N75" s="116"/>
      <c r="O75" s="116"/>
      <c r="P75" s="116"/>
    </row>
    <row r="76">
      <c r="A76" s="116"/>
      <c r="B76" s="149" t="str">
        <f>BD_Membros!B74:B1001</f>
        <v>Debora Araujo de Souza</v>
      </c>
      <c r="C76" s="148" t="s">
        <v>648</v>
      </c>
      <c r="D76" s="147"/>
      <c r="E76" s="147"/>
      <c r="F76" s="147"/>
      <c r="G76" s="116"/>
      <c r="H76" s="116"/>
      <c r="I76" s="116"/>
      <c r="J76" s="116"/>
      <c r="K76" s="116"/>
      <c r="L76" s="116"/>
      <c r="M76" s="116"/>
      <c r="N76" s="116"/>
      <c r="O76" s="116"/>
      <c r="P76" s="116"/>
    </row>
    <row r="77">
      <c r="A77" s="116"/>
      <c r="B77" s="149" t="str">
        <f>BD_Membros!B75:B1001</f>
        <v>Bernado Lopes</v>
      </c>
      <c r="C77" s="148" t="s">
        <v>648</v>
      </c>
      <c r="D77" s="147"/>
      <c r="E77" s="147"/>
      <c r="F77" s="147"/>
      <c r="G77" s="116"/>
      <c r="H77" s="116"/>
      <c r="I77" s="116"/>
      <c r="J77" s="116"/>
      <c r="K77" s="116"/>
      <c r="L77" s="116"/>
      <c r="M77" s="116"/>
      <c r="N77" s="116"/>
      <c r="O77" s="116"/>
      <c r="P77" s="116"/>
    </row>
    <row r="78">
      <c r="A78" s="116"/>
      <c r="B78" s="149" t="str">
        <f>BD_Membros!B76:B1001</f>
        <v>Luiz Felipe Fernandes</v>
      </c>
      <c r="C78" s="148" t="s">
        <v>648</v>
      </c>
      <c r="D78" s="147"/>
      <c r="E78" s="147"/>
      <c r="F78" s="147"/>
      <c r="G78" s="116"/>
      <c r="H78" s="116"/>
      <c r="I78" s="116"/>
      <c r="J78" s="116"/>
      <c r="K78" s="116"/>
      <c r="L78" s="116"/>
      <c r="M78" s="116"/>
      <c r="N78" s="116"/>
      <c r="O78" s="116"/>
      <c r="P78" s="116"/>
    </row>
    <row r="79">
      <c r="A79" s="116"/>
      <c r="B79" s="149" t="str">
        <f>BD_Membros!B77:B1001</f>
        <v>Caio Gullo Inacio</v>
      </c>
      <c r="C79" s="148" t="s">
        <v>648</v>
      </c>
      <c r="D79" s="147"/>
      <c r="E79" s="147"/>
      <c r="F79" s="147"/>
      <c r="G79" s="116"/>
      <c r="H79" s="116"/>
      <c r="I79" s="116"/>
      <c r="J79" s="116"/>
      <c r="K79" s="116"/>
      <c r="L79" s="116"/>
      <c r="M79" s="116"/>
      <c r="N79" s="116"/>
      <c r="O79" s="116"/>
      <c r="P79" s="116"/>
    </row>
    <row r="80">
      <c r="A80" s="116"/>
      <c r="B80" s="149" t="str">
        <f>BD_Membros!B78:B1001</f>
        <v>Juan Pedro Neves de Lima</v>
      </c>
      <c r="C80" s="148" t="s">
        <v>648</v>
      </c>
      <c r="D80" s="147"/>
      <c r="E80" s="147"/>
      <c r="F80" s="147"/>
      <c r="G80" s="116"/>
      <c r="H80" s="116"/>
      <c r="I80" s="116"/>
      <c r="J80" s="116"/>
      <c r="K80" s="116"/>
      <c r="L80" s="116"/>
      <c r="M80" s="116"/>
      <c r="N80" s="116"/>
      <c r="O80" s="116"/>
      <c r="P80" s="116"/>
    </row>
    <row r="81">
      <c r="A81" s="116"/>
      <c r="B81" s="149" t="str">
        <f>BD_Membros!B79:B1001</f>
        <v>Gabriel Behael Amorelli Madeira</v>
      </c>
      <c r="C81" s="148" t="s">
        <v>648</v>
      </c>
      <c r="D81" s="147"/>
      <c r="E81" s="147"/>
      <c r="F81" s="147"/>
      <c r="G81" s="116"/>
      <c r="H81" s="116"/>
      <c r="I81" s="116"/>
      <c r="J81" s="116"/>
      <c r="K81" s="116"/>
      <c r="L81" s="116"/>
      <c r="M81" s="116"/>
      <c r="N81" s="116"/>
      <c r="O81" s="116"/>
      <c r="P81" s="116"/>
    </row>
    <row r="82">
      <c r="A82" s="116"/>
      <c r="B82" s="149" t="str">
        <f>BD_Membros!B80:B1001</f>
        <v>Kaio</v>
      </c>
      <c r="C82" s="148" t="s">
        <v>648</v>
      </c>
      <c r="D82" s="147"/>
      <c r="E82" s="147"/>
      <c r="F82" s="147"/>
      <c r="G82" s="116"/>
      <c r="H82" s="116"/>
      <c r="I82" s="116"/>
      <c r="J82" s="116"/>
      <c r="K82" s="116"/>
      <c r="L82" s="116"/>
      <c r="M82" s="116"/>
      <c r="N82" s="116"/>
      <c r="O82" s="116"/>
      <c r="P82" s="116"/>
    </row>
    <row r="83">
      <c r="A83" s="116"/>
      <c r="B83" s="149" t="str">
        <f>BD_Membros!B81:B1001</f>
        <v>Thais Cândido</v>
      </c>
      <c r="C83" s="148" t="s">
        <v>648</v>
      </c>
      <c r="D83" s="147"/>
      <c r="E83" s="147"/>
      <c r="F83" s="147"/>
      <c r="G83" s="116"/>
      <c r="H83" s="116"/>
      <c r="I83" s="116"/>
      <c r="J83" s="116"/>
      <c r="K83" s="116"/>
      <c r="L83" s="116"/>
      <c r="M83" s="116"/>
      <c r="N83" s="116"/>
      <c r="O83" s="116"/>
      <c r="P83" s="116"/>
    </row>
    <row r="84">
      <c r="A84" s="116"/>
      <c r="B84" s="149" t="str">
        <f>BD_Membros!B82:B1001</f>
        <v>Gabriel Maia Marinho</v>
      </c>
      <c r="C84" s="148" t="s">
        <v>648</v>
      </c>
      <c r="D84" s="147"/>
      <c r="E84" s="147"/>
      <c r="F84" s="147"/>
      <c r="G84" s="116"/>
      <c r="H84" s="116"/>
      <c r="I84" s="116"/>
      <c r="J84" s="116"/>
      <c r="K84" s="116"/>
      <c r="L84" s="116"/>
      <c r="M84" s="116"/>
      <c r="N84" s="116"/>
      <c r="O84" s="116"/>
      <c r="P84" s="116"/>
    </row>
    <row r="85">
      <c r="A85" s="116"/>
      <c r="B85" s="149" t="str">
        <f>BD_Membros!B83:B1001</f>
        <v>Carlos Eduardo Resende Stein Mundim</v>
      </c>
      <c r="C85" s="148" t="s">
        <v>648</v>
      </c>
      <c r="D85" s="147"/>
      <c r="E85" s="147"/>
      <c r="F85" s="147"/>
      <c r="G85" s="116"/>
      <c r="H85" s="116"/>
      <c r="I85" s="116"/>
      <c r="J85" s="116"/>
      <c r="K85" s="116"/>
      <c r="L85" s="116"/>
      <c r="M85" s="116"/>
      <c r="N85" s="116"/>
      <c r="O85" s="116"/>
      <c r="P85" s="116"/>
    </row>
    <row r="86">
      <c r="A86" s="116"/>
      <c r="B86" s="149" t="str">
        <f>BD_Membros!B84:B1001</f>
        <v>Filipe Mazeliah do Nascimento</v>
      </c>
      <c r="C86" s="148" t="s">
        <v>648</v>
      </c>
      <c r="D86" s="147"/>
      <c r="E86" s="147"/>
      <c r="F86" s="147"/>
      <c r="G86" s="116"/>
      <c r="H86" s="116"/>
      <c r="I86" s="116"/>
      <c r="J86" s="116"/>
      <c r="K86" s="116"/>
      <c r="L86" s="116"/>
      <c r="M86" s="116"/>
      <c r="N86" s="116"/>
      <c r="O86" s="116"/>
      <c r="P86" s="116"/>
    </row>
    <row r="87">
      <c r="A87" s="116"/>
      <c r="B87" s="149" t="str">
        <f>BD_Membros!B85:B1001</f>
        <v>Gabriel Pinheiro Rosa da Silva</v>
      </c>
      <c r="C87" s="148" t="s">
        <v>648</v>
      </c>
      <c r="D87" s="147"/>
      <c r="E87" s="147"/>
      <c r="F87" s="147"/>
      <c r="G87" s="116"/>
      <c r="H87" s="116"/>
      <c r="I87" s="116"/>
      <c r="J87" s="116"/>
      <c r="K87" s="116"/>
      <c r="L87" s="116"/>
      <c r="M87" s="116"/>
      <c r="N87" s="116"/>
      <c r="O87" s="116"/>
      <c r="P87" s="116"/>
    </row>
    <row r="88">
      <c r="A88" s="116"/>
      <c r="B88" s="149" t="str">
        <f>BD_Membros!B86:B1001</f>
        <v>Gabriel Bohrer Luiz Bayard Teixeira Mendes</v>
      </c>
      <c r="C88" s="148" t="s">
        <v>648</v>
      </c>
      <c r="D88" s="147"/>
      <c r="E88" s="147"/>
      <c r="F88" s="147"/>
      <c r="G88" s="116"/>
      <c r="H88" s="116"/>
      <c r="I88" s="116"/>
      <c r="J88" s="116"/>
      <c r="K88" s="116"/>
      <c r="L88" s="116"/>
      <c r="M88" s="116"/>
      <c r="N88" s="116"/>
      <c r="O88" s="116"/>
      <c r="P88" s="116"/>
    </row>
    <row r="89">
      <c r="A89" s="116"/>
      <c r="B89" s="149" t="str">
        <f>BD_Membros!B87:B1001</f>
        <v>Henrique de Souza Barros</v>
      </c>
      <c r="C89" s="148" t="s">
        <v>648</v>
      </c>
      <c r="D89" s="147"/>
      <c r="E89" s="147"/>
      <c r="F89" s="147"/>
      <c r="G89" s="116"/>
      <c r="H89" s="116"/>
      <c r="I89" s="116"/>
      <c r="J89" s="116"/>
      <c r="K89" s="116"/>
      <c r="L89" s="116"/>
      <c r="M89" s="116"/>
      <c r="N89" s="116"/>
      <c r="O89" s="116"/>
      <c r="P89" s="116"/>
    </row>
    <row r="90">
      <c r="A90" s="116"/>
      <c r="B90" s="149" t="str">
        <f>BD_Membros!B88:B1001</f>
        <v>Hilary</v>
      </c>
      <c r="C90" s="148" t="s">
        <v>648</v>
      </c>
      <c r="D90" s="147"/>
      <c r="E90" s="147"/>
      <c r="F90" s="147"/>
      <c r="G90" s="116"/>
      <c r="H90" s="116"/>
      <c r="I90" s="116"/>
      <c r="J90" s="116"/>
      <c r="K90" s="116"/>
      <c r="L90" s="116"/>
      <c r="M90" s="116"/>
      <c r="N90" s="116"/>
      <c r="O90" s="116"/>
      <c r="P90" s="116"/>
    </row>
    <row r="91">
      <c r="A91" s="116"/>
      <c r="B91" s="149" t="str">
        <f>BD_Membros!B89:B1001</f>
        <v>Isaac Eleone Barbosa</v>
      </c>
      <c r="C91" s="148" t="s">
        <v>648</v>
      </c>
      <c r="D91" s="147"/>
      <c r="E91" s="147"/>
      <c r="F91" s="147"/>
      <c r="G91" s="116"/>
      <c r="H91" s="116"/>
      <c r="I91" s="116"/>
      <c r="J91" s="116"/>
      <c r="K91" s="116"/>
      <c r="L91" s="116"/>
      <c r="M91" s="116"/>
      <c r="N91" s="116"/>
      <c r="O91" s="116"/>
      <c r="P91" s="116"/>
    </row>
    <row r="92">
      <c r="A92" s="116"/>
      <c r="B92" s="149" t="str">
        <f>BD_Membros!B90:B1001</f>
        <v>João Gabriel Farias Braga Paiva</v>
      </c>
      <c r="C92" s="148" t="s">
        <v>648</v>
      </c>
      <c r="D92" s="147"/>
      <c r="E92" s="147"/>
      <c r="F92" s="147"/>
      <c r="G92" s="116"/>
      <c r="H92" s="116"/>
      <c r="I92" s="116"/>
      <c r="J92" s="116"/>
      <c r="K92" s="116"/>
      <c r="L92" s="116"/>
      <c r="M92" s="116"/>
      <c r="N92" s="116"/>
      <c r="O92" s="116"/>
      <c r="P92" s="116"/>
    </row>
    <row r="93">
      <c r="A93" s="116"/>
      <c r="B93" s="149" t="str">
        <f>BD_Membros!B91:B1001</f>
        <v>Leon Diez Starke</v>
      </c>
      <c r="C93" s="148" t="s">
        <v>648</v>
      </c>
      <c r="D93" s="147"/>
      <c r="E93" s="147"/>
      <c r="F93" s="147"/>
      <c r="G93" s="116"/>
      <c r="H93" s="116"/>
      <c r="I93" s="116"/>
      <c r="J93" s="116"/>
      <c r="K93" s="116"/>
      <c r="L93" s="116"/>
      <c r="M93" s="116"/>
      <c r="N93" s="116"/>
      <c r="O93" s="116"/>
      <c r="P93" s="116"/>
    </row>
    <row r="94">
      <c r="A94" s="116"/>
      <c r="B94" s="149" t="str">
        <f>BD_Membros!B92:B1001</f>
        <v>Lucas Gaabriel Muniz Cardoso</v>
      </c>
      <c r="C94" s="148" t="s">
        <v>648</v>
      </c>
      <c r="D94" s="147"/>
      <c r="E94" s="147"/>
      <c r="F94" s="147"/>
      <c r="G94" s="116"/>
      <c r="H94" s="116"/>
      <c r="I94" s="116"/>
      <c r="J94" s="116"/>
      <c r="K94" s="116"/>
      <c r="L94" s="116"/>
      <c r="M94" s="116"/>
      <c r="N94" s="116"/>
      <c r="O94" s="116"/>
      <c r="P94" s="116"/>
    </row>
    <row r="95">
      <c r="A95" s="116"/>
      <c r="B95" s="149" t="str">
        <f>BD_Membros!B93:B1001</f>
        <v>Maria Fernanda Moreira Olivier</v>
      </c>
      <c r="C95" s="148" t="s">
        <v>648</v>
      </c>
      <c r="D95" s="147"/>
      <c r="E95" s="147"/>
      <c r="F95" s="147"/>
      <c r="G95" s="116"/>
      <c r="H95" s="116"/>
      <c r="I95" s="116"/>
      <c r="J95" s="116"/>
      <c r="K95" s="116"/>
      <c r="L95" s="116"/>
      <c r="M95" s="116"/>
      <c r="N95" s="116"/>
      <c r="O95" s="116"/>
      <c r="P95" s="116"/>
    </row>
    <row r="96">
      <c r="A96" s="116"/>
      <c r="B96" s="149" t="str">
        <f>BD_Membros!B94:B1001</f>
        <v>Julia Ferrari Pegado do Nascimento</v>
      </c>
      <c r="C96" s="148" t="s">
        <v>648</v>
      </c>
      <c r="D96" s="147"/>
      <c r="E96" s="147"/>
      <c r="F96" s="147"/>
      <c r="G96" s="116"/>
      <c r="H96" s="116"/>
      <c r="I96" s="116"/>
      <c r="J96" s="116"/>
      <c r="K96" s="116"/>
      <c r="L96" s="116"/>
      <c r="M96" s="116"/>
      <c r="N96" s="116"/>
      <c r="O96" s="116"/>
      <c r="P96" s="116"/>
    </row>
    <row r="97">
      <c r="A97" s="116"/>
      <c r="B97" s="149" t="str">
        <f>BD_Membros!B95:B1001</f>
        <v>Mariana Pereira de Azevedo</v>
      </c>
      <c r="C97" s="148" t="s">
        <v>648</v>
      </c>
      <c r="D97" s="147"/>
      <c r="E97" s="147"/>
      <c r="F97" s="147"/>
      <c r="G97" s="116"/>
      <c r="H97" s="116"/>
      <c r="I97" s="116"/>
      <c r="J97" s="116"/>
      <c r="K97" s="116"/>
      <c r="L97" s="116"/>
      <c r="M97" s="116"/>
      <c r="N97" s="116"/>
      <c r="O97" s="116"/>
      <c r="P97" s="116"/>
    </row>
    <row r="98">
      <c r="A98" s="116"/>
      <c r="B98" s="149" t="str">
        <f>BD_Membros!B96:B1001</f>
        <v>Laura da Silva Alves</v>
      </c>
      <c r="C98" s="148" t="s">
        <v>648</v>
      </c>
      <c r="D98" s="147"/>
      <c r="E98" s="147"/>
      <c r="F98" s="147"/>
      <c r="G98" s="116"/>
      <c r="H98" s="116"/>
      <c r="I98" s="116"/>
      <c r="J98" s="116"/>
      <c r="K98" s="116"/>
      <c r="L98" s="116"/>
      <c r="M98" s="116"/>
      <c r="N98" s="116"/>
      <c r="O98" s="116"/>
      <c r="P98" s="116"/>
    </row>
    <row r="99">
      <c r="A99" s="116"/>
      <c r="B99" s="149" t="str">
        <f>BD_Membros!B97:B1001</f>
        <v>Arthur Coimbra Leite</v>
      </c>
      <c r="C99" s="148" t="s">
        <v>648</v>
      </c>
      <c r="D99" s="147"/>
      <c r="E99" s="147"/>
      <c r="F99" s="147"/>
      <c r="G99" s="116"/>
      <c r="H99" s="116"/>
      <c r="I99" s="116"/>
      <c r="J99" s="116"/>
      <c r="K99" s="116"/>
      <c r="L99" s="116"/>
      <c r="M99" s="116"/>
      <c r="N99" s="116"/>
      <c r="O99" s="116"/>
      <c r="P99" s="116"/>
    </row>
    <row r="100">
      <c r="A100" s="116"/>
      <c r="B100" s="149" t="str">
        <f>BD_Membros!B98:B1001</f>
        <v>Leandro Jesus Sousa</v>
      </c>
      <c r="C100" s="148" t="s">
        <v>648</v>
      </c>
      <c r="D100" s="147"/>
      <c r="E100" s="147"/>
      <c r="F100" s="147"/>
      <c r="G100" s="116"/>
      <c r="H100" s="116"/>
      <c r="I100" s="116"/>
      <c r="J100" s="116"/>
      <c r="K100" s="116"/>
      <c r="L100" s="116"/>
      <c r="M100" s="116"/>
      <c r="N100" s="116"/>
      <c r="O100" s="116"/>
      <c r="P100" s="116"/>
    </row>
    <row r="101">
      <c r="A101" s="116"/>
      <c r="B101" s="149" t="str">
        <f>BD_Membros!B99:B1001</f>
        <v>Bruno Videira Pinho</v>
      </c>
      <c r="C101" s="148" t="s">
        <v>648</v>
      </c>
      <c r="D101" s="147"/>
      <c r="E101" s="147"/>
      <c r="F101" s="147"/>
      <c r="G101" s="116"/>
      <c r="H101" s="116"/>
      <c r="I101" s="116"/>
      <c r="J101" s="116"/>
      <c r="K101" s="116"/>
      <c r="L101" s="116"/>
      <c r="M101" s="116"/>
      <c r="N101" s="116"/>
      <c r="O101" s="116"/>
      <c r="P101" s="116"/>
    </row>
    <row r="102">
      <c r="A102" s="116"/>
      <c r="B102" s="149" t="str">
        <f>BD_Membros!B100:B1001</f>
        <v>Ariel Romano Rubil</v>
      </c>
      <c r="C102" s="148" t="s">
        <v>648</v>
      </c>
      <c r="D102" s="147"/>
      <c r="E102" s="147"/>
      <c r="F102" s="147"/>
      <c r="G102" s="116"/>
      <c r="H102" s="116"/>
      <c r="I102" s="116"/>
      <c r="J102" s="116"/>
      <c r="K102" s="116"/>
      <c r="L102" s="116"/>
      <c r="M102" s="116"/>
      <c r="N102" s="116"/>
      <c r="O102" s="116"/>
      <c r="P102" s="116"/>
    </row>
    <row r="103">
      <c r="A103" s="116"/>
      <c r="B103" s="149" t="str">
        <f>BD_Membros!B101:B1001</f>
        <v>Bruno Pereira Macedo</v>
      </c>
      <c r="C103" s="148" t="s">
        <v>648</v>
      </c>
      <c r="D103" s="147"/>
      <c r="E103" s="147"/>
      <c r="F103" s="147"/>
      <c r="G103" s="116"/>
      <c r="H103" s="116"/>
      <c r="I103" s="116"/>
      <c r="J103" s="116"/>
      <c r="K103" s="116"/>
      <c r="L103" s="116"/>
      <c r="M103" s="116"/>
      <c r="N103" s="116"/>
      <c r="O103" s="116"/>
      <c r="P103" s="116"/>
    </row>
    <row r="104">
      <c r="A104" s="116"/>
      <c r="B104" s="149" t="str">
        <f>BD_Membros!B102:B1001</f>
        <v>Jader Calixto</v>
      </c>
      <c r="C104" s="148" t="s">
        <v>648</v>
      </c>
      <c r="D104" s="147"/>
      <c r="E104" s="147"/>
      <c r="F104" s="147"/>
      <c r="G104" s="116"/>
      <c r="H104" s="116"/>
      <c r="I104" s="116"/>
      <c r="J104" s="116"/>
      <c r="K104" s="116"/>
      <c r="L104" s="116"/>
      <c r="M104" s="116"/>
      <c r="N104" s="116"/>
      <c r="O104" s="116"/>
      <c r="P104" s="116"/>
    </row>
    <row r="105">
      <c r="A105" s="116"/>
      <c r="B105" s="149" t="str">
        <f>BD_Membros!B102:B1001</f>
        <v>Lucas de Araujo Contreiras</v>
      </c>
      <c r="C105" s="148" t="s">
        <v>648</v>
      </c>
      <c r="D105" s="147"/>
      <c r="E105" s="147"/>
      <c r="F105" s="147"/>
      <c r="G105" s="116"/>
      <c r="H105" s="116"/>
      <c r="I105" s="116"/>
      <c r="J105" s="116"/>
      <c r="K105" s="116"/>
      <c r="L105" s="116"/>
      <c r="M105" s="116"/>
      <c r="N105" s="116"/>
      <c r="O105" s="116"/>
      <c r="P105" s="116"/>
    </row>
    <row r="106">
      <c r="A106" s="116"/>
      <c r="B106" s="149" t="str">
        <f>BD_Membros!B103:B1001</f>
        <v>Lucas Luis Carreiro de Andrade</v>
      </c>
      <c r="C106" s="148" t="s">
        <v>648</v>
      </c>
      <c r="D106" s="147"/>
      <c r="E106" s="147"/>
      <c r="F106" s="147"/>
      <c r="G106" s="116"/>
      <c r="H106" s="116"/>
      <c r="I106" s="116"/>
      <c r="J106" s="116"/>
      <c r="K106" s="116"/>
      <c r="L106" s="116"/>
      <c r="M106" s="116"/>
      <c r="N106" s="116"/>
      <c r="O106" s="116"/>
      <c r="P106" s="116"/>
    </row>
    <row r="107">
      <c r="A107" s="116"/>
      <c r="B107" s="149" t="str">
        <f>BD_Membros!B104:B1001</f>
        <v>João Pedro Capuchinho</v>
      </c>
      <c r="C107" s="148" t="s">
        <v>648</v>
      </c>
      <c r="D107" s="147"/>
      <c r="E107" s="147"/>
      <c r="F107" s="147"/>
      <c r="G107" s="116"/>
      <c r="H107" s="116"/>
      <c r="I107" s="116"/>
      <c r="J107" s="116"/>
      <c r="K107" s="116"/>
      <c r="L107" s="116"/>
      <c r="M107" s="116"/>
      <c r="N107" s="116"/>
      <c r="O107" s="116"/>
      <c r="P107" s="116"/>
    </row>
    <row r="108">
      <c r="A108" s="116"/>
      <c r="B108" s="149" t="str">
        <f>BD_Membros!B105:B1001</f>
        <v>João Victor Caccavo de Araujo</v>
      </c>
      <c r="C108" s="148" t="s">
        <v>648</v>
      </c>
      <c r="D108" s="147"/>
      <c r="E108" s="147"/>
      <c r="F108" s="147"/>
      <c r="G108" s="116"/>
      <c r="H108" s="116"/>
      <c r="I108" s="116"/>
      <c r="J108" s="116"/>
      <c r="K108" s="116"/>
      <c r="L108" s="116"/>
      <c r="M108" s="116"/>
      <c r="N108" s="116"/>
      <c r="O108" s="116"/>
      <c r="P108" s="116"/>
    </row>
    <row r="109">
      <c r="A109" s="116"/>
      <c r="B109" s="149" t="str">
        <f>BD_Membros!B106:B1001</f>
        <v>Lucas Pinheiro Rocha Cunha</v>
      </c>
      <c r="C109" s="148" t="s">
        <v>648</v>
      </c>
      <c r="D109" s="147"/>
      <c r="E109" s="147"/>
      <c r="F109" s="147"/>
      <c r="G109" s="116"/>
      <c r="H109" s="116"/>
      <c r="I109" s="116"/>
      <c r="J109" s="116"/>
      <c r="K109" s="116"/>
      <c r="L109" s="116"/>
      <c r="M109" s="116"/>
      <c r="N109" s="116"/>
      <c r="O109" s="116"/>
      <c r="P109" s="116"/>
    </row>
    <row r="110">
      <c r="A110" s="116"/>
      <c r="B110" s="149" t="str">
        <f>BD_Membros!B107:B1001</f>
        <v>Luís Eduardo Carvajal de Pontes</v>
      </c>
      <c r="C110" s="148" t="s">
        <v>648</v>
      </c>
      <c r="D110" s="147"/>
      <c r="E110" s="147"/>
      <c r="F110" s="147"/>
      <c r="G110" s="116"/>
      <c r="H110" s="116"/>
      <c r="I110" s="116"/>
      <c r="J110" s="116"/>
      <c r="K110" s="116"/>
      <c r="L110" s="116"/>
      <c r="M110" s="116"/>
      <c r="N110" s="116"/>
      <c r="O110" s="116"/>
      <c r="P110" s="116"/>
    </row>
    <row r="111">
      <c r="A111" s="116"/>
      <c r="B111" s="149" t="str">
        <f>BD_Membros!B108:B1001</f>
        <v>Karen Perez</v>
      </c>
      <c r="C111" s="148" t="s">
        <v>648</v>
      </c>
      <c r="D111" s="147"/>
      <c r="E111" s="147"/>
      <c r="F111" s="147"/>
      <c r="G111" s="116"/>
      <c r="H111" s="116"/>
      <c r="I111" s="116"/>
      <c r="J111" s="116"/>
      <c r="K111" s="116"/>
      <c r="L111" s="116"/>
      <c r="M111" s="116"/>
      <c r="N111" s="116"/>
      <c r="O111" s="116"/>
      <c r="P111" s="116"/>
    </row>
    <row r="112">
      <c r="A112" s="116"/>
      <c r="B112" s="149" t="str">
        <f>BD_Membros!B109:B1001</f>
        <v>Lucas Okumura</v>
      </c>
      <c r="C112" s="148" t="s">
        <v>648</v>
      </c>
      <c r="D112" s="147"/>
      <c r="E112" s="147"/>
      <c r="F112" s="147"/>
      <c r="G112" s="116"/>
      <c r="H112" s="116"/>
      <c r="I112" s="116"/>
      <c r="J112" s="116"/>
      <c r="K112" s="116"/>
      <c r="L112" s="116"/>
      <c r="M112" s="116"/>
      <c r="N112" s="116"/>
      <c r="O112" s="116"/>
      <c r="P112" s="116"/>
    </row>
    <row r="113">
      <c r="A113" s="116"/>
      <c r="B113" s="149" t="str">
        <f>BD_Membros!B110:B1001</f>
        <v>Lucas Soares Trindade</v>
      </c>
      <c r="C113" s="148" t="s">
        <v>648</v>
      </c>
      <c r="D113" s="147"/>
      <c r="E113" s="147"/>
      <c r="F113" s="147"/>
      <c r="G113" s="116"/>
      <c r="H113" s="116"/>
      <c r="I113" s="116"/>
      <c r="J113" s="116"/>
      <c r="K113" s="116"/>
      <c r="L113" s="116"/>
      <c r="M113" s="116"/>
      <c r="N113" s="116"/>
      <c r="O113" s="116"/>
      <c r="P113" s="116"/>
    </row>
    <row r="114">
      <c r="A114" s="116"/>
      <c r="B114" s="149" t="str">
        <f>BD_Membros!B111:B1001</f>
        <v>Luiza Yuan</v>
      </c>
      <c r="C114" s="148" t="s">
        <v>648</v>
      </c>
      <c r="D114" s="147"/>
      <c r="E114" s="147"/>
      <c r="F114" s="147"/>
      <c r="G114" s="116"/>
      <c r="H114" s="116"/>
      <c r="I114" s="116"/>
      <c r="J114" s="116"/>
      <c r="K114" s="116"/>
      <c r="L114" s="116"/>
      <c r="M114" s="116"/>
      <c r="N114" s="116"/>
      <c r="O114" s="116"/>
      <c r="P114" s="116"/>
    </row>
    <row r="115">
      <c r="A115" s="116"/>
      <c r="B115" s="149" t="str">
        <f>BD_Membros!B112:B1001</f>
        <v>Ana Macedo</v>
      </c>
      <c r="C115" s="148" t="s">
        <v>648</v>
      </c>
      <c r="D115" s="147"/>
      <c r="E115" s="147"/>
      <c r="F115" s="147"/>
      <c r="G115" s="116"/>
      <c r="H115" s="116"/>
      <c r="I115" s="116"/>
      <c r="J115" s="116"/>
      <c r="K115" s="116"/>
      <c r="L115" s="116"/>
      <c r="M115" s="116"/>
      <c r="N115" s="116"/>
      <c r="O115" s="116"/>
      <c r="P115" s="116"/>
    </row>
    <row r="116">
      <c r="A116" s="116"/>
      <c r="B116" s="149" t="str">
        <f>BD_Membros!B113:B1001</f>
        <v>Arthur Reis</v>
      </c>
      <c r="C116" s="148" t="s">
        <v>648</v>
      </c>
      <c r="D116" s="147"/>
      <c r="E116" s="147"/>
      <c r="F116" s="147"/>
      <c r="G116" s="116"/>
      <c r="H116" s="116"/>
      <c r="I116" s="116"/>
      <c r="J116" s="116"/>
      <c r="K116" s="116"/>
      <c r="L116" s="116"/>
      <c r="M116" s="116"/>
      <c r="N116" s="116"/>
      <c r="O116" s="116"/>
      <c r="P116" s="116"/>
    </row>
    <row r="117">
      <c r="A117" s="116"/>
      <c r="B117" s="149" t="str">
        <f>BD_Membros!B114:B1001</f>
        <v>Danilo Souza</v>
      </c>
      <c r="C117" s="148" t="s">
        <v>648</v>
      </c>
      <c r="D117" s="147"/>
      <c r="E117" s="147"/>
      <c r="F117" s="147"/>
      <c r="G117" s="116"/>
      <c r="H117" s="116"/>
      <c r="I117" s="116"/>
      <c r="J117" s="116"/>
      <c r="K117" s="116"/>
      <c r="L117" s="116"/>
      <c r="M117" s="116"/>
      <c r="N117" s="116"/>
      <c r="O117" s="116"/>
      <c r="P117" s="116"/>
    </row>
    <row r="118">
      <c r="A118" s="116"/>
      <c r="B118" s="149" t="str">
        <f>BD_Membros!B115:B1001</f>
        <v>Davi de Carvalho</v>
      </c>
      <c r="C118" s="148" t="s">
        <v>648</v>
      </c>
      <c r="D118" s="147"/>
      <c r="E118" s="147"/>
      <c r="F118" s="147"/>
      <c r="G118" s="116"/>
      <c r="H118" s="116"/>
      <c r="I118" s="116"/>
      <c r="J118" s="116"/>
      <c r="K118" s="116"/>
      <c r="L118" s="116"/>
      <c r="M118" s="116"/>
      <c r="N118" s="116"/>
      <c r="O118" s="116"/>
      <c r="P118" s="116"/>
    </row>
    <row r="119">
      <c r="A119" s="116"/>
      <c r="B119" s="149" t="str">
        <f>BD_Membros!B116:B1001</f>
        <v>Francky Roger Araujo da Silva</v>
      </c>
      <c r="C119" s="148" t="s">
        <v>648</v>
      </c>
      <c r="D119" s="147"/>
      <c r="E119" s="147"/>
      <c r="F119" s="147"/>
      <c r="G119" s="116"/>
      <c r="H119" s="116"/>
      <c r="I119" s="116"/>
      <c r="J119" s="116"/>
      <c r="K119" s="116"/>
      <c r="L119" s="116"/>
      <c r="M119" s="116"/>
      <c r="N119" s="116"/>
      <c r="O119" s="116"/>
      <c r="P119" s="116"/>
    </row>
    <row r="120">
      <c r="A120" s="116"/>
      <c r="B120" s="149" t="str">
        <f>BD_Membros!B117:B1001</f>
        <v>Gabriel Souza Cruz</v>
      </c>
      <c r="C120" s="148" t="s">
        <v>648</v>
      </c>
      <c r="D120" s="147"/>
      <c r="E120" s="147"/>
      <c r="F120" s="147"/>
      <c r="G120" s="116"/>
      <c r="H120" s="116"/>
      <c r="I120" s="116"/>
      <c r="J120" s="116"/>
      <c r="K120" s="116"/>
      <c r="L120" s="116"/>
      <c r="M120" s="116"/>
      <c r="N120" s="116"/>
      <c r="O120" s="116"/>
      <c r="P120" s="116"/>
    </row>
    <row r="121">
      <c r="A121" s="116"/>
      <c r="B121" s="149" t="str">
        <f>BD_Membros!B118:B1001</f>
        <v>Hiago Rodrigues</v>
      </c>
      <c r="C121" s="148" t="s">
        <v>648</v>
      </c>
      <c r="D121" s="147"/>
      <c r="E121" s="147"/>
      <c r="F121" s="147"/>
      <c r="G121" s="116"/>
      <c r="H121" s="116"/>
      <c r="I121" s="116"/>
      <c r="J121" s="116"/>
      <c r="K121" s="116"/>
      <c r="L121" s="116"/>
      <c r="M121" s="116"/>
      <c r="N121" s="116"/>
      <c r="O121" s="116"/>
      <c r="P121" s="116"/>
    </row>
    <row r="122">
      <c r="A122" s="116"/>
      <c r="B122" s="149" t="str">
        <f>BD_Membros!B119:B1001</f>
        <v>Hugo de Lacerda</v>
      </c>
      <c r="C122" s="148" t="s">
        <v>648</v>
      </c>
      <c r="D122" s="147"/>
      <c r="E122" s="147"/>
      <c r="F122" s="147"/>
      <c r="G122" s="116"/>
      <c r="H122" s="116"/>
      <c r="I122" s="116"/>
      <c r="J122" s="116"/>
      <c r="K122" s="116"/>
      <c r="L122" s="116"/>
      <c r="M122" s="116"/>
      <c r="N122" s="116"/>
      <c r="O122" s="116"/>
      <c r="P122" s="116"/>
    </row>
    <row r="123">
      <c r="A123" s="116"/>
      <c r="B123" s="149" t="str">
        <f>BD_Membros!B120:B1001</f>
        <v>João Marcos Batista do Nascimento</v>
      </c>
      <c r="C123" s="148" t="s">
        <v>648</v>
      </c>
      <c r="D123" s="147"/>
      <c r="E123" s="147"/>
      <c r="F123" s="147"/>
      <c r="G123" s="116"/>
      <c r="H123" s="116"/>
      <c r="I123" s="116"/>
      <c r="J123" s="116"/>
      <c r="K123" s="116"/>
      <c r="L123" s="116"/>
      <c r="M123" s="116"/>
      <c r="N123" s="116"/>
      <c r="O123" s="116"/>
      <c r="P123" s="116"/>
    </row>
    <row r="124">
      <c r="A124" s="116"/>
      <c r="B124" s="149" t="str">
        <f>BD_Membros!B121:B1001</f>
        <v>Márcio Melchiades Nascimento</v>
      </c>
      <c r="C124" s="148" t="s">
        <v>648</v>
      </c>
      <c r="D124" s="147"/>
      <c r="E124" s="147"/>
      <c r="F124" s="147"/>
      <c r="G124" s="116"/>
      <c r="H124" s="116"/>
      <c r="I124" s="116"/>
      <c r="J124" s="116"/>
      <c r="K124" s="116"/>
      <c r="L124" s="116"/>
      <c r="M124" s="116"/>
      <c r="N124" s="116"/>
      <c r="O124" s="116"/>
      <c r="P124" s="116"/>
    </row>
    <row r="125">
      <c r="A125" s="150"/>
      <c r="B125" s="149" t="str">
        <f>BD_Membros!B122:B1001</f>
        <v>Julia da Silva de Alcantara Moreira</v>
      </c>
      <c r="C125" s="148" t="s">
        <v>648</v>
      </c>
      <c r="D125" s="147"/>
      <c r="E125" s="147"/>
      <c r="F125" s="147"/>
      <c r="G125" s="116"/>
      <c r="H125" s="116"/>
      <c r="I125" s="116"/>
      <c r="J125" s="116"/>
      <c r="K125" s="116"/>
      <c r="L125" s="116"/>
      <c r="M125" s="116"/>
      <c r="N125" s="116"/>
      <c r="O125" s="116"/>
      <c r="P125" s="116"/>
    </row>
    <row r="126">
      <c r="A126" s="116"/>
      <c r="B126" s="149" t="str">
        <f>BD_Membros!B123:B1001</f>
        <v>Maria Eduarda Vieira Mendes</v>
      </c>
      <c r="C126" s="148" t="s">
        <v>648</v>
      </c>
      <c r="D126" s="147"/>
      <c r="E126" s="147"/>
      <c r="F126" s="147"/>
      <c r="G126" s="116"/>
      <c r="H126" s="116"/>
      <c r="I126" s="116"/>
      <c r="J126" s="116"/>
      <c r="K126" s="116"/>
      <c r="L126" s="116"/>
      <c r="M126" s="116"/>
      <c r="N126" s="116"/>
      <c r="O126" s="116"/>
      <c r="P126" s="116"/>
    </row>
    <row r="127">
      <c r="A127" s="116"/>
      <c r="B127" s="149" t="str">
        <f>BD_Membros!B124:B1001</f>
        <v>Lucas Amorim Arnoldi</v>
      </c>
      <c r="C127" s="148" t="s">
        <v>648</v>
      </c>
      <c r="D127" s="147"/>
      <c r="E127" s="147"/>
      <c r="F127" s="147"/>
      <c r="G127" s="116"/>
      <c r="H127" s="116"/>
      <c r="I127" s="116"/>
      <c r="J127" s="116"/>
      <c r="K127" s="116"/>
      <c r="L127" s="116"/>
      <c r="M127" s="116"/>
      <c r="N127" s="116"/>
      <c r="O127" s="116"/>
      <c r="P127" s="116"/>
    </row>
    <row r="128">
      <c r="A128" s="116"/>
      <c r="B128" s="149" t="str">
        <f>BD_Membros!B125:B1001</f>
        <v>Pedro Ornelas Antunes</v>
      </c>
      <c r="C128" s="148" t="s">
        <v>648</v>
      </c>
      <c r="D128" s="147"/>
      <c r="E128" s="147"/>
      <c r="F128" s="147"/>
      <c r="G128" s="116"/>
      <c r="H128" s="116"/>
      <c r="I128" s="116"/>
      <c r="J128" s="116"/>
      <c r="K128" s="116"/>
      <c r="L128" s="116"/>
      <c r="M128" s="116"/>
      <c r="N128" s="116"/>
      <c r="O128" s="116"/>
      <c r="P128" s="116"/>
    </row>
    <row r="129">
      <c r="A129" s="116"/>
      <c r="B129" s="149" t="str">
        <f>BD_Membros!B126:B1001</f>
        <v>Mariana Reis Santos</v>
      </c>
      <c r="C129" s="148" t="s">
        <v>648</v>
      </c>
      <c r="D129" s="147"/>
      <c r="E129" s="147"/>
      <c r="F129" s="147"/>
      <c r="G129" s="116"/>
      <c r="H129" s="116"/>
      <c r="I129" s="116"/>
      <c r="J129" s="116"/>
      <c r="K129" s="116"/>
      <c r="L129" s="116"/>
      <c r="M129" s="116"/>
      <c r="N129" s="116"/>
      <c r="O129" s="116"/>
      <c r="P129" s="116"/>
    </row>
    <row r="130">
      <c r="A130" s="116"/>
      <c r="B130" s="149" t="str">
        <f>BD_Membros!B127:B1001</f>
        <v>Raphael Bernardo</v>
      </c>
      <c r="C130" s="148" t="s">
        <v>648</v>
      </c>
      <c r="D130" s="147"/>
      <c r="E130" s="147"/>
      <c r="F130" s="147"/>
      <c r="G130" s="116"/>
      <c r="H130" s="116"/>
      <c r="I130" s="116"/>
      <c r="J130" s="116"/>
      <c r="K130" s="116"/>
      <c r="L130" s="116"/>
      <c r="M130" s="116"/>
      <c r="N130" s="116"/>
      <c r="O130" s="116"/>
      <c r="P130" s="116"/>
    </row>
    <row r="131">
      <c r="A131" s="116"/>
      <c r="B131" s="149" t="str">
        <f>BD_Membros!B128:B1001</f>
        <v>Miguel de Albernaz Souza Pontes</v>
      </c>
      <c r="C131" s="148" t="s">
        <v>648</v>
      </c>
      <c r="D131" s="147"/>
      <c r="E131" s="147"/>
      <c r="F131" s="147"/>
      <c r="G131" s="116"/>
      <c r="H131" s="116"/>
      <c r="I131" s="116"/>
      <c r="J131" s="116"/>
      <c r="K131" s="116"/>
      <c r="L131" s="116"/>
      <c r="M131" s="116"/>
      <c r="N131" s="116"/>
      <c r="O131" s="116"/>
      <c r="P131" s="116"/>
    </row>
    <row r="132">
      <c r="A132" s="116"/>
      <c r="B132" s="149" t="str">
        <f>BD_Membros!B129:B1001</f>
        <v>Victor Hugo Brito Schettini</v>
      </c>
      <c r="C132" s="148" t="s">
        <v>648</v>
      </c>
      <c r="D132" s="147"/>
      <c r="E132" s="147"/>
      <c r="F132" s="147"/>
      <c r="G132" s="116"/>
      <c r="H132" s="116"/>
      <c r="I132" s="116"/>
      <c r="J132" s="116"/>
      <c r="K132" s="116"/>
      <c r="L132" s="116"/>
      <c r="M132" s="116"/>
      <c r="N132" s="116"/>
      <c r="O132" s="116"/>
      <c r="P132" s="116"/>
    </row>
    <row r="133">
      <c r="A133" s="116"/>
      <c r="B133" s="149" t="str">
        <f>BD_Membros!B130:B1001</f>
        <v>Millena Vianna Lachini</v>
      </c>
      <c r="C133" s="148" t="s">
        <v>648</v>
      </c>
      <c r="D133" s="147"/>
      <c r="E133" s="147"/>
      <c r="F133" s="147"/>
      <c r="G133" s="116"/>
      <c r="H133" s="116"/>
      <c r="I133" s="116"/>
      <c r="J133" s="116"/>
      <c r="K133" s="116"/>
      <c r="L133" s="116"/>
      <c r="M133" s="116"/>
      <c r="N133" s="116"/>
      <c r="O133" s="116"/>
      <c r="P133" s="116"/>
    </row>
    <row r="134">
      <c r="A134" s="116"/>
      <c r="B134" s="149" t="str">
        <f>BD_Membros!B131:B1001</f>
        <v>Morghanna de Carvalho Santos Goulart</v>
      </c>
      <c r="C134" s="148" t="s">
        <v>648</v>
      </c>
      <c r="D134" s="147"/>
      <c r="E134" s="147"/>
      <c r="F134" s="147"/>
      <c r="G134" s="116"/>
      <c r="H134" s="116"/>
      <c r="I134" s="116"/>
      <c r="J134" s="116"/>
      <c r="K134" s="116"/>
      <c r="L134" s="116"/>
      <c r="M134" s="116"/>
      <c r="N134" s="116"/>
      <c r="O134" s="116"/>
      <c r="P134" s="116"/>
    </row>
    <row r="135">
      <c r="A135" s="116"/>
      <c r="B135" s="149" t="str">
        <f>BD_Membros!B132:B1001</f>
        <v>Natália Alexandre Leão Ramos</v>
      </c>
      <c r="C135" s="148" t="s">
        <v>648</v>
      </c>
      <c r="D135" s="147"/>
      <c r="E135" s="147"/>
      <c r="F135" s="147"/>
      <c r="G135" s="116"/>
      <c r="H135" s="116"/>
      <c r="I135" s="116"/>
      <c r="J135" s="116"/>
      <c r="K135" s="116"/>
      <c r="L135" s="116"/>
      <c r="M135" s="116"/>
      <c r="N135" s="116"/>
      <c r="O135" s="116"/>
      <c r="P135" s="116"/>
    </row>
    <row r="136">
      <c r="A136" s="116"/>
      <c r="B136" s="149" t="str">
        <f>BD_Membros!B133:B1001</f>
        <v>Vyvian dos Santos Vieira</v>
      </c>
      <c r="C136" s="148" t="s">
        <v>648</v>
      </c>
      <c r="D136" s="147"/>
      <c r="E136" s="147"/>
      <c r="F136" s="147"/>
      <c r="G136" s="116"/>
      <c r="H136" s="116"/>
      <c r="I136" s="116"/>
      <c r="J136" s="116"/>
      <c r="K136" s="116"/>
      <c r="L136" s="116"/>
      <c r="M136" s="116"/>
      <c r="N136" s="116"/>
      <c r="O136" s="116"/>
      <c r="P136" s="116"/>
    </row>
    <row r="137">
      <c r="A137" s="116"/>
      <c r="B137" s="149" t="str">
        <f>BD_Membros!B134:B1001</f>
        <v>Paola Tereza Mazzini Vieira Sanmartin de Almeida</v>
      </c>
      <c r="C137" s="148" t="s">
        <v>648</v>
      </c>
      <c r="D137" s="147"/>
      <c r="E137" s="147"/>
      <c r="F137" s="147"/>
      <c r="G137" s="116"/>
      <c r="H137" s="116"/>
      <c r="I137" s="116"/>
      <c r="J137" s="116"/>
      <c r="K137" s="116"/>
      <c r="L137" s="116"/>
      <c r="M137" s="116"/>
      <c r="N137" s="116"/>
      <c r="O137" s="116"/>
      <c r="P137" s="116"/>
    </row>
    <row r="138">
      <c r="A138" s="116"/>
      <c r="B138" s="149" t="str">
        <f>BD_Membros!B135:B1001</f>
        <v>Paulo Bessa Franciozo Diniz</v>
      </c>
      <c r="C138" s="148" t="s">
        <v>648</v>
      </c>
      <c r="D138" s="147"/>
      <c r="E138" s="147"/>
      <c r="F138" s="147"/>
      <c r="G138" s="116"/>
      <c r="H138" s="116"/>
      <c r="I138" s="116"/>
      <c r="J138" s="116"/>
      <c r="K138" s="116"/>
      <c r="L138" s="116"/>
      <c r="M138" s="116"/>
      <c r="N138" s="116"/>
      <c r="O138" s="116"/>
      <c r="P138" s="116"/>
    </row>
    <row r="139">
      <c r="A139" s="116"/>
      <c r="B139" s="149" t="str">
        <f>BD_Membros!B136:B1001</f>
        <v>Paulo Henrique Cotta de Assumpção</v>
      </c>
      <c r="C139" s="148" t="s">
        <v>648</v>
      </c>
      <c r="D139" s="147"/>
      <c r="E139" s="147"/>
      <c r="F139" s="147"/>
      <c r="G139" s="116"/>
      <c r="H139" s="116"/>
      <c r="I139" s="116"/>
      <c r="J139" s="116"/>
      <c r="K139" s="116"/>
      <c r="L139" s="116"/>
      <c r="M139" s="116"/>
      <c r="N139" s="116"/>
      <c r="O139" s="116"/>
      <c r="P139" s="116"/>
    </row>
    <row r="140">
      <c r="A140" s="116"/>
      <c r="B140" s="149" t="str">
        <f>BD_Membros!B137:B1001</f>
        <v>Rafael Romero Villar</v>
      </c>
      <c r="C140" s="148" t="s">
        <v>648</v>
      </c>
      <c r="D140" s="147"/>
      <c r="E140" s="147"/>
      <c r="F140" s="147"/>
      <c r="G140" s="116"/>
      <c r="H140" s="116"/>
      <c r="I140" s="116"/>
      <c r="J140" s="116"/>
      <c r="K140" s="116"/>
      <c r="L140" s="116"/>
      <c r="M140" s="116"/>
      <c r="N140" s="116"/>
      <c r="O140" s="116"/>
      <c r="P140" s="116"/>
    </row>
    <row r="141">
      <c r="A141" s="116"/>
      <c r="B141" s="149" t="str">
        <f>BD_Membros!B138:B1001</f>
        <v>Yan</v>
      </c>
      <c r="C141" s="148" t="s">
        <v>648</v>
      </c>
      <c r="D141" s="147"/>
      <c r="E141" s="147"/>
      <c r="F141" s="147"/>
      <c r="G141" s="116"/>
      <c r="H141" s="116"/>
      <c r="I141" s="116"/>
      <c r="J141" s="116"/>
      <c r="K141" s="116"/>
      <c r="L141" s="116"/>
      <c r="M141" s="116"/>
      <c r="N141" s="116"/>
      <c r="O141" s="116"/>
      <c r="P141" s="116"/>
    </row>
    <row r="142">
      <c r="A142" s="116"/>
      <c r="B142" s="149" t="str">
        <f>BD_Membros!B139:B1001</f>
        <v>Ronivaldo Domingues de Andrade</v>
      </c>
      <c r="C142" s="148" t="s">
        <v>648</v>
      </c>
      <c r="D142" s="147"/>
      <c r="E142" s="147"/>
      <c r="F142" s="147"/>
      <c r="G142" s="116"/>
      <c r="H142" s="116"/>
      <c r="I142" s="116"/>
      <c r="J142" s="116"/>
      <c r="K142" s="116"/>
      <c r="L142" s="116"/>
      <c r="M142" s="116"/>
      <c r="N142" s="116"/>
      <c r="O142" s="116"/>
      <c r="P142" s="116"/>
    </row>
    <row r="143">
      <c r="A143" s="116"/>
      <c r="B143" s="149" t="str">
        <f>BD_Membros!B140:B1001</f>
        <v>Silvio Rogerio da Conceição Santos Junior</v>
      </c>
      <c r="C143" s="148" t="s">
        <v>648</v>
      </c>
      <c r="D143" s="147"/>
      <c r="E143" s="147"/>
      <c r="F143" s="147"/>
      <c r="G143" s="116"/>
      <c r="H143" s="116"/>
      <c r="I143" s="116"/>
      <c r="J143" s="116"/>
      <c r="K143" s="116"/>
      <c r="L143" s="116"/>
      <c r="M143" s="116"/>
      <c r="N143" s="116"/>
      <c r="O143" s="116"/>
      <c r="P143" s="116"/>
    </row>
    <row r="144">
      <c r="A144" s="116"/>
      <c r="B144" s="149" t="str">
        <f>BD_Membros!B141:B1001</f>
        <v>Tiago Yoneshigue Procopio</v>
      </c>
      <c r="C144" s="148" t="s">
        <v>648</v>
      </c>
      <c r="D144" s="147"/>
      <c r="E144" s="147"/>
      <c r="F144" s="147"/>
      <c r="G144" s="116"/>
      <c r="H144" s="116"/>
      <c r="I144" s="116"/>
      <c r="J144" s="116"/>
      <c r="K144" s="116"/>
      <c r="L144" s="116"/>
      <c r="M144" s="116"/>
      <c r="N144" s="116"/>
      <c r="O144" s="116"/>
      <c r="P144" s="116"/>
    </row>
    <row r="145">
      <c r="A145" s="116"/>
      <c r="B145" s="149" t="str">
        <f>BD_Membros!B142:B1001</f>
        <v>Vinicius dos Santos Souza Trovão</v>
      </c>
      <c r="C145" s="148" t="s">
        <v>648</v>
      </c>
      <c r="D145" s="147"/>
      <c r="E145" s="147"/>
      <c r="F145" s="147"/>
      <c r="G145" s="116"/>
      <c r="H145" s="116"/>
      <c r="I145" s="116"/>
      <c r="J145" s="116"/>
      <c r="K145" s="116"/>
      <c r="L145" s="116"/>
      <c r="M145" s="116"/>
      <c r="N145" s="116"/>
      <c r="O145" s="116"/>
      <c r="P145" s="116"/>
    </row>
    <row r="146">
      <c r="A146" s="116"/>
      <c r="B146" s="149" t="str">
        <f>BD_Membros!B143:B1001</f>
        <v>Vitor Augusto Alfaro Solis</v>
      </c>
      <c r="C146" s="148" t="s">
        <v>648</v>
      </c>
      <c r="D146" s="147"/>
      <c r="E146" s="147"/>
      <c r="F146" s="147"/>
      <c r="G146" s="116"/>
      <c r="H146" s="116"/>
      <c r="I146" s="116"/>
      <c r="J146" s="116"/>
      <c r="K146" s="116"/>
      <c r="L146" s="116"/>
      <c r="M146" s="116"/>
      <c r="N146" s="116"/>
      <c r="O146" s="116"/>
      <c r="P146" s="116"/>
    </row>
    <row r="147">
      <c r="A147" s="116"/>
      <c r="B147" s="149" t="str">
        <f>BD_Membros!B144:B1001</f>
        <v>Aaron</v>
      </c>
      <c r="C147" s="148" t="s">
        <v>648</v>
      </c>
      <c r="D147" s="147"/>
      <c r="E147" s="147"/>
      <c r="F147" s="147"/>
      <c r="G147" s="116"/>
      <c r="H147" s="116"/>
      <c r="I147" s="116"/>
      <c r="J147" s="116"/>
      <c r="K147" s="116"/>
      <c r="L147" s="116"/>
      <c r="M147" s="116"/>
      <c r="N147" s="116"/>
      <c r="O147" s="116"/>
      <c r="P147" s="116"/>
    </row>
    <row r="148">
      <c r="A148" s="116"/>
      <c r="B148" s="149" t="str">
        <f>BD_Membros!B145:B1001</f>
        <v>Yasmin Silva da Rocha</v>
      </c>
      <c r="C148" s="148" t="s">
        <v>648</v>
      </c>
      <c r="D148" s="147"/>
      <c r="E148" s="147"/>
      <c r="F148" s="147"/>
      <c r="G148" s="116"/>
      <c r="H148" s="116"/>
      <c r="I148" s="116"/>
      <c r="J148" s="116"/>
      <c r="K148" s="116"/>
      <c r="L148" s="116"/>
      <c r="M148" s="116"/>
      <c r="N148" s="116"/>
    </row>
    <row r="149">
      <c r="A149" s="116"/>
      <c r="B149" s="149" t="str">
        <f>BD_Membros!B146:B1001</f>
        <v/>
      </c>
      <c r="C149" s="148" t="s">
        <v>648</v>
      </c>
      <c r="D149" s="147"/>
      <c r="E149" s="147"/>
      <c r="F149" s="147"/>
      <c r="G149" s="116"/>
      <c r="H149" s="116"/>
      <c r="I149" s="116"/>
      <c r="J149" s="116"/>
      <c r="K149" s="116"/>
      <c r="L149" s="116"/>
      <c r="M149" s="116"/>
      <c r="N149" s="116"/>
    </row>
    <row r="150">
      <c r="A150" s="116"/>
      <c r="B150" s="149" t="str">
        <f>BD_Membros!B147:B1001</f>
        <v/>
      </c>
      <c r="C150" s="148" t="s">
        <v>648</v>
      </c>
      <c r="D150" s="147"/>
      <c r="E150" s="147"/>
      <c r="F150" s="147"/>
      <c r="G150" s="116"/>
      <c r="H150" s="116"/>
      <c r="I150" s="116"/>
      <c r="J150" s="116"/>
      <c r="K150" s="116"/>
      <c r="L150" s="116"/>
      <c r="M150" s="116"/>
      <c r="N150" s="116"/>
    </row>
    <row r="151">
      <c r="A151" s="116"/>
      <c r="B151" s="116" t="str">
        <f>BD_Membros!B148:B1001</f>
        <v/>
      </c>
      <c r="C151" s="116"/>
      <c r="D151" s="116"/>
      <c r="E151" s="116"/>
      <c r="F151" s="116"/>
      <c r="G151" s="116"/>
      <c r="H151" s="116"/>
      <c r="I151" s="116"/>
      <c r="J151" s="116"/>
      <c r="K151" s="116"/>
      <c r="L151" s="116"/>
      <c r="M151" s="116"/>
      <c r="N151" s="116"/>
    </row>
    <row r="152">
      <c r="A152" s="116"/>
      <c r="B152" s="116" t="str">
        <f>BD_Membros!B149:B1001</f>
        <v/>
      </c>
      <c r="C152" s="116"/>
      <c r="D152" s="116"/>
      <c r="E152" s="116"/>
      <c r="F152" s="116"/>
      <c r="G152" s="116"/>
      <c r="H152" s="116"/>
      <c r="I152" s="116"/>
      <c r="J152" s="116"/>
      <c r="K152" s="116"/>
      <c r="L152" s="116"/>
      <c r="M152" s="116"/>
      <c r="N152" s="116"/>
    </row>
    <row r="153">
      <c r="A153" s="116"/>
      <c r="B153" s="116" t="str">
        <f>BD_Membros!B150:B1001</f>
        <v/>
      </c>
      <c r="C153" s="116"/>
      <c r="D153" s="116"/>
      <c r="E153" s="116"/>
      <c r="F153" s="116"/>
      <c r="G153" s="116"/>
      <c r="H153" s="116"/>
      <c r="I153" s="116"/>
      <c r="J153" s="116"/>
      <c r="K153" s="116"/>
      <c r="L153" s="116"/>
      <c r="M153" s="116"/>
      <c r="N153" s="116"/>
    </row>
    <row r="154">
      <c r="A154" s="116"/>
      <c r="B154" s="116" t="str">
        <f>BD_Membros!B151:B1001</f>
        <v/>
      </c>
      <c r="C154" s="116"/>
      <c r="D154" s="116"/>
      <c r="E154" s="116"/>
      <c r="F154" s="116"/>
      <c r="G154" s="116"/>
      <c r="H154" s="116"/>
      <c r="I154" s="116"/>
      <c r="J154" s="116"/>
      <c r="K154" s="116"/>
      <c r="L154" s="116"/>
      <c r="M154" s="116"/>
      <c r="N154" s="116"/>
    </row>
    <row r="155">
      <c r="A155" s="116"/>
      <c r="B155" s="116" t="str">
        <f>BD_Membros!B152:B1001</f>
        <v/>
      </c>
      <c r="C155" s="116"/>
      <c r="D155" s="116"/>
      <c r="E155" s="116"/>
      <c r="F155" s="116"/>
      <c r="G155" s="116"/>
      <c r="H155" s="116"/>
      <c r="I155" s="116"/>
      <c r="J155" s="116"/>
      <c r="K155" s="116"/>
      <c r="L155" s="116"/>
      <c r="M155" s="116"/>
      <c r="N155" s="116"/>
    </row>
    <row r="156">
      <c r="A156" s="116"/>
      <c r="B156" s="116" t="str">
        <f>BD_Membros!B153:B1001</f>
        <v/>
      </c>
      <c r="C156" s="116"/>
      <c r="D156" s="116"/>
      <c r="E156" s="116"/>
      <c r="F156" s="116"/>
      <c r="G156" s="116"/>
      <c r="H156" s="116"/>
      <c r="I156" s="116"/>
      <c r="J156" s="116"/>
      <c r="K156" s="116"/>
      <c r="L156" s="116"/>
      <c r="M156" s="116"/>
      <c r="N156" s="116"/>
    </row>
    <row r="157">
      <c r="A157" s="116"/>
      <c r="B157" s="116" t="str">
        <f>BD_Membros!B154:B1001</f>
        <v/>
      </c>
      <c r="C157" s="116"/>
      <c r="D157" s="116"/>
      <c r="E157" s="116"/>
      <c r="F157" s="116"/>
      <c r="G157" s="116"/>
      <c r="H157" s="116"/>
      <c r="I157" s="116"/>
      <c r="J157" s="116"/>
      <c r="K157" s="116"/>
      <c r="L157" s="116"/>
      <c r="M157" s="116"/>
      <c r="N157" s="116"/>
    </row>
    <row r="158">
      <c r="A158" s="116"/>
      <c r="B158" s="116" t="str">
        <f>BD_Membros!B155:B1001</f>
        <v/>
      </c>
      <c r="C158" s="116"/>
      <c r="D158" s="116"/>
      <c r="E158" s="116"/>
      <c r="F158" s="116"/>
      <c r="G158" s="116"/>
      <c r="H158" s="116"/>
      <c r="I158" s="116"/>
      <c r="J158" s="116"/>
      <c r="K158" s="116"/>
      <c r="L158" s="116"/>
      <c r="M158" s="116"/>
      <c r="N158" s="116"/>
    </row>
    <row r="159">
      <c r="A159" s="116"/>
      <c r="B159" s="116" t="str">
        <f>BD_Membros!B156:B1001</f>
        <v/>
      </c>
      <c r="C159" s="116"/>
      <c r="D159" s="116"/>
      <c r="E159" s="116"/>
      <c r="F159" s="116"/>
      <c r="G159" s="116"/>
      <c r="H159" s="116"/>
      <c r="I159" s="116"/>
      <c r="J159" s="116"/>
      <c r="K159" s="116"/>
      <c r="L159" s="116"/>
      <c r="M159" s="116"/>
      <c r="N159" s="116"/>
    </row>
    <row r="160">
      <c r="A160" s="116"/>
      <c r="B160" s="116" t="str">
        <f>BD_Membros!B157:B1001</f>
        <v/>
      </c>
      <c r="C160" s="116"/>
      <c r="D160" s="116"/>
      <c r="E160" s="116"/>
      <c r="F160" s="116"/>
      <c r="G160" s="116"/>
      <c r="H160" s="116"/>
      <c r="I160" s="116"/>
      <c r="J160" s="116"/>
      <c r="K160" s="116"/>
      <c r="L160" s="116"/>
      <c r="M160" s="116"/>
      <c r="N160" s="116"/>
    </row>
    <row r="161">
      <c r="A161" s="116"/>
      <c r="B161" s="116" t="str">
        <f>BD_Membros!B158:B1001</f>
        <v/>
      </c>
      <c r="C161" s="116"/>
      <c r="D161" s="116"/>
      <c r="E161" s="116"/>
      <c r="F161" s="116"/>
      <c r="G161" s="116"/>
      <c r="H161" s="116"/>
      <c r="I161" s="116"/>
      <c r="J161" s="116"/>
      <c r="K161" s="116"/>
      <c r="L161" s="116"/>
      <c r="M161" s="116"/>
      <c r="N161" s="116"/>
    </row>
    <row r="162">
      <c r="A162" s="116"/>
      <c r="B162" s="116" t="str">
        <f>BD_Membros!B159:B1001</f>
        <v/>
      </c>
      <c r="C162" s="116"/>
      <c r="D162" s="116"/>
      <c r="E162" s="116"/>
      <c r="F162" s="116"/>
      <c r="G162" s="116"/>
      <c r="H162" s="116"/>
      <c r="I162" s="116"/>
      <c r="J162" s="116"/>
      <c r="K162" s="116"/>
      <c r="L162" s="116"/>
      <c r="M162" s="116"/>
      <c r="N162" s="116"/>
    </row>
    <row r="163">
      <c r="A163" s="116"/>
      <c r="B163" s="116" t="str">
        <f>BD_Membros!B160:B1001</f>
        <v/>
      </c>
      <c r="C163" s="116"/>
      <c r="D163" s="116"/>
      <c r="E163" s="116"/>
      <c r="F163" s="116"/>
      <c r="G163" s="116"/>
      <c r="H163" s="116"/>
      <c r="I163" s="116"/>
      <c r="J163" s="116"/>
      <c r="K163" s="116"/>
      <c r="L163" s="116"/>
      <c r="M163" s="116"/>
      <c r="N163" s="116"/>
    </row>
    <row r="164">
      <c r="A164" s="116"/>
      <c r="B164" s="116" t="str">
        <f>BD_Membros!B161:B1001</f>
        <v/>
      </c>
      <c r="C164" s="116"/>
      <c r="D164" s="116"/>
      <c r="E164" s="116"/>
      <c r="F164" s="116"/>
      <c r="G164" s="116"/>
      <c r="H164" s="116"/>
      <c r="I164" s="116"/>
      <c r="J164" s="116"/>
      <c r="K164" s="116"/>
      <c r="L164" s="116"/>
      <c r="M164" s="116"/>
      <c r="N164" s="116"/>
    </row>
    <row r="165">
      <c r="A165" s="116"/>
      <c r="B165" s="116" t="str">
        <f>BD_Membros!B162:B1001</f>
        <v/>
      </c>
      <c r="C165" s="116"/>
      <c r="D165" s="116"/>
      <c r="E165" s="116"/>
      <c r="F165" s="116"/>
      <c r="G165" s="116"/>
      <c r="H165" s="116"/>
      <c r="I165" s="116"/>
      <c r="J165" s="116"/>
      <c r="K165" s="116"/>
      <c r="L165" s="116"/>
      <c r="M165" s="116"/>
      <c r="N165" s="116"/>
    </row>
    <row r="166">
      <c r="A166" s="116"/>
      <c r="B166" s="116" t="str">
        <f>BD_Membros!B163:B1001</f>
        <v/>
      </c>
      <c r="C166" s="116"/>
      <c r="D166" s="116"/>
      <c r="E166" s="116"/>
      <c r="F166" s="116"/>
      <c r="G166" s="116"/>
      <c r="H166" s="116"/>
      <c r="I166" s="116"/>
      <c r="J166" s="116"/>
      <c r="K166" s="116"/>
      <c r="L166" s="116"/>
      <c r="M166" s="116"/>
      <c r="N166" s="116"/>
    </row>
    <row r="167">
      <c r="A167" s="116"/>
      <c r="B167" s="116"/>
      <c r="C167" s="116"/>
      <c r="D167" s="116"/>
      <c r="E167" s="116"/>
      <c r="F167" s="116"/>
      <c r="G167" s="116"/>
      <c r="H167" s="116"/>
      <c r="I167" s="116"/>
      <c r="J167" s="116"/>
      <c r="K167" s="116"/>
      <c r="L167" s="116"/>
      <c r="M167" s="116"/>
      <c r="N167" s="116"/>
    </row>
    <row r="168">
      <c r="A168" s="116"/>
      <c r="B168" s="116"/>
      <c r="C168" s="116"/>
      <c r="D168" s="116"/>
      <c r="E168" s="116"/>
      <c r="F168" s="116"/>
      <c r="G168" s="116"/>
      <c r="H168" s="116"/>
      <c r="I168" s="116"/>
      <c r="J168" s="116"/>
      <c r="K168" s="116"/>
      <c r="L168" s="116"/>
      <c r="M168" s="116"/>
      <c r="N168" s="116"/>
    </row>
    <row r="169">
      <c r="A169" s="116" t="str">
        <f>BD_Membros!B46:B1001</f>
        <v/>
      </c>
      <c r="B169" s="116"/>
      <c r="C169" s="116"/>
      <c r="D169" s="116"/>
      <c r="E169" s="116"/>
      <c r="F169" s="116"/>
      <c r="G169" s="116"/>
      <c r="H169" s="116"/>
      <c r="I169" s="116"/>
      <c r="J169" s="116"/>
      <c r="K169" s="116"/>
      <c r="L169" s="116"/>
      <c r="M169" s="116"/>
      <c r="N169" s="116"/>
    </row>
    <row r="170">
      <c r="A170" s="116" t="str">
        <f>BD_Membros!B47:B1001</f>
        <v/>
      </c>
      <c r="B170" s="116"/>
      <c r="C170" s="116"/>
      <c r="D170" s="116"/>
      <c r="E170" s="116"/>
      <c r="F170" s="116"/>
      <c r="G170" s="116"/>
      <c r="H170" s="116"/>
      <c r="I170" s="116"/>
      <c r="J170" s="116"/>
      <c r="K170" s="116"/>
      <c r="L170" s="116"/>
      <c r="M170" s="116"/>
      <c r="N170" s="116"/>
    </row>
    <row r="171">
      <c r="A171" s="116" t="str">
        <f>BD_Membros!B48:B1001</f>
        <v/>
      </c>
      <c r="B171" s="116"/>
      <c r="C171" s="116"/>
      <c r="D171" s="116"/>
      <c r="E171" s="116"/>
      <c r="F171" s="116"/>
      <c r="G171" s="116"/>
      <c r="H171" s="116"/>
      <c r="I171" s="116"/>
      <c r="J171" s="116"/>
      <c r="K171" s="116"/>
      <c r="L171" s="116"/>
      <c r="M171" s="116"/>
      <c r="N171" s="116"/>
    </row>
    <row r="172">
      <c r="A172" s="116" t="str">
        <f>BD_Membros!B49:B1001</f>
        <v/>
      </c>
      <c r="B172" s="116"/>
      <c r="C172" s="116"/>
      <c r="D172" s="116"/>
      <c r="E172" s="116"/>
      <c r="F172" s="116"/>
      <c r="G172" s="116"/>
      <c r="H172" s="116"/>
      <c r="I172" s="116"/>
      <c r="J172" s="116"/>
      <c r="K172" s="116"/>
      <c r="L172" s="116"/>
      <c r="M172" s="116"/>
      <c r="N172" s="116"/>
    </row>
    <row r="173">
      <c r="A173" s="116" t="str">
        <f>BD_Membros!B50:B1001</f>
        <v/>
      </c>
      <c r="B173" s="116"/>
      <c r="C173" s="116"/>
      <c r="D173" s="116"/>
      <c r="E173" s="116"/>
      <c r="F173" s="116"/>
      <c r="G173" s="116"/>
      <c r="H173" s="116"/>
      <c r="I173" s="116"/>
      <c r="J173" s="116"/>
      <c r="K173" s="116"/>
      <c r="L173" s="116"/>
      <c r="M173" s="116"/>
      <c r="N173" s="116"/>
    </row>
    <row r="174">
      <c r="A174" s="116" t="str">
        <f>BD_Membros!B51:B1001</f>
        <v/>
      </c>
      <c r="B174" s="116"/>
      <c r="C174" s="116"/>
      <c r="D174" s="116"/>
      <c r="E174" s="116"/>
      <c r="F174" s="116"/>
      <c r="G174" s="116"/>
      <c r="H174" s="116"/>
      <c r="I174" s="116"/>
      <c r="J174" s="116"/>
      <c r="K174" s="116"/>
      <c r="L174" s="116"/>
      <c r="M174" s="116"/>
      <c r="N174" s="116"/>
    </row>
    <row r="175">
      <c r="A175" s="116" t="str">
        <f>BD_Membros!B52:B1001</f>
        <v/>
      </c>
      <c r="B175" s="116"/>
      <c r="C175" s="116"/>
      <c r="D175" s="116"/>
      <c r="E175" s="116"/>
      <c r="F175" s="116"/>
      <c r="G175" s="116"/>
      <c r="H175" s="116"/>
      <c r="I175" s="116"/>
      <c r="J175" s="116"/>
      <c r="K175" s="116"/>
      <c r="L175" s="116"/>
      <c r="M175" s="116"/>
      <c r="N175" s="116"/>
    </row>
    <row r="176">
      <c r="A176" s="116" t="str">
        <f>BD_Membros!B53:B1001</f>
        <v/>
      </c>
      <c r="B176" s="116"/>
      <c r="C176" s="116"/>
      <c r="D176" s="116"/>
      <c r="E176" s="116"/>
      <c r="F176" s="116"/>
      <c r="G176" s="116"/>
      <c r="H176" s="116"/>
      <c r="I176" s="116"/>
      <c r="J176" s="116"/>
      <c r="K176" s="116"/>
      <c r="L176" s="116"/>
      <c r="M176" s="116"/>
      <c r="N176" s="116"/>
    </row>
    <row r="177">
      <c r="A177" s="116" t="str">
        <f>BD_Membros!B54:B1001</f>
        <v/>
      </c>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t="str">
        <f>BD_Membros!B55:B1001</f>
        <v/>
      </c>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t="str">
        <f>BD_Membros!B56:B1001</f>
        <v/>
      </c>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t="str">
        <f>BD_Membros!B57:B1001</f>
        <v/>
      </c>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t="str">
        <f>BD_Membros!B58:B1001</f>
        <v/>
      </c>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t="str">
        <f>BD_Membros!B59:B1001</f>
        <v/>
      </c>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t="str">
        <f>BD_Membros!B60:B1001</f>
        <v/>
      </c>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t="str">
        <f>BD_Membros!B61:B1001</f>
        <v/>
      </c>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t="str">
        <f>BD_Membros!B62:B1001</f>
        <v/>
      </c>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t="str">
        <f>BD_Membros!B63:B1001</f>
        <v/>
      </c>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t="str">
        <f>BD_Membros!B64:B1001</f>
        <v/>
      </c>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t="str">
        <f>BD_Membros!B65:B1001</f>
        <v/>
      </c>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t="str">
        <f>BD_Membros!B66:B1001</f>
        <v/>
      </c>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t="str">
        <f>BD_Membros!B67:B1001</f>
        <v/>
      </c>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t="str">
        <f>BD_Membros!B68:B1001</f>
        <v/>
      </c>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t="str">
        <f>BD_Membros!B69:B1001</f>
        <v/>
      </c>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t="str">
        <f>BD_Membros!B70:B1001</f>
        <v/>
      </c>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t="str">
        <f>BD_Membros!B71:B1001</f>
        <v/>
      </c>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t="str">
        <f>BD_Membros!B72:B1001</f>
        <v/>
      </c>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t="str">
        <f>BD_Membros!B73:B1001</f>
        <v/>
      </c>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t="str">
        <f>BD_Membros!B74:B1001</f>
        <v/>
      </c>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t="str">
        <f>BD_Membros!B75:B1001</f>
        <v/>
      </c>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t="str">
        <f>BD_Membros!B76:B1001</f>
        <v/>
      </c>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sheetData>
  <dataValidations>
    <dataValidation type="list" allowBlank="1" sqref="C5:C150">
      <formula1>"Não solicitado,Em análise,Enviado"</formula1>
    </dataValidation>
  </dataValidations>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30.38"/>
    <col customWidth="1" min="5" max="5" width="23.0"/>
    <col customWidth="1" min="8" max="8" width="21.75"/>
    <col customWidth="1" min="11" max="11" width="20.88"/>
  </cols>
  <sheetData>
    <row r="1">
      <c r="A1" s="116"/>
      <c r="B1" s="116"/>
      <c r="C1" s="116"/>
      <c r="D1" s="116"/>
      <c r="E1" s="116"/>
      <c r="F1" s="116"/>
      <c r="G1" s="116"/>
      <c r="H1" s="116"/>
      <c r="I1" s="116"/>
      <c r="J1" s="116"/>
      <c r="K1" s="116"/>
      <c r="L1" s="116"/>
      <c r="M1" s="116"/>
      <c r="N1" s="116"/>
      <c r="O1" s="116"/>
      <c r="P1" s="116"/>
      <c r="Q1" s="116"/>
      <c r="R1" s="116"/>
      <c r="S1" s="116"/>
      <c r="T1" s="116"/>
      <c r="U1" s="116"/>
      <c r="V1" s="116"/>
      <c r="W1" s="116"/>
      <c r="X1" s="116"/>
      <c r="Y1" s="116"/>
      <c r="Z1" s="116"/>
    </row>
    <row r="2">
      <c r="A2" s="116"/>
      <c r="B2" s="116"/>
      <c r="C2" s="116"/>
      <c r="D2" s="116"/>
      <c r="E2" s="116"/>
      <c r="F2" s="116"/>
      <c r="G2" s="116"/>
      <c r="H2" s="116"/>
      <c r="I2" s="116"/>
      <c r="J2" s="116"/>
      <c r="K2" s="116"/>
      <c r="L2" s="116"/>
      <c r="M2" s="116"/>
      <c r="N2" s="116"/>
      <c r="O2" s="116"/>
      <c r="P2" s="116"/>
      <c r="Q2" s="116"/>
      <c r="R2" s="116"/>
      <c r="S2" s="116"/>
      <c r="T2" s="116"/>
      <c r="U2" s="116"/>
      <c r="V2" s="116"/>
      <c r="W2" s="116"/>
      <c r="X2" s="116"/>
      <c r="Y2" s="116"/>
      <c r="Z2" s="116"/>
    </row>
    <row r="3">
      <c r="A3" s="116"/>
      <c r="B3" s="7" t="s">
        <v>1</v>
      </c>
      <c r="C3" s="7" t="s">
        <v>6</v>
      </c>
      <c r="D3" s="116"/>
      <c r="E3" s="151" t="s">
        <v>651</v>
      </c>
      <c r="F3" s="152">
        <f>COUNTA(F4:F11)</f>
        <v>6</v>
      </c>
      <c r="G3" s="116"/>
      <c r="H3" s="153" t="s">
        <v>652</v>
      </c>
      <c r="I3" s="152">
        <f>COUNTA(I4:I11)</f>
        <v>4</v>
      </c>
      <c r="J3" s="116"/>
      <c r="K3" s="154" t="s">
        <v>653</v>
      </c>
      <c r="L3" s="155">
        <f>COUNTA(L4:L11)</f>
        <v>3</v>
      </c>
      <c r="M3" s="116"/>
      <c r="N3" s="116"/>
      <c r="O3" s="116"/>
      <c r="P3" s="116"/>
      <c r="Q3" s="116"/>
      <c r="R3" s="116"/>
      <c r="S3" s="116"/>
      <c r="T3" s="116"/>
      <c r="U3" s="116"/>
      <c r="V3" s="116"/>
      <c r="W3" s="116"/>
      <c r="X3" s="116"/>
      <c r="Y3" s="116"/>
      <c r="Z3" s="116"/>
    </row>
    <row r="4">
      <c r="A4" s="116"/>
      <c r="B4" s="116"/>
      <c r="C4" s="116"/>
      <c r="D4" s="116"/>
      <c r="E4" s="156" t="s">
        <v>654</v>
      </c>
      <c r="F4" s="157">
        <v>45302.0</v>
      </c>
      <c r="G4" s="116"/>
      <c r="H4" s="156" t="s">
        <v>655</v>
      </c>
      <c r="I4" s="157">
        <v>45339.0</v>
      </c>
      <c r="J4" s="116"/>
      <c r="K4" s="156" t="s">
        <v>436</v>
      </c>
      <c r="L4" s="157">
        <v>45366.0</v>
      </c>
      <c r="M4" s="116"/>
      <c r="N4" s="116"/>
      <c r="O4" s="116"/>
      <c r="P4" s="116"/>
      <c r="Q4" s="116"/>
      <c r="R4" s="116"/>
      <c r="S4" s="116"/>
      <c r="T4" s="116"/>
      <c r="U4" s="116"/>
      <c r="V4" s="116"/>
      <c r="W4" s="116"/>
      <c r="X4" s="116"/>
      <c r="Y4" s="116"/>
      <c r="Z4" s="116"/>
    </row>
    <row r="5">
      <c r="A5" s="116"/>
      <c r="B5" s="116"/>
      <c r="C5" s="116"/>
      <c r="D5" s="116"/>
      <c r="E5" s="156" t="s">
        <v>27</v>
      </c>
      <c r="F5" s="157">
        <v>45320.0</v>
      </c>
      <c r="G5" s="116"/>
      <c r="H5" s="156" t="s">
        <v>610</v>
      </c>
      <c r="I5" s="157">
        <v>45349.0</v>
      </c>
      <c r="J5" s="116"/>
      <c r="K5" s="116"/>
      <c r="L5" s="116"/>
      <c r="M5" s="116"/>
      <c r="N5" s="116"/>
      <c r="O5" s="116"/>
      <c r="P5" s="116"/>
      <c r="Q5" s="116"/>
      <c r="R5" s="116"/>
      <c r="S5" s="116"/>
      <c r="T5" s="116"/>
      <c r="U5" s="116"/>
      <c r="V5" s="116"/>
      <c r="W5" s="116"/>
      <c r="X5" s="116"/>
      <c r="Y5" s="116"/>
      <c r="Z5" s="116"/>
    </row>
    <row r="6">
      <c r="A6" s="116"/>
      <c r="B6" s="116"/>
      <c r="C6" s="116"/>
      <c r="D6" s="116"/>
      <c r="E6" s="156" t="s">
        <v>404</v>
      </c>
      <c r="F6" s="157">
        <v>45321.0</v>
      </c>
      <c r="G6" s="116"/>
      <c r="H6" s="116"/>
      <c r="I6" s="116"/>
      <c r="J6" s="116"/>
      <c r="K6" s="116"/>
      <c r="L6" s="116"/>
      <c r="M6" s="116"/>
      <c r="N6" s="116"/>
      <c r="O6" s="116"/>
      <c r="P6" s="116"/>
      <c r="Q6" s="116"/>
      <c r="R6" s="116"/>
      <c r="S6" s="116"/>
      <c r="T6" s="116"/>
      <c r="U6" s="116"/>
      <c r="V6" s="116"/>
      <c r="W6" s="116"/>
      <c r="X6" s="116"/>
      <c r="Y6" s="116"/>
      <c r="Z6" s="116"/>
    </row>
    <row r="7">
      <c r="A7" s="116"/>
      <c r="B7" s="116"/>
      <c r="C7" s="116"/>
      <c r="D7" s="116"/>
      <c r="E7" s="156" t="s">
        <v>656</v>
      </c>
      <c r="F7" s="157">
        <v>45322.0</v>
      </c>
      <c r="G7" s="116"/>
      <c r="H7" s="116"/>
      <c r="I7" s="116"/>
      <c r="J7" s="116"/>
      <c r="K7" s="116"/>
      <c r="L7" s="116"/>
      <c r="M7" s="116"/>
      <c r="N7" s="116"/>
      <c r="O7" s="116"/>
      <c r="P7" s="116"/>
      <c r="Q7" s="116"/>
      <c r="R7" s="116"/>
      <c r="S7" s="116"/>
      <c r="T7" s="116"/>
      <c r="U7" s="116"/>
      <c r="V7" s="116"/>
      <c r="W7" s="116"/>
      <c r="X7" s="116"/>
      <c r="Y7" s="116"/>
      <c r="Z7" s="116"/>
    </row>
    <row r="8">
      <c r="A8" s="116"/>
      <c r="B8" s="116"/>
      <c r="C8" s="116"/>
      <c r="D8" s="116"/>
      <c r="E8" s="116"/>
      <c r="F8" s="116"/>
      <c r="G8" s="116"/>
      <c r="H8" s="116"/>
      <c r="I8" s="116"/>
      <c r="J8" s="116"/>
      <c r="K8" s="116"/>
      <c r="L8" s="116"/>
      <c r="M8" s="116"/>
      <c r="N8" s="116"/>
      <c r="O8" s="116"/>
      <c r="P8" s="116"/>
      <c r="Q8" s="116"/>
      <c r="R8" s="116"/>
      <c r="S8" s="116"/>
      <c r="T8" s="116"/>
      <c r="U8" s="116"/>
      <c r="V8" s="116"/>
      <c r="W8" s="116"/>
      <c r="X8" s="116"/>
      <c r="Y8" s="116"/>
      <c r="Z8" s="116"/>
    </row>
    <row r="9">
      <c r="A9" s="116"/>
      <c r="B9" s="116"/>
      <c r="C9" s="116"/>
      <c r="D9" s="116"/>
      <c r="E9" s="116"/>
      <c r="F9" s="116"/>
      <c r="G9" s="116"/>
      <c r="H9" s="116"/>
      <c r="I9" s="116"/>
      <c r="J9" s="116"/>
      <c r="K9" s="116"/>
      <c r="L9" s="116"/>
      <c r="M9" s="116"/>
      <c r="N9" s="116"/>
      <c r="O9" s="116"/>
      <c r="P9" s="116"/>
      <c r="Q9" s="116"/>
      <c r="R9" s="116"/>
      <c r="S9" s="116"/>
      <c r="T9" s="116"/>
      <c r="U9" s="116"/>
      <c r="V9" s="116"/>
      <c r="W9" s="116"/>
      <c r="X9" s="116"/>
      <c r="Y9" s="116"/>
      <c r="Z9" s="116"/>
    </row>
    <row r="10">
      <c r="A10" s="116"/>
      <c r="B10" s="116"/>
      <c r="C10" s="116"/>
      <c r="D10" s="116"/>
      <c r="E10" s="158" t="s">
        <v>657</v>
      </c>
      <c r="F10" s="155">
        <f>COUNTA(F11:F18)</f>
        <v>5</v>
      </c>
      <c r="G10" s="116"/>
      <c r="H10" s="154" t="s">
        <v>658</v>
      </c>
      <c r="I10" s="159">
        <f>COUNTA(I11:I18)</f>
        <v>6</v>
      </c>
      <c r="J10" s="116"/>
      <c r="K10" s="158" t="s">
        <v>659</v>
      </c>
      <c r="L10" s="155">
        <f>COUNTA(L11:L18)</f>
        <v>4</v>
      </c>
      <c r="M10" s="116"/>
      <c r="N10" s="116"/>
      <c r="O10" s="116"/>
      <c r="P10" s="116"/>
      <c r="Q10" s="116"/>
      <c r="R10" s="116"/>
      <c r="S10" s="116"/>
      <c r="T10" s="116"/>
      <c r="U10" s="116"/>
      <c r="V10" s="116"/>
      <c r="W10" s="116"/>
      <c r="X10" s="116"/>
      <c r="Y10" s="116"/>
      <c r="Z10" s="116"/>
    </row>
    <row r="11">
      <c r="A11" s="116"/>
      <c r="B11" s="116"/>
      <c r="C11" s="116"/>
      <c r="D11" s="116"/>
      <c r="E11" s="156" t="s">
        <v>660</v>
      </c>
      <c r="F11" s="157">
        <v>45018.0</v>
      </c>
      <c r="G11" s="116"/>
      <c r="H11" s="156" t="s">
        <v>661</v>
      </c>
      <c r="I11" s="157">
        <v>45428.0</v>
      </c>
      <c r="J11" s="116"/>
      <c r="K11" s="156" t="s">
        <v>46</v>
      </c>
      <c r="L11" s="157">
        <v>45448.0</v>
      </c>
      <c r="M11" s="116"/>
      <c r="N11" s="116"/>
      <c r="O11" s="116"/>
      <c r="P11" s="116"/>
      <c r="Q11" s="116"/>
      <c r="R11" s="116"/>
      <c r="S11" s="116"/>
      <c r="T11" s="116"/>
      <c r="U11" s="116"/>
      <c r="V11" s="116"/>
      <c r="W11" s="116"/>
      <c r="X11" s="116"/>
      <c r="Y11" s="116"/>
      <c r="Z11" s="116"/>
    </row>
    <row r="12">
      <c r="A12" s="116"/>
      <c r="B12" s="116"/>
      <c r="C12" s="116"/>
      <c r="D12" s="116"/>
      <c r="E12" s="156" t="s">
        <v>662</v>
      </c>
      <c r="F12" s="157">
        <v>45392.0</v>
      </c>
      <c r="G12" s="116"/>
      <c r="H12" s="156" t="s">
        <v>663</v>
      </c>
      <c r="I12" s="157">
        <v>45434.0</v>
      </c>
      <c r="J12" s="116"/>
      <c r="K12" s="156" t="s">
        <v>62</v>
      </c>
      <c r="L12" s="157">
        <v>45469.0</v>
      </c>
      <c r="M12" s="116"/>
      <c r="N12" s="116"/>
      <c r="O12" s="116"/>
      <c r="P12" s="116"/>
      <c r="Q12" s="116"/>
      <c r="R12" s="116"/>
      <c r="S12" s="116"/>
      <c r="T12" s="116"/>
      <c r="U12" s="116"/>
      <c r="V12" s="116"/>
      <c r="W12" s="116"/>
      <c r="X12" s="116"/>
      <c r="Y12" s="116"/>
      <c r="Z12" s="116"/>
    </row>
    <row r="13">
      <c r="A13" s="116"/>
      <c r="B13" s="116"/>
      <c r="C13" s="116"/>
      <c r="D13" s="116"/>
      <c r="E13" s="156" t="s">
        <v>487</v>
      </c>
      <c r="F13" s="157">
        <v>45395.0</v>
      </c>
      <c r="G13" s="116"/>
      <c r="H13" s="156" t="s">
        <v>664</v>
      </c>
      <c r="I13" s="157">
        <v>45435.0</v>
      </c>
      <c r="J13" s="116"/>
      <c r="K13" s="116"/>
      <c r="L13" s="116"/>
      <c r="M13" s="116"/>
      <c r="N13" s="116"/>
      <c r="O13" s="116"/>
      <c r="P13" s="116"/>
      <c r="Q13" s="116"/>
      <c r="R13" s="116"/>
      <c r="S13" s="116"/>
      <c r="T13" s="116"/>
      <c r="U13" s="116"/>
      <c r="V13" s="116"/>
      <c r="W13" s="116"/>
      <c r="X13" s="116"/>
      <c r="Y13" s="116"/>
      <c r="Z13" s="116"/>
    </row>
    <row r="14">
      <c r="A14" s="116"/>
      <c r="B14" s="116"/>
      <c r="C14" s="116"/>
      <c r="D14" s="116"/>
      <c r="E14" s="116"/>
      <c r="F14" s="116"/>
      <c r="G14" s="116"/>
      <c r="H14" s="156" t="s">
        <v>665</v>
      </c>
      <c r="I14" s="157">
        <v>45443.0</v>
      </c>
      <c r="J14" s="116"/>
      <c r="K14" s="116"/>
      <c r="L14" s="116"/>
      <c r="M14" s="116"/>
      <c r="N14" s="116"/>
      <c r="O14" s="116"/>
      <c r="P14" s="116"/>
      <c r="Q14" s="116"/>
      <c r="R14" s="116"/>
      <c r="S14" s="116"/>
      <c r="T14" s="116"/>
      <c r="U14" s="116"/>
      <c r="V14" s="116"/>
      <c r="W14" s="116"/>
      <c r="X14" s="116"/>
      <c r="Y14" s="116"/>
      <c r="Z14" s="116"/>
    </row>
    <row r="15">
      <c r="A15" s="116"/>
      <c r="B15" s="116"/>
      <c r="C15" s="116"/>
      <c r="D15" s="116"/>
      <c r="E15" s="116"/>
      <c r="F15" s="116"/>
      <c r="G15" s="116"/>
      <c r="H15" s="116"/>
      <c r="I15" s="116"/>
      <c r="J15" s="116"/>
      <c r="K15" s="116"/>
      <c r="L15" s="116"/>
      <c r="M15" s="116"/>
      <c r="N15" s="116"/>
      <c r="O15" s="116"/>
      <c r="P15" s="116"/>
      <c r="Q15" s="116"/>
      <c r="R15" s="116"/>
      <c r="S15" s="116"/>
      <c r="T15" s="116"/>
      <c r="U15" s="116"/>
      <c r="V15" s="116"/>
      <c r="W15" s="116"/>
      <c r="X15" s="116"/>
      <c r="Y15" s="116"/>
      <c r="Z15" s="116"/>
    </row>
    <row r="16">
      <c r="A16" s="116"/>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row>
    <row r="17">
      <c r="A17" s="116"/>
      <c r="B17" s="116"/>
      <c r="C17" s="116"/>
      <c r="D17" s="116"/>
      <c r="E17" s="154" t="s">
        <v>666</v>
      </c>
      <c r="F17" s="160">
        <f>COUNTA(F18:F27)</f>
        <v>5</v>
      </c>
      <c r="G17" s="116"/>
      <c r="H17" s="158" t="s">
        <v>667</v>
      </c>
      <c r="I17" s="155">
        <f>COUNTA(I18:I26)</f>
        <v>6</v>
      </c>
      <c r="J17" s="116"/>
      <c r="K17" s="154" t="s">
        <v>668</v>
      </c>
      <c r="L17" s="159">
        <f>COUNTA(L18:L27)</f>
        <v>7</v>
      </c>
      <c r="M17" s="116"/>
      <c r="N17" s="116"/>
      <c r="O17" s="116"/>
      <c r="P17" s="116"/>
      <c r="Q17" s="116"/>
      <c r="R17" s="116"/>
      <c r="S17" s="116"/>
      <c r="T17" s="116"/>
      <c r="U17" s="116"/>
      <c r="V17" s="116"/>
      <c r="W17" s="116"/>
      <c r="X17" s="116"/>
      <c r="Y17" s="116"/>
      <c r="Z17" s="116"/>
    </row>
    <row r="18">
      <c r="A18" s="116"/>
      <c r="B18" s="116"/>
      <c r="C18" s="116"/>
      <c r="D18" s="116"/>
      <c r="E18" s="156" t="s">
        <v>669</v>
      </c>
      <c r="F18" s="157">
        <v>45477.0</v>
      </c>
      <c r="G18" s="116"/>
      <c r="H18" s="156" t="s">
        <v>579</v>
      </c>
      <c r="I18" s="157">
        <v>45516.0</v>
      </c>
      <c r="J18" s="116"/>
      <c r="K18" s="156" t="s">
        <v>670</v>
      </c>
      <c r="L18" s="157">
        <v>45545.0</v>
      </c>
      <c r="M18" s="116"/>
      <c r="N18" s="116"/>
      <c r="O18" s="116"/>
      <c r="P18" s="116"/>
      <c r="Q18" s="116"/>
      <c r="R18" s="116"/>
      <c r="S18" s="116"/>
      <c r="T18" s="116"/>
      <c r="U18" s="116"/>
      <c r="V18" s="116"/>
      <c r="W18" s="116"/>
      <c r="X18" s="116"/>
      <c r="Y18" s="116"/>
      <c r="Z18" s="116"/>
    </row>
    <row r="19">
      <c r="A19" s="116"/>
      <c r="B19" s="116"/>
      <c r="C19" s="116"/>
      <c r="D19" s="116"/>
      <c r="E19" s="156" t="s">
        <v>671</v>
      </c>
      <c r="F19" s="157">
        <v>45495.0</v>
      </c>
      <c r="G19" s="116"/>
      <c r="H19" s="156" t="s">
        <v>672</v>
      </c>
      <c r="I19" s="157">
        <v>45517.0</v>
      </c>
      <c r="J19" s="116"/>
      <c r="K19" s="156" t="s">
        <v>673</v>
      </c>
      <c r="L19" s="157">
        <v>45547.0</v>
      </c>
      <c r="M19" s="116"/>
      <c r="N19" s="116"/>
      <c r="O19" s="116"/>
      <c r="P19" s="116"/>
      <c r="Q19" s="116"/>
      <c r="R19" s="116"/>
      <c r="S19" s="116"/>
      <c r="T19" s="116"/>
      <c r="U19" s="116"/>
      <c r="V19" s="116"/>
      <c r="W19" s="116"/>
      <c r="X19" s="116"/>
      <c r="Y19" s="116"/>
      <c r="Z19" s="116"/>
    </row>
    <row r="20">
      <c r="A20" s="116"/>
      <c r="B20" s="116"/>
      <c r="C20" s="116"/>
      <c r="D20" s="116"/>
      <c r="E20" s="116"/>
      <c r="F20" s="116"/>
      <c r="G20" s="116"/>
      <c r="H20" s="156" t="s">
        <v>674</v>
      </c>
      <c r="I20" s="157">
        <v>45155.0</v>
      </c>
      <c r="J20" s="116"/>
      <c r="K20" s="156" t="s">
        <v>675</v>
      </c>
      <c r="L20" s="161">
        <v>45550.0</v>
      </c>
      <c r="M20" s="116"/>
      <c r="N20" s="116"/>
      <c r="O20" s="116"/>
      <c r="P20" s="116"/>
      <c r="Q20" s="116"/>
      <c r="R20" s="116"/>
      <c r="S20" s="116"/>
      <c r="T20" s="116"/>
      <c r="U20" s="116"/>
      <c r="V20" s="116"/>
      <c r="W20" s="116"/>
      <c r="X20" s="116"/>
      <c r="Y20" s="116"/>
      <c r="Z20" s="116"/>
    </row>
    <row r="21">
      <c r="A21" s="116"/>
      <c r="B21" s="116"/>
      <c r="C21" s="116"/>
      <c r="D21" s="116"/>
      <c r="E21" s="116"/>
      <c r="F21" s="116"/>
      <c r="G21" s="116"/>
      <c r="H21" s="156" t="s">
        <v>676</v>
      </c>
      <c r="I21" s="157">
        <v>45157.0</v>
      </c>
      <c r="J21" s="116"/>
      <c r="K21" s="156" t="s">
        <v>677</v>
      </c>
      <c r="L21" s="157">
        <v>45558.0</v>
      </c>
      <c r="M21" s="116"/>
      <c r="N21" s="116"/>
      <c r="O21" s="116"/>
      <c r="P21" s="116"/>
      <c r="Q21" s="116"/>
      <c r="R21" s="116"/>
      <c r="S21" s="116"/>
      <c r="T21" s="116"/>
      <c r="U21" s="116"/>
      <c r="V21" s="116"/>
      <c r="W21" s="116"/>
      <c r="X21" s="116"/>
      <c r="Y21" s="116"/>
      <c r="Z21" s="116"/>
    </row>
    <row r="22">
      <c r="A22" s="116"/>
      <c r="B22" s="116"/>
      <c r="C22" s="116"/>
      <c r="D22" s="116"/>
      <c r="E22" s="116"/>
      <c r="F22" s="116"/>
      <c r="G22" s="116"/>
      <c r="H22" s="116"/>
      <c r="I22" s="116"/>
      <c r="J22" s="116"/>
      <c r="K22" s="156" t="s">
        <v>164</v>
      </c>
      <c r="L22" s="157">
        <v>45558.0</v>
      </c>
      <c r="M22" s="116"/>
      <c r="N22" s="116"/>
      <c r="O22" s="116"/>
      <c r="P22" s="116"/>
      <c r="Q22" s="116"/>
      <c r="R22" s="116"/>
      <c r="S22" s="116"/>
      <c r="T22" s="116"/>
      <c r="U22" s="116"/>
      <c r="V22" s="116"/>
      <c r="W22" s="116"/>
      <c r="X22" s="116"/>
      <c r="Y22" s="116"/>
      <c r="Z22" s="116"/>
    </row>
    <row r="23">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row>
    <row r="24">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row>
    <row r="25">
      <c r="A25" s="116"/>
      <c r="B25" s="116"/>
      <c r="C25" s="116"/>
      <c r="D25" s="116"/>
      <c r="E25" s="158" t="s">
        <v>678</v>
      </c>
      <c r="F25" s="155">
        <f>COUNTA(F26:F34)</f>
        <v>2</v>
      </c>
      <c r="G25" s="116"/>
      <c r="H25" s="154" t="s">
        <v>679</v>
      </c>
      <c r="I25" s="155">
        <f>COUNTA(I26:I34)</f>
        <v>2</v>
      </c>
      <c r="J25" s="116"/>
      <c r="K25" s="158" t="s">
        <v>680</v>
      </c>
      <c r="L25" s="155">
        <f>COUNTA(L26:L34)</f>
        <v>1</v>
      </c>
      <c r="M25" s="116"/>
      <c r="N25" s="116"/>
      <c r="O25" s="116"/>
      <c r="P25" s="116"/>
      <c r="Q25" s="116"/>
      <c r="R25" s="116"/>
      <c r="S25" s="116"/>
      <c r="T25" s="116"/>
      <c r="U25" s="116"/>
      <c r="V25" s="116"/>
      <c r="W25" s="116"/>
      <c r="X25" s="116"/>
      <c r="Y25" s="116"/>
      <c r="Z25" s="116"/>
    </row>
    <row r="26">
      <c r="A26" s="116"/>
      <c r="B26" s="116"/>
      <c r="C26" s="116"/>
      <c r="D26" s="116"/>
      <c r="E26" s="156" t="s">
        <v>681</v>
      </c>
      <c r="F26" s="157">
        <v>45570.0</v>
      </c>
      <c r="G26" s="116"/>
      <c r="H26" s="156" t="s">
        <v>103</v>
      </c>
      <c r="I26" s="157">
        <v>45607.0</v>
      </c>
      <c r="J26" s="116"/>
      <c r="K26" s="156" t="s">
        <v>682</v>
      </c>
      <c r="L26" s="162">
        <v>45647.0</v>
      </c>
      <c r="M26" s="116"/>
      <c r="N26" s="116"/>
      <c r="O26" s="116"/>
      <c r="P26" s="116"/>
      <c r="Q26" s="116"/>
      <c r="R26" s="116"/>
      <c r="S26" s="116"/>
      <c r="T26" s="116"/>
      <c r="U26" s="116"/>
      <c r="V26" s="116"/>
      <c r="W26" s="116"/>
      <c r="X26" s="116"/>
      <c r="Y26" s="116"/>
      <c r="Z26" s="116"/>
    </row>
    <row r="27">
      <c r="A27" s="116"/>
      <c r="B27" s="116"/>
      <c r="C27" s="116"/>
      <c r="D27" s="116"/>
      <c r="E27" s="156" t="s">
        <v>124</v>
      </c>
      <c r="F27" s="157">
        <v>45593.0</v>
      </c>
      <c r="G27" s="116"/>
      <c r="H27" s="156" t="s">
        <v>683</v>
      </c>
      <c r="I27" s="162">
        <v>45623.0</v>
      </c>
      <c r="J27" s="116"/>
      <c r="K27" s="116"/>
      <c r="L27" s="116"/>
      <c r="M27" s="116"/>
      <c r="N27" s="116"/>
      <c r="O27" s="116"/>
      <c r="P27" s="116"/>
      <c r="Q27" s="116"/>
      <c r="R27" s="116"/>
      <c r="S27" s="116"/>
      <c r="T27" s="116"/>
      <c r="U27" s="116"/>
      <c r="V27" s="116"/>
      <c r="W27" s="116"/>
      <c r="X27" s="116"/>
      <c r="Y27" s="116"/>
      <c r="Z27" s="116"/>
    </row>
    <row r="28">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row>
    <row r="29">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c r="Z29" s="116"/>
    </row>
    <row r="30">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A1001" s="116"/>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row r="1002">
      <c r="A1002" s="116"/>
      <c r="B1002" s="116"/>
      <c r="C1002" s="116"/>
      <c r="D1002" s="116"/>
      <c r="E1002" s="116"/>
      <c r="F1002" s="116"/>
      <c r="G1002" s="116"/>
      <c r="J1002" s="116"/>
      <c r="M1002" s="116"/>
      <c r="N1002" s="116"/>
      <c r="O1002" s="116"/>
      <c r="P1002" s="116"/>
      <c r="Q1002" s="116"/>
      <c r="R1002" s="116"/>
      <c r="S1002" s="116"/>
      <c r="T1002" s="116"/>
      <c r="U1002" s="116"/>
      <c r="V1002" s="116"/>
      <c r="W1002" s="116"/>
      <c r="X1002" s="116"/>
      <c r="Y1002" s="116"/>
      <c r="Z1002" s="116"/>
    </row>
  </sheetData>
  <autoFilter ref="$B$3:$C$3"/>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25"/>
    <col customWidth="1" min="2" max="2" width="48.63"/>
    <col customWidth="1" min="3" max="3" width="9.88"/>
    <col customWidth="1" hidden="1" min="4" max="4" width="16.0"/>
    <col customWidth="1" min="5" max="5" width="13.0"/>
    <col customWidth="1" min="6" max="6" width="17.13"/>
    <col customWidth="1" min="7" max="7" width="12.5"/>
    <col customWidth="1" min="8" max="8" width="11.38"/>
    <col customWidth="1" hidden="1" min="9" max="9" width="13.88"/>
    <col customWidth="1" min="10" max="10" width="10.5"/>
    <col customWidth="1" min="11" max="11" width="11.88"/>
    <col customWidth="1" min="12" max="12" width="13.63"/>
    <col customWidth="1" min="13" max="13" width="14.5"/>
    <col customWidth="1" min="14" max="14" width="13.63"/>
    <col customWidth="1" min="15" max="15" width="16.13"/>
    <col customWidth="1" min="16" max="16" width="12.88"/>
    <col customWidth="1" min="17" max="17" width="7.88"/>
    <col customWidth="1" hidden="1" min="18" max="18" width="15.0"/>
    <col customWidth="1" min="19" max="19" width="30.38"/>
    <col customWidth="1" min="20" max="20" width="46.75"/>
    <col customWidth="1" min="21" max="21" width="22.25"/>
    <col customWidth="1" min="22" max="22" width="23.25"/>
    <col customWidth="1" min="23" max="23" width="22.75"/>
    <col customWidth="1" min="24" max="24" width="14.38"/>
    <col customWidth="1" min="25" max="25" width="17.0"/>
    <col customWidth="1" min="26" max="26" width="62.88"/>
    <col customWidth="1" min="27" max="27" width="23.13"/>
    <col customWidth="1" min="28" max="28" width="27.5"/>
    <col customWidth="1" min="29" max="29" width="28.5"/>
    <col customWidth="1" min="30" max="30" width="30.25"/>
    <col customWidth="1" min="31" max="31" width="26.25"/>
    <col customWidth="1" min="32" max="32" width="21.88"/>
    <col customWidth="1" min="33" max="33" width="23.5"/>
    <col customWidth="1" min="34" max="34" width="168.88"/>
    <col customWidth="1" min="35" max="35" width="126.25"/>
    <col customWidth="1" min="36" max="36" width="30.38"/>
    <col customWidth="1" min="37" max="37" width="29.88"/>
    <col customWidth="1" min="38" max="38" width="48.63"/>
  </cols>
  <sheetData>
    <row r="1" ht="36.0" customHeight="1">
      <c r="A1" s="1"/>
      <c r="B1" s="2" t="s">
        <v>684</v>
      </c>
      <c r="C1" s="3"/>
      <c r="D1" s="3"/>
      <c r="E1" s="4"/>
      <c r="F1" s="2"/>
      <c r="G1" s="2"/>
      <c r="H1" s="2"/>
      <c r="I1" s="2"/>
      <c r="J1" s="2"/>
      <c r="K1" s="3"/>
      <c r="L1" s="2"/>
      <c r="M1" s="3"/>
      <c r="N1" s="3"/>
      <c r="O1" s="4"/>
      <c r="P1" s="5"/>
      <c r="Q1" s="4"/>
      <c r="R1" s="2"/>
      <c r="S1" s="2"/>
      <c r="T1" s="6"/>
      <c r="U1" s="3"/>
      <c r="V1" s="3"/>
      <c r="W1" s="3"/>
      <c r="X1" s="3"/>
      <c r="Y1" s="3"/>
      <c r="Z1" s="3"/>
      <c r="AA1" s="3"/>
      <c r="AB1" s="3"/>
      <c r="AC1" s="3"/>
      <c r="AD1" s="3"/>
      <c r="AE1" s="3"/>
      <c r="AF1" s="3"/>
      <c r="AG1" s="3"/>
      <c r="AH1" s="3"/>
      <c r="AI1" s="3"/>
      <c r="AJ1" s="3"/>
      <c r="AK1" s="3"/>
      <c r="AL1" s="3"/>
      <c r="AM1" s="3"/>
      <c r="AN1" s="3"/>
      <c r="AO1" s="3"/>
      <c r="AP1" s="3"/>
    </row>
    <row r="2">
      <c r="A2" s="3"/>
      <c r="B2" s="7" t="s">
        <v>1</v>
      </c>
      <c r="C2" s="7" t="s">
        <v>2</v>
      </c>
      <c r="D2" s="7" t="s">
        <v>5</v>
      </c>
      <c r="E2" s="7" t="s">
        <v>685</v>
      </c>
      <c r="F2" s="7" t="s">
        <v>686</v>
      </c>
      <c r="G2" s="7" t="s">
        <v>687</v>
      </c>
      <c r="H2" s="8" t="s">
        <v>688</v>
      </c>
      <c r="I2" s="8" t="s">
        <v>8</v>
      </c>
      <c r="J2" s="8" t="s">
        <v>689</v>
      </c>
      <c r="K2" s="7" t="s">
        <v>690</v>
      </c>
      <c r="L2" s="8" t="s">
        <v>691</v>
      </c>
      <c r="M2" s="7" t="s">
        <v>692</v>
      </c>
      <c r="N2" s="7" t="s">
        <v>693</v>
      </c>
      <c r="O2" s="9" t="s">
        <v>694</v>
      </c>
      <c r="P2" s="7" t="s">
        <v>695</v>
      </c>
      <c r="Q2" s="7" t="s">
        <v>696</v>
      </c>
      <c r="R2" s="8" t="s">
        <v>17</v>
      </c>
      <c r="S2" s="8" t="s">
        <v>697</v>
      </c>
      <c r="T2" s="163" t="s">
        <v>698</v>
      </c>
      <c r="U2" s="163" t="s">
        <v>699</v>
      </c>
      <c r="V2" s="163" t="s">
        <v>700</v>
      </c>
      <c r="W2" s="163" t="s">
        <v>701</v>
      </c>
      <c r="X2" s="163" t="s">
        <v>702</v>
      </c>
      <c r="Y2" s="163" t="s">
        <v>703</v>
      </c>
      <c r="Z2" s="163" t="s">
        <v>704</v>
      </c>
      <c r="AA2" s="163" t="s">
        <v>705</v>
      </c>
      <c r="AB2" s="163" t="s">
        <v>706</v>
      </c>
      <c r="AC2" s="163" t="s">
        <v>707</v>
      </c>
      <c r="AD2" s="163" t="s">
        <v>708</v>
      </c>
      <c r="AE2" s="163" t="s">
        <v>709</v>
      </c>
      <c r="AF2" s="163" t="s">
        <v>710</v>
      </c>
      <c r="AG2" s="163" t="s">
        <v>711</v>
      </c>
      <c r="AH2" s="163" t="s">
        <v>712</v>
      </c>
      <c r="AI2" s="163" t="s">
        <v>713</v>
      </c>
      <c r="AJ2" s="163" t="s">
        <v>714</v>
      </c>
      <c r="AK2" s="163" t="s">
        <v>715</v>
      </c>
      <c r="AL2" s="163" t="s">
        <v>716</v>
      </c>
      <c r="AM2" s="3"/>
      <c r="AN2" s="3"/>
      <c r="AO2" s="3"/>
      <c r="AP2" s="3"/>
    </row>
    <row r="3" hidden="1">
      <c r="A3" s="11"/>
      <c r="B3" s="73" t="s">
        <v>629</v>
      </c>
      <c r="C3" s="33" t="s">
        <v>82</v>
      </c>
      <c r="D3" s="37"/>
      <c r="E3" s="37" t="s">
        <v>630</v>
      </c>
      <c r="F3" s="73"/>
      <c r="G3" s="73"/>
      <c r="H3" s="73"/>
      <c r="I3" s="73"/>
      <c r="J3" s="73"/>
      <c r="K3" s="33" t="s">
        <v>82</v>
      </c>
      <c r="L3" s="73"/>
      <c r="M3" s="33" t="s">
        <v>82</v>
      </c>
      <c r="N3" s="49" t="s">
        <v>26</v>
      </c>
      <c r="O3" s="40" t="s">
        <v>631</v>
      </c>
      <c r="P3" s="164"/>
      <c r="Q3" s="40" t="s">
        <v>82</v>
      </c>
      <c r="R3" s="73"/>
      <c r="S3" s="73"/>
      <c r="T3" s="42"/>
      <c r="U3" s="42"/>
      <c r="V3" s="42"/>
      <c r="W3" s="42"/>
      <c r="X3" s="42"/>
      <c r="Y3" s="42"/>
      <c r="Z3" s="42"/>
      <c r="AA3" s="42"/>
      <c r="AB3" s="42"/>
      <c r="AC3" s="42"/>
      <c r="AD3" s="42"/>
      <c r="AE3" s="42"/>
      <c r="AF3" s="42"/>
      <c r="AG3" s="42"/>
      <c r="AH3" s="42"/>
      <c r="AI3" s="42"/>
      <c r="AJ3" s="42"/>
      <c r="AK3" s="42"/>
      <c r="AL3" s="42"/>
      <c r="AM3" s="11"/>
      <c r="AN3" s="11"/>
      <c r="AO3" s="11"/>
      <c r="AP3" s="11"/>
    </row>
    <row r="4" hidden="1">
      <c r="A4" s="3"/>
      <c r="B4" s="25" t="s">
        <v>137</v>
      </c>
      <c r="C4" s="13" t="s">
        <v>32</v>
      </c>
      <c r="D4" s="26"/>
      <c r="E4" s="26" t="s">
        <v>138</v>
      </c>
      <c r="F4" s="21" t="s">
        <v>34</v>
      </c>
      <c r="G4" s="21"/>
      <c r="H4" s="21">
        <v>1.22120403E8</v>
      </c>
      <c r="I4" s="21">
        <v>1.744148376E10</v>
      </c>
      <c r="J4" s="21">
        <v>21.0</v>
      </c>
      <c r="K4" s="13" t="s">
        <v>717</v>
      </c>
      <c r="L4" s="21" t="s">
        <v>139</v>
      </c>
      <c r="M4" s="13" t="s">
        <v>82</v>
      </c>
      <c r="N4" s="17" t="s">
        <v>26</v>
      </c>
      <c r="O4" s="12" t="s">
        <v>140</v>
      </c>
      <c r="P4" s="27" t="s">
        <v>141</v>
      </c>
      <c r="Q4" s="17" t="s">
        <v>142</v>
      </c>
      <c r="R4" s="21" t="s">
        <v>29</v>
      </c>
      <c r="S4" s="21" t="s">
        <v>38</v>
      </c>
      <c r="T4" s="18"/>
      <c r="U4" s="18"/>
      <c r="V4" s="18"/>
      <c r="W4" s="18"/>
      <c r="X4" s="18"/>
      <c r="Y4" s="18"/>
      <c r="Z4" s="18"/>
      <c r="AA4" s="18"/>
      <c r="AB4" s="18"/>
      <c r="AC4" s="18"/>
      <c r="AD4" s="18"/>
      <c r="AE4" s="18"/>
      <c r="AF4" s="18"/>
      <c r="AG4" s="18"/>
      <c r="AH4" s="18"/>
      <c r="AI4" s="18"/>
      <c r="AJ4" s="18"/>
      <c r="AK4" s="18"/>
      <c r="AL4" s="18">
        <v>45591.0</v>
      </c>
      <c r="AM4" s="3"/>
      <c r="AN4" s="3"/>
      <c r="AO4" s="3"/>
      <c r="AP4" s="3"/>
    </row>
    <row r="5" hidden="1">
      <c r="A5" s="11"/>
      <c r="B5" s="36" t="s">
        <v>312</v>
      </c>
      <c r="C5" s="33" t="s">
        <v>21</v>
      </c>
      <c r="D5" s="37"/>
      <c r="E5" s="37" t="s">
        <v>313</v>
      </c>
      <c r="F5" s="36"/>
      <c r="G5" s="36"/>
      <c r="H5" s="36"/>
      <c r="I5" s="36"/>
      <c r="J5" s="36"/>
      <c r="K5" s="33" t="s">
        <v>718</v>
      </c>
      <c r="L5" s="36"/>
      <c r="M5" s="33" t="s">
        <v>719</v>
      </c>
      <c r="N5" s="40" t="s">
        <v>26</v>
      </c>
      <c r="O5" s="40" t="s">
        <v>314</v>
      </c>
      <c r="P5" s="46"/>
      <c r="Q5" s="40" t="s">
        <v>315</v>
      </c>
      <c r="R5" s="36"/>
      <c r="S5" s="36"/>
      <c r="T5" s="42"/>
      <c r="U5" s="42"/>
      <c r="V5" s="42"/>
      <c r="W5" s="42"/>
      <c r="X5" s="42"/>
      <c r="Y5" s="42"/>
      <c r="Z5" s="42"/>
      <c r="AA5" s="42"/>
      <c r="AB5" s="42"/>
      <c r="AC5" s="42"/>
      <c r="AD5" s="42"/>
      <c r="AE5" s="42"/>
      <c r="AF5" s="42"/>
      <c r="AG5" s="42"/>
      <c r="AH5" s="42"/>
      <c r="AI5" s="42"/>
      <c r="AJ5" s="42"/>
      <c r="AK5" s="42"/>
      <c r="AL5" s="42"/>
      <c r="AM5" s="11"/>
      <c r="AN5" s="11"/>
      <c r="AO5" s="11"/>
      <c r="AP5" s="11"/>
    </row>
    <row r="6" hidden="1">
      <c r="A6" s="3"/>
      <c r="B6" s="25" t="s">
        <v>109</v>
      </c>
      <c r="C6" s="13" t="s">
        <v>21</v>
      </c>
      <c r="D6" s="13" t="s">
        <v>24</v>
      </c>
      <c r="E6" s="13" t="s">
        <v>110</v>
      </c>
      <c r="F6" s="21" t="s">
        <v>23</v>
      </c>
      <c r="G6" s="21"/>
      <c r="H6" s="21">
        <v>1.24167697E8</v>
      </c>
      <c r="I6" s="21">
        <v>1.5317424755E10</v>
      </c>
      <c r="J6" s="21">
        <v>31.0</v>
      </c>
      <c r="K6" s="13" t="s">
        <v>717</v>
      </c>
      <c r="L6" s="21" t="s">
        <v>75</v>
      </c>
      <c r="M6" s="13" t="s">
        <v>82</v>
      </c>
      <c r="N6" s="17" t="s">
        <v>26</v>
      </c>
      <c r="O6" s="12">
        <v>2.1989311859E10</v>
      </c>
      <c r="P6" s="27" t="s">
        <v>111</v>
      </c>
      <c r="Q6" s="17" t="s">
        <v>112</v>
      </c>
      <c r="R6" s="21" t="s">
        <v>82</v>
      </c>
      <c r="S6" s="21" t="s">
        <v>38</v>
      </c>
      <c r="T6" s="18"/>
      <c r="U6" s="18"/>
      <c r="V6" s="18"/>
      <c r="W6" s="18"/>
      <c r="X6" s="18"/>
      <c r="Y6" s="18"/>
      <c r="Z6" s="18"/>
      <c r="AA6" s="18"/>
      <c r="AB6" s="18"/>
      <c r="AC6" s="18"/>
      <c r="AD6" s="18"/>
      <c r="AE6" s="18"/>
      <c r="AF6" s="18"/>
      <c r="AG6" s="18"/>
      <c r="AH6" s="18"/>
      <c r="AI6" s="18"/>
      <c r="AJ6" s="18"/>
      <c r="AK6" s="18"/>
      <c r="AL6" s="18">
        <v>45591.0</v>
      </c>
      <c r="AM6" s="3"/>
      <c r="AN6" s="3"/>
      <c r="AO6" s="3"/>
      <c r="AP6" s="3"/>
    </row>
    <row r="7">
      <c r="A7" s="3"/>
      <c r="B7" s="19" t="s">
        <v>622</v>
      </c>
      <c r="C7" s="13" t="s">
        <v>51</v>
      </c>
      <c r="D7" s="13" t="s">
        <v>24</v>
      </c>
      <c r="E7" s="165">
        <v>5.0</v>
      </c>
      <c r="F7" s="166">
        <v>5.0</v>
      </c>
      <c r="G7" s="166">
        <v>1.0</v>
      </c>
      <c r="H7" s="166">
        <v>2.0</v>
      </c>
      <c r="I7" s="21">
        <v>1.7858332783E10</v>
      </c>
      <c r="J7" s="166">
        <v>2.0</v>
      </c>
      <c r="K7" s="165">
        <v>2.0</v>
      </c>
      <c r="L7" s="166">
        <v>1.0</v>
      </c>
      <c r="M7" s="165">
        <v>5.0</v>
      </c>
      <c r="N7" s="167">
        <v>5.0</v>
      </c>
      <c r="O7" s="167">
        <v>4.0</v>
      </c>
      <c r="P7" s="168">
        <v>3.0</v>
      </c>
      <c r="Q7" s="167">
        <v>1.0</v>
      </c>
      <c r="R7" s="21" t="s">
        <v>29</v>
      </c>
      <c r="S7" s="21" t="s">
        <v>720</v>
      </c>
      <c r="T7" s="21" t="s">
        <v>721</v>
      </c>
      <c r="U7" s="21">
        <v>4.0</v>
      </c>
      <c r="V7" s="21">
        <v>4.0</v>
      </c>
      <c r="W7" s="21">
        <v>4.0</v>
      </c>
      <c r="X7" s="21">
        <v>4.0</v>
      </c>
      <c r="Y7" s="21">
        <v>4.0</v>
      </c>
      <c r="Z7" s="21" t="s">
        <v>722</v>
      </c>
      <c r="AA7" s="21" t="s">
        <v>723</v>
      </c>
      <c r="AB7" s="21" t="s">
        <v>724</v>
      </c>
      <c r="AC7" s="21" t="s">
        <v>724</v>
      </c>
      <c r="AD7" s="21" t="s">
        <v>724</v>
      </c>
      <c r="AE7" s="21" t="s">
        <v>724</v>
      </c>
      <c r="AF7" s="21" t="s">
        <v>723</v>
      </c>
      <c r="AG7" s="21" t="s">
        <v>724</v>
      </c>
      <c r="AH7" s="21" t="s">
        <v>725</v>
      </c>
      <c r="AI7" s="21" t="s">
        <v>726</v>
      </c>
      <c r="AJ7" s="21" t="s">
        <v>727</v>
      </c>
      <c r="AK7" s="21" t="s">
        <v>727</v>
      </c>
      <c r="AL7" s="21" t="s">
        <v>728</v>
      </c>
      <c r="AM7" s="3"/>
      <c r="AN7" s="3"/>
      <c r="AO7" s="3"/>
      <c r="AP7" s="3"/>
    </row>
    <row r="8" hidden="1">
      <c r="A8" s="11"/>
      <c r="B8" s="36" t="s">
        <v>523</v>
      </c>
      <c r="C8" s="33" t="s">
        <v>51</v>
      </c>
      <c r="D8" s="37"/>
      <c r="E8" s="37" t="s">
        <v>524</v>
      </c>
      <c r="F8" s="36"/>
      <c r="G8" s="36"/>
      <c r="H8" s="36"/>
      <c r="I8" s="36"/>
      <c r="J8" s="36"/>
      <c r="K8" s="33" t="s">
        <v>82</v>
      </c>
      <c r="L8" s="36"/>
      <c r="M8" s="33" t="s">
        <v>82</v>
      </c>
      <c r="N8" s="49" t="s">
        <v>26</v>
      </c>
      <c r="O8" s="40" t="s">
        <v>525</v>
      </c>
      <c r="P8" s="46"/>
      <c r="Q8" s="40" t="s">
        <v>526</v>
      </c>
      <c r="R8" s="36"/>
      <c r="S8" s="36"/>
      <c r="T8" s="42"/>
      <c r="U8" s="42"/>
      <c r="V8" s="42"/>
      <c r="W8" s="42"/>
      <c r="X8" s="42"/>
      <c r="Y8" s="42"/>
      <c r="Z8" s="42"/>
      <c r="AA8" s="42"/>
      <c r="AB8" s="42"/>
      <c r="AC8" s="42"/>
      <c r="AD8" s="42"/>
      <c r="AE8" s="42"/>
      <c r="AF8" s="42"/>
      <c r="AG8" s="42"/>
      <c r="AH8" s="42"/>
      <c r="AI8" s="42"/>
      <c r="AJ8" s="42"/>
      <c r="AK8" s="42"/>
      <c r="AL8" s="42"/>
      <c r="AM8" s="28"/>
      <c r="AN8" s="11"/>
      <c r="AO8" s="11"/>
      <c r="AP8" s="11"/>
    </row>
    <row r="9" hidden="1">
      <c r="A9" s="11"/>
      <c r="B9" s="36" t="s">
        <v>291</v>
      </c>
      <c r="C9" s="40" t="s">
        <v>21</v>
      </c>
      <c r="D9" s="37"/>
      <c r="E9" s="37" t="s">
        <v>292</v>
      </c>
      <c r="F9" s="36"/>
      <c r="G9" s="36"/>
      <c r="H9" s="36"/>
      <c r="I9" s="36"/>
      <c r="J9" s="36"/>
      <c r="K9" s="40" t="s">
        <v>729</v>
      </c>
      <c r="L9" s="36"/>
      <c r="M9" s="33" t="s">
        <v>730</v>
      </c>
      <c r="N9" s="40" t="s">
        <v>26</v>
      </c>
      <c r="O9" s="40" t="s">
        <v>293</v>
      </c>
      <c r="P9" s="36"/>
      <c r="Q9" s="40" t="s">
        <v>294</v>
      </c>
      <c r="R9" s="36"/>
      <c r="S9" s="36"/>
      <c r="T9" s="42"/>
      <c r="U9" s="42"/>
      <c r="V9" s="42"/>
      <c r="W9" s="42"/>
      <c r="X9" s="42"/>
      <c r="Y9" s="42"/>
      <c r="Z9" s="42"/>
      <c r="AA9" s="42"/>
      <c r="AB9" s="42"/>
      <c r="AC9" s="42"/>
      <c r="AD9" s="42"/>
      <c r="AE9" s="42"/>
      <c r="AF9" s="42"/>
      <c r="AG9" s="42"/>
      <c r="AH9" s="42"/>
      <c r="AI9" s="42"/>
      <c r="AJ9" s="42"/>
      <c r="AK9" s="42"/>
      <c r="AL9" s="42"/>
      <c r="AM9" s="11"/>
      <c r="AN9" s="11"/>
      <c r="AO9" s="11"/>
      <c r="AP9" s="11"/>
    </row>
    <row r="10">
      <c r="A10" s="3"/>
      <c r="B10" s="19" t="s">
        <v>58</v>
      </c>
      <c r="C10" s="13" t="s">
        <v>21</v>
      </c>
      <c r="D10" s="13" t="s">
        <v>35</v>
      </c>
      <c r="E10" s="165">
        <v>5.0</v>
      </c>
      <c r="F10" s="166">
        <v>4.0</v>
      </c>
      <c r="G10" s="166">
        <v>1.0</v>
      </c>
      <c r="H10" s="166">
        <v>2.0</v>
      </c>
      <c r="I10" s="21">
        <v>1.8120321707E10</v>
      </c>
      <c r="J10" s="166">
        <v>2.0</v>
      </c>
      <c r="K10" s="165">
        <v>2.0</v>
      </c>
      <c r="L10" s="166">
        <v>1.0</v>
      </c>
      <c r="M10" s="165">
        <v>5.0</v>
      </c>
      <c r="N10" s="167">
        <v>5.0</v>
      </c>
      <c r="O10" s="167">
        <v>1.0</v>
      </c>
      <c r="P10" s="168">
        <v>3.0</v>
      </c>
      <c r="Q10" s="167">
        <v>2.0</v>
      </c>
      <c r="R10" s="21" t="s">
        <v>64</v>
      </c>
      <c r="S10" s="21" t="s">
        <v>731</v>
      </c>
      <c r="T10" s="21" t="s">
        <v>721</v>
      </c>
      <c r="U10" s="21">
        <v>5.0</v>
      </c>
      <c r="V10" s="21">
        <v>5.0</v>
      </c>
      <c r="W10" s="21">
        <v>5.0</v>
      </c>
      <c r="X10" s="21">
        <v>5.0</v>
      </c>
      <c r="Y10" s="21">
        <v>5.0</v>
      </c>
      <c r="Z10" s="21" t="s">
        <v>732</v>
      </c>
      <c r="AA10" s="21" t="s">
        <v>723</v>
      </c>
      <c r="AB10" s="21" t="s">
        <v>723</v>
      </c>
      <c r="AC10" s="21" t="s">
        <v>733</v>
      </c>
      <c r="AD10" s="21" t="s">
        <v>724</v>
      </c>
      <c r="AE10" s="21" t="s">
        <v>723</v>
      </c>
      <c r="AF10" s="21" t="s">
        <v>724</v>
      </c>
      <c r="AG10" s="21" t="s">
        <v>724</v>
      </c>
      <c r="AH10" s="21" t="s">
        <v>734</v>
      </c>
      <c r="AI10" s="21" t="s">
        <v>735</v>
      </c>
      <c r="AJ10" s="21" t="s">
        <v>736</v>
      </c>
      <c r="AK10" s="21" t="s">
        <v>737</v>
      </c>
      <c r="AL10" s="21" t="s">
        <v>738</v>
      </c>
      <c r="AM10" s="3"/>
      <c r="AN10" s="3"/>
      <c r="AO10" s="3"/>
      <c r="AP10" s="3"/>
    </row>
    <row r="11" hidden="1">
      <c r="A11" s="11"/>
      <c r="B11" s="36" t="s">
        <v>471</v>
      </c>
      <c r="C11" s="33" t="s">
        <v>32</v>
      </c>
      <c r="D11" s="37"/>
      <c r="E11" s="37" t="s">
        <v>472</v>
      </c>
      <c r="F11" s="36"/>
      <c r="G11" s="36"/>
      <c r="H11" s="36"/>
      <c r="I11" s="36"/>
      <c r="J11" s="36"/>
      <c r="K11" s="33" t="s">
        <v>739</v>
      </c>
      <c r="L11" s="36"/>
      <c r="M11" s="33" t="s">
        <v>82</v>
      </c>
      <c r="N11" s="49" t="s">
        <v>26</v>
      </c>
      <c r="O11" s="40" t="s">
        <v>473</v>
      </c>
      <c r="P11" s="46"/>
      <c r="Q11" s="40" t="s">
        <v>474</v>
      </c>
      <c r="R11" s="36"/>
      <c r="S11" s="36"/>
      <c r="T11" s="42"/>
      <c r="U11" s="42"/>
      <c r="V11" s="42"/>
      <c r="W11" s="42"/>
      <c r="X11" s="42"/>
      <c r="Y11" s="42"/>
      <c r="Z11" s="42"/>
      <c r="AA11" s="42"/>
      <c r="AB11" s="42"/>
      <c r="AC11" s="42"/>
      <c r="AD11" s="42"/>
      <c r="AE11" s="42"/>
      <c r="AF11" s="42"/>
      <c r="AG11" s="42"/>
      <c r="AH11" s="42"/>
      <c r="AI11" s="42"/>
      <c r="AJ11" s="42"/>
      <c r="AK11" s="42"/>
      <c r="AL11" s="42"/>
      <c r="AM11" s="28"/>
      <c r="AN11" s="11"/>
      <c r="AO11" s="11"/>
      <c r="AP11" s="11"/>
    </row>
    <row r="12" hidden="1">
      <c r="A12" s="11"/>
      <c r="B12" s="36" t="s">
        <v>459</v>
      </c>
      <c r="C12" s="33" t="s">
        <v>32</v>
      </c>
      <c r="D12" s="37"/>
      <c r="E12" s="37" t="s">
        <v>460</v>
      </c>
      <c r="F12" s="36"/>
      <c r="G12" s="36"/>
      <c r="H12" s="36"/>
      <c r="I12" s="36"/>
      <c r="J12" s="36"/>
      <c r="K12" s="33" t="s">
        <v>740</v>
      </c>
      <c r="L12" s="36"/>
      <c r="M12" s="33" t="s">
        <v>82</v>
      </c>
      <c r="N12" s="49" t="s">
        <v>26</v>
      </c>
      <c r="O12" s="40" t="s">
        <v>461</v>
      </c>
      <c r="P12" s="46"/>
      <c r="Q12" s="40" t="s">
        <v>462</v>
      </c>
      <c r="R12" s="36"/>
      <c r="S12" s="36"/>
      <c r="T12" s="42"/>
      <c r="U12" s="42"/>
      <c r="V12" s="42"/>
      <c r="W12" s="42"/>
      <c r="X12" s="42"/>
      <c r="Y12" s="42"/>
      <c r="Z12" s="42"/>
      <c r="AA12" s="42"/>
      <c r="AB12" s="42"/>
      <c r="AC12" s="42"/>
      <c r="AD12" s="42"/>
      <c r="AE12" s="42"/>
      <c r="AF12" s="42"/>
      <c r="AG12" s="42"/>
      <c r="AH12" s="42"/>
      <c r="AI12" s="42"/>
      <c r="AJ12" s="42"/>
      <c r="AK12" s="42"/>
      <c r="AL12" s="42"/>
      <c r="AM12" s="28"/>
      <c r="AN12" s="11"/>
      <c r="AO12" s="11"/>
      <c r="AP12" s="11"/>
    </row>
    <row r="13" hidden="1">
      <c r="A13" s="11"/>
      <c r="B13" s="36" t="s">
        <v>527</v>
      </c>
      <c r="C13" s="33" t="s">
        <v>51</v>
      </c>
      <c r="D13" s="37"/>
      <c r="E13" s="37" t="s">
        <v>528</v>
      </c>
      <c r="F13" s="36"/>
      <c r="G13" s="36"/>
      <c r="H13" s="36"/>
      <c r="I13" s="36"/>
      <c r="J13" s="36"/>
      <c r="K13" s="33" t="s">
        <v>82</v>
      </c>
      <c r="L13" s="36"/>
      <c r="M13" s="33" t="s">
        <v>82</v>
      </c>
      <c r="N13" s="40" t="s">
        <v>26</v>
      </c>
      <c r="O13" s="40" t="s">
        <v>529</v>
      </c>
      <c r="P13" s="46"/>
      <c r="Q13" s="40" t="s">
        <v>527</v>
      </c>
      <c r="R13" s="36"/>
      <c r="S13" s="36"/>
      <c r="T13" s="42"/>
      <c r="U13" s="42"/>
      <c r="V13" s="42"/>
      <c r="W13" s="42"/>
      <c r="X13" s="42"/>
      <c r="Y13" s="42"/>
      <c r="Z13" s="42"/>
      <c r="AA13" s="42"/>
      <c r="AB13" s="42"/>
      <c r="AC13" s="42"/>
      <c r="AD13" s="42"/>
      <c r="AE13" s="42"/>
      <c r="AF13" s="42"/>
      <c r="AG13" s="42"/>
      <c r="AH13" s="42"/>
      <c r="AI13" s="42"/>
      <c r="AJ13" s="42"/>
      <c r="AK13" s="42"/>
      <c r="AL13" s="42"/>
      <c r="AM13" s="28"/>
      <c r="AN13" s="11"/>
      <c r="AO13" s="11"/>
      <c r="AP13" s="11"/>
    </row>
    <row r="14">
      <c r="A14" s="3"/>
      <c r="B14" s="25" t="s">
        <v>616</v>
      </c>
      <c r="C14" s="13" t="s">
        <v>21</v>
      </c>
      <c r="D14" s="13" t="s">
        <v>24</v>
      </c>
      <c r="E14" s="165">
        <v>5.0</v>
      </c>
      <c r="F14" s="166">
        <v>4.0</v>
      </c>
      <c r="G14" s="166">
        <v>1.0</v>
      </c>
      <c r="H14" s="166">
        <v>2.0</v>
      </c>
      <c r="I14" s="21"/>
      <c r="J14" s="166">
        <v>1.0</v>
      </c>
      <c r="K14" s="165">
        <v>1.0</v>
      </c>
      <c r="L14" s="166">
        <v>3.0</v>
      </c>
      <c r="M14" s="165">
        <v>5.0</v>
      </c>
      <c r="N14" s="167">
        <v>4.0</v>
      </c>
      <c r="O14" s="167">
        <v>3.0</v>
      </c>
      <c r="P14" s="169">
        <v>2.0</v>
      </c>
      <c r="Q14" s="167">
        <v>1.0</v>
      </c>
      <c r="R14" s="21"/>
      <c r="S14" s="21" t="s">
        <v>741</v>
      </c>
      <c r="T14" s="21" t="s">
        <v>742</v>
      </c>
      <c r="U14" s="21">
        <v>5.0</v>
      </c>
      <c r="V14" s="21">
        <v>3.0</v>
      </c>
      <c r="W14" s="21">
        <v>3.0</v>
      </c>
      <c r="X14" s="21">
        <v>1.0</v>
      </c>
      <c r="Y14" s="21">
        <v>3.0</v>
      </c>
      <c r="Z14" s="21" t="s">
        <v>743</v>
      </c>
      <c r="AA14" s="18"/>
      <c r="AB14" s="18"/>
      <c r="AC14" s="18"/>
      <c r="AD14" s="18"/>
      <c r="AE14" s="18"/>
      <c r="AF14" s="18"/>
      <c r="AG14" s="18"/>
      <c r="AH14" s="21" t="s">
        <v>744</v>
      </c>
      <c r="AI14" s="21" t="s">
        <v>745</v>
      </c>
      <c r="AJ14" s="21" t="s">
        <v>746</v>
      </c>
      <c r="AK14" s="21" t="s">
        <v>747</v>
      </c>
      <c r="AL14" s="21" t="s">
        <v>742</v>
      </c>
      <c r="AM14" s="3"/>
      <c r="AN14" s="3"/>
      <c r="AO14" s="3"/>
      <c r="AP14" s="3"/>
    </row>
    <row r="15" hidden="1">
      <c r="A15" s="11"/>
      <c r="B15" s="36" t="s">
        <v>373</v>
      </c>
      <c r="C15" s="33" t="s">
        <v>32</v>
      </c>
      <c r="D15" s="37"/>
      <c r="E15" s="37" t="s">
        <v>374</v>
      </c>
      <c r="F15" s="36"/>
      <c r="G15" s="36"/>
      <c r="H15" s="36"/>
      <c r="I15" s="36"/>
      <c r="J15" s="36"/>
      <c r="K15" s="33" t="s">
        <v>748</v>
      </c>
      <c r="L15" s="36"/>
      <c r="M15" s="33" t="s">
        <v>749</v>
      </c>
      <c r="N15" s="45" t="s">
        <v>26</v>
      </c>
      <c r="O15" s="40" t="s">
        <v>375</v>
      </c>
      <c r="P15" s="46"/>
      <c r="Q15" s="40" t="s">
        <v>376</v>
      </c>
      <c r="R15" s="36"/>
      <c r="S15" s="36"/>
      <c r="T15" s="42"/>
      <c r="U15" s="42"/>
      <c r="V15" s="42"/>
      <c r="W15" s="42"/>
      <c r="X15" s="42"/>
      <c r="Y15" s="42"/>
      <c r="Z15" s="42"/>
      <c r="AA15" s="42"/>
      <c r="AB15" s="42"/>
      <c r="AC15" s="42"/>
      <c r="AD15" s="42"/>
      <c r="AE15" s="42"/>
      <c r="AF15" s="42"/>
      <c r="AG15" s="42"/>
      <c r="AH15" s="42"/>
      <c r="AI15" s="42"/>
      <c r="AJ15" s="42"/>
      <c r="AK15" s="42"/>
      <c r="AL15" s="42">
        <v>45440.0</v>
      </c>
      <c r="AM15" s="28"/>
      <c r="AN15" s="11"/>
      <c r="AO15" s="11"/>
      <c r="AP15" s="11"/>
    </row>
    <row r="16">
      <c r="A16" s="3"/>
      <c r="B16" s="25" t="s">
        <v>249</v>
      </c>
      <c r="C16" s="13" t="s">
        <v>66</v>
      </c>
      <c r="D16" s="13" t="s">
        <v>24</v>
      </c>
      <c r="E16" s="165">
        <v>2.0</v>
      </c>
      <c r="F16" s="166">
        <v>3.0</v>
      </c>
      <c r="G16" s="166">
        <v>3.0</v>
      </c>
      <c r="H16" s="166">
        <v>1.0</v>
      </c>
      <c r="I16" s="21"/>
      <c r="J16" s="166">
        <v>2.0</v>
      </c>
      <c r="K16" s="165">
        <v>2.0</v>
      </c>
      <c r="L16" s="21">
        <v>1.0</v>
      </c>
      <c r="M16" s="165">
        <v>4.0</v>
      </c>
      <c r="N16" s="167">
        <v>4.0</v>
      </c>
      <c r="O16" s="167">
        <v>2.0</v>
      </c>
      <c r="P16" s="169">
        <v>1.0</v>
      </c>
      <c r="Q16" s="167">
        <v>1.0</v>
      </c>
      <c r="R16" s="21"/>
      <c r="S16" s="21" t="s">
        <v>727</v>
      </c>
      <c r="T16" s="21" t="s">
        <v>742</v>
      </c>
      <c r="U16" s="21">
        <v>3.0</v>
      </c>
      <c r="V16" s="21">
        <v>2.0</v>
      </c>
      <c r="W16" s="21">
        <v>2.0</v>
      </c>
      <c r="X16" s="21">
        <v>1.0</v>
      </c>
      <c r="Y16" s="21">
        <v>2.0</v>
      </c>
      <c r="Z16" s="21" t="s">
        <v>750</v>
      </c>
      <c r="AA16" s="18"/>
      <c r="AB16" s="18"/>
      <c r="AC16" s="18"/>
      <c r="AD16" s="18"/>
      <c r="AE16" s="18"/>
      <c r="AF16" s="18"/>
      <c r="AG16" s="18"/>
      <c r="AH16" s="21" t="s">
        <v>751</v>
      </c>
      <c r="AI16" s="21" t="s">
        <v>752</v>
      </c>
      <c r="AJ16" s="21" t="s">
        <v>727</v>
      </c>
      <c r="AK16" s="21" t="s">
        <v>727</v>
      </c>
      <c r="AL16" s="21" t="s">
        <v>721</v>
      </c>
      <c r="AM16" s="3"/>
      <c r="AN16" s="3"/>
      <c r="AO16" s="3"/>
      <c r="AP16" s="3"/>
    </row>
    <row r="17">
      <c r="A17" s="3"/>
      <c r="B17" s="25" t="s">
        <v>65</v>
      </c>
      <c r="C17" s="13" t="s">
        <v>66</v>
      </c>
      <c r="D17" s="13" t="s">
        <v>24</v>
      </c>
      <c r="E17" s="165">
        <v>4.0</v>
      </c>
      <c r="F17" s="166">
        <v>1.0</v>
      </c>
      <c r="G17" s="166">
        <v>1.0</v>
      </c>
      <c r="H17" s="166">
        <v>1.0</v>
      </c>
      <c r="I17" s="21">
        <v>2.242118978E10</v>
      </c>
      <c r="J17" s="166">
        <v>1.0</v>
      </c>
      <c r="K17" s="165">
        <v>1.0</v>
      </c>
      <c r="L17" s="21">
        <v>1.0</v>
      </c>
      <c r="M17" s="165">
        <v>4.0</v>
      </c>
      <c r="N17" s="167">
        <v>3.0</v>
      </c>
      <c r="O17" s="167">
        <v>2.0</v>
      </c>
      <c r="P17" s="168">
        <v>2.0</v>
      </c>
      <c r="Q17" s="167">
        <v>1.0</v>
      </c>
      <c r="R17" s="21" t="s">
        <v>45</v>
      </c>
      <c r="S17" s="21" t="s">
        <v>753</v>
      </c>
      <c r="T17" s="21" t="s">
        <v>721</v>
      </c>
      <c r="U17" s="21">
        <v>3.0</v>
      </c>
      <c r="V17" s="21">
        <v>3.0</v>
      </c>
      <c r="W17" s="21">
        <v>2.0</v>
      </c>
      <c r="X17" s="21">
        <v>1.0</v>
      </c>
      <c r="Y17" s="21">
        <v>2.0</v>
      </c>
      <c r="Z17" s="21" t="s">
        <v>753</v>
      </c>
      <c r="AA17" s="21" t="s">
        <v>724</v>
      </c>
      <c r="AB17" s="21" t="s">
        <v>724</v>
      </c>
      <c r="AC17" s="21" t="s">
        <v>724</v>
      </c>
      <c r="AD17" s="21" t="s">
        <v>724</v>
      </c>
      <c r="AE17" s="21" t="s">
        <v>733</v>
      </c>
      <c r="AF17" s="21" t="s">
        <v>724</v>
      </c>
      <c r="AG17" s="21" t="s">
        <v>724</v>
      </c>
      <c r="AH17" s="21" t="s">
        <v>754</v>
      </c>
      <c r="AI17" s="18"/>
      <c r="AJ17" s="21" t="s">
        <v>753</v>
      </c>
      <c r="AK17" s="21" t="s">
        <v>753</v>
      </c>
      <c r="AL17" s="21" t="s">
        <v>738</v>
      </c>
      <c r="AM17" s="3"/>
      <c r="AN17" s="3"/>
      <c r="AO17" s="3"/>
      <c r="AP17" s="3"/>
    </row>
    <row r="18" hidden="1">
      <c r="A18" s="11"/>
      <c r="B18" s="36" t="s">
        <v>357</v>
      </c>
      <c r="C18" s="33" t="s">
        <v>32</v>
      </c>
      <c r="D18" s="37"/>
      <c r="E18" s="37" t="s">
        <v>358</v>
      </c>
      <c r="F18" s="36"/>
      <c r="G18" s="36"/>
      <c r="H18" s="36"/>
      <c r="I18" s="36"/>
      <c r="J18" s="36"/>
      <c r="K18" s="33" t="s">
        <v>718</v>
      </c>
      <c r="L18" s="36"/>
      <c r="M18" s="33" t="s">
        <v>755</v>
      </c>
      <c r="N18" s="40" t="s">
        <v>26</v>
      </c>
      <c r="O18" s="40" t="s">
        <v>359</v>
      </c>
      <c r="P18" s="46"/>
      <c r="Q18" s="40" t="s">
        <v>360</v>
      </c>
      <c r="R18" s="36"/>
      <c r="S18" s="36"/>
      <c r="T18" s="42"/>
      <c r="U18" s="42"/>
      <c r="V18" s="42"/>
      <c r="W18" s="42"/>
      <c r="X18" s="42"/>
      <c r="Y18" s="42"/>
      <c r="Z18" s="42"/>
      <c r="AA18" s="42"/>
      <c r="AB18" s="42"/>
      <c r="AC18" s="42"/>
      <c r="AD18" s="42"/>
      <c r="AE18" s="42"/>
      <c r="AF18" s="42"/>
      <c r="AG18" s="42"/>
      <c r="AH18" s="42"/>
      <c r="AI18" s="42"/>
      <c r="AJ18" s="42"/>
      <c r="AK18" s="42"/>
      <c r="AL18" s="42"/>
      <c r="AM18" s="28"/>
      <c r="AN18" s="11"/>
      <c r="AO18" s="11"/>
      <c r="AP18" s="11"/>
    </row>
    <row r="19" hidden="1">
      <c r="A19" s="11"/>
      <c r="B19" s="36" t="s">
        <v>255</v>
      </c>
      <c r="C19" s="40" t="s">
        <v>66</v>
      </c>
      <c r="D19" s="37"/>
      <c r="E19" s="37" t="s">
        <v>256</v>
      </c>
      <c r="F19" s="32"/>
      <c r="G19" s="32"/>
      <c r="H19" s="32"/>
      <c r="I19" s="32"/>
      <c r="J19" s="32"/>
      <c r="K19" s="33" t="s">
        <v>748</v>
      </c>
      <c r="L19" s="32"/>
      <c r="M19" s="40" t="s">
        <v>756</v>
      </c>
      <c r="N19" s="40" t="s">
        <v>26</v>
      </c>
      <c r="O19" s="40" t="s">
        <v>257</v>
      </c>
      <c r="P19" s="36"/>
      <c r="Q19" s="40" t="s">
        <v>258</v>
      </c>
      <c r="R19" s="32"/>
      <c r="S19" s="32"/>
      <c r="T19" s="42"/>
      <c r="U19" s="42"/>
      <c r="V19" s="42"/>
      <c r="W19" s="42"/>
      <c r="X19" s="42"/>
      <c r="Y19" s="42"/>
      <c r="Z19" s="42"/>
      <c r="AA19" s="42"/>
      <c r="AB19" s="42"/>
      <c r="AC19" s="42"/>
      <c r="AD19" s="42"/>
      <c r="AE19" s="42"/>
      <c r="AF19" s="42"/>
      <c r="AG19" s="42"/>
      <c r="AH19" s="42"/>
      <c r="AI19" s="42"/>
      <c r="AJ19" s="42"/>
      <c r="AK19" s="42"/>
      <c r="AL19" s="42"/>
      <c r="AM19" s="28"/>
      <c r="AN19" s="11"/>
      <c r="AO19" s="11"/>
      <c r="AP19" s="11"/>
    </row>
    <row r="20" hidden="1">
      <c r="A20" s="11"/>
      <c r="B20" s="36" t="s">
        <v>475</v>
      </c>
      <c r="C20" s="33" t="s">
        <v>32</v>
      </c>
      <c r="D20" s="37"/>
      <c r="E20" s="37" t="s">
        <v>476</v>
      </c>
      <c r="F20" s="36"/>
      <c r="G20" s="36"/>
      <c r="H20" s="36"/>
      <c r="I20" s="36"/>
      <c r="J20" s="36"/>
      <c r="K20" s="33" t="s">
        <v>739</v>
      </c>
      <c r="L20" s="36"/>
      <c r="M20" s="33" t="s">
        <v>82</v>
      </c>
      <c r="N20" s="40" t="s">
        <v>26</v>
      </c>
      <c r="O20" s="40" t="s">
        <v>477</v>
      </c>
      <c r="P20" s="46"/>
      <c r="Q20" s="40" t="s">
        <v>478</v>
      </c>
      <c r="R20" s="36"/>
      <c r="S20" s="36"/>
      <c r="T20" s="42"/>
      <c r="U20" s="42"/>
      <c r="V20" s="42"/>
      <c r="W20" s="42"/>
      <c r="X20" s="42"/>
      <c r="Y20" s="42"/>
      <c r="Z20" s="42"/>
      <c r="AA20" s="42"/>
      <c r="AB20" s="42"/>
      <c r="AC20" s="42"/>
      <c r="AD20" s="42"/>
      <c r="AE20" s="42"/>
      <c r="AF20" s="42"/>
      <c r="AG20" s="42"/>
      <c r="AH20" s="42"/>
      <c r="AI20" s="42"/>
      <c r="AJ20" s="42"/>
      <c r="AK20" s="42"/>
      <c r="AL20" s="42"/>
      <c r="AM20" s="28"/>
      <c r="AN20" s="11"/>
      <c r="AO20" s="11"/>
      <c r="AP20" s="11"/>
    </row>
    <row r="21" hidden="1">
      <c r="A21" s="11"/>
      <c r="B21" s="36" t="s">
        <v>467</v>
      </c>
      <c r="C21" s="40" t="s">
        <v>21</v>
      </c>
      <c r="D21" s="37"/>
      <c r="E21" s="37" t="s">
        <v>468</v>
      </c>
      <c r="F21" s="36"/>
      <c r="G21" s="36"/>
      <c r="H21" s="36"/>
      <c r="I21" s="36"/>
      <c r="J21" s="36"/>
      <c r="K21" s="40" t="s">
        <v>740</v>
      </c>
      <c r="L21" s="36"/>
      <c r="M21" s="40" t="s">
        <v>82</v>
      </c>
      <c r="N21" s="40" t="s">
        <v>26</v>
      </c>
      <c r="O21" s="40" t="s">
        <v>469</v>
      </c>
      <c r="P21" s="36"/>
      <c r="Q21" s="40" t="s">
        <v>470</v>
      </c>
      <c r="R21" s="36"/>
      <c r="S21" s="36"/>
      <c r="T21" s="42"/>
      <c r="U21" s="42"/>
      <c r="V21" s="42"/>
      <c r="W21" s="42"/>
      <c r="X21" s="42"/>
      <c r="Y21" s="42"/>
      <c r="Z21" s="42"/>
      <c r="AA21" s="42"/>
      <c r="AB21" s="42"/>
      <c r="AC21" s="42"/>
      <c r="AD21" s="42"/>
      <c r="AE21" s="42"/>
      <c r="AF21" s="42"/>
      <c r="AG21" s="42"/>
      <c r="AH21" s="42"/>
      <c r="AI21" s="42"/>
      <c r="AJ21" s="42"/>
      <c r="AK21" s="42"/>
      <c r="AL21" s="42"/>
      <c r="AM21" s="11"/>
      <c r="AN21" s="11"/>
      <c r="AO21" s="11"/>
      <c r="AP21" s="11"/>
    </row>
    <row r="22" hidden="1">
      <c r="A22" s="3"/>
      <c r="B22" s="19" t="s">
        <v>303</v>
      </c>
      <c r="C22" s="13" t="s">
        <v>32</v>
      </c>
      <c r="D22" s="20"/>
      <c r="E22" s="20" t="s">
        <v>304</v>
      </c>
      <c r="F22" s="21" t="s">
        <v>34</v>
      </c>
      <c r="G22" s="21"/>
      <c r="H22" s="21">
        <v>1.21170879E8</v>
      </c>
      <c r="I22" s="21">
        <v>1.6394004782E10</v>
      </c>
      <c r="J22" s="21">
        <v>23.0</v>
      </c>
      <c r="K22" s="13" t="s">
        <v>729</v>
      </c>
      <c r="L22" s="21" t="s">
        <v>305</v>
      </c>
      <c r="M22" s="13" t="s">
        <v>719</v>
      </c>
      <c r="N22" s="17" t="s">
        <v>26</v>
      </c>
      <c r="O22" s="17" t="s">
        <v>306</v>
      </c>
      <c r="P22" s="170"/>
      <c r="Q22" s="17" t="s">
        <v>307</v>
      </c>
      <c r="R22" s="21" t="s">
        <v>29</v>
      </c>
      <c r="S22" s="21" t="s">
        <v>38</v>
      </c>
      <c r="T22" s="18"/>
      <c r="U22" s="18"/>
      <c r="V22" s="18"/>
      <c r="W22" s="18"/>
      <c r="X22" s="18"/>
      <c r="Y22" s="18"/>
      <c r="Z22" s="18"/>
      <c r="AA22" s="18"/>
      <c r="AB22" s="18"/>
      <c r="AC22" s="18"/>
      <c r="AD22" s="18"/>
      <c r="AE22" s="18"/>
      <c r="AF22" s="18"/>
      <c r="AG22" s="18"/>
      <c r="AH22" s="18"/>
      <c r="AI22" s="18"/>
      <c r="AJ22" s="18"/>
      <c r="AK22" s="18"/>
      <c r="AL22" s="18">
        <v>45591.0</v>
      </c>
      <c r="AM22" s="3"/>
      <c r="AN22" s="3"/>
      <c r="AO22" s="3"/>
      <c r="AP22" s="3"/>
    </row>
    <row r="23" hidden="1">
      <c r="A23" s="11"/>
      <c r="B23" s="36" t="s">
        <v>381</v>
      </c>
      <c r="C23" s="33" t="s">
        <v>21</v>
      </c>
      <c r="D23" s="37"/>
      <c r="E23" s="37" t="s">
        <v>382</v>
      </c>
      <c r="F23" s="36"/>
      <c r="G23" s="36"/>
      <c r="H23" s="36"/>
      <c r="I23" s="36"/>
      <c r="J23" s="36"/>
      <c r="K23" s="33" t="s">
        <v>757</v>
      </c>
      <c r="L23" s="36"/>
      <c r="M23" s="33" t="s">
        <v>82</v>
      </c>
      <c r="N23" s="40" t="s">
        <v>26</v>
      </c>
      <c r="O23" s="40" t="s">
        <v>383</v>
      </c>
      <c r="P23" s="46"/>
      <c r="Q23" s="40" t="s">
        <v>384</v>
      </c>
      <c r="R23" s="36"/>
      <c r="S23" s="36"/>
      <c r="T23" s="42"/>
      <c r="U23" s="42"/>
      <c r="V23" s="42"/>
      <c r="W23" s="42"/>
      <c r="X23" s="42"/>
      <c r="Y23" s="42"/>
      <c r="Z23" s="42"/>
      <c r="AA23" s="42"/>
      <c r="AB23" s="42"/>
      <c r="AC23" s="42"/>
      <c r="AD23" s="42"/>
      <c r="AE23" s="42"/>
      <c r="AF23" s="42"/>
      <c r="AG23" s="42"/>
      <c r="AH23" s="42"/>
      <c r="AI23" s="42"/>
      <c r="AJ23" s="42"/>
      <c r="AK23" s="42"/>
      <c r="AL23" s="42"/>
      <c r="AM23" s="28"/>
      <c r="AN23" s="11"/>
      <c r="AO23" s="11"/>
      <c r="AP23" s="11"/>
    </row>
    <row r="24" hidden="1">
      <c r="A24" s="11"/>
      <c r="B24" s="36" t="s">
        <v>406</v>
      </c>
      <c r="C24" s="33" t="s">
        <v>51</v>
      </c>
      <c r="D24" s="37"/>
      <c r="E24" s="37" t="s">
        <v>407</v>
      </c>
      <c r="F24" s="36"/>
      <c r="G24" s="36"/>
      <c r="H24" s="36"/>
      <c r="I24" s="36"/>
      <c r="J24" s="36"/>
      <c r="K24" s="33" t="s">
        <v>758</v>
      </c>
      <c r="L24" s="36"/>
      <c r="M24" s="33" t="s">
        <v>82</v>
      </c>
      <c r="N24" s="40" t="s">
        <v>26</v>
      </c>
      <c r="O24" s="40" t="s">
        <v>408</v>
      </c>
      <c r="P24" s="46"/>
      <c r="Q24" s="40" t="s">
        <v>409</v>
      </c>
      <c r="R24" s="36"/>
      <c r="S24" s="36"/>
      <c r="T24" s="42"/>
      <c r="U24" s="42"/>
      <c r="V24" s="42"/>
      <c r="W24" s="42"/>
      <c r="X24" s="42"/>
      <c r="Y24" s="42"/>
      <c r="Z24" s="42"/>
      <c r="AA24" s="42"/>
      <c r="AB24" s="42"/>
      <c r="AC24" s="42"/>
      <c r="AD24" s="42"/>
      <c r="AE24" s="42"/>
      <c r="AF24" s="42"/>
      <c r="AG24" s="42"/>
      <c r="AH24" s="42"/>
      <c r="AI24" s="42"/>
      <c r="AJ24" s="42"/>
      <c r="AK24" s="42"/>
      <c r="AL24" s="42"/>
      <c r="AM24" s="28"/>
      <c r="AN24" s="11"/>
      <c r="AO24" s="11"/>
      <c r="AP24" s="11"/>
    </row>
    <row r="25" hidden="1">
      <c r="A25" s="11"/>
      <c r="B25" s="36" t="s">
        <v>251</v>
      </c>
      <c r="C25" s="33" t="s">
        <v>21</v>
      </c>
      <c r="D25" s="37"/>
      <c r="E25" s="37" t="s">
        <v>252</v>
      </c>
      <c r="F25" s="36"/>
      <c r="G25" s="36"/>
      <c r="H25" s="36"/>
      <c r="I25" s="36"/>
      <c r="J25" s="36"/>
      <c r="K25" s="33" t="s">
        <v>729</v>
      </c>
      <c r="L25" s="36"/>
      <c r="M25" s="33" t="s">
        <v>756</v>
      </c>
      <c r="N25" s="40" t="s">
        <v>26</v>
      </c>
      <c r="O25" s="40" t="s">
        <v>253</v>
      </c>
      <c r="P25" s="46"/>
      <c r="Q25" s="40" t="s">
        <v>254</v>
      </c>
      <c r="R25" s="36"/>
      <c r="S25" s="36"/>
      <c r="T25" s="42"/>
      <c r="U25" s="42"/>
      <c r="V25" s="42"/>
      <c r="W25" s="42"/>
      <c r="X25" s="42"/>
      <c r="Y25" s="42"/>
      <c r="Z25" s="42"/>
      <c r="AA25" s="42"/>
      <c r="AB25" s="42"/>
      <c r="AC25" s="42"/>
      <c r="AD25" s="42"/>
      <c r="AE25" s="42"/>
      <c r="AF25" s="42"/>
      <c r="AG25" s="42"/>
      <c r="AH25" s="42"/>
      <c r="AI25" s="42"/>
      <c r="AJ25" s="42"/>
      <c r="AK25" s="42"/>
      <c r="AL25" s="42"/>
      <c r="AM25" s="28"/>
      <c r="AN25" s="11"/>
      <c r="AO25" s="11"/>
      <c r="AP25" s="11"/>
    </row>
    <row r="26" hidden="1">
      <c r="A26" s="11"/>
      <c r="B26" s="36" t="s">
        <v>199</v>
      </c>
      <c r="C26" s="33" t="s">
        <v>66</v>
      </c>
      <c r="D26" s="37"/>
      <c r="E26" s="37" t="s">
        <v>200</v>
      </c>
      <c r="F26" s="32" t="s">
        <v>201</v>
      </c>
      <c r="G26" s="32"/>
      <c r="H26" s="32">
        <v>1.20012971E8</v>
      </c>
      <c r="I26" s="32">
        <v>1.279602872E10</v>
      </c>
      <c r="J26" s="32">
        <v>23.0</v>
      </c>
      <c r="K26" s="33" t="s">
        <v>729</v>
      </c>
      <c r="L26" s="32" t="s">
        <v>202</v>
      </c>
      <c r="M26" s="33" t="s">
        <v>759</v>
      </c>
      <c r="N26" s="40" t="s">
        <v>26</v>
      </c>
      <c r="O26" s="40" t="s">
        <v>203</v>
      </c>
      <c r="P26" s="41" t="s">
        <v>204</v>
      </c>
      <c r="Q26" s="40" t="s">
        <v>205</v>
      </c>
      <c r="R26" s="32" t="s">
        <v>29</v>
      </c>
      <c r="S26" s="32" t="s">
        <v>206</v>
      </c>
      <c r="T26" s="42"/>
      <c r="U26" s="42"/>
      <c r="V26" s="42"/>
      <c r="W26" s="42"/>
      <c r="X26" s="42"/>
      <c r="Y26" s="42"/>
      <c r="Z26" s="42"/>
      <c r="AA26" s="42"/>
      <c r="AB26" s="42"/>
      <c r="AC26" s="42"/>
      <c r="AD26" s="42"/>
      <c r="AE26" s="42"/>
      <c r="AF26" s="42"/>
      <c r="AG26" s="42"/>
      <c r="AH26" s="42"/>
      <c r="AI26" s="42"/>
      <c r="AJ26" s="42"/>
      <c r="AK26" s="42"/>
      <c r="AL26" s="42">
        <v>45440.0</v>
      </c>
      <c r="AM26" s="28"/>
      <c r="AN26" s="11"/>
      <c r="AO26" s="11"/>
      <c r="AP26" s="11"/>
    </row>
    <row r="27" hidden="1">
      <c r="A27" s="11"/>
      <c r="B27" s="36" t="s">
        <v>279</v>
      </c>
      <c r="C27" s="33" t="s">
        <v>21</v>
      </c>
      <c r="D27" s="37"/>
      <c r="E27" s="37" t="s">
        <v>280</v>
      </c>
      <c r="F27" s="36"/>
      <c r="G27" s="36"/>
      <c r="H27" s="36"/>
      <c r="I27" s="36"/>
      <c r="J27" s="36"/>
      <c r="K27" s="33" t="s">
        <v>757</v>
      </c>
      <c r="L27" s="36"/>
      <c r="M27" s="33" t="s">
        <v>730</v>
      </c>
      <c r="N27" s="40" t="s">
        <v>26</v>
      </c>
      <c r="O27" s="40" t="s">
        <v>281</v>
      </c>
      <c r="P27" s="46"/>
      <c r="Q27" s="40" t="s">
        <v>282</v>
      </c>
      <c r="R27" s="36"/>
      <c r="S27" s="36"/>
      <c r="T27" s="42"/>
      <c r="U27" s="42"/>
      <c r="V27" s="42"/>
      <c r="W27" s="42"/>
      <c r="X27" s="42"/>
      <c r="Y27" s="42"/>
      <c r="Z27" s="42"/>
      <c r="AA27" s="42"/>
      <c r="AB27" s="42"/>
      <c r="AC27" s="42"/>
      <c r="AD27" s="42"/>
      <c r="AE27" s="42"/>
      <c r="AF27" s="42"/>
      <c r="AG27" s="42"/>
      <c r="AH27" s="42"/>
      <c r="AI27" s="42"/>
      <c r="AJ27" s="42"/>
      <c r="AK27" s="42"/>
      <c r="AL27" s="42"/>
      <c r="AM27" s="11"/>
      <c r="AN27" s="11"/>
      <c r="AO27" s="11"/>
      <c r="AP27" s="11"/>
    </row>
    <row r="28">
      <c r="A28" s="3"/>
      <c r="B28" s="19" t="s">
        <v>72</v>
      </c>
      <c r="C28" s="13" t="s">
        <v>21</v>
      </c>
      <c r="D28" s="13" t="s">
        <v>24</v>
      </c>
      <c r="E28" s="165">
        <v>5.0</v>
      </c>
      <c r="F28" s="166">
        <v>3.0</v>
      </c>
      <c r="G28" s="166">
        <v>2.0</v>
      </c>
      <c r="H28" s="166">
        <v>3.0</v>
      </c>
      <c r="I28" s="21">
        <v>1.8792126766E10</v>
      </c>
      <c r="J28" s="166">
        <v>4.0</v>
      </c>
      <c r="K28" s="165">
        <v>2.0</v>
      </c>
      <c r="L28" s="166">
        <v>1.0</v>
      </c>
      <c r="M28" s="165">
        <v>3.0</v>
      </c>
      <c r="N28" s="167">
        <v>3.0</v>
      </c>
      <c r="O28" s="167">
        <v>1.0</v>
      </c>
      <c r="P28" s="168">
        <v>1.0</v>
      </c>
      <c r="Q28" s="167">
        <v>1.0</v>
      </c>
      <c r="R28" s="21" t="s">
        <v>29</v>
      </c>
      <c r="S28" s="21" t="s">
        <v>753</v>
      </c>
      <c r="T28" s="21" t="s">
        <v>760</v>
      </c>
      <c r="U28" s="21">
        <v>4.0</v>
      </c>
      <c r="V28" s="21">
        <v>3.0</v>
      </c>
      <c r="W28" s="21">
        <v>3.0</v>
      </c>
      <c r="X28" s="21">
        <v>2.0</v>
      </c>
      <c r="Y28" s="21">
        <v>3.0</v>
      </c>
      <c r="Z28" s="21" t="s">
        <v>761</v>
      </c>
      <c r="AA28" s="21" t="s">
        <v>724</v>
      </c>
      <c r="AB28" s="21" t="s">
        <v>724</v>
      </c>
      <c r="AC28" s="21" t="s">
        <v>724</v>
      </c>
      <c r="AD28" s="21" t="s">
        <v>724</v>
      </c>
      <c r="AE28" s="21" t="s">
        <v>724</v>
      </c>
      <c r="AF28" s="21" t="s">
        <v>724</v>
      </c>
      <c r="AG28" s="21" t="s">
        <v>724</v>
      </c>
      <c r="AH28" s="21" t="s">
        <v>762</v>
      </c>
      <c r="AI28" s="21" t="s">
        <v>763</v>
      </c>
      <c r="AJ28" s="21" t="s">
        <v>763</v>
      </c>
      <c r="AK28" s="21" t="s">
        <v>763</v>
      </c>
      <c r="AL28" s="21" t="s">
        <v>742</v>
      </c>
      <c r="AM28" s="3"/>
      <c r="AN28" s="3"/>
      <c r="AO28" s="3"/>
      <c r="AP28" s="3"/>
    </row>
    <row r="29" hidden="1">
      <c r="A29" s="11"/>
      <c r="B29" s="36" t="s">
        <v>530</v>
      </c>
      <c r="C29" s="33" t="s">
        <v>51</v>
      </c>
      <c r="D29" s="37"/>
      <c r="E29" s="37" t="s">
        <v>531</v>
      </c>
      <c r="F29" s="36"/>
      <c r="G29" s="36"/>
      <c r="H29" s="36"/>
      <c r="I29" s="36"/>
      <c r="J29" s="36"/>
      <c r="K29" s="33" t="s">
        <v>82</v>
      </c>
      <c r="L29" s="36"/>
      <c r="M29" s="33" t="s">
        <v>82</v>
      </c>
      <c r="N29" s="40" t="s">
        <v>26</v>
      </c>
      <c r="O29" s="40" t="s">
        <v>532</v>
      </c>
      <c r="P29" s="46"/>
      <c r="Q29" s="40" t="s">
        <v>533</v>
      </c>
      <c r="R29" s="36"/>
      <c r="S29" s="36"/>
      <c r="T29" s="42"/>
      <c r="U29" s="42"/>
      <c r="V29" s="42"/>
      <c r="W29" s="42"/>
      <c r="X29" s="42"/>
      <c r="Y29" s="42"/>
      <c r="Z29" s="42"/>
      <c r="AA29" s="42"/>
      <c r="AB29" s="42"/>
      <c r="AC29" s="42"/>
      <c r="AD29" s="42"/>
      <c r="AE29" s="42"/>
      <c r="AF29" s="42"/>
      <c r="AG29" s="42"/>
      <c r="AH29" s="42"/>
      <c r="AI29" s="42"/>
      <c r="AJ29" s="42"/>
      <c r="AK29" s="42"/>
      <c r="AL29" s="42"/>
      <c r="AM29" s="28"/>
      <c r="AN29" s="11"/>
      <c r="AO29" s="11"/>
      <c r="AP29" s="11"/>
    </row>
    <row r="30" hidden="1">
      <c r="A30" s="11"/>
      <c r="B30" s="36" t="s">
        <v>534</v>
      </c>
      <c r="C30" s="33" t="s">
        <v>32</v>
      </c>
      <c r="D30" s="37"/>
      <c r="E30" s="37" t="s">
        <v>535</v>
      </c>
      <c r="F30" s="36"/>
      <c r="G30" s="36"/>
      <c r="H30" s="36"/>
      <c r="I30" s="36"/>
      <c r="J30" s="36"/>
      <c r="K30" s="33" t="s">
        <v>82</v>
      </c>
      <c r="L30" s="36"/>
      <c r="M30" s="33" t="s">
        <v>82</v>
      </c>
      <c r="N30" s="40" t="s">
        <v>26</v>
      </c>
      <c r="O30" s="40" t="s">
        <v>536</v>
      </c>
      <c r="P30" s="46"/>
      <c r="Q30" s="40" t="s">
        <v>534</v>
      </c>
      <c r="R30" s="36"/>
      <c r="S30" s="36"/>
      <c r="T30" s="42"/>
      <c r="U30" s="42"/>
      <c r="V30" s="42"/>
      <c r="W30" s="42"/>
      <c r="X30" s="42"/>
      <c r="Y30" s="42"/>
      <c r="Z30" s="42"/>
      <c r="AA30" s="42"/>
      <c r="AB30" s="42"/>
      <c r="AC30" s="42"/>
      <c r="AD30" s="42"/>
      <c r="AE30" s="42"/>
      <c r="AF30" s="42"/>
      <c r="AG30" s="42"/>
      <c r="AH30" s="42"/>
      <c r="AI30" s="42"/>
      <c r="AJ30" s="42"/>
      <c r="AK30" s="42"/>
      <c r="AL30" s="42"/>
      <c r="AM30" s="28"/>
      <c r="AN30" s="11"/>
      <c r="AO30" s="11"/>
      <c r="AP30" s="11"/>
    </row>
    <row r="31" hidden="1">
      <c r="A31" s="11"/>
      <c r="B31" s="36" t="s">
        <v>369</v>
      </c>
      <c r="C31" s="33" t="s">
        <v>51</v>
      </c>
      <c r="D31" s="37"/>
      <c r="E31" s="37" t="s">
        <v>370</v>
      </c>
      <c r="F31" s="36"/>
      <c r="G31" s="36"/>
      <c r="H31" s="36"/>
      <c r="I31" s="36"/>
      <c r="J31" s="36"/>
      <c r="K31" s="171"/>
      <c r="L31" s="36"/>
      <c r="M31" s="33" t="s">
        <v>764</v>
      </c>
      <c r="N31" s="40" t="s">
        <v>26</v>
      </c>
      <c r="O31" s="40" t="s">
        <v>371</v>
      </c>
      <c r="P31" s="46"/>
      <c r="Q31" s="40" t="s">
        <v>372</v>
      </c>
      <c r="R31" s="36"/>
      <c r="S31" s="36"/>
      <c r="T31" s="42"/>
      <c r="U31" s="42"/>
      <c r="V31" s="42"/>
      <c r="W31" s="42"/>
      <c r="X31" s="42"/>
      <c r="Y31" s="42"/>
      <c r="Z31" s="42"/>
      <c r="AA31" s="42"/>
      <c r="AB31" s="42"/>
      <c r="AC31" s="42"/>
      <c r="AD31" s="42"/>
      <c r="AE31" s="42"/>
      <c r="AF31" s="42"/>
      <c r="AG31" s="42"/>
      <c r="AH31" s="42"/>
      <c r="AI31" s="42"/>
      <c r="AJ31" s="42"/>
      <c r="AK31" s="42"/>
      <c r="AL31" s="42"/>
      <c r="AM31" s="11"/>
      <c r="AN31" s="11"/>
      <c r="AO31" s="11"/>
      <c r="AP31" s="11"/>
    </row>
    <row r="32" ht="20.25" hidden="1" customHeight="1">
      <c r="A32" s="11"/>
      <c r="B32" s="36" t="s">
        <v>207</v>
      </c>
      <c r="C32" s="37" t="s">
        <v>21</v>
      </c>
      <c r="D32" s="37"/>
      <c r="E32" s="37" t="s">
        <v>208</v>
      </c>
      <c r="F32" s="32"/>
      <c r="G32" s="32"/>
      <c r="H32" s="32"/>
      <c r="I32" s="32"/>
      <c r="J32" s="32"/>
      <c r="K32" s="37" t="s">
        <v>756</v>
      </c>
      <c r="L32" s="32"/>
      <c r="M32" s="37" t="s">
        <v>765</v>
      </c>
      <c r="N32" s="40" t="s">
        <v>26</v>
      </c>
      <c r="O32" s="45" t="s">
        <v>209</v>
      </c>
      <c r="P32" s="41" t="s">
        <v>210</v>
      </c>
      <c r="Q32" s="40" t="s">
        <v>211</v>
      </c>
      <c r="R32" s="32"/>
      <c r="S32" s="32"/>
      <c r="T32" s="42"/>
      <c r="U32" s="42"/>
      <c r="V32" s="42"/>
      <c r="W32" s="42"/>
      <c r="X32" s="42"/>
      <c r="Y32" s="42"/>
      <c r="Z32" s="42"/>
      <c r="AA32" s="42"/>
      <c r="AB32" s="42"/>
      <c r="AC32" s="42"/>
      <c r="AD32" s="42"/>
      <c r="AE32" s="42"/>
      <c r="AF32" s="42"/>
      <c r="AG32" s="42"/>
      <c r="AH32" s="42"/>
      <c r="AI32" s="42"/>
      <c r="AJ32" s="42"/>
      <c r="AK32" s="42"/>
      <c r="AL32" s="42">
        <v>45591.0</v>
      </c>
      <c r="AM32" s="11"/>
      <c r="AN32" s="11"/>
      <c r="AO32" s="11"/>
      <c r="AP32" s="11"/>
    </row>
    <row r="33" hidden="1">
      <c r="A33" s="11"/>
      <c r="B33" s="36" t="s">
        <v>283</v>
      </c>
      <c r="C33" s="33" t="s">
        <v>21</v>
      </c>
      <c r="D33" s="37"/>
      <c r="E33" s="37" t="s">
        <v>284</v>
      </c>
      <c r="F33" s="36"/>
      <c r="G33" s="36"/>
      <c r="H33" s="36"/>
      <c r="I33" s="36"/>
      <c r="J33" s="36"/>
      <c r="K33" s="33" t="s">
        <v>757</v>
      </c>
      <c r="L33" s="36"/>
      <c r="M33" s="33" t="s">
        <v>730</v>
      </c>
      <c r="N33" s="40" t="s">
        <v>26</v>
      </c>
      <c r="O33" s="40" t="s">
        <v>285</v>
      </c>
      <c r="P33" s="46"/>
      <c r="Q33" s="40" t="s">
        <v>286</v>
      </c>
      <c r="R33" s="36"/>
      <c r="S33" s="36"/>
      <c r="T33" s="42"/>
      <c r="U33" s="42"/>
      <c r="V33" s="42"/>
      <c r="W33" s="42"/>
      <c r="X33" s="42"/>
      <c r="Y33" s="42"/>
      <c r="Z33" s="42"/>
      <c r="AA33" s="42"/>
      <c r="AB33" s="42"/>
      <c r="AC33" s="42"/>
      <c r="AD33" s="42"/>
      <c r="AE33" s="42"/>
      <c r="AF33" s="42"/>
      <c r="AG33" s="42"/>
      <c r="AH33" s="42"/>
      <c r="AI33" s="42"/>
      <c r="AJ33" s="42"/>
      <c r="AK33" s="42"/>
      <c r="AL33" s="42"/>
      <c r="AM33" s="28"/>
      <c r="AN33" s="11"/>
      <c r="AO33" s="11"/>
      <c r="AP33" s="11"/>
    </row>
    <row r="34">
      <c r="A34" s="3"/>
      <c r="B34" s="25" t="s">
        <v>270</v>
      </c>
      <c r="C34" s="17" t="s">
        <v>66</v>
      </c>
      <c r="D34" s="13" t="s">
        <v>24</v>
      </c>
      <c r="E34" s="165">
        <v>4.0</v>
      </c>
      <c r="F34" s="166">
        <v>2.0</v>
      </c>
      <c r="G34" s="166">
        <v>3.0</v>
      </c>
      <c r="H34" s="166">
        <v>4.0</v>
      </c>
      <c r="I34" s="21"/>
      <c r="J34" s="166">
        <v>2.0</v>
      </c>
      <c r="K34" s="167">
        <v>1.0</v>
      </c>
      <c r="L34" s="166">
        <v>1.0</v>
      </c>
      <c r="M34" s="167">
        <v>3.0</v>
      </c>
      <c r="N34" s="167">
        <v>2.0</v>
      </c>
      <c r="O34" s="167">
        <v>1.0</v>
      </c>
      <c r="P34" s="172">
        <v>1.0</v>
      </c>
      <c r="Q34" s="167">
        <v>2.0</v>
      </c>
      <c r="R34" s="21"/>
      <c r="S34" s="21" t="s">
        <v>753</v>
      </c>
      <c r="T34" s="21" t="s">
        <v>742</v>
      </c>
      <c r="U34" s="21">
        <v>4.0</v>
      </c>
      <c r="V34" s="21">
        <v>3.0</v>
      </c>
      <c r="W34" s="21">
        <v>3.0</v>
      </c>
      <c r="X34" s="21">
        <v>1.0</v>
      </c>
      <c r="Y34" s="21">
        <v>3.0</v>
      </c>
      <c r="Z34" s="21" t="s">
        <v>753</v>
      </c>
      <c r="AA34" s="18"/>
      <c r="AB34" s="18"/>
      <c r="AC34" s="18"/>
      <c r="AD34" s="18"/>
      <c r="AE34" s="18"/>
      <c r="AF34" s="18"/>
      <c r="AG34" s="18"/>
      <c r="AH34" s="21" t="s">
        <v>766</v>
      </c>
      <c r="AI34" s="18"/>
      <c r="AJ34" s="21" t="s">
        <v>767</v>
      </c>
      <c r="AK34" s="21" t="s">
        <v>722</v>
      </c>
      <c r="AL34" s="21" t="s">
        <v>760</v>
      </c>
      <c r="AM34" s="3"/>
      <c r="AN34" s="3"/>
      <c r="AO34" s="3"/>
      <c r="AP34" s="3"/>
    </row>
    <row r="35" hidden="1">
      <c r="A35" s="11"/>
      <c r="B35" s="36" t="s">
        <v>287</v>
      </c>
      <c r="C35" s="33" t="s">
        <v>21</v>
      </c>
      <c r="D35" s="37"/>
      <c r="E35" s="37" t="s">
        <v>288</v>
      </c>
      <c r="F35" s="36"/>
      <c r="G35" s="36"/>
      <c r="H35" s="36"/>
      <c r="I35" s="36"/>
      <c r="J35" s="36"/>
      <c r="K35" s="40" t="s">
        <v>757</v>
      </c>
      <c r="L35" s="36"/>
      <c r="M35" s="40" t="s">
        <v>730</v>
      </c>
      <c r="N35" s="40" t="s">
        <v>26</v>
      </c>
      <c r="O35" s="40" t="s">
        <v>289</v>
      </c>
      <c r="P35" s="46"/>
      <c r="Q35" s="47" t="s">
        <v>290</v>
      </c>
      <c r="R35" s="36"/>
      <c r="S35" s="36"/>
      <c r="T35" s="42"/>
      <c r="U35" s="42"/>
      <c r="V35" s="42"/>
      <c r="W35" s="42"/>
      <c r="X35" s="42"/>
      <c r="Y35" s="42"/>
      <c r="Z35" s="42"/>
      <c r="AA35" s="42"/>
      <c r="AB35" s="42"/>
      <c r="AC35" s="42"/>
      <c r="AD35" s="42"/>
      <c r="AE35" s="42"/>
      <c r="AF35" s="42"/>
      <c r="AG35" s="42"/>
      <c r="AH35" s="42"/>
      <c r="AI35" s="42"/>
      <c r="AJ35" s="42"/>
      <c r="AK35" s="42"/>
      <c r="AL35" s="42"/>
      <c r="AM35" s="28"/>
      <c r="AN35" s="11"/>
      <c r="AO35" s="11"/>
      <c r="AP35" s="11"/>
    </row>
    <row r="36" hidden="1">
      <c r="A36" s="3"/>
      <c r="B36" s="19" t="s">
        <v>115</v>
      </c>
      <c r="C36" s="13" t="s">
        <v>21</v>
      </c>
      <c r="D36" s="20"/>
      <c r="E36" s="20" t="s">
        <v>116</v>
      </c>
      <c r="F36" s="21" t="s">
        <v>34</v>
      </c>
      <c r="G36" s="21"/>
      <c r="H36" s="21">
        <v>1.20021116E8</v>
      </c>
      <c r="I36" s="21">
        <v>1.2063157766E10</v>
      </c>
      <c r="J36" s="21">
        <v>24.0</v>
      </c>
      <c r="K36" s="173"/>
      <c r="L36" s="21" t="s">
        <v>75</v>
      </c>
      <c r="M36" s="13"/>
      <c r="N36" s="17" t="s">
        <v>26</v>
      </c>
      <c r="O36" s="17" t="s">
        <v>117</v>
      </c>
      <c r="P36" s="24" t="s">
        <v>118</v>
      </c>
      <c r="Q36" s="17" t="s">
        <v>119</v>
      </c>
      <c r="R36" s="21" t="s">
        <v>29</v>
      </c>
      <c r="S36" s="21" t="s">
        <v>120</v>
      </c>
      <c r="T36" s="18"/>
      <c r="U36" s="18"/>
      <c r="V36" s="18"/>
      <c r="W36" s="18"/>
      <c r="X36" s="18"/>
      <c r="Y36" s="18"/>
      <c r="Z36" s="18"/>
      <c r="AA36" s="18"/>
      <c r="AB36" s="18"/>
      <c r="AC36" s="18"/>
      <c r="AD36" s="18"/>
      <c r="AE36" s="18"/>
      <c r="AF36" s="18"/>
      <c r="AG36" s="18"/>
      <c r="AH36" s="18"/>
      <c r="AI36" s="18"/>
      <c r="AJ36" s="18"/>
      <c r="AK36" s="18"/>
      <c r="AL36" s="18">
        <v>45591.0</v>
      </c>
      <c r="AM36" s="3"/>
      <c r="AN36" s="3"/>
      <c r="AO36" s="3"/>
      <c r="AP36" s="3"/>
    </row>
    <row r="37" hidden="1">
      <c r="A37" s="11"/>
      <c r="B37" s="36" t="s">
        <v>308</v>
      </c>
      <c r="C37" s="33" t="s">
        <v>21</v>
      </c>
      <c r="D37" s="37"/>
      <c r="E37" s="37" t="s">
        <v>309</v>
      </c>
      <c r="F37" s="36"/>
      <c r="G37" s="36"/>
      <c r="H37" s="36"/>
      <c r="I37" s="36"/>
      <c r="J37" s="36"/>
      <c r="K37" s="33" t="s">
        <v>729</v>
      </c>
      <c r="L37" s="36"/>
      <c r="M37" s="33" t="s">
        <v>719</v>
      </c>
      <c r="N37" s="40" t="s">
        <v>26</v>
      </c>
      <c r="O37" s="40" t="s">
        <v>310</v>
      </c>
      <c r="P37" s="46"/>
      <c r="Q37" s="40" t="s">
        <v>311</v>
      </c>
      <c r="R37" s="36"/>
      <c r="S37" s="36"/>
      <c r="T37" s="42"/>
      <c r="U37" s="42"/>
      <c r="V37" s="42"/>
      <c r="W37" s="42"/>
      <c r="X37" s="42"/>
      <c r="Y37" s="42"/>
      <c r="Z37" s="42"/>
      <c r="AA37" s="42"/>
      <c r="AB37" s="42"/>
      <c r="AC37" s="42"/>
      <c r="AD37" s="42"/>
      <c r="AE37" s="42"/>
      <c r="AF37" s="42"/>
      <c r="AG37" s="42"/>
      <c r="AH37" s="42"/>
      <c r="AI37" s="42"/>
      <c r="AJ37" s="42"/>
      <c r="AK37" s="42"/>
      <c r="AL37" s="42"/>
      <c r="AM37" s="28"/>
      <c r="AN37" s="11"/>
      <c r="AO37" s="11"/>
      <c r="AP37" s="11"/>
    </row>
    <row r="38" hidden="1">
      <c r="A38" s="11"/>
      <c r="B38" s="36" t="s">
        <v>193</v>
      </c>
      <c r="C38" s="33" t="s">
        <v>21</v>
      </c>
      <c r="D38" s="37"/>
      <c r="E38" s="37" t="s">
        <v>194</v>
      </c>
      <c r="F38" s="32" t="s">
        <v>195</v>
      </c>
      <c r="G38" s="32"/>
      <c r="H38" s="32">
        <v>0.0</v>
      </c>
      <c r="I38" s="36"/>
      <c r="J38" s="32">
        <v>25.0</v>
      </c>
      <c r="K38" s="33" t="s">
        <v>729</v>
      </c>
      <c r="L38" s="36"/>
      <c r="M38" s="33" t="s">
        <v>768</v>
      </c>
      <c r="N38" s="40" t="s">
        <v>26</v>
      </c>
      <c r="O38" s="40" t="s">
        <v>196</v>
      </c>
      <c r="P38" s="41" t="s">
        <v>197</v>
      </c>
      <c r="Q38" s="40" t="s">
        <v>198</v>
      </c>
      <c r="R38" s="32" t="s">
        <v>29</v>
      </c>
      <c r="S38" s="32" t="s">
        <v>120</v>
      </c>
      <c r="T38" s="42"/>
      <c r="U38" s="42"/>
      <c r="V38" s="42"/>
      <c r="W38" s="42"/>
      <c r="X38" s="42"/>
      <c r="Y38" s="42"/>
      <c r="Z38" s="42"/>
      <c r="AA38" s="42"/>
      <c r="AB38" s="42"/>
      <c r="AC38" s="42"/>
      <c r="AD38" s="42"/>
      <c r="AE38" s="42"/>
      <c r="AF38" s="42"/>
      <c r="AG38" s="42"/>
      <c r="AH38" s="42"/>
      <c r="AI38" s="42"/>
      <c r="AJ38" s="42"/>
      <c r="AK38" s="42"/>
      <c r="AL38" s="42">
        <v>45591.0</v>
      </c>
      <c r="AM38" s="28"/>
      <c r="AN38" s="11"/>
      <c r="AO38" s="11"/>
      <c r="AP38" s="11"/>
    </row>
    <row r="39" hidden="1">
      <c r="A39" s="11"/>
      <c r="B39" s="36" t="s">
        <v>266</v>
      </c>
      <c r="C39" s="33" t="s">
        <v>32</v>
      </c>
      <c r="D39" s="37"/>
      <c r="E39" s="37" t="s">
        <v>267</v>
      </c>
      <c r="F39" s="36"/>
      <c r="G39" s="36"/>
      <c r="H39" s="36"/>
      <c r="I39" s="36"/>
      <c r="J39" s="36"/>
      <c r="K39" s="33" t="s">
        <v>757</v>
      </c>
      <c r="L39" s="36"/>
      <c r="M39" s="33"/>
      <c r="N39" s="40" t="s">
        <v>26</v>
      </c>
      <c r="O39" s="40" t="s">
        <v>268</v>
      </c>
      <c r="P39" s="46"/>
      <c r="Q39" s="40" t="s">
        <v>269</v>
      </c>
      <c r="R39" s="36"/>
      <c r="S39" s="36"/>
      <c r="T39" s="42"/>
      <c r="U39" s="42"/>
      <c r="V39" s="42"/>
      <c r="W39" s="42"/>
      <c r="X39" s="42"/>
      <c r="Y39" s="42"/>
      <c r="Z39" s="42"/>
      <c r="AA39" s="42"/>
      <c r="AB39" s="42"/>
      <c r="AC39" s="42"/>
      <c r="AD39" s="42"/>
      <c r="AE39" s="42"/>
      <c r="AF39" s="42"/>
      <c r="AG39" s="42"/>
      <c r="AH39" s="42"/>
      <c r="AI39" s="42"/>
      <c r="AJ39" s="42"/>
      <c r="AK39" s="42"/>
      <c r="AL39" s="42"/>
      <c r="AM39" s="28"/>
      <c r="AN39" s="11"/>
      <c r="AO39" s="11"/>
      <c r="AP39" s="11"/>
    </row>
    <row r="40" hidden="1">
      <c r="A40" s="11"/>
      <c r="B40" s="36" t="s">
        <v>245</v>
      </c>
      <c r="C40" s="33" t="s">
        <v>51</v>
      </c>
      <c r="D40" s="37"/>
      <c r="E40" s="37" t="s">
        <v>246</v>
      </c>
      <c r="F40" s="36"/>
      <c r="G40" s="36"/>
      <c r="H40" s="36"/>
      <c r="I40" s="36"/>
      <c r="J40" s="36"/>
      <c r="K40" s="33" t="s">
        <v>757</v>
      </c>
      <c r="L40" s="36"/>
      <c r="M40" s="33" t="s">
        <v>756</v>
      </c>
      <c r="N40" s="40" t="s">
        <v>26</v>
      </c>
      <c r="O40" s="40" t="s">
        <v>247</v>
      </c>
      <c r="P40" s="46"/>
      <c r="Q40" s="40" t="s">
        <v>248</v>
      </c>
      <c r="R40" s="36"/>
      <c r="S40" s="36"/>
      <c r="T40" s="42"/>
      <c r="U40" s="42"/>
      <c r="V40" s="42"/>
      <c r="W40" s="42"/>
      <c r="X40" s="42"/>
      <c r="Y40" s="42"/>
      <c r="Z40" s="42"/>
      <c r="AA40" s="42"/>
      <c r="AB40" s="42"/>
      <c r="AC40" s="42"/>
      <c r="AD40" s="42"/>
      <c r="AE40" s="42"/>
      <c r="AF40" s="42"/>
      <c r="AG40" s="42"/>
      <c r="AH40" s="42"/>
      <c r="AI40" s="42"/>
      <c r="AJ40" s="42"/>
      <c r="AK40" s="42"/>
      <c r="AL40" s="42"/>
      <c r="AM40" s="28"/>
      <c r="AN40" s="11"/>
      <c r="AO40" s="11"/>
      <c r="AP40" s="11"/>
    </row>
    <row r="41">
      <c r="A41" s="3"/>
      <c r="B41" s="25" t="s">
        <v>400</v>
      </c>
      <c r="C41" s="17" t="s">
        <v>66</v>
      </c>
      <c r="D41" s="13" t="s">
        <v>24</v>
      </c>
      <c r="E41" s="165">
        <v>5.0</v>
      </c>
      <c r="F41" s="166">
        <v>2.0</v>
      </c>
      <c r="G41" s="166">
        <v>2.0</v>
      </c>
      <c r="H41" s="166">
        <v>4.0</v>
      </c>
      <c r="I41" s="21">
        <v>1.7732200713E10</v>
      </c>
      <c r="J41" s="166">
        <v>2.0</v>
      </c>
      <c r="K41" s="165">
        <v>1.0</v>
      </c>
      <c r="L41" s="166">
        <v>1.0</v>
      </c>
      <c r="M41" s="165">
        <v>3.0</v>
      </c>
      <c r="N41" s="167">
        <v>3.0</v>
      </c>
      <c r="O41" s="167">
        <v>1.0</v>
      </c>
      <c r="P41" s="169">
        <v>2.0</v>
      </c>
      <c r="Q41" s="167">
        <v>1.0</v>
      </c>
      <c r="R41" s="21" t="s">
        <v>29</v>
      </c>
      <c r="S41" s="21" t="s">
        <v>769</v>
      </c>
      <c r="T41" s="21" t="s">
        <v>760</v>
      </c>
      <c r="U41" s="21">
        <v>5.0</v>
      </c>
      <c r="V41" s="21">
        <v>4.0</v>
      </c>
      <c r="W41" s="21">
        <v>3.0</v>
      </c>
      <c r="X41" s="21">
        <v>3.0</v>
      </c>
      <c r="Y41" s="21">
        <v>4.0</v>
      </c>
      <c r="Z41" s="21" t="s">
        <v>770</v>
      </c>
      <c r="AA41" s="18"/>
      <c r="AB41" s="18"/>
      <c r="AC41" s="18"/>
      <c r="AD41" s="18"/>
      <c r="AE41" s="18"/>
      <c r="AF41" s="18"/>
      <c r="AG41" s="18"/>
      <c r="AH41" s="21" t="s">
        <v>771</v>
      </c>
      <c r="AI41" s="21" t="s">
        <v>727</v>
      </c>
      <c r="AJ41" s="21" t="s">
        <v>772</v>
      </c>
      <c r="AK41" s="21" t="s">
        <v>773</v>
      </c>
      <c r="AL41" s="21" t="s">
        <v>742</v>
      </c>
      <c r="AM41" s="3"/>
      <c r="AN41" s="3"/>
      <c r="AO41" s="3"/>
      <c r="AP41" s="3"/>
    </row>
    <row r="42" hidden="1">
      <c r="A42" s="11"/>
      <c r="B42" s="36" t="s">
        <v>410</v>
      </c>
      <c r="C42" s="33" t="s">
        <v>21</v>
      </c>
      <c r="D42" s="37"/>
      <c r="E42" s="37" t="s">
        <v>411</v>
      </c>
      <c r="F42" s="36"/>
      <c r="G42" s="36"/>
      <c r="H42" s="36"/>
      <c r="I42" s="36"/>
      <c r="J42" s="36"/>
      <c r="K42" s="33" t="s">
        <v>758</v>
      </c>
      <c r="L42" s="36"/>
      <c r="M42" s="33" t="s">
        <v>82</v>
      </c>
      <c r="N42" s="40" t="s">
        <v>26</v>
      </c>
      <c r="O42" s="40" t="s">
        <v>412</v>
      </c>
      <c r="P42" s="46"/>
      <c r="Q42" s="40" t="s">
        <v>413</v>
      </c>
      <c r="R42" s="36"/>
      <c r="S42" s="36"/>
      <c r="T42" s="42"/>
      <c r="U42" s="42"/>
      <c r="V42" s="42"/>
      <c r="W42" s="42"/>
      <c r="X42" s="42"/>
      <c r="Y42" s="42"/>
      <c r="Z42" s="42"/>
      <c r="AA42" s="42"/>
      <c r="AB42" s="42"/>
      <c r="AC42" s="42"/>
      <c r="AD42" s="42"/>
      <c r="AE42" s="42"/>
      <c r="AF42" s="42"/>
      <c r="AG42" s="42"/>
      <c r="AH42" s="42"/>
      <c r="AI42" s="42"/>
      <c r="AJ42" s="42"/>
      <c r="AK42" s="42"/>
      <c r="AL42" s="42"/>
      <c r="AM42" s="28"/>
      <c r="AN42" s="11"/>
      <c r="AO42" s="11"/>
      <c r="AP42" s="11"/>
    </row>
    <row r="43" hidden="1">
      <c r="A43" s="11"/>
      <c r="B43" s="36" t="s">
        <v>537</v>
      </c>
      <c r="C43" s="51" t="s">
        <v>21</v>
      </c>
      <c r="D43" s="52"/>
      <c r="E43" s="37" t="s">
        <v>538</v>
      </c>
      <c r="F43" s="53"/>
      <c r="G43" s="53"/>
      <c r="H43" s="53"/>
      <c r="I43" s="53"/>
      <c r="J43" s="53"/>
      <c r="K43" s="51" t="s">
        <v>82</v>
      </c>
      <c r="L43" s="53"/>
      <c r="M43" s="51" t="s">
        <v>82</v>
      </c>
      <c r="N43" s="40" t="s">
        <v>26</v>
      </c>
      <c r="O43" s="51" t="s">
        <v>539</v>
      </c>
      <c r="P43" s="53"/>
      <c r="Q43" s="51" t="s">
        <v>540</v>
      </c>
      <c r="R43" s="53"/>
      <c r="S43" s="53"/>
      <c r="T43" s="174"/>
      <c r="U43" s="174"/>
      <c r="V43" s="174"/>
      <c r="W43" s="174"/>
      <c r="X43" s="174"/>
      <c r="Y43" s="174"/>
      <c r="Z43" s="174"/>
      <c r="AA43" s="174"/>
      <c r="AB43" s="174"/>
      <c r="AC43" s="174"/>
      <c r="AD43" s="174"/>
      <c r="AE43" s="174"/>
      <c r="AF43" s="174"/>
      <c r="AG43" s="174"/>
      <c r="AH43" s="174"/>
      <c r="AI43" s="174"/>
      <c r="AJ43" s="174"/>
      <c r="AK43" s="174"/>
      <c r="AL43" s="42"/>
      <c r="AM43" s="28"/>
      <c r="AN43" s="28"/>
      <c r="AO43" s="28"/>
      <c r="AP43" s="11"/>
    </row>
    <row r="44">
      <c r="A44" s="3"/>
      <c r="B44" s="25" t="s">
        <v>562</v>
      </c>
      <c r="C44" s="13" t="s">
        <v>21</v>
      </c>
      <c r="D44" s="13" t="s">
        <v>35</v>
      </c>
      <c r="E44" s="165">
        <v>4.0</v>
      </c>
      <c r="F44" s="166">
        <v>1.0</v>
      </c>
      <c r="G44" s="166">
        <v>1.0</v>
      </c>
      <c r="H44" s="166">
        <v>1.0</v>
      </c>
      <c r="I44" s="21">
        <v>1.4547437785E10</v>
      </c>
      <c r="J44" s="166">
        <v>1.0</v>
      </c>
      <c r="K44" s="165">
        <v>1.0</v>
      </c>
      <c r="L44" s="166">
        <v>1.0</v>
      </c>
      <c r="M44" s="165">
        <v>3.0</v>
      </c>
      <c r="N44" s="167">
        <v>1.0</v>
      </c>
      <c r="O44" s="167">
        <v>2.0</v>
      </c>
      <c r="P44" s="169">
        <v>2.0</v>
      </c>
      <c r="Q44" s="167">
        <v>1.0</v>
      </c>
      <c r="R44" s="21" t="s">
        <v>29</v>
      </c>
      <c r="S44" s="21" t="s">
        <v>722</v>
      </c>
      <c r="T44" s="21" t="s">
        <v>760</v>
      </c>
      <c r="U44" s="21">
        <v>3.0</v>
      </c>
      <c r="V44" s="21">
        <v>4.0</v>
      </c>
      <c r="W44" s="21">
        <v>3.0</v>
      </c>
      <c r="X44" s="21">
        <v>3.0</v>
      </c>
      <c r="Y44" s="21">
        <v>4.0</v>
      </c>
      <c r="Z44" s="21" t="s">
        <v>753</v>
      </c>
      <c r="AA44" s="21" t="s">
        <v>723</v>
      </c>
      <c r="AB44" s="21" t="s">
        <v>723</v>
      </c>
      <c r="AC44" s="21" t="s">
        <v>723</v>
      </c>
      <c r="AD44" s="21" t="s">
        <v>723</v>
      </c>
      <c r="AE44" s="21" t="s">
        <v>723</v>
      </c>
      <c r="AF44" s="21" t="s">
        <v>723</v>
      </c>
      <c r="AG44" s="21" t="s">
        <v>723</v>
      </c>
      <c r="AH44" s="21" t="s">
        <v>774</v>
      </c>
      <c r="AI44" s="21" t="s">
        <v>775</v>
      </c>
      <c r="AJ44" s="21" t="s">
        <v>776</v>
      </c>
      <c r="AK44" s="21" t="s">
        <v>777</v>
      </c>
      <c r="AL44" s="21" t="s">
        <v>728</v>
      </c>
      <c r="AM44" s="3"/>
      <c r="AN44" s="3"/>
      <c r="AO44" s="3"/>
      <c r="AP44" s="3"/>
    </row>
    <row r="45" hidden="1">
      <c r="A45" s="11"/>
      <c r="B45" s="36" t="s">
        <v>417</v>
      </c>
      <c r="C45" s="33" t="s">
        <v>66</v>
      </c>
      <c r="D45" s="37"/>
      <c r="E45" s="37" t="s">
        <v>418</v>
      </c>
      <c r="F45" s="36"/>
      <c r="G45" s="36"/>
      <c r="H45" s="36"/>
      <c r="I45" s="36"/>
      <c r="J45" s="36"/>
      <c r="K45" s="33" t="s">
        <v>718</v>
      </c>
      <c r="L45" s="36"/>
      <c r="M45" s="33" t="s">
        <v>82</v>
      </c>
      <c r="N45" s="40" t="s">
        <v>26</v>
      </c>
      <c r="O45" s="40" t="s">
        <v>419</v>
      </c>
      <c r="P45" s="46"/>
      <c r="Q45" s="40" t="s">
        <v>420</v>
      </c>
      <c r="R45" s="36"/>
      <c r="S45" s="36"/>
      <c r="T45" s="42"/>
      <c r="U45" s="42"/>
      <c r="V45" s="42"/>
      <c r="W45" s="42"/>
      <c r="X45" s="42"/>
      <c r="Y45" s="42"/>
      <c r="Z45" s="42"/>
      <c r="AA45" s="42"/>
      <c r="AB45" s="42"/>
      <c r="AC45" s="42"/>
      <c r="AD45" s="42"/>
      <c r="AE45" s="42"/>
      <c r="AF45" s="42"/>
      <c r="AG45" s="42"/>
      <c r="AH45" s="42"/>
      <c r="AI45" s="42"/>
      <c r="AJ45" s="42"/>
      <c r="AK45" s="42"/>
      <c r="AL45" s="42"/>
      <c r="AM45" s="28"/>
      <c r="AN45" s="11"/>
      <c r="AO45" s="11"/>
      <c r="AP45" s="11"/>
    </row>
    <row r="46">
      <c r="A46" s="3"/>
      <c r="B46" s="19" t="s">
        <v>606</v>
      </c>
      <c r="C46" s="17" t="s">
        <v>51</v>
      </c>
      <c r="D46" s="13" t="s">
        <v>24</v>
      </c>
      <c r="E46" s="165">
        <v>4.0</v>
      </c>
      <c r="F46" s="166">
        <v>1.0</v>
      </c>
      <c r="G46" s="166">
        <v>1.0</v>
      </c>
      <c r="H46" s="166">
        <v>3.0</v>
      </c>
      <c r="I46" s="21">
        <v>1.3301104711E10</v>
      </c>
      <c r="J46" s="166">
        <v>2.0</v>
      </c>
      <c r="K46" s="165">
        <v>1.0</v>
      </c>
      <c r="L46" s="166">
        <v>1.0</v>
      </c>
      <c r="M46" s="165">
        <v>2.0</v>
      </c>
      <c r="N46" s="167">
        <v>1.0</v>
      </c>
      <c r="O46" s="167">
        <v>1.0</v>
      </c>
      <c r="P46" s="168">
        <v>2.0</v>
      </c>
      <c r="Q46" s="167">
        <v>1.0</v>
      </c>
      <c r="R46" s="21" t="s">
        <v>29</v>
      </c>
      <c r="S46" s="21" t="s">
        <v>722</v>
      </c>
      <c r="T46" s="21" t="s">
        <v>760</v>
      </c>
      <c r="U46" s="21">
        <v>4.0</v>
      </c>
      <c r="V46" s="21">
        <v>4.0</v>
      </c>
      <c r="W46" s="21">
        <v>3.0</v>
      </c>
      <c r="X46" s="21">
        <v>3.0</v>
      </c>
      <c r="Y46" s="21">
        <v>3.0</v>
      </c>
      <c r="Z46" s="21" t="s">
        <v>722</v>
      </c>
      <c r="AA46" s="21" t="s">
        <v>724</v>
      </c>
      <c r="AB46" s="21" t="s">
        <v>724</v>
      </c>
      <c r="AC46" s="21" t="s">
        <v>724</v>
      </c>
      <c r="AD46" s="21" t="s">
        <v>724</v>
      </c>
      <c r="AE46" s="21" t="s">
        <v>724</v>
      </c>
      <c r="AF46" s="21" t="s">
        <v>724</v>
      </c>
      <c r="AG46" s="21" t="s">
        <v>724</v>
      </c>
      <c r="AH46" s="21" t="s">
        <v>778</v>
      </c>
      <c r="AI46" s="18"/>
      <c r="AJ46" s="21" t="s">
        <v>722</v>
      </c>
      <c r="AK46" s="21" t="s">
        <v>722</v>
      </c>
      <c r="AL46" s="21" t="s">
        <v>742</v>
      </c>
      <c r="AM46" s="3"/>
      <c r="AN46" s="3"/>
      <c r="AO46" s="3"/>
      <c r="AP46" s="3"/>
    </row>
    <row r="47">
      <c r="A47" s="3"/>
      <c r="B47" s="25" t="s">
        <v>557</v>
      </c>
      <c r="C47" s="17" t="s">
        <v>21</v>
      </c>
      <c r="D47" s="13" t="s">
        <v>24</v>
      </c>
      <c r="E47" s="165">
        <v>5.0</v>
      </c>
      <c r="F47" s="166">
        <v>1.0</v>
      </c>
      <c r="G47" s="166">
        <v>1.0</v>
      </c>
      <c r="H47" s="166">
        <v>2.0</v>
      </c>
      <c r="I47" s="21">
        <v>1.8775453762E10</v>
      </c>
      <c r="J47" s="166">
        <v>2.0</v>
      </c>
      <c r="K47" s="165">
        <v>2.0</v>
      </c>
      <c r="L47" s="166">
        <v>1.0</v>
      </c>
      <c r="M47" s="165">
        <v>2.0</v>
      </c>
      <c r="N47" s="167">
        <v>2.0</v>
      </c>
      <c r="O47" s="167">
        <v>1.0</v>
      </c>
      <c r="P47" s="169">
        <v>1.0</v>
      </c>
      <c r="Q47" s="167">
        <v>1.0</v>
      </c>
      <c r="R47" s="21" t="s">
        <v>45</v>
      </c>
      <c r="S47" s="21" t="s">
        <v>779</v>
      </c>
      <c r="T47" s="21" t="s">
        <v>760</v>
      </c>
      <c r="U47" s="21">
        <v>3.0</v>
      </c>
      <c r="V47" s="21">
        <v>3.0</v>
      </c>
      <c r="W47" s="21">
        <v>3.0</v>
      </c>
      <c r="X47" s="21">
        <v>3.0</v>
      </c>
      <c r="Y47" s="21">
        <v>3.0</v>
      </c>
      <c r="Z47" s="21" t="s">
        <v>780</v>
      </c>
      <c r="AA47" s="21" t="s">
        <v>724</v>
      </c>
      <c r="AB47" s="21" t="s">
        <v>724</v>
      </c>
      <c r="AC47" s="21" t="s">
        <v>724</v>
      </c>
      <c r="AD47" s="21" t="s">
        <v>724</v>
      </c>
      <c r="AE47" s="21" t="s">
        <v>724</v>
      </c>
      <c r="AF47" s="21" t="s">
        <v>724</v>
      </c>
      <c r="AG47" s="21" t="s">
        <v>724</v>
      </c>
      <c r="AH47" s="21" t="s">
        <v>781</v>
      </c>
      <c r="AI47" s="18"/>
      <c r="AJ47" s="21" t="s">
        <v>722</v>
      </c>
      <c r="AK47" s="21" t="s">
        <v>782</v>
      </c>
      <c r="AL47" s="21" t="s">
        <v>728</v>
      </c>
      <c r="AM47" s="3"/>
      <c r="AN47" s="3"/>
      <c r="AO47" s="3"/>
      <c r="AP47" s="3"/>
    </row>
    <row r="48" hidden="1">
      <c r="A48" s="11"/>
      <c r="B48" s="36" t="s">
        <v>541</v>
      </c>
      <c r="C48" s="33" t="s">
        <v>51</v>
      </c>
      <c r="D48" s="37"/>
      <c r="E48" s="37" t="s">
        <v>542</v>
      </c>
      <c r="F48" s="36"/>
      <c r="G48" s="36"/>
      <c r="H48" s="36"/>
      <c r="I48" s="36"/>
      <c r="J48" s="36"/>
      <c r="K48" s="33" t="s">
        <v>82</v>
      </c>
      <c r="L48" s="36"/>
      <c r="M48" s="33" t="s">
        <v>82</v>
      </c>
      <c r="N48" s="40" t="s">
        <v>26</v>
      </c>
      <c r="O48" s="40" t="s">
        <v>543</v>
      </c>
      <c r="P48" s="46"/>
      <c r="Q48" s="40" t="s">
        <v>544</v>
      </c>
      <c r="R48" s="36"/>
      <c r="S48" s="36"/>
      <c r="T48" s="42"/>
      <c r="U48" s="42"/>
      <c r="V48" s="42"/>
      <c r="W48" s="42"/>
      <c r="X48" s="42"/>
      <c r="Y48" s="42"/>
      <c r="Z48" s="42"/>
      <c r="AA48" s="42"/>
      <c r="AB48" s="42"/>
      <c r="AC48" s="42"/>
      <c r="AD48" s="42"/>
      <c r="AE48" s="42"/>
      <c r="AF48" s="42"/>
      <c r="AG48" s="42"/>
      <c r="AH48" s="42"/>
      <c r="AI48" s="42"/>
      <c r="AJ48" s="42"/>
      <c r="AK48" s="42"/>
      <c r="AL48" s="42"/>
      <c r="AM48" s="28"/>
      <c r="AN48" s="11"/>
      <c r="AO48" s="11"/>
      <c r="AP48" s="11"/>
    </row>
    <row r="49" hidden="1">
      <c r="A49" s="11"/>
      <c r="B49" s="36" t="s">
        <v>212</v>
      </c>
      <c r="C49" s="33" t="s">
        <v>21</v>
      </c>
      <c r="D49" s="37"/>
      <c r="E49" s="37" t="s">
        <v>213</v>
      </c>
      <c r="F49" s="32" t="s">
        <v>214</v>
      </c>
      <c r="G49" s="32"/>
      <c r="H49" s="32">
        <v>1.22119389E8</v>
      </c>
      <c r="I49" s="32">
        <v>1.8455456728E10</v>
      </c>
      <c r="J49" s="32">
        <v>20.0</v>
      </c>
      <c r="K49" s="37" t="s">
        <v>756</v>
      </c>
      <c r="L49" s="32" t="s">
        <v>26</v>
      </c>
      <c r="M49" s="175"/>
      <c r="N49" s="40" t="s">
        <v>26</v>
      </c>
      <c r="O49" s="40" t="s">
        <v>215</v>
      </c>
      <c r="P49" s="46"/>
      <c r="Q49" s="40" t="s">
        <v>216</v>
      </c>
      <c r="R49" s="32" t="s">
        <v>29</v>
      </c>
      <c r="S49" s="32" t="s">
        <v>57</v>
      </c>
      <c r="T49" s="42"/>
      <c r="U49" s="42"/>
      <c r="V49" s="42"/>
      <c r="W49" s="42"/>
      <c r="X49" s="42"/>
      <c r="Y49" s="42"/>
      <c r="Z49" s="42"/>
      <c r="AA49" s="42"/>
      <c r="AB49" s="42"/>
      <c r="AC49" s="42"/>
      <c r="AD49" s="42"/>
      <c r="AE49" s="42"/>
      <c r="AF49" s="42"/>
      <c r="AG49" s="42"/>
      <c r="AH49" s="42"/>
      <c r="AI49" s="42"/>
      <c r="AJ49" s="42"/>
      <c r="AK49" s="42"/>
      <c r="AL49" s="42"/>
      <c r="AM49" s="28"/>
      <c r="AN49" s="11"/>
      <c r="AO49" s="11"/>
      <c r="AP49" s="11"/>
    </row>
    <row r="50" hidden="1">
      <c r="A50" s="11"/>
      <c r="B50" s="36" t="s">
        <v>336</v>
      </c>
      <c r="C50" s="33" t="s">
        <v>51</v>
      </c>
      <c r="D50" s="37"/>
      <c r="E50" s="37" t="s">
        <v>337</v>
      </c>
      <c r="F50" s="36"/>
      <c r="G50" s="36"/>
      <c r="H50" s="36"/>
      <c r="I50" s="36"/>
      <c r="J50" s="36"/>
      <c r="K50" s="33" t="s">
        <v>783</v>
      </c>
      <c r="L50" s="36"/>
      <c r="M50" s="33" t="s">
        <v>784</v>
      </c>
      <c r="N50" s="40" t="s">
        <v>26</v>
      </c>
      <c r="O50" s="40" t="s">
        <v>338</v>
      </c>
      <c r="P50" s="46"/>
      <c r="Q50" s="40" t="s">
        <v>339</v>
      </c>
      <c r="R50" s="36"/>
      <c r="S50" s="36"/>
      <c r="T50" s="42"/>
      <c r="U50" s="42"/>
      <c r="V50" s="42"/>
      <c r="W50" s="42"/>
      <c r="X50" s="42"/>
      <c r="Y50" s="42"/>
      <c r="Z50" s="42"/>
      <c r="AA50" s="42"/>
      <c r="AB50" s="42"/>
      <c r="AC50" s="42"/>
      <c r="AD50" s="42"/>
      <c r="AE50" s="42"/>
      <c r="AF50" s="42"/>
      <c r="AG50" s="42"/>
      <c r="AH50" s="42"/>
      <c r="AI50" s="42"/>
      <c r="AJ50" s="42"/>
      <c r="AK50" s="42"/>
      <c r="AL50" s="42"/>
      <c r="AM50" s="28"/>
      <c r="AN50" s="11"/>
      <c r="AO50" s="11"/>
      <c r="AP50" s="11"/>
    </row>
    <row r="51" hidden="1">
      <c r="A51" s="3"/>
      <c r="B51" s="25" t="s">
        <v>131</v>
      </c>
      <c r="C51" s="13" t="s">
        <v>32</v>
      </c>
      <c r="D51" s="13"/>
      <c r="E51" s="13" t="s">
        <v>132</v>
      </c>
      <c r="F51" s="21" t="s">
        <v>133</v>
      </c>
      <c r="G51" s="21"/>
      <c r="H51" s="21">
        <v>1.19047523E8</v>
      </c>
      <c r="I51" s="21">
        <v>1.581905475E10</v>
      </c>
      <c r="J51" s="21">
        <v>24.0</v>
      </c>
      <c r="K51" s="13" t="s">
        <v>717</v>
      </c>
      <c r="L51" s="21" t="s">
        <v>134</v>
      </c>
      <c r="M51" s="13" t="s">
        <v>82</v>
      </c>
      <c r="N51" s="17" t="s">
        <v>26</v>
      </c>
      <c r="O51" s="12">
        <v>2.1975158869E10</v>
      </c>
      <c r="P51" s="27" t="s">
        <v>135</v>
      </c>
      <c r="Q51" s="17" t="s">
        <v>136</v>
      </c>
      <c r="R51" s="21" t="s">
        <v>45</v>
      </c>
      <c r="S51" s="21" t="s">
        <v>57</v>
      </c>
      <c r="T51" s="18"/>
      <c r="U51" s="18"/>
      <c r="V51" s="18"/>
      <c r="W51" s="18"/>
      <c r="X51" s="18"/>
      <c r="Y51" s="18"/>
      <c r="Z51" s="18"/>
      <c r="AA51" s="18"/>
      <c r="AB51" s="18"/>
      <c r="AC51" s="18"/>
      <c r="AD51" s="18"/>
      <c r="AE51" s="18"/>
      <c r="AF51" s="18"/>
      <c r="AG51" s="18"/>
      <c r="AH51" s="18"/>
      <c r="AI51" s="18"/>
      <c r="AJ51" s="18"/>
      <c r="AK51" s="18"/>
      <c r="AL51" s="18">
        <v>45591.0</v>
      </c>
      <c r="AM51" s="3"/>
      <c r="AN51" s="3"/>
      <c r="AO51" s="3"/>
      <c r="AP51" s="3"/>
    </row>
    <row r="52" hidden="1">
      <c r="A52" s="11"/>
      <c r="B52" s="36" t="s">
        <v>316</v>
      </c>
      <c r="C52" s="33" t="s">
        <v>21</v>
      </c>
      <c r="D52" s="37"/>
      <c r="E52" s="37" t="s">
        <v>317</v>
      </c>
      <c r="F52" s="36"/>
      <c r="G52" s="36"/>
      <c r="H52" s="36"/>
      <c r="I52" s="36"/>
      <c r="J52" s="36"/>
      <c r="K52" s="33" t="s">
        <v>718</v>
      </c>
      <c r="L52" s="36"/>
      <c r="M52" s="33" t="s">
        <v>719</v>
      </c>
      <c r="N52" s="40" t="s">
        <v>26</v>
      </c>
      <c r="O52" s="40" t="s">
        <v>318</v>
      </c>
      <c r="P52" s="46"/>
      <c r="Q52" s="40" t="s">
        <v>319</v>
      </c>
      <c r="R52" s="36"/>
      <c r="S52" s="36"/>
      <c r="T52" s="42"/>
      <c r="U52" s="42"/>
      <c r="V52" s="42"/>
      <c r="W52" s="42"/>
      <c r="X52" s="42"/>
      <c r="Y52" s="42"/>
      <c r="Z52" s="42"/>
      <c r="AA52" s="42"/>
      <c r="AB52" s="42"/>
      <c r="AC52" s="42"/>
      <c r="AD52" s="42"/>
      <c r="AE52" s="42"/>
      <c r="AF52" s="42"/>
      <c r="AG52" s="42"/>
      <c r="AH52" s="42"/>
      <c r="AI52" s="42"/>
      <c r="AJ52" s="42"/>
      <c r="AK52" s="42"/>
      <c r="AL52" s="42"/>
      <c r="AM52" s="28"/>
      <c r="AN52" s="11"/>
      <c r="AO52" s="11"/>
      <c r="AP52" s="11"/>
    </row>
    <row r="53" hidden="1">
      <c r="A53" s="11"/>
      <c r="B53" s="36" t="s">
        <v>421</v>
      </c>
      <c r="C53" s="33" t="s">
        <v>51</v>
      </c>
      <c r="D53" s="37"/>
      <c r="E53" s="37" t="s">
        <v>422</v>
      </c>
      <c r="F53" s="36"/>
      <c r="G53" s="36"/>
      <c r="H53" s="36"/>
      <c r="I53" s="36"/>
      <c r="J53" s="36"/>
      <c r="K53" s="33" t="s">
        <v>718</v>
      </c>
      <c r="L53" s="36"/>
      <c r="M53" s="33" t="s">
        <v>82</v>
      </c>
      <c r="N53" s="40" t="s">
        <v>26</v>
      </c>
      <c r="O53" s="40" t="s">
        <v>423</v>
      </c>
      <c r="P53" s="46"/>
      <c r="Q53" s="40" t="s">
        <v>424</v>
      </c>
      <c r="R53" s="36"/>
      <c r="S53" s="36"/>
      <c r="T53" s="42"/>
      <c r="U53" s="42"/>
      <c r="V53" s="42"/>
      <c r="W53" s="42"/>
      <c r="X53" s="42"/>
      <c r="Y53" s="42"/>
      <c r="Z53" s="42"/>
      <c r="AA53" s="42"/>
      <c r="AB53" s="42"/>
      <c r="AC53" s="42"/>
      <c r="AD53" s="42"/>
      <c r="AE53" s="42"/>
      <c r="AF53" s="42"/>
      <c r="AG53" s="42"/>
      <c r="AH53" s="42"/>
      <c r="AI53" s="42"/>
      <c r="AJ53" s="42"/>
      <c r="AK53" s="42"/>
      <c r="AL53" s="42"/>
      <c r="AM53" s="28"/>
      <c r="AN53" s="11"/>
      <c r="AO53" s="11"/>
      <c r="AP53" s="11"/>
    </row>
    <row r="54" hidden="1">
      <c r="A54" s="11"/>
      <c r="B54" s="36" t="s">
        <v>545</v>
      </c>
      <c r="C54" s="33" t="s">
        <v>51</v>
      </c>
      <c r="D54" s="37"/>
      <c r="E54" s="37" t="s">
        <v>546</v>
      </c>
      <c r="F54" s="36"/>
      <c r="G54" s="36"/>
      <c r="H54" s="36"/>
      <c r="I54" s="36"/>
      <c r="J54" s="36"/>
      <c r="K54" s="33" t="s">
        <v>82</v>
      </c>
      <c r="L54" s="36"/>
      <c r="M54" s="33" t="s">
        <v>82</v>
      </c>
      <c r="N54" s="40" t="s">
        <v>26</v>
      </c>
      <c r="O54" s="40" t="s">
        <v>547</v>
      </c>
      <c r="P54" s="46"/>
      <c r="Q54" s="40" t="s">
        <v>548</v>
      </c>
      <c r="R54" s="36"/>
      <c r="S54" s="36"/>
      <c r="T54" s="42"/>
      <c r="U54" s="42"/>
      <c r="V54" s="42"/>
      <c r="W54" s="42"/>
      <c r="X54" s="42"/>
      <c r="Y54" s="42"/>
      <c r="Z54" s="42"/>
      <c r="AA54" s="42"/>
      <c r="AB54" s="42"/>
      <c r="AC54" s="42"/>
      <c r="AD54" s="42"/>
      <c r="AE54" s="42"/>
      <c r="AF54" s="42"/>
      <c r="AG54" s="42"/>
      <c r="AH54" s="42"/>
      <c r="AI54" s="42"/>
      <c r="AJ54" s="42"/>
      <c r="AK54" s="42"/>
      <c r="AL54" s="42"/>
      <c r="AM54" s="28"/>
      <c r="AN54" s="11"/>
      <c r="AO54" s="28"/>
      <c r="AP54" s="11"/>
    </row>
    <row r="55" hidden="1">
      <c r="A55" s="11"/>
      <c r="B55" s="36" t="s">
        <v>425</v>
      </c>
      <c r="C55" s="40" t="s">
        <v>32</v>
      </c>
      <c r="D55" s="37"/>
      <c r="E55" s="37" t="s">
        <v>426</v>
      </c>
      <c r="F55" s="36"/>
      <c r="G55" s="36"/>
      <c r="H55" s="36"/>
      <c r="I55" s="36"/>
      <c r="J55" s="36"/>
      <c r="K55" s="40" t="s">
        <v>718</v>
      </c>
      <c r="L55" s="36"/>
      <c r="M55" s="40" t="s">
        <v>82</v>
      </c>
      <c r="N55" s="40" t="s">
        <v>26</v>
      </c>
      <c r="O55" s="40" t="s">
        <v>427</v>
      </c>
      <c r="P55" s="36"/>
      <c r="Q55" s="69" t="s">
        <v>428</v>
      </c>
      <c r="R55" s="36"/>
      <c r="S55" s="36"/>
      <c r="T55" s="42"/>
      <c r="U55" s="42"/>
      <c r="V55" s="42"/>
      <c r="W55" s="42"/>
      <c r="X55" s="42"/>
      <c r="Y55" s="42"/>
      <c r="Z55" s="42"/>
      <c r="AA55" s="42"/>
      <c r="AB55" s="42"/>
      <c r="AC55" s="42"/>
      <c r="AD55" s="42"/>
      <c r="AE55" s="42"/>
      <c r="AF55" s="42"/>
      <c r="AG55" s="42"/>
      <c r="AH55" s="42"/>
      <c r="AI55" s="42"/>
      <c r="AJ55" s="42"/>
      <c r="AK55" s="42"/>
      <c r="AL55" s="42"/>
      <c r="AM55" s="28"/>
      <c r="AN55" s="11"/>
      <c r="AO55" s="11"/>
      <c r="AP55" s="11"/>
    </row>
    <row r="56" hidden="1">
      <c r="A56" s="11"/>
      <c r="B56" s="36" t="s">
        <v>549</v>
      </c>
      <c r="C56" s="33" t="s">
        <v>66</v>
      </c>
      <c r="D56" s="37"/>
      <c r="E56" s="37" t="s">
        <v>550</v>
      </c>
      <c r="F56" s="36"/>
      <c r="G56" s="36"/>
      <c r="H56" s="36"/>
      <c r="I56" s="36"/>
      <c r="J56" s="36"/>
      <c r="K56" s="33" t="s">
        <v>82</v>
      </c>
      <c r="L56" s="36"/>
      <c r="M56" s="33" t="s">
        <v>82</v>
      </c>
      <c r="N56" s="49" t="s">
        <v>26</v>
      </c>
      <c r="O56" s="40" t="s">
        <v>551</v>
      </c>
      <c r="P56" s="46"/>
      <c r="Q56" s="40" t="s">
        <v>552</v>
      </c>
      <c r="R56" s="36"/>
      <c r="S56" s="36"/>
      <c r="T56" s="42"/>
      <c r="U56" s="42"/>
      <c r="V56" s="42"/>
      <c r="W56" s="42"/>
      <c r="X56" s="42"/>
      <c r="Y56" s="42"/>
      <c r="Z56" s="42"/>
      <c r="AA56" s="42"/>
      <c r="AB56" s="42"/>
      <c r="AC56" s="42"/>
      <c r="AD56" s="42"/>
      <c r="AE56" s="42"/>
      <c r="AF56" s="42"/>
      <c r="AG56" s="42"/>
      <c r="AH56" s="42"/>
      <c r="AI56" s="42"/>
      <c r="AJ56" s="42"/>
      <c r="AK56" s="42"/>
      <c r="AL56" s="42"/>
      <c r="AM56" s="28"/>
      <c r="AN56" s="11"/>
      <c r="AO56" s="11"/>
      <c r="AP56" s="11"/>
    </row>
    <row r="57" hidden="1">
      <c r="A57" s="11"/>
      <c r="B57" s="36" t="s">
        <v>429</v>
      </c>
      <c r="C57" s="33" t="s">
        <v>21</v>
      </c>
      <c r="D57" s="37"/>
      <c r="E57" s="37" t="s">
        <v>430</v>
      </c>
      <c r="F57" s="36"/>
      <c r="G57" s="36"/>
      <c r="H57" s="36"/>
      <c r="I57" s="36"/>
      <c r="J57" s="36"/>
      <c r="K57" s="62" t="s">
        <v>718</v>
      </c>
      <c r="L57" s="36"/>
      <c r="M57" s="62" t="s">
        <v>82</v>
      </c>
      <c r="N57" s="49" t="s">
        <v>26</v>
      </c>
      <c r="O57" s="40" t="s">
        <v>431</v>
      </c>
      <c r="P57" s="46"/>
      <c r="Q57" s="57" t="s">
        <v>432</v>
      </c>
      <c r="R57" s="36"/>
      <c r="S57" s="36"/>
      <c r="T57" s="42"/>
      <c r="U57" s="42"/>
      <c r="V57" s="42"/>
      <c r="W57" s="42"/>
      <c r="X57" s="42"/>
      <c r="Y57" s="42"/>
      <c r="Z57" s="42"/>
      <c r="AA57" s="42"/>
      <c r="AB57" s="42"/>
      <c r="AC57" s="42"/>
      <c r="AD57" s="42"/>
      <c r="AE57" s="42"/>
      <c r="AF57" s="42"/>
      <c r="AG57" s="42"/>
      <c r="AH57" s="42"/>
      <c r="AI57" s="42"/>
      <c r="AJ57" s="42"/>
      <c r="AK57" s="42"/>
      <c r="AL57" s="42"/>
      <c r="AM57" s="28"/>
      <c r="AN57" s="11"/>
      <c r="AO57" s="11"/>
      <c r="AP57" s="11"/>
    </row>
    <row r="58" hidden="1">
      <c r="A58" s="11"/>
      <c r="B58" s="36" t="s">
        <v>479</v>
      </c>
      <c r="C58" s="33" t="s">
        <v>32</v>
      </c>
      <c r="D58" s="37"/>
      <c r="E58" s="37" t="s">
        <v>480</v>
      </c>
      <c r="F58" s="36"/>
      <c r="G58" s="36"/>
      <c r="H58" s="36"/>
      <c r="I58" s="36"/>
      <c r="J58" s="36"/>
      <c r="K58" s="62" t="s">
        <v>739</v>
      </c>
      <c r="L58" s="36"/>
      <c r="M58" s="62" t="s">
        <v>82</v>
      </c>
      <c r="N58" s="49" t="s">
        <v>26</v>
      </c>
      <c r="O58" s="40" t="s">
        <v>481</v>
      </c>
      <c r="P58" s="46"/>
      <c r="Q58" s="40" t="s">
        <v>482</v>
      </c>
      <c r="R58" s="36"/>
      <c r="S58" s="36"/>
      <c r="T58" s="42"/>
      <c r="U58" s="42"/>
      <c r="V58" s="42"/>
      <c r="W58" s="42"/>
      <c r="X58" s="42"/>
      <c r="Y58" s="42"/>
      <c r="Z58" s="42"/>
      <c r="AA58" s="42"/>
      <c r="AB58" s="42"/>
      <c r="AC58" s="42"/>
      <c r="AD58" s="42"/>
      <c r="AE58" s="42"/>
      <c r="AF58" s="42"/>
      <c r="AG58" s="42"/>
      <c r="AH58" s="42"/>
      <c r="AI58" s="42"/>
      <c r="AJ58" s="42"/>
      <c r="AK58" s="42"/>
      <c r="AL58" s="42"/>
      <c r="AM58" s="28"/>
      <c r="AN58" s="11"/>
      <c r="AO58" s="59"/>
      <c r="AP58" s="11"/>
    </row>
    <row r="59" hidden="1">
      <c r="A59" s="11"/>
      <c r="B59" s="36" t="s">
        <v>553</v>
      </c>
      <c r="C59" s="33" t="s">
        <v>82</v>
      </c>
      <c r="D59" s="37"/>
      <c r="E59" s="37" t="s">
        <v>554</v>
      </c>
      <c r="F59" s="36"/>
      <c r="G59" s="36"/>
      <c r="H59" s="36"/>
      <c r="I59" s="36"/>
      <c r="J59" s="36"/>
      <c r="K59" s="33" t="s">
        <v>82</v>
      </c>
      <c r="L59" s="36"/>
      <c r="M59" s="33" t="s">
        <v>82</v>
      </c>
      <c r="N59" s="49" t="s">
        <v>26</v>
      </c>
      <c r="O59" s="40" t="s">
        <v>555</v>
      </c>
      <c r="P59" s="46"/>
      <c r="Q59" s="40" t="s">
        <v>556</v>
      </c>
      <c r="R59" s="36"/>
      <c r="S59" s="36"/>
      <c r="T59" s="42"/>
      <c r="U59" s="42"/>
      <c r="V59" s="42"/>
      <c r="W59" s="42"/>
      <c r="X59" s="42"/>
      <c r="Y59" s="42"/>
      <c r="Z59" s="42"/>
      <c r="AA59" s="42"/>
      <c r="AB59" s="42"/>
      <c r="AC59" s="42"/>
      <c r="AD59" s="42"/>
      <c r="AE59" s="42"/>
      <c r="AF59" s="42"/>
      <c r="AG59" s="42"/>
      <c r="AH59" s="42"/>
      <c r="AI59" s="42"/>
      <c r="AJ59" s="42"/>
      <c r="AK59" s="42"/>
      <c r="AL59" s="42"/>
      <c r="AM59" s="11"/>
      <c r="AN59" s="11"/>
      <c r="AO59" s="11"/>
      <c r="AP59" s="11"/>
    </row>
    <row r="60" hidden="1">
      <c r="A60" s="11"/>
      <c r="B60" s="32" t="s">
        <v>177</v>
      </c>
      <c r="C60" s="33" t="s">
        <v>21</v>
      </c>
      <c r="D60" s="37"/>
      <c r="E60" s="37" t="s">
        <v>178</v>
      </c>
      <c r="F60" s="32" t="s">
        <v>179</v>
      </c>
      <c r="G60" s="32"/>
      <c r="H60" s="32">
        <v>1.21121529E8</v>
      </c>
      <c r="I60" s="32">
        <v>1.1456154737E10</v>
      </c>
      <c r="J60" s="32">
        <v>21.0</v>
      </c>
      <c r="K60" s="33" t="s">
        <v>729</v>
      </c>
      <c r="L60" s="32" t="s">
        <v>75</v>
      </c>
      <c r="M60" s="33" t="s">
        <v>785</v>
      </c>
      <c r="N60" s="40" t="s">
        <v>26</v>
      </c>
      <c r="O60" s="40" t="s">
        <v>180</v>
      </c>
      <c r="P60" s="41" t="s">
        <v>181</v>
      </c>
      <c r="Q60" s="40" t="s">
        <v>182</v>
      </c>
      <c r="R60" s="32" t="s">
        <v>64</v>
      </c>
      <c r="S60" s="32" t="s">
        <v>38</v>
      </c>
      <c r="T60" s="42"/>
      <c r="U60" s="42"/>
      <c r="V60" s="42"/>
      <c r="W60" s="42"/>
      <c r="X60" s="42"/>
      <c r="Y60" s="42"/>
      <c r="Z60" s="42"/>
      <c r="AA60" s="42"/>
      <c r="AB60" s="42"/>
      <c r="AC60" s="42"/>
      <c r="AD60" s="42"/>
      <c r="AE60" s="42"/>
      <c r="AF60" s="42"/>
      <c r="AG60" s="42"/>
      <c r="AH60" s="42"/>
      <c r="AI60" s="42"/>
      <c r="AJ60" s="42"/>
      <c r="AK60" s="42"/>
      <c r="AL60" s="42">
        <v>45591.0</v>
      </c>
      <c r="AM60" s="28"/>
      <c r="AN60" s="11"/>
      <c r="AO60" s="11"/>
      <c r="AP60" s="11"/>
    </row>
    <row r="61">
      <c r="A61" s="3"/>
      <c r="B61" s="25" t="s">
        <v>414</v>
      </c>
      <c r="C61" s="13" t="s">
        <v>51</v>
      </c>
      <c r="D61" s="13" t="s">
        <v>24</v>
      </c>
      <c r="E61" s="165">
        <v>4.0</v>
      </c>
      <c r="F61" s="166">
        <v>1.0</v>
      </c>
      <c r="G61" s="166">
        <v>1.0</v>
      </c>
      <c r="H61" s="166">
        <v>1.0</v>
      </c>
      <c r="I61" s="21">
        <v>1.3032361761E10</v>
      </c>
      <c r="J61" s="166">
        <v>2.0</v>
      </c>
      <c r="K61" s="165">
        <v>1.0</v>
      </c>
      <c r="L61" s="166">
        <v>1.0</v>
      </c>
      <c r="M61" s="165">
        <v>2.0</v>
      </c>
      <c r="N61" s="167">
        <v>1.0</v>
      </c>
      <c r="O61" s="167">
        <v>1.0</v>
      </c>
      <c r="P61" s="169">
        <v>2.0</v>
      </c>
      <c r="Q61" s="167">
        <v>1.0</v>
      </c>
      <c r="R61" s="21" t="s">
        <v>29</v>
      </c>
      <c r="S61" s="21" t="s">
        <v>727</v>
      </c>
      <c r="T61" s="21" t="s">
        <v>721</v>
      </c>
      <c r="U61" s="21">
        <v>4.0</v>
      </c>
      <c r="V61" s="21">
        <v>4.0</v>
      </c>
      <c r="W61" s="21">
        <v>4.0</v>
      </c>
      <c r="X61" s="21">
        <v>2.0</v>
      </c>
      <c r="Y61" s="21">
        <v>3.0</v>
      </c>
      <c r="Z61" s="21" t="s">
        <v>727</v>
      </c>
      <c r="AA61" s="21" t="s">
        <v>733</v>
      </c>
      <c r="AB61" s="21" t="s">
        <v>733</v>
      </c>
      <c r="AC61" s="21" t="s">
        <v>724</v>
      </c>
      <c r="AD61" s="21" t="s">
        <v>724</v>
      </c>
      <c r="AE61" s="21" t="s">
        <v>724</v>
      </c>
      <c r="AF61" s="21" t="s">
        <v>733</v>
      </c>
      <c r="AG61" s="21" t="s">
        <v>724</v>
      </c>
      <c r="AH61" s="21" t="s">
        <v>786</v>
      </c>
      <c r="AI61" s="18"/>
      <c r="AJ61" s="21" t="s">
        <v>787</v>
      </c>
      <c r="AK61" s="21" t="s">
        <v>727</v>
      </c>
      <c r="AL61" s="21" t="s">
        <v>742</v>
      </c>
      <c r="AM61" s="3"/>
      <c r="AN61" s="3"/>
      <c r="AO61" s="3"/>
      <c r="AP61" s="3"/>
    </row>
    <row r="62" hidden="1">
      <c r="A62" s="11"/>
      <c r="B62" s="36" t="s">
        <v>494</v>
      </c>
      <c r="C62" s="33" t="s">
        <v>66</v>
      </c>
      <c r="D62" s="37"/>
      <c r="E62" s="37" t="s">
        <v>495</v>
      </c>
      <c r="F62" s="36"/>
      <c r="G62" s="36"/>
      <c r="H62" s="36"/>
      <c r="I62" s="36"/>
      <c r="J62" s="36"/>
      <c r="K62" s="33" t="s">
        <v>739</v>
      </c>
      <c r="L62" s="36"/>
      <c r="M62" s="33" t="s">
        <v>82</v>
      </c>
      <c r="N62" s="40" t="s">
        <v>26</v>
      </c>
      <c r="O62" s="40" t="s">
        <v>496</v>
      </c>
      <c r="P62" s="46"/>
      <c r="Q62" s="40" t="s">
        <v>497</v>
      </c>
      <c r="R62" s="36"/>
      <c r="S62" s="36"/>
      <c r="T62" s="42"/>
      <c r="U62" s="42"/>
      <c r="V62" s="42"/>
      <c r="W62" s="42"/>
      <c r="X62" s="42"/>
      <c r="Y62" s="42"/>
      <c r="Z62" s="42"/>
      <c r="AA62" s="42"/>
      <c r="AB62" s="42"/>
      <c r="AC62" s="42"/>
      <c r="AD62" s="42"/>
      <c r="AE62" s="42"/>
      <c r="AF62" s="42"/>
      <c r="AG62" s="42"/>
      <c r="AH62" s="42"/>
      <c r="AI62" s="42"/>
      <c r="AJ62" s="42"/>
      <c r="AK62" s="42"/>
      <c r="AL62" s="42"/>
      <c r="AM62" s="11"/>
      <c r="AN62" s="11"/>
      <c r="AO62" s="11"/>
      <c r="AP62" s="11"/>
    </row>
    <row r="63" hidden="1">
      <c r="A63" s="11"/>
      <c r="B63" s="36" t="s">
        <v>498</v>
      </c>
      <c r="C63" s="76" t="s">
        <v>51</v>
      </c>
      <c r="D63" s="37"/>
      <c r="E63" s="37" t="s">
        <v>499</v>
      </c>
      <c r="F63" s="36"/>
      <c r="G63" s="36"/>
      <c r="H63" s="36"/>
      <c r="I63" s="36"/>
      <c r="J63" s="36"/>
      <c r="K63" s="76" t="s">
        <v>739</v>
      </c>
      <c r="L63" s="36"/>
      <c r="M63" s="76" t="s">
        <v>82</v>
      </c>
      <c r="N63" s="49" t="s">
        <v>26</v>
      </c>
      <c r="O63" s="29" t="s">
        <v>500</v>
      </c>
      <c r="P63" s="46"/>
      <c r="Q63" s="29" t="s">
        <v>501</v>
      </c>
      <c r="R63" s="36"/>
      <c r="S63" s="36"/>
      <c r="T63" s="42"/>
      <c r="U63" s="42"/>
      <c r="V63" s="42"/>
      <c r="W63" s="42"/>
      <c r="X63" s="42"/>
      <c r="Y63" s="42"/>
      <c r="Z63" s="42"/>
      <c r="AA63" s="42"/>
      <c r="AB63" s="42"/>
      <c r="AC63" s="42"/>
      <c r="AD63" s="42"/>
      <c r="AE63" s="42"/>
      <c r="AF63" s="42"/>
      <c r="AG63" s="42"/>
      <c r="AH63" s="42"/>
      <c r="AI63" s="42"/>
      <c r="AJ63" s="42"/>
      <c r="AK63" s="42"/>
      <c r="AL63" s="42"/>
      <c r="AM63" s="28"/>
      <c r="AN63" s="11"/>
      <c r="AO63" s="11"/>
      <c r="AP63" s="11"/>
    </row>
    <row r="64" hidden="1">
      <c r="A64" s="11"/>
      <c r="B64" s="36" t="s">
        <v>295</v>
      </c>
      <c r="C64" s="33" t="s">
        <v>21</v>
      </c>
      <c r="D64" s="37"/>
      <c r="E64" s="37" t="s">
        <v>296</v>
      </c>
      <c r="F64" s="36"/>
      <c r="G64" s="36"/>
      <c r="H64" s="36"/>
      <c r="I64" s="36"/>
      <c r="J64" s="36"/>
      <c r="K64" s="33" t="s">
        <v>757</v>
      </c>
      <c r="L64" s="36"/>
      <c r="M64" s="33" t="s">
        <v>719</v>
      </c>
      <c r="N64" s="49" t="s">
        <v>26</v>
      </c>
      <c r="O64" s="40" t="s">
        <v>297</v>
      </c>
      <c r="P64" s="46"/>
      <c r="Q64" s="40" t="s">
        <v>298</v>
      </c>
      <c r="R64" s="36"/>
      <c r="S64" s="36"/>
      <c r="T64" s="42"/>
      <c r="U64" s="42"/>
      <c r="V64" s="42"/>
      <c r="W64" s="42"/>
      <c r="X64" s="42"/>
      <c r="Y64" s="42"/>
      <c r="Z64" s="42"/>
      <c r="AA64" s="42"/>
      <c r="AB64" s="42"/>
      <c r="AC64" s="42"/>
      <c r="AD64" s="42"/>
      <c r="AE64" s="42"/>
      <c r="AF64" s="42"/>
      <c r="AG64" s="42"/>
      <c r="AH64" s="42"/>
      <c r="AI64" s="42"/>
      <c r="AJ64" s="42"/>
      <c r="AK64" s="42"/>
      <c r="AL64" s="42"/>
      <c r="AM64" s="28"/>
      <c r="AN64" s="11"/>
      <c r="AO64" s="11"/>
      <c r="AP64" s="11"/>
    </row>
    <row r="65" hidden="1">
      <c r="A65" s="3"/>
      <c r="B65" s="19" t="s">
        <v>166</v>
      </c>
      <c r="C65" s="13" t="s">
        <v>21</v>
      </c>
      <c r="D65" s="20"/>
      <c r="E65" s="20" t="s">
        <v>167</v>
      </c>
      <c r="F65" s="21" t="s">
        <v>74</v>
      </c>
      <c r="G65" s="21"/>
      <c r="H65" s="21">
        <v>1.22136802E8</v>
      </c>
      <c r="I65" s="21">
        <v>1.8743260705E10</v>
      </c>
      <c r="J65" s="21">
        <v>20.0</v>
      </c>
      <c r="K65" s="13" t="s">
        <v>756</v>
      </c>
      <c r="L65" s="21" t="s">
        <v>75</v>
      </c>
      <c r="M65" s="13" t="s">
        <v>768</v>
      </c>
      <c r="N65" s="17" t="s">
        <v>26</v>
      </c>
      <c r="O65" s="17" t="s">
        <v>168</v>
      </c>
      <c r="P65" s="24" t="s">
        <v>169</v>
      </c>
      <c r="Q65" s="17" t="s">
        <v>170</v>
      </c>
      <c r="R65" s="21" t="s">
        <v>29</v>
      </c>
      <c r="S65" s="21" t="s">
        <v>38</v>
      </c>
      <c r="T65" s="18"/>
      <c r="U65" s="18"/>
      <c r="V65" s="18"/>
      <c r="W65" s="18"/>
      <c r="X65" s="18"/>
      <c r="Y65" s="18"/>
      <c r="Z65" s="18"/>
      <c r="AA65" s="18"/>
      <c r="AB65" s="18"/>
      <c r="AC65" s="18"/>
      <c r="AD65" s="18"/>
      <c r="AE65" s="18"/>
      <c r="AF65" s="18"/>
      <c r="AG65" s="18"/>
      <c r="AH65" s="18"/>
      <c r="AI65" s="18"/>
      <c r="AJ65" s="18"/>
      <c r="AK65" s="18"/>
      <c r="AL65" s="18">
        <v>45591.0</v>
      </c>
      <c r="AM65" s="3"/>
      <c r="AN65" s="3"/>
      <c r="AO65" s="3"/>
      <c r="AP65" s="3"/>
    </row>
    <row r="66" hidden="1">
      <c r="A66" s="11"/>
      <c r="B66" s="36" t="s">
        <v>385</v>
      </c>
      <c r="C66" s="33" t="s">
        <v>21</v>
      </c>
      <c r="D66" s="37"/>
      <c r="E66" s="37" t="s">
        <v>386</v>
      </c>
      <c r="F66" s="36"/>
      <c r="G66" s="36"/>
      <c r="H66" s="36"/>
      <c r="I66" s="36"/>
      <c r="J66" s="36"/>
      <c r="K66" s="33" t="s">
        <v>729</v>
      </c>
      <c r="L66" s="36"/>
      <c r="M66" s="33"/>
      <c r="N66" s="49" t="s">
        <v>26</v>
      </c>
      <c r="O66" s="40" t="s">
        <v>387</v>
      </c>
      <c r="P66" s="46"/>
      <c r="Q66" s="40" t="s">
        <v>388</v>
      </c>
      <c r="R66" s="36"/>
      <c r="S66" s="36"/>
      <c r="T66" s="42"/>
      <c r="U66" s="42"/>
      <c r="V66" s="42"/>
      <c r="W66" s="42"/>
      <c r="X66" s="42"/>
      <c r="Y66" s="42"/>
      <c r="Z66" s="42"/>
      <c r="AA66" s="42"/>
      <c r="AB66" s="42"/>
      <c r="AC66" s="42"/>
      <c r="AD66" s="42"/>
      <c r="AE66" s="42"/>
      <c r="AF66" s="42"/>
      <c r="AG66" s="42"/>
      <c r="AH66" s="42"/>
      <c r="AI66" s="42"/>
      <c r="AJ66" s="42"/>
      <c r="AK66" s="42"/>
      <c r="AL66" s="42"/>
      <c r="AM66" s="28"/>
      <c r="AN66" s="11"/>
      <c r="AO66" s="11"/>
      <c r="AP66" s="11"/>
    </row>
    <row r="67" hidden="1">
      <c r="A67" s="11"/>
      <c r="B67" s="36" t="s">
        <v>560</v>
      </c>
      <c r="C67" s="33" t="s">
        <v>66</v>
      </c>
      <c r="D67" s="37"/>
      <c r="E67" s="37" t="s">
        <v>82</v>
      </c>
      <c r="F67" s="36"/>
      <c r="G67" s="36"/>
      <c r="H67" s="36"/>
      <c r="I67" s="36"/>
      <c r="J67" s="36"/>
      <c r="K67" s="33"/>
      <c r="L67" s="36"/>
      <c r="M67" s="33" t="s">
        <v>82</v>
      </c>
      <c r="N67" s="40" t="s">
        <v>26</v>
      </c>
      <c r="O67" s="40" t="s">
        <v>561</v>
      </c>
      <c r="P67" s="46"/>
      <c r="Q67" s="40" t="s">
        <v>82</v>
      </c>
      <c r="R67" s="36"/>
      <c r="S67" s="36"/>
      <c r="T67" s="42"/>
      <c r="U67" s="42"/>
      <c r="V67" s="42"/>
      <c r="W67" s="42"/>
      <c r="X67" s="42"/>
      <c r="Y67" s="42"/>
      <c r="Z67" s="42"/>
      <c r="AA67" s="42"/>
      <c r="AB67" s="42"/>
      <c r="AC67" s="42"/>
      <c r="AD67" s="42"/>
      <c r="AE67" s="42"/>
      <c r="AF67" s="42"/>
      <c r="AG67" s="42"/>
      <c r="AH67" s="42"/>
      <c r="AI67" s="42"/>
      <c r="AJ67" s="42"/>
      <c r="AK67" s="42"/>
      <c r="AL67" s="42"/>
      <c r="AM67" s="28"/>
      <c r="AN67" s="11"/>
      <c r="AO67" s="11"/>
      <c r="AP67" s="11"/>
    </row>
    <row r="68" hidden="1">
      <c r="A68" s="11"/>
      <c r="B68" s="36" t="s">
        <v>393</v>
      </c>
      <c r="C68" s="33" t="s">
        <v>32</v>
      </c>
      <c r="D68" s="37"/>
      <c r="E68" s="37" t="s">
        <v>394</v>
      </c>
      <c r="F68" s="36"/>
      <c r="G68" s="36"/>
      <c r="H68" s="36"/>
      <c r="I68" s="36"/>
      <c r="J68" s="36"/>
      <c r="K68" s="33" t="s">
        <v>748</v>
      </c>
      <c r="L68" s="36"/>
      <c r="M68" s="33" t="s">
        <v>82</v>
      </c>
      <c r="N68" s="49" t="s">
        <v>26</v>
      </c>
      <c r="O68" s="40" t="s">
        <v>395</v>
      </c>
      <c r="P68" s="46"/>
      <c r="Q68" s="40" t="s">
        <v>396</v>
      </c>
      <c r="R68" s="36"/>
      <c r="S68" s="36"/>
      <c r="T68" s="42"/>
      <c r="U68" s="42"/>
      <c r="V68" s="42"/>
      <c r="W68" s="42"/>
      <c r="X68" s="42"/>
      <c r="Y68" s="42"/>
      <c r="Z68" s="42"/>
      <c r="AA68" s="42"/>
      <c r="AB68" s="42"/>
      <c r="AC68" s="42"/>
      <c r="AD68" s="42"/>
      <c r="AE68" s="42"/>
      <c r="AF68" s="42"/>
      <c r="AG68" s="42"/>
      <c r="AH68" s="42"/>
      <c r="AI68" s="42"/>
      <c r="AJ68" s="42"/>
      <c r="AK68" s="42"/>
      <c r="AL68" s="42"/>
      <c r="AM68" s="28"/>
      <c r="AN68" s="11"/>
      <c r="AO68" s="11"/>
      <c r="AP68" s="11"/>
    </row>
    <row r="69" hidden="1">
      <c r="A69" s="11"/>
      <c r="B69" s="36" t="s">
        <v>508</v>
      </c>
      <c r="C69" s="33" t="s">
        <v>66</v>
      </c>
      <c r="D69" s="37"/>
      <c r="E69" s="37" t="s">
        <v>509</v>
      </c>
      <c r="F69" s="36"/>
      <c r="G69" s="36"/>
      <c r="H69" s="36"/>
      <c r="I69" s="36"/>
      <c r="J69" s="36"/>
      <c r="K69" s="33" t="s">
        <v>739</v>
      </c>
      <c r="L69" s="36"/>
      <c r="M69" s="33" t="s">
        <v>82</v>
      </c>
      <c r="N69" s="49" t="s">
        <v>26</v>
      </c>
      <c r="O69" s="40" t="s">
        <v>510</v>
      </c>
      <c r="P69" s="46"/>
      <c r="Q69" s="40" t="s">
        <v>508</v>
      </c>
      <c r="R69" s="36"/>
      <c r="S69" s="36"/>
      <c r="T69" s="42"/>
      <c r="U69" s="42"/>
      <c r="V69" s="42"/>
      <c r="W69" s="42"/>
      <c r="X69" s="42"/>
      <c r="Y69" s="42"/>
      <c r="Z69" s="42"/>
      <c r="AA69" s="42"/>
      <c r="AB69" s="42"/>
      <c r="AC69" s="42"/>
      <c r="AD69" s="42"/>
      <c r="AE69" s="42"/>
      <c r="AF69" s="42"/>
      <c r="AG69" s="42"/>
      <c r="AH69" s="42"/>
      <c r="AI69" s="42"/>
      <c r="AJ69" s="42"/>
      <c r="AK69" s="42"/>
      <c r="AL69" s="42"/>
      <c r="AM69" s="11"/>
      <c r="AN69" s="11"/>
      <c r="AO69" s="11"/>
      <c r="AP69" s="11"/>
    </row>
    <row r="70">
      <c r="A70" s="3"/>
      <c r="B70" s="25" t="s">
        <v>602</v>
      </c>
      <c r="C70" s="13" t="s">
        <v>21</v>
      </c>
      <c r="D70" s="13" t="s">
        <v>24</v>
      </c>
      <c r="E70" s="165">
        <v>5.0</v>
      </c>
      <c r="F70" s="166">
        <v>2.0</v>
      </c>
      <c r="G70" s="166">
        <v>2.0</v>
      </c>
      <c r="H70" s="166">
        <v>3.0</v>
      </c>
      <c r="I70" s="21">
        <v>4.6341176813E10</v>
      </c>
      <c r="J70" s="166">
        <v>1.0</v>
      </c>
      <c r="K70" s="165">
        <v>1.0</v>
      </c>
      <c r="L70" s="166">
        <v>2.0</v>
      </c>
      <c r="M70" s="165">
        <v>2.0</v>
      </c>
      <c r="N70" s="167">
        <v>1.0</v>
      </c>
      <c r="O70" s="167">
        <v>2.0</v>
      </c>
      <c r="P70" s="169">
        <v>4.0</v>
      </c>
      <c r="Q70" s="167">
        <v>1.0</v>
      </c>
      <c r="R70" s="21" t="s">
        <v>82</v>
      </c>
      <c r="S70" s="21" t="s">
        <v>722</v>
      </c>
      <c r="T70" s="21" t="s">
        <v>742</v>
      </c>
      <c r="U70" s="21">
        <v>5.0</v>
      </c>
      <c r="V70" s="21">
        <v>5.0</v>
      </c>
      <c r="W70" s="21">
        <v>2.0</v>
      </c>
      <c r="X70" s="21">
        <v>1.0</v>
      </c>
      <c r="Y70" s="21">
        <v>5.0</v>
      </c>
      <c r="Z70" s="21" t="s">
        <v>788</v>
      </c>
      <c r="AA70" s="21" t="s">
        <v>733</v>
      </c>
      <c r="AB70" s="21" t="s">
        <v>724</v>
      </c>
      <c r="AC70" s="21" t="s">
        <v>724</v>
      </c>
      <c r="AD70" s="21" t="s">
        <v>724</v>
      </c>
      <c r="AE70" s="21" t="s">
        <v>724</v>
      </c>
      <c r="AF70" s="21" t="s">
        <v>724</v>
      </c>
      <c r="AG70" s="21" t="s">
        <v>724</v>
      </c>
      <c r="AH70" s="21" t="s">
        <v>789</v>
      </c>
      <c r="AI70" s="21" t="s">
        <v>790</v>
      </c>
      <c r="AJ70" s="21" t="s">
        <v>791</v>
      </c>
      <c r="AK70" s="21" t="s">
        <v>792</v>
      </c>
      <c r="AL70" s="21" t="s">
        <v>728</v>
      </c>
      <c r="AM70" s="3"/>
      <c r="AN70" s="3"/>
      <c r="AO70" s="3"/>
      <c r="AP70" s="3"/>
    </row>
    <row r="71" hidden="1">
      <c r="A71" s="11"/>
      <c r="B71" s="36" t="s">
        <v>438</v>
      </c>
      <c r="C71" s="33" t="s">
        <v>51</v>
      </c>
      <c r="D71" s="37"/>
      <c r="E71" s="37" t="s">
        <v>439</v>
      </c>
      <c r="F71" s="36"/>
      <c r="G71" s="36"/>
      <c r="H71" s="36"/>
      <c r="I71" s="36"/>
      <c r="J71" s="36"/>
      <c r="K71" s="33" t="s">
        <v>718</v>
      </c>
      <c r="L71" s="36"/>
      <c r="M71" s="33" t="s">
        <v>82</v>
      </c>
      <c r="N71" s="40" t="s">
        <v>26</v>
      </c>
      <c r="O71" s="40" t="s">
        <v>440</v>
      </c>
      <c r="P71" s="46"/>
      <c r="Q71" s="40" t="s">
        <v>441</v>
      </c>
      <c r="R71" s="36"/>
      <c r="S71" s="36"/>
      <c r="T71" s="42"/>
      <c r="U71" s="42"/>
      <c r="V71" s="42"/>
      <c r="W71" s="42"/>
      <c r="X71" s="42"/>
      <c r="Y71" s="42"/>
      <c r="Z71" s="42"/>
      <c r="AA71" s="42"/>
      <c r="AB71" s="42"/>
      <c r="AC71" s="42"/>
      <c r="AD71" s="42"/>
      <c r="AE71" s="42"/>
      <c r="AF71" s="42"/>
      <c r="AG71" s="42"/>
      <c r="AH71" s="42"/>
      <c r="AI71" s="42"/>
      <c r="AJ71" s="42"/>
      <c r="AK71" s="42"/>
      <c r="AL71" s="42"/>
      <c r="AM71" s="28"/>
      <c r="AN71" s="11"/>
      <c r="AO71" s="11"/>
      <c r="AP71" s="11"/>
    </row>
    <row r="72" hidden="1">
      <c r="A72" s="11"/>
      <c r="B72" s="36" t="s">
        <v>320</v>
      </c>
      <c r="C72" s="33" t="s">
        <v>66</v>
      </c>
      <c r="D72" s="37"/>
      <c r="E72" s="37" t="s">
        <v>321</v>
      </c>
      <c r="F72" s="36"/>
      <c r="G72" s="36"/>
      <c r="H72" s="36"/>
      <c r="I72" s="36"/>
      <c r="J72" s="36"/>
      <c r="K72" s="33" t="s">
        <v>757</v>
      </c>
      <c r="L72" s="36"/>
      <c r="M72" s="33" t="s">
        <v>784</v>
      </c>
      <c r="N72" s="40" t="s">
        <v>26</v>
      </c>
      <c r="O72" s="40" t="s">
        <v>322</v>
      </c>
      <c r="P72" s="46"/>
      <c r="Q72" s="40" t="s">
        <v>323</v>
      </c>
      <c r="R72" s="36"/>
      <c r="S72" s="36"/>
      <c r="T72" s="42"/>
      <c r="U72" s="42"/>
      <c r="V72" s="42"/>
      <c r="W72" s="42"/>
      <c r="X72" s="42"/>
      <c r="Y72" s="42"/>
      <c r="Z72" s="42"/>
      <c r="AA72" s="42"/>
      <c r="AB72" s="42"/>
      <c r="AC72" s="42"/>
      <c r="AD72" s="42"/>
      <c r="AE72" s="42"/>
      <c r="AF72" s="42"/>
      <c r="AG72" s="42"/>
      <c r="AH72" s="42"/>
      <c r="AI72" s="42"/>
      <c r="AJ72" s="42"/>
      <c r="AK72" s="42"/>
      <c r="AL72" s="42"/>
      <c r="AM72" s="28"/>
      <c r="AN72" s="11"/>
      <c r="AO72" s="11"/>
      <c r="AP72" s="11"/>
    </row>
    <row r="73" hidden="1">
      <c r="A73" s="11"/>
      <c r="B73" s="36" t="s">
        <v>328</v>
      </c>
      <c r="C73" s="33" t="s">
        <v>32</v>
      </c>
      <c r="D73" s="37"/>
      <c r="E73" s="37" t="s">
        <v>329</v>
      </c>
      <c r="F73" s="36"/>
      <c r="G73" s="36"/>
      <c r="H73" s="36"/>
      <c r="I73" s="36"/>
      <c r="J73" s="36"/>
      <c r="K73" s="33" t="s">
        <v>729</v>
      </c>
      <c r="L73" s="36"/>
      <c r="M73" s="33" t="s">
        <v>784</v>
      </c>
      <c r="N73" s="40" t="s">
        <v>26</v>
      </c>
      <c r="O73" s="40" t="s">
        <v>330</v>
      </c>
      <c r="P73" s="46"/>
      <c r="Q73" s="40" t="s">
        <v>328</v>
      </c>
      <c r="R73" s="36"/>
      <c r="S73" s="36"/>
      <c r="T73" s="42"/>
      <c r="U73" s="42"/>
      <c r="V73" s="42"/>
      <c r="W73" s="42"/>
      <c r="X73" s="42"/>
      <c r="Y73" s="42"/>
      <c r="Z73" s="42"/>
      <c r="AA73" s="42"/>
      <c r="AB73" s="42"/>
      <c r="AC73" s="42"/>
      <c r="AD73" s="42"/>
      <c r="AE73" s="42"/>
      <c r="AF73" s="42"/>
      <c r="AG73" s="42"/>
      <c r="AH73" s="42"/>
      <c r="AI73" s="42"/>
      <c r="AJ73" s="42"/>
      <c r="AK73" s="42"/>
      <c r="AL73" s="42"/>
      <c r="AM73" s="28"/>
      <c r="AN73" s="11"/>
      <c r="AO73" s="11"/>
      <c r="AP73" s="11"/>
    </row>
    <row r="74" hidden="1">
      <c r="A74" s="11"/>
      <c r="B74" s="36" t="s">
        <v>333</v>
      </c>
      <c r="C74" s="33" t="s">
        <v>21</v>
      </c>
      <c r="D74" s="37"/>
      <c r="E74" s="37" t="s">
        <v>334</v>
      </c>
      <c r="F74" s="36"/>
      <c r="G74" s="36"/>
      <c r="H74" s="36"/>
      <c r="I74" s="36"/>
      <c r="J74" s="36"/>
      <c r="K74" s="33" t="s">
        <v>729</v>
      </c>
      <c r="L74" s="36"/>
      <c r="M74" s="33" t="s">
        <v>784</v>
      </c>
      <c r="N74" s="40" t="s">
        <v>26</v>
      </c>
      <c r="O74" s="40" t="s">
        <v>335</v>
      </c>
      <c r="P74" s="46"/>
      <c r="Q74" s="40" t="s">
        <v>333</v>
      </c>
      <c r="R74" s="36"/>
      <c r="S74" s="36"/>
      <c r="T74" s="42"/>
      <c r="U74" s="42"/>
      <c r="V74" s="42"/>
      <c r="W74" s="42"/>
      <c r="X74" s="42"/>
      <c r="Y74" s="42"/>
      <c r="Z74" s="42"/>
      <c r="AA74" s="42"/>
      <c r="AB74" s="42"/>
      <c r="AC74" s="42"/>
      <c r="AD74" s="42"/>
      <c r="AE74" s="42"/>
      <c r="AF74" s="42"/>
      <c r="AG74" s="42"/>
      <c r="AH74" s="42"/>
      <c r="AI74" s="42"/>
      <c r="AJ74" s="42"/>
      <c r="AK74" s="42"/>
      <c r="AL74" s="42"/>
      <c r="AM74" s="28"/>
      <c r="AN74" s="11"/>
      <c r="AO74" s="11"/>
      <c r="AP74" s="11"/>
    </row>
    <row r="75" hidden="1">
      <c r="A75" s="11"/>
      <c r="B75" s="36" t="s">
        <v>568</v>
      </c>
      <c r="C75" s="62" t="s">
        <v>51</v>
      </c>
      <c r="D75" s="64"/>
      <c r="E75" s="37" t="s">
        <v>569</v>
      </c>
      <c r="F75" s="63"/>
      <c r="G75" s="63"/>
      <c r="H75" s="63"/>
      <c r="I75" s="63"/>
      <c r="J75" s="63"/>
      <c r="K75" s="62" t="s">
        <v>82</v>
      </c>
      <c r="L75" s="63"/>
      <c r="M75" s="62" t="s">
        <v>82</v>
      </c>
      <c r="N75" s="57" t="s">
        <v>26</v>
      </c>
      <c r="O75" s="57" t="s">
        <v>570</v>
      </c>
      <c r="P75" s="67"/>
      <c r="Q75" s="57" t="s">
        <v>571</v>
      </c>
      <c r="R75" s="63"/>
      <c r="S75" s="63"/>
      <c r="T75" s="176"/>
      <c r="U75" s="176"/>
      <c r="V75" s="176"/>
      <c r="W75" s="176"/>
      <c r="X75" s="176"/>
      <c r="Y75" s="176"/>
      <c r="Z75" s="176"/>
      <c r="AA75" s="176"/>
      <c r="AB75" s="176"/>
      <c r="AC75" s="176"/>
      <c r="AD75" s="176"/>
      <c r="AE75" s="176"/>
      <c r="AF75" s="176"/>
      <c r="AG75" s="176"/>
      <c r="AH75" s="176"/>
      <c r="AI75" s="176"/>
      <c r="AJ75" s="176"/>
      <c r="AK75" s="176"/>
      <c r="AL75" s="42"/>
      <c r="AM75" s="28"/>
      <c r="AN75" s="11"/>
      <c r="AO75" s="11"/>
      <c r="AP75" s="11"/>
    </row>
    <row r="76">
      <c r="A76" s="3"/>
      <c r="B76" s="25" t="s">
        <v>618</v>
      </c>
      <c r="C76" s="17" t="s">
        <v>51</v>
      </c>
      <c r="D76" s="13" t="s">
        <v>24</v>
      </c>
      <c r="E76" s="165">
        <v>5.0</v>
      </c>
      <c r="F76" s="166">
        <v>2.0</v>
      </c>
      <c r="G76" s="166">
        <v>3.0</v>
      </c>
      <c r="H76" s="166">
        <v>2.0</v>
      </c>
      <c r="I76" s="21"/>
      <c r="J76" s="166">
        <v>1.0</v>
      </c>
      <c r="K76" s="167">
        <v>2.0</v>
      </c>
      <c r="L76" s="166">
        <v>3.0</v>
      </c>
      <c r="M76" s="167">
        <v>2.0</v>
      </c>
      <c r="N76" s="167">
        <v>2.0</v>
      </c>
      <c r="O76" s="167">
        <v>3.0</v>
      </c>
      <c r="P76" s="172">
        <v>1.0</v>
      </c>
      <c r="Q76" s="167">
        <v>2.0</v>
      </c>
      <c r="R76" s="21"/>
      <c r="S76" s="21" t="s">
        <v>722</v>
      </c>
      <c r="T76" s="21" t="s">
        <v>742</v>
      </c>
      <c r="U76" s="21">
        <v>3.0</v>
      </c>
      <c r="V76" s="21">
        <v>3.0</v>
      </c>
      <c r="W76" s="21">
        <v>1.0</v>
      </c>
      <c r="X76" s="21">
        <v>2.0</v>
      </c>
      <c r="Y76" s="21">
        <v>3.0</v>
      </c>
      <c r="Z76" s="21" t="s">
        <v>793</v>
      </c>
      <c r="AA76" s="18"/>
      <c r="AB76" s="18"/>
      <c r="AC76" s="18"/>
      <c r="AD76" s="18"/>
      <c r="AE76" s="18"/>
      <c r="AF76" s="18"/>
      <c r="AG76" s="18"/>
      <c r="AH76" s="21" t="s">
        <v>794</v>
      </c>
      <c r="AI76" s="21" t="s">
        <v>795</v>
      </c>
      <c r="AJ76" s="21" t="s">
        <v>722</v>
      </c>
      <c r="AK76" s="21" t="s">
        <v>722</v>
      </c>
      <c r="AL76" s="21" t="s">
        <v>721</v>
      </c>
      <c r="AM76" s="3"/>
      <c r="AN76" s="3"/>
      <c r="AO76" s="3"/>
      <c r="AP76" s="3"/>
    </row>
    <row r="77" hidden="1">
      <c r="A77" s="11"/>
      <c r="B77" s="36" t="s">
        <v>442</v>
      </c>
      <c r="C77" s="40" t="s">
        <v>51</v>
      </c>
      <c r="D77" s="37"/>
      <c r="E77" s="37" t="s">
        <v>443</v>
      </c>
      <c r="F77" s="36"/>
      <c r="G77" s="36"/>
      <c r="H77" s="36"/>
      <c r="I77" s="36"/>
      <c r="J77" s="36"/>
      <c r="K77" s="40" t="s">
        <v>718</v>
      </c>
      <c r="L77" s="36"/>
      <c r="M77" s="40" t="s">
        <v>82</v>
      </c>
      <c r="N77" s="49" t="s">
        <v>26</v>
      </c>
      <c r="O77" s="40" t="s">
        <v>444</v>
      </c>
      <c r="P77" s="36"/>
      <c r="Q77" s="40" t="s">
        <v>445</v>
      </c>
      <c r="R77" s="36"/>
      <c r="S77" s="36"/>
      <c r="T77" s="42"/>
      <c r="U77" s="42"/>
      <c r="V77" s="42"/>
      <c r="W77" s="42"/>
      <c r="X77" s="42"/>
      <c r="Y77" s="42"/>
      <c r="Z77" s="42"/>
      <c r="AA77" s="42"/>
      <c r="AB77" s="42"/>
      <c r="AC77" s="42"/>
      <c r="AD77" s="42"/>
      <c r="AE77" s="42"/>
      <c r="AF77" s="42"/>
      <c r="AG77" s="42"/>
      <c r="AH77" s="42"/>
      <c r="AI77" s="42"/>
      <c r="AJ77" s="42"/>
      <c r="AK77" s="42"/>
      <c r="AL77" s="42"/>
      <c r="AM77" s="28"/>
      <c r="AN77" s="11"/>
      <c r="AO77" s="11"/>
      <c r="AP77" s="11"/>
    </row>
    <row r="78" hidden="1">
      <c r="A78" s="11"/>
      <c r="B78" s="36" t="s">
        <v>233</v>
      </c>
      <c r="C78" s="33" t="s">
        <v>66</v>
      </c>
      <c r="D78" s="37"/>
      <c r="E78" s="37" t="s">
        <v>234</v>
      </c>
      <c r="F78" s="36"/>
      <c r="G78" s="36"/>
      <c r="H78" s="36"/>
      <c r="I78" s="36"/>
      <c r="J78" s="36"/>
      <c r="K78" s="33" t="s">
        <v>757</v>
      </c>
      <c r="L78" s="36"/>
      <c r="M78" s="56">
        <v>45502.0</v>
      </c>
      <c r="N78" s="40" t="s">
        <v>26</v>
      </c>
      <c r="O78" s="40" t="s">
        <v>235</v>
      </c>
      <c r="P78" s="46"/>
      <c r="Q78" s="40" t="s">
        <v>236</v>
      </c>
      <c r="R78" s="36"/>
      <c r="S78" s="36"/>
      <c r="T78" s="42"/>
      <c r="U78" s="42"/>
      <c r="V78" s="42"/>
      <c r="W78" s="42"/>
      <c r="X78" s="42"/>
      <c r="Y78" s="42"/>
      <c r="Z78" s="42"/>
      <c r="AA78" s="42"/>
      <c r="AB78" s="42"/>
      <c r="AC78" s="42"/>
      <c r="AD78" s="42"/>
      <c r="AE78" s="42"/>
      <c r="AF78" s="42"/>
      <c r="AG78" s="42"/>
      <c r="AH78" s="42"/>
      <c r="AI78" s="42"/>
      <c r="AJ78" s="42"/>
      <c r="AK78" s="42"/>
      <c r="AL78" s="42"/>
      <c r="AM78" s="28"/>
      <c r="AN78" s="11"/>
      <c r="AO78" s="11"/>
      <c r="AP78" s="11"/>
    </row>
    <row r="79">
      <c r="A79" s="3"/>
      <c r="B79" s="25" t="s">
        <v>331</v>
      </c>
      <c r="C79" s="17" t="s">
        <v>51</v>
      </c>
      <c r="D79" s="13" t="s">
        <v>35</v>
      </c>
      <c r="E79" s="165">
        <v>3.0</v>
      </c>
      <c r="F79" s="166">
        <v>1.0</v>
      </c>
      <c r="G79" s="166">
        <v>2.0</v>
      </c>
      <c r="H79" s="166">
        <v>1.0</v>
      </c>
      <c r="I79" s="21"/>
      <c r="J79" s="166">
        <v>1.0</v>
      </c>
      <c r="K79" s="167">
        <v>1.0</v>
      </c>
      <c r="L79" s="166">
        <v>1.0</v>
      </c>
      <c r="M79" s="167">
        <v>2.0</v>
      </c>
      <c r="N79" s="167">
        <v>1.0</v>
      </c>
      <c r="O79" s="167">
        <v>1.0</v>
      </c>
      <c r="P79" s="172">
        <v>1.0</v>
      </c>
      <c r="Q79" s="167">
        <v>2.0</v>
      </c>
      <c r="R79" s="21"/>
      <c r="S79" s="21" t="s">
        <v>796</v>
      </c>
      <c r="T79" s="21" t="s">
        <v>760</v>
      </c>
      <c r="U79" s="21">
        <v>2.0</v>
      </c>
      <c r="V79" s="21">
        <v>3.0</v>
      </c>
      <c r="W79" s="21">
        <v>2.0</v>
      </c>
      <c r="X79" s="21">
        <v>1.0</v>
      </c>
      <c r="Y79" s="21">
        <v>1.0</v>
      </c>
      <c r="Z79" s="21" t="s">
        <v>796</v>
      </c>
      <c r="AA79" s="21" t="s">
        <v>724</v>
      </c>
      <c r="AB79" s="21" t="s">
        <v>724</v>
      </c>
      <c r="AC79" s="21" t="s">
        <v>724</v>
      </c>
      <c r="AD79" s="21" t="s">
        <v>724</v>
      </c>
      <c r="AE79" s="21" t="s">
        <v>724</v>
      </c>
      <c r="AF79" s="21" t="s">
        <v>724</v>
      </c>
      <c r="AG79" s="21" t="s">
        <v>724</v>
      </c>
      <c r="AH79" s="21" t="s">
        <v>797</v>
      </c>
      <c r="AI79" s="18"/>
      <c r="AJ79" s="21" t="s">
        <v>798</v>
      </c>
      <c r="AK79" s="21" t="s">
        <v>799</v>
      </c>
      <c r="AL79" s="21" t="s">
        <v>742</v>
      </c>
      <c r="AM79" s="3"/>
      <c r="AN79" s="3"/>
      <c r="AO79" s="3"/>
      <c r="AP79" s="3"/>
    </row>
    <row r="80" hidden="1">
      <c r="A80" s="11"/>
      <c r="B80" s="32" t="s">
        <v>489</v>
      </c>
      <c r="C80" s="33"/>
      <c r="D80" s="37"/>
      <c r="E80" s="37"/>
      <c r="F80" s="32"/>
      <c r="G80" s="32"/>
      <c r="H80" s="32"/>
      <c r="I80" s="32"/>
      <c r="J80" s="32"/>
      <c r="K80" s="33" t="s">
        <v>718</v>
      </c>
      <c r="L80" s="32"/>
      <c r="M80" s="40"/>
      <c r="N80" s="49" t="s">
        <v>26</v>
      </c>
      <c r="O80" s="40"/>
      <c r="P80" s="50"/>
      <c r="Q80" s="40"/>
      <c r="R80" s="32"/>
      <c r="S80" s="32"/>
      <c r="T80" s="42"/>
      <c r="U80" s="42"/>
      <c r="V80" s="42"/>
      <c r="W80" s="42"/>
      <c r="X80" s="42"/>
      <c r="Y80" s="42"/>
      <c r="Z80" s="42"/>
      <c r="AA80" s="42"/>
      <c r="AB80" s="42"/>
      <c r="AC80" s="42"/>
      <c r="AD80" s="42"/>
      <c r="AE80" s="42"/>
      <c r="AF80" s="42"/>
      <c r="AG80" s="42"/>
      <c r="AH80" s="42"/>
      <c r="AI80" s="42"/>
      <c r="AJ80" s="42"/>
      <c r="AK80" s="42"/>
      <c r="AL80" s="42">
        <v>45460.0</v>
      </c>
      <c r="AM80" s="11"/>
      <c r="AN80" s="11"/>
      <c r="AO80" s="11"/>
      <c r="AP80" s="11"/>
    </row>
    <row r="81" hidden="1">
      <c r="A81" s="11"/>
      <c r="B81" s="36" t="s">
        <v>511</v>
      </c>
      <c r="C81" s="40" t="s">
        <v>51</v>
      </c>
      <c r="D81" s="37"/>
      <c r="E81" s="37" t="s">
        <v>512</v>
      </c>
      <c r="F81" s="36"/>
      <c r="G81" s="36"/>
      <c r="H81" s="36"/>
      <c r="I81" s="36"/>
      <c r="J81" s="36"/>
      <c r="K81" s="40" t="s">
        <v>739</v>
      </c>
      <c r="L81" s="36"/>
      <c r="M81" s="40" t="s">
        <v>82</v>
      </c>
      <c r="N81" s="49" t="s">
        <v>26</v>
      </c>
      <c r="O81" s="40" t="s">
        <v>513</v>
      </c>
      <c r="P81" s="36"/>
      <c r="Q81" s="40" t="s">
        <v>514</v>
      </c>
      <c r="R81" s="36"/>
      <c r="S81" s="36"/>
      <c r="T81" s="42"/>
      <c r="U81" s="42"/>
      <c r="V81" s="42"/>
      <c r="W81" s="42"/>
      <c r="X81" s="42"/>
      <c r="Y81" s="42"/>
      <c r="Z81" s="42"/>
      <c r="AA81" s="42"/>
      <c r="AB81" s="42"/>
      <c r="AC81" s="42"/>
      <c r="AD81" s="42"/>
      <c r="AE81" s="42"/>
      <c r="AF81" s="42"/>
      <c r="AG81" s="42"/>
      <c r="AH81" s="42"/>
      <c r="AI81" s="42"/>
      <c r="AJ81" s="42"/>
      <c r="AK81" s="42"/>
      <c r="AL81" s="42"/>
      <c r="AM81" s="28"/>
      <c r="AN81" s="11"/>
      <c r="AO81" s="11"/>
      <c r="AP81" s="11"/>
    </row>
    <row r="82">
      <c r="A82" s="3"/>
      <c r="B82" s="19" t="s">
        <v>389</v>
      </c>
      <c r="C82" s="23" t="s">
        <v>51</v>
      </c>
      <c r="D82" s="13" t="s">
        <v>24</v>
      </c>
      <c r="E82" s="165">
        <v>4.0</v>
      </c>
      <c r="F82" s="166">
        <v>2.0</v>
      </c>
      <c r="G82" s="166">
        <v>1.0</v>
      </c>
      <c r="H82" s="166">
        <v>1.0</v>
      </c>
      <c r="I82" s="21">
        <v>1.2699076708E10</v>
      </c>
      <c r="J82" s="166">
        <v>1.0</v>
      </c>
      <c r="K82" s="165">
        <v>1.0</v>
      </c>
      <c r="L82" s="166">
        <v>3.0</v>
      </c>
      <c r="M82" s="167">
        <v>2.0</v>
      </c>
      <c r="N82" s="167">
        <v>1.0</v>
      </c>
      <c r="O82" s="167">
        <v>1.0</v>
      </c>
      <c r="P82" s="166">
        <v>3.0</v>
      </c>
      <c r="Q82" s="167">
        <v>1.0</v>
      </c>
      <c r="R82" s="21" t="s">
        <v>45</v>
      </c>
      <c r="S82" s="21" t="s">
        <v>796</v>
      </c>
      <c r="T82" s="21" t="s">
        <v>760</v>
      </c>
      <c r="U82" s="21">
        <v>4.0</v>
      </c>
      <c r="V82" s="21">
        <v>4.0</v>
      </c>
      <c r="W82" s="21">
        <v>2.0</v>
      </c>
      <c r="X82" s="21">
        <v>1.0</v>
      </c>
      <c r="Y82" s="21">
        <v>4.0</v>
      </c>
      <c r="Z82" s="21" t="s">
        <v>800</v>
      </c>
      <c r="AA82" s="21" t="s">
        <v>724</v>
      </c>
      <c r="AB82" s="21" t="s">
        <v>724</v>
      </c>
      <c r="AC82" s="21" t="s">
        <v>724</v>
      </c>
      <c r="AD82" s="21" t="s">
        <v>724</v>
      </c>
      <c r="AE82" s="21" t="s">
        <v>724</v>
      </c>
      <c r="AF82" s="21" t="s">
        <v>724</v>
      </c>
      <c r="AG82" s="21" t="s">
        <v>724</v>
      </c>
      <c r="AH82" s="21" t="s">
        <v>801</v>
      </c>
      <c r="AI82" s="21" t="s">
        <v>802</v>
      </c>
      <c r="AJ82" s="21" t="s">
        <v>803</v>
      </c>
      <c r="AK82" s="21" t="s">
        <v>804</v>
      </c>
      <c r="AL82" s="21" t="s">
        <v>742</v>
      </c>
      <c r="AM82" s="3"/>
      <c r="AN82" s="3"/>
      <c r="AO82" s="3"/>
      <c r="AP82" s="3"/>
    </row>
    <row r="83" hidden="1">
      <c r="A83" s="11"/>
      <c r="B83" s="36" t="s">
        <v>515</v>
      </c>
      <c r="C83" s="40" t="s">
        <v>51</v>
      </c>
      <c r="D83" s="37"/>
      <c r="E83" s="37" t="s">
        <v>516</v>
      </c>
      <c r="F83" s="36"/>
      <c r="G83" s="36"/>
      <c r="H83" s="36"/>
      <c r="I83" s="36"/>
      <c r="J83" s="36"/>
      <c r="K83" s="40" t="s">
        <v>739</v>
      </c>
      <c r="L83" s="36"/>
      <c r="M83" s="40" t="s">
        <v>82</v>
      </c>
      <c r="N83" s="40" t="s">
        <v>26</v>
      </c>
      <c r="O83" s="40" t="s">
        <v>517</v>
      </c>
      <c r="P83" s="36"/>
      <c r="Q83" s="40" t="s">
        <v>518</v>
      </c>
      <c r="R83" s="36"/>
      <c r="S83" s="36"/>
      <c r="T83" s="42"/>
      <c r="U83" s="42"/>
      <c r="V83" s="42"/>
      <c r="W83" s="42"/>
      <c r="X83" s="42"/>
      <c r="Y83" s="42"/>
      <c r="Z83" s="42"/>
      <c r="AA83" s="42"/>
      <c r="AB83" s="42"/>
      <c r="AC83" s="42"/>
      <c r="AD83" s="42"/>
      <c r="AE83" s="42"/>
      <c r="AF83" s="42"/>
      <c r="AG83" s="42"/>
      <c r="AH83" s="42"/>
      <c r="AI83" s="42"/>
      <c r="AJ83" s="42"/>
      <c r="AK83" s="42"/>
      <c r="AL83" s="42"/>
      <c r="AM83" s="28"/>
      <c r="AN83" s="11"/>
      <c r="AO83" s="11"/>
      <c r="AP83" s="11"/>
    </row>
    <row r="84" hidden="1">
      <c r="A84" s="11"/>
      <c r="B84" s="36" t="s">
        <v>377</v>
      </c>
      <c r="C84" s="40" t="s">
        <v>66</v>
      </c>
      <c r="D84" s="37"/>
      <c r="E84" s="37" t="s">
        <v>378</v>
      </c>
      <c r="F84" s="36"/>
      <c r="G84" s="36"/>
      <c r="H84" s="36"/>
      <c r="I84" s="36"/>
      <c r="J84" s="36"/>
      <c r="K84" s="40" t="s">
        <v>783</v>
      </c>
      <c r="L84" s="36"/>
      <c r="M84" s="40" t="s">
        <v>729</v>
      </c>
      <c r="N84" s="40" t="s">
        <v>26</v>
      </c>
      <c r="O84" s="40" t="s">
        <v>379</v>
      </c>
      <c r="P84" s="36"/>
      <c r="Q84" s="40" t="s">
        <v>380</v>
      </c>
      <c r="R84" s="36"/>
      <c r="S84" s="36"/>
      <c r="T84" s="42"/>
      <c r="U84" s="42"/>
      <c r="V84" s="42"/>
      <c r="W84" s="42"/>
      <c r="X84" s="42"/>
      <c r="Y84" s="42"/>
      <c r="Z84" s="42"/>
      <c r="AA84" s="42"/>
      <c r="AB84" s="42"/>
      <c r="AC84" s="42"/>
      <c r="AD84" s="42"/>
      <c r="AE84" s="42"/>
      <c r="AF84" s="42"/>
      <c r="AG84" s="42"/>
      <c r="AH84" s="42"/>
      <c r="AI84" s="42"/>
      <c r="AJ84" s="42"/>
      <c r="AK84" s="42"/>
      <c r="AL84" s="42"/>
      <c r="AM84" s="28"/>
      <c r="AN84" s="11"/>
      <c r="AO84" s="11"/>
      <c r="AP84" s="11"/>
    </row>
    <row r="85" hidden="1">
      <c r="A85" s="11"/>
      <c r="B85" s="36" t="s">
        <v>349</v>
      </c>
      <c r="C85" s="40" t="s">
        <v>51</v>
      </c>
      <c r="D85" s="37"/>
      <c r="E85" s="37" t="s">
        <v>350</v>
      </c>
      <c r="F85" s="36"/>
      <c r="G85" s="36"/>
      <c r="H85" s="36"/>
      <c r="I85" s="36"/>
      <c r="J85" s="36"/>
      <c r="K85" s="40" t="s">
        <v>748</v>
      </c>
      <c r="L85" s="36"/>
      <c r="M85" s="40" t="s">
        <v>755</v>
      </c>
      <c r="N85" s="45" t="s">
        <v>26</v>
      </c>
      <c r="O85" s="40" t="s">
        <v>351</v>
      </c>
      <c r="P85" s="36"/>
      <c r="Q85" s="40" t="s">
        <v>352</v>
      </c>
      <c r="R85" s="36"/>
      <c r="S85" s="36"/>
      <c r="T85" s="42"/>
      <c r="U85" s="42"/>
      <c r="V85" s="42"/>
      <c r="W85" s="42"/>
      <c r="X85" s="42"/>
      <c r="Y85" s="42"/>
      <c r="Z85" s="42"/>
      <c r="AA85" s="42"/>
      <c r="AB85" s="42"/>
      <c r="AC85" s="42"/>
      <c r="AD85" s="42"/>
      <c r="AE85" s="42"/>
      <c r="AF85" s="42"/>
      <c r="AG85" s="42"/>
      <c r="AH85" s="42"/>
      <c r="AI85" s="42"/>
      <c r="AJ85" s="42"/>
      <c r="AK85" s="42"/>
      <c r="AL85" s="70"/>
      <c r="AM85" s="28"/>
      <c r="AN85" s="11"/>
      <c r="AO85" s="11"/>
      <c r="AP85" s="11"/>
    </row>
    <row r="86" hidden="1">
      <c r="A86" s="11"/>
      <c r="B86" s="36" t="s">
        <v>519</v>
      </c>
      <c r="C86" s="40" t="s">
        <v>66</v>
      </c>
      <c r="D86" s="37"/>
      <c r="E86" s="37" t="s">
        <v>520</v>
      </c>
      <c r="F86" s="36"/>
      <c r="G86" s="36"/>
      <c r="H86" s="36"/>
      <c r="I86" s="36"/>
      <c r="J86" s="36"/>
      <c r="K86" s="40" t="s">
        <v>739</v>
      </c>
      <c r="L86" s="36"/>
      <c r="M86" s="40" t="s">
        <v>82</v>
      </c>
      <c r="N86" s="40" t="s">
        <v>26</v>
      </c>
      <c r="O86" s="40" t="s">
        <v>521</v>
      </c>
      <c r="P86" s="36"/>
      <c r="Q86" s="40" t="s">
        <v>522</v>
      </c>
      <c r="R86" s="36"/>
      <c r="S86" s="36"/>
      <c r="T86" s="42"/>
      <c r="U86" s="42"/>
      <c r="V86" s="42"/>
      <c r="W86" s="42"/>
      <c r="X86" s="42"/>
      <c r="Y86" s="42"/>
      <c r="Z86" s="42"/>
      <c r="AA86" s="42"/>
      <c r="AB86" s="42"/>
      <c r="AC86" s="42"/>
      <c r="AD86" s="42"/>
      <c r="AE86" s="42"/>
      <c r="AF86" s="42"/>
      <c r="AG86" s="42"/>
      <c r="AH86" s="42"/>
      <c r="AI86" s="42"/>
      <c r="AJ86" s="42"/>
      <c r="AK86" s="42"/>
      <c r="AL86" s="70"/>
      <c r="AM86" s="28"/>
      <c r="AN86" s="11"/>
      <c r="AO86" s="11"/>
      <c r="AP86" s="11"/>
    </row>
    <row r="87" hidden="1">
      <c r="A87" s="11"/>
      <c r="B87" s="73" t="s">
        <v>275</v>
      </c>
      <c r="C87" s="40" t="s">
        <v>51</v>
      </c>
      <c r="D87" s="37"/>
      <c r="E87" s="37" t="s">
        <v>276</v>
      </c>
      <c r="F87" s="73"/>
      <c r="G87" s="73"/>
      <c r="H87" s="73"/>
      <c r="I87" s="73"/>
      <c r="J87" s="73"/>
      <c r="K87" s="40" t="s">
        <v>757</v>
      </c>
      <c r="L87" s="73"/>
      <c r="M87" s="40" t="s">
        <v>805</v>
      </c>
      <c r="N87" s="40" t="s">
        <v>26</v>
      </c>
      <c r="O87" s="40" t="s">
        <v>277</v>
      </c>
      <c r="P87" s="73"/>
      <c r="Q87" s="40" t="s">
        <v>278</v>
      </c>
      <c r="R87" s="73"/>
      <c r="S87" s="73"/>
      <c r="T87" s="70"/>
      <c r="U87" s="70"/>
      <c r="V87" s="70"/>
      <c r="W87" s="70"/>
      <c r="X87" s="70"/>
      <c r="Y87" s="70"/>
      <c r="Z87" s="70"/>
      <c r="AA87" s="70"/>
      <c r="AB87" s="70"/>
      <c r="AC87" s="70"/>
      <c r="AD87" s="70"/>
      <c r="AE87" s="70"/>
      <c r="AF87" s="70"/>
      <c r="AG87" s="70"/>
      <c r="AH87" s="70"/>
      <c r="AI87" s="70"/>
      <c r="AJ87" s="70"/>
      <c r="AK87" s="70"/>
      <c r="AL87" s="70"/>
      <c r="AM87" s="28"/>
      <c r="AN87" s="11"/>
      <c r="AO87" s="11"/>
      <c r="AP87" s="11"/>
    </row>
    <row r="88" hidden="1">
      <c r="A88" s="11"/>
      <c r="B88" s="73" t="s">
        <v>446</v>
      </c>
      <c r="C88" s="40" t="s">
        <v>21</v>
      </c>
      <c r="D88" s="37"/>
      <c r="E88" s="37" t="s">
        <v>447</v>
      </c>
      <c r="F88" s="73"/>
      <c r="G88" s="73"/>
      <c r="H88" s="73"/>
      <c r="I88" s="73"/>
      <c r="J88" s="73"/>
      <c r="K88" s="40" t="s">
        <v>718</v>
      </c>
      <c r="L88" s="73"/>
      <c r="M88" s="40" t="s">
        <v>82</v>
      </c>
      <c r="N88" s="40" t="s">
        <v>26</v>
      </c>
      <c r="O88" s="40" t="s">
        <v>448</v>
      </c>
      <c r="P88" s="73"/>
      <c r="Q88" s="69" t="s">
        <v>449</v>
      </c>
      <c r="R88" s="73"/>
      <c r="S88" s="73"/>
      <c r="T88" s="70"/>
      <c r="U88" s="70"/>
      <c r="V88" s="70"/>
      <c r="W88" s="70"/>
      <c r="X88" s="70"/>
      <c r="Y88" s="70"/>
      <c r="Z88" s="70"/>
      <c r="AA88" s="70"/>
      <c r="AB88" s="70"/>
      <c r="AC88" s="70"/>
      <c r="AD88" s="70"/>
      <c r="AE88" s="70"/>
      <c r="AF88" s="70"/>
      <c r="AG88" s="70"/>
      <c r="AH88" s="70"/>
      <c r="AI88" s="70"/>
      <c r="AJ88" s="70"/>
      <c r="AK88" s="70"/>
      <c r="AL88" s="70"/>
      <c r="AM88" s="28"/>
      <c r="AN88" s="74" t="s">
        <v>450</v>
      </c>
      <c r="AP88" s="11"/>
    </row>
    <row r="89">
      <c r="A89" s="3"/>
      <c r="B89" s="71" t="s">
        <v>88</v>
      </c>
      <c r="C89" s="17" t="s">
        <v>66</v>
      </c>
      <c r="D89" s="13" t="s">
        <v>35</v>
      </c>
      <c r="E89" s="165">
        <v>3.0</v>
      </c>
      <c r="F89" s="177">
        <v>1.0</v>
      </c>
      <c r="G89" s="177">
        <v>1.0</v>
      </c>
      <c r="H89" s="177">
        <v>1.0</v>
      </c>
      <c r="I89" s="14">
        <v>1.6510331705E10</v>
      </c>
      <c r="J89" s="177">
        <v>1.0</v>
      </c>
      <c r="K89" s="167">
        <v>1.0</v>
      </c>
      <c r="L89" s="14">
        <v>1.0</v>
      </c>
      <c r="M89" s="167">
        <v>2.0</v>
      </c>
      <c r="N89" s="167">
        <v>2.0</v>
      </c>
      <c r="O89" s="167">
        <v>1.0</v>
      </c>
      <c r="P89" s="177">
        <v>1.0</v>
      </c>
      <c r="Q89" s="167">
        <v>2.0</v>
      </c>
      <c r="R89" s="14" t="s">
        <v>45</v>
      </c>
      <c r="S89" s="14" t="s">
        <v>722</v>
      </c>
      <c r="T89" s="21" t="s">
        <v>760</v>
      </c>
      <c r="U89" s="21">
        <v>2.0</v>
      </c>
      <c r="V89" s="21">
        <v>2.0</v>
      </c>
      <c r="W89" s="21">
        <v>2.0</v>
      </c>
      <c r="X89" s="21">
        <v>1.0</v>
      </c>
      <c r="Y89" s="21">
        <v>2.0</v>
      </c>
      <c r="Z89" s="21" t="s">
        <v>722</v>
      </c>
      <c r="AA89" s="18"/>
      <c r="AB89" s="18"/>
      <c r="AC89" s="18"/>
      <c r="AD89" s="18"/>
      <c r="AE89" s="18"/>
      <c r="AF89" s="18"/>
      <c r="AG89" s="18"/>
      <c r="AH89" s="21" t="s">
        <v>806</v>
      </c>
      <c r="AI89" s="18"/>
      <c r="AJ89" s="21" t="s">
        <v>807</v>
      </c>
      <c r="AK89" s="21" t="s">
        <v>807</v>
      </c>
      <c r="AL89" s="21" t="s">
        <v>728</v>
      </c>
      <c r="AM89" s="3"/>
      <c r="AN89" s="3"/>
      <c r="AO89" s="3"/>
      <c r="AP89" s="3"/>
    </row>
    <row r="90" hidden="1">
      <c r="A90" s="11"/>
      <c r="B90" s="73" t="s">
        <v>453</v>
      </c>
      <c r="C90" s="40" t="s">
        <v>51</v>
      </c>
      <c r="D90" s="37"/>
      <c r="E90" s="37" t="s">
        <v>454</v>
      </c>
      <c r="F90" s="73"/>
      <c r="G90" s="73"/>
      <c r="H90" s="73"/>
      <c r="I90" s="73"/>
      <c r="J90" s="73"/>
      <c r="K90" s="40" t="s">
        <v>718</v>
      </c>
      <c r="L90" s="73"/>
      <c r="M90" s="40" t="s">
        <v>82</v>
      </c>
      <c r="N90" s="40" t="s">
        <v>26</v>
      </c>
      <c r="O90" s="40" t="s">
        <v>455</v>
      </c>
      <c r="P90" s="73"/>
      <c r="Q90" s="40" t="s">
        <v>456</v>
      </c>
      <c r="R90" s="73"/>
      <c r="S90" s="73"/>
      <c r="T90" s="70"/>
      <c r="U90" s="70"/>
      <c r="V90" s="70"/>
      <c r="W90" s="70"/>
      <c r="X90" s="70"/>
      <c r="Y90" s="70"/>
      <c r="Z90" s="70"/>
      <c r="AA90" s="70"/>
      <c r="AB90" s="70"/>
      <c r="AC90" s="70"/>
      <c r="AD90" s="70"/>
      <c r="AE90" s="70"/>
      <c r="AF90" s="70"/>
      <c r="AG90" s="70"/>
      <c r="AH90" s="70"/>
      <c r="AI90" s="70"/>
      <c r="AJ90" s="70"/>
      <c r="AK90" s="70"/>
      <c r="AL90" s="70"/>
      <c r="AM90" s="28"/>
      <c r="AN90" s="11"/>
      <c r="AO90" s="11"/>
      <c r="AP90" s="11"/>
    </row>
    <row r="91">
      <c r="A91" s="3"/>
      <c r="B91" s="12" t="s">
        <v>273</v>
      </c>
      <c r="C91" s="17" t="s">
        <v>32</v>
      </c>
      <c r="D91" s="13" t="s">
        <v>24</v>
      </c>
      <c r="E91" s="165">
        <v>3.0</v>
      </c>
      <c r="F91" s="177">
        <v>1.0</v>
      </c>
      <c r="G91" s="177">
        <v>1.0</v>
      </c>
      <c r="H91" s="177">
        <v>1.0</v>
      </c>
      <c r="I91" s="14"/>
      <c r="J91" s="177">
        <v>1.0</v>
      </c>
      <c r="K91" s="167">
        <v>1.0</v>
      </c>
      <c r="L91" s="177">
        <v>1.0</v>
      </c>
      <c r="M91" s="167">
        <v>2.0</v>
      </c>
      <c r="N91" s="167">
        <v>2.0</v>
      </c>
      <c r="O91" s="167">
        <v>1.0</v>
      </c>
      <c r="P91" s="167">
        <v>1.0</v>
      </c>
      <c r="Q91" s="167">
        <v>1.0</v>
      </c>
      <c r="R91" s="21"/>
      <c r="S91" s="21" t="s">
        <v>722</v>
      </c>
      <c r="T91" s="21" t="s">
        <v>760</v>
      </c>
      <c r="U91" s="21">
        <v>3.0</v>
      </c>
      <c r="V91" s="21">
        <v>3.0</v>
      </c>
      <c r="W91" s="21">
        <v>1.0</v>
      </c>
      <c r="X91" s="21">
        <v>1.0</v>
      </c>
      <c r="Y91" s="21">
        <v>2.0</v>
      </c>
      <c r="Z91" s="21" t="s">
        <v>722</v>
      </c>
      <c r="AA91" s="18"/>
      <c r="AB91" s="18"/>
      <c r="AC91" s="18"/>
      <c r="AD91" s="18"/>
      <c r="AE91" s="18"/>
      <c r="AF91" s="18"/>
      <c r="AG91" s="18"/>
      <c r="AH91" s="21" t="s">
        <v>808</v>
      </c>
      <c r="AI91" s="18"/>
      <c r="AJ91" s="21" t="s">
        <v>722</v>
      </c>
      <c r="AK91" s="21" t="s">
        <v>722</v>
      </c>
      <c r="AL91" s="21" t="s">
        <v>721</v>
      </c>
      <c r="AM91" s="3"/>
      <c r="AN91" s="3"/>
      <c r="AO91" s="3"/>
      <c r="AP91" s="3"/>
    </row>
    <row r="92" hidden="1">
      <c r="A92" s="3"/>
      <c r="B92" s="71" t="s">
        <v>344</v>
      </c>
      <c r="C92" s="17" t="s">
        <v>66</v>
      </c>
      <c r="D92" s="20"/>
      <c r="E92" s="20" t="s">
        <v>345</v>
      </c>
      <c r="F92" s="14" t="s">
        <v>179</v>
      </c>
      <c r="G92" s="14"/>
      <c r="H92" s="14">
        <v>1.2014472E8</v>
      </c>
      <c r="I92" s="14">
        <v>1.4475350735E10</v>
      </c>
      <c r="J92" s="14">
        <v>25.0</v>
      </c>
      <c r="K92" s="17" t="s">
        <v>718</v>
      </c>
      <c r="L92" s="14" t="s">
        <v>346</v>
      </c>
      <c r="M92" s="17" t="s">
        <v>784</v>
      </c>
      <c r="N92" s="17" t="s">
        <v>26</v>
      </c>
      <c r="O92" s="17" t="s">
        <v>347</v>
      </c>
      <c r="P92" s="14" t="s">
        <v>348</v>
      </c>
      <c r="Q92" s="17" t="s">
        <v>348</v>
      </c>
      <c r="R92" s="14" t="s">
        <v>29</v>
      </c>
      <c r="S92" s="14" t="s">
        <v>38</v>
      </c>
      <c r="T92" s="18"/>
      <c r="U92" s="18"/>
      <c r="V92" s="18"/>
      <c r="W92" s="18"/>
      <c r="X92" s="18"/>
      <c r="Y92" s="18"/>
      <c r="Z92" s="18"/>
      <c r="AA92" s="18"/>
      <c r="AB92" s="18"/>
      <c r="AC92" s="18"/>
      <c r="AD92" s="18"/>
      <c r="AE92" s="18"/>
      <c r="AF92" s="18"/>
      <c r="AG92" s="18"/>
      <c r="AH92" s="18"/>
      <c r="AI92" s="18"/>
      <c r="AJ92" s="18"/>
      <c r="AK92" s="18"/>
      <c r="AL92" s="18">
        <v>45591.0</v>
      </c>
      <c r="AM92" s="3"/>
      <c r="AN92" s="3"/>
      <c r="AO92" s="3"/>
      <c r="AP92" s="3"/>
    </row>
    <row r="93" hidden="1">
      <c r="A93" s="11"/>
      <c r="B93" s="73" t="s">
        <v>217</v>
      </c>
      <c r="C93" s="40" t="s">
        <v>32</v>
      </c>
      <c r="D93" s="37"/>
      <c r="E93" s="37" t="s">
        <v>218</v>
      </c>
      <c r="F93" s="29"/>
      <c r="G93" s="29"/>
      <c r="H93" s="29"/>
      <c r="I93" s="29"/>
      <c r="J93" s="29"/>
      <c r="K93" s="40" t="s">
        <v>729</v>
      </c>
      <c r="L93" s="29"/>
      <c r="M93" s="40"/>
      <c r="N93" s="40" t="s">
        <v>26</v>
      </c>
      <c r="O93" s="40" t="s">
        <v>219</v>
      </c>
      <c r="P93" s="73"/>
      <c r="Q93" s="40" t="s">
        <v>220</v>
      </c>
      <c r="R93" s="29"/>
      <c r="S93" s="29"/>
      <c r="T93" s="70"/>
      <c r="U93" s="70"/>
      <c r="V93" s="70"/>
      <c r="W93" s="70"/>
      <c r="X93" s="70"/>
      <c r="Y93" s="70"/>
      <c r="Z93" s="70"/>
      <c r="AA93" s="70"/>
      <c r="AB93" s="70"/>
      <c r="AC93" s="70"/>
      <c r="AD93" s="70"/>
      <c r="AE93" s="70"/>
      <c r="AF93" s="70"/>
      <c r="AG93" s="70"/>
      <c r="AH93" s="70"/>
      <c r="AI93" s="70"/>
      <c r="AJ93" s="70"/>
      <c r="AK93" s="70"/>
      <c r="AL93" s="70"/>
      <c r="AM93" s="28"/>
      <c r="AN93" s="11"/>
      <c r="AO93" s="11"/>
      <c r="AP93" s="11"/>
    </row>
    <row r="94" hidden="1">
      <c r="A94" s="11"/>
      <c r="B94" s="73" t="s">
        <v>229</v>
      </c>
      <c r="C94" s="40" t="s">
        <v>21</v>
      </c>
      <c r="D94" s="37"/>
      <c r="E94" s="37" t="s">
        <v>230</v>
      </c>
      <c r="F94" s="73"/>
      <c r="G94" s="73"/>
      <c r="H94" s="73"/>
      <c r="I94" s="73"/>
      <c r="J94" s="73"/>
      <c r="K94" s="40" t="s">
        <v>757</v>
      </c>
      <c r="L94" s="73"/>
      <c r="M94" s="40" t="s">
        <v>809</v>
      </c>
      <c r="N94" s="40" t="s">
        <v>26</v>
      </c>
      <c r="O94" s="40" t="s">
        <v>231</v>
      </c>
      <c r="P94" s="73"/>
      <c r="Q94" s="40" t="s">
        <v>232</v>
      </c>
      <c r="R94" s="73"/>
      <c r="S94" s="73"/>
      <c r="T94" s="70"/>
      <c r="U94" s="70"/>
      <c r="V94" s="70"/>
      <c r="W94" s="70"/>
      <c r="X94" s="70"/>
      <c r="Y94" s="70"/>
      <c r="Z94" s="70"/>
      <c r="AA94" s="70"/>
      <c r="AB94" s="70"/>
      <c r="AC94" s="70"/>
      <c r="AD94" s="70"/>
      <c r="AE94" s="70"/>
      <c r="AF94" s="70"/>
      <c r="AG94" s="70"/>
      <c r="AH94" s="70"/>
      <c r="AI94" s="70"/>
      <c r="AJ94" s="70"/>
      <c r="AK94" s="70"/>
      <c r="AL94" s="70"/>
      <c r="AM94" s="28"/>
      <c r="AN94" s="11"/>
      <c r="AO94" s="11"/>
      <c r="AP94" s="11"/>
    </row>
    <row r="95" hidden="1">
      <c r="A95" s="11"/>
      <c r="B95" s="73" t="s">
        <v>340</v>
      </c>
      <c r="C95" s="40" t="s">
        <v>21</v>
      </c>
      <c r="D95" s="37"/>
      <c r="E95" s="37" t="s">
        <v>341</v>
      </c>
      <c r="F95" s="73"/>
      <c r="G95" s="73"/>
      <c r="H95" s="73"/>
      <c r="I95" s="73"/>
      <c r="J95" s="73"/>
      <c r="K95" s="40" t="s">
        <v>748</v>
      </c>
      <c r="L95" s="73"/>
      <c r="M95" s="40" t="s">
        <v>784</v>
      </c>
      <c r="N95" s="40" t="s">
        <v>26</v>
      </c>
      <c r="O95" s="40" t="s">
        <v>342</v>
      </c>
      <c r="P95" s="73"/>
      <c r="Q95" s="40" t="s">
        <v>343</v>
      </c>
      <c r="R95" s="73"/>
      <c r="S95" s="73"/>
      <c r="T95" s="70"/>
      <c r="U95" s="70"/>
      <c r="V95" s="70"/>
      <c r="W95" s="70"/>
      <c r="X95" s="70"/>
      <c r="Y95" s="70"/>
      <c r="Z95" s="70"/>
      <c r="AA95" s="70"/>
      <c r="AB95" s="70"/>
      <c r="AC95" s="70"/>
      <c r="AD95" s="70"/>
      <c r="AE95" s="70"/>
      <c r="AF95" s="70"/>
      <c r="AG95" s="70"/>
      <c r="AH95" s="70"/>
      <c r="AI95" s="70"/>
      <c r="AJ95" s="70"/>
      <c r="AK95" s="70"/>
      <c r="AL95" s="70"/>
      <c r="AM95" s="28"/>
      <c r="AN95" s="11"/>
      <c r="AO95" s="11"/>
      <c r="AP95" s="11"/>
    </row>
    <row r="96" hidden="1">
      <c r="A96" s="11"/>
      <c r="B96" s="73" t="s">
        <v>324</v>
      </c>
      <c r="C96" s="40" t="s">
        <v>21</v>
      </c>
      <c r="D96" s="37"/>
      <c r="E96" s="37" t="s">
        <v>325</v>
      </c>
      <c r="F96" s="73"/>
      <c r="G96" s="73"/>
      <c r="H96" s="73"/>
      <c r="I96" s="73"/>
      <c r="J96" s="73"/>
      <c r="K96" s="40" t="s">
        <v>757</v>
      </c>
      <c r="L96" s="73"/>
      <c r="M96" s="40" t="s">
        <v>784</v>
      </c>
      <c r="N96" s="40" t="s">
        <v>26</v>
      </c>
      <c r="O96" s="40" t="s">
        <v>326</v>
      </c>
      <c r="P96" s="73"/>
      <c r="Q96" s="40" t="s">
        <v>327</v>
      </c>
      <c r="R96" s="73"/>
      <c r="S96" s="73"/>
      <c r="T96" s="70"/>
      <c r="U96" s="70"/>
      <c r="V96" s="70"/>
      <c r="W96" s="70"/>
      <c r="X96" s="70"/>
      <c r="Y96" s="70"/>
      <c r="Z96" s="70"/>
      <c r="AA96" s="70"/>
      <c r="AB96" s="70"/>
      <c r="AC96" s="70"/>
      <c r="AD96" s="70"/>
      <c r="AE96" s="70"/>
      <c r="AF96" s="70"/>
      <c r="AG96" s="70"/>
      <c r="AH96" s="70"/>
      <c r="AI96" s="70"/>
      <c r="AJ96" s="70"/>
      <c r="AK96" s="70"/>
      <c r="AL96" s="70"/>
      <c r="AM96" s="28"/>
      <c r="AN96" s="11"/>
      <c r="AO96" s="11"/>
      <c r="AP96" s="11"/>
    </row>
    <row r="97" hidden="1">
      <c r="A97" s="3"/>
      <c r="B97" s="12" t="s">
        <v>183</v>
      </c>
      <c r="C97" s="17" t="s">
        <v>51</v>
      </c>
      <c r="D97" s="13"/>
      <c r="E97" s="13" t="s">
        <v>184</v>
      </c>
      <c r="F97" s="21" t="s">
        <v>185</v>
      </c>
      <c r="G97" s="21"/>
      <c r="H97" s="14">
        <v>1.24042114E8</v>
      </c>
      <c r="I97" s="14">
        <v>1.9193731795E10</v>
      </c>
      <c r="J97" s="14">
        <v>22.0</v>
      </c>
      <c r="K97" s="17" t="s">
        <v>717</v>
      </c>
      <c r="L97" s="14" t="s">
        <v>186</v>
      </c>
      <c r="M97" s="17" t="s">
        <v>82</v>
      </c>
      <c r="N97" s="17" t="s">
        <v>26</v>
      </c>
      <c r="O97" s="12" t="s">
        <v>187</v>
      </c>
      <c r="P97" s="17" t="s">
        <v>188</v>
      </c>
      <c r="Q97" s="17" t="s">
        <v>189</v>
      </c>
      <c r="R97" s="21" t="s">
        <v>29</v>
      </c>
      <c r="S97" s="14" t="s">
        <v>57</v>
      </c>
      <c r="T97" s="18"/>
      <c r="U97" s="18"/>
      <c r="V97" s="18"/>
      <c r="W97" s="18"/>
      <c r="X97" s="18"/>
      <c r="Y97" s="18"/>
      <c r="Z97" s="18"/>
      <c r="AA97" s="18"/>
      <c r="AB97" s="18"/>
      <c r="AC97" s="18"/>
      <c r="AD97" s="18"/>
      <c r="AE97" s="18"/>
      <c r="AF97" s="18"/>
      <c r="AG97" s="18"/>
      <c r="AH97" s="18"/>
      <c r="AI97" s="18"/>
      <c r="AJ97" s="18"/>
      <c r="AK97" s="18"/>
      <c r="AL97" s="18">
        <v>45591.0</v>
      </c>
      <c r="AM97" s="3"/>
      <c r="AN97" s="3"/>
      <c r="AO97" s="3"/>
      <c r="AP97" s="3"/>
    </row>
    <row r="98" ht="24.75" customHeight="1">
      <c r="A98" s="3"/>
      <c r="B98" s="12" t="s">
        <v>483</v>
      </c>
      <c r="C98" s="17" t="s">
        <v>66</v>
      </c>
      <c r="D98" s="13" t="s">
        <v>24</v>
      </c>
      <c r="E98" s="165">
        <v>5.0</v>
      </c>
      <c r="F98" s="177">
        <v>2.0</v>
      </c>
      <c r="G98" s="177">
        <v>4.0</v>
      </c>
      <c r="H98" s="177">
        <v>4.0</v>
      </c>
      <c r="I98" s="14">
        <v>1.8133301742E10</v>
      </c>
      <c r="J98" s="177">
        <v>3.0</v>
      </c>
      <c r="K98" s="167">
        <v>2.0</v>
      </c>
      <c r="L98" s="177">
        <v>1.0</v>
      </c>
      <c r="M98" s="167">
        <v>1.0</v>
      </c>
      <c r="N98" s="167">
        <v>1.0</v>
      </c>
      <c r="O98" s="167">
        <v>3.0</v>
      </c>
      <c r="P98" s="167">
        <v>1.0</v>
      </c>
      <c r="Q98" s="167">
        <v>1.0</v>
      </c>
      <c r="R98" s="14" t="s">
        <v>29</v>
      </c>
      <c r="S98" s="14" t="s">
        <v>810</v>
      </c>
      <c r="T98" s="21" t="s">
        <v>728</v>
      </c>
      <c r="U98" s="21">
        <v>5.0</v>
      </c>
      <c r="V98" s="21">
        <v>2.0</v>
      </c>
      <c r="W98" s="21">
        <v>3.0</v>
      </c>
      <c r="X98" s="21">
        <v>1.0</v>
      </c>
      <c r="Y98" s="21">
        <v>4.0</v>
      </c>
      <c r="Z98" s="21" t="s">
        <v>722</v>
      </c>
      <c r="AA98" s="21" t="s">
        <v>724</v>
      </c>
      <c r="AB98" s="21" t="s">
        <v>724</v>
      </c>
      <c r="AC98" s="21" t="s">
        <v>724</v>
      </c>
      <c r="AD98" s="21" t="s">
        <v>724</v>
      </c>
      <c r="AE98" s="21" t="s">
        <v>724</v>
      </c>
      <c r="AF98" s="21" t="s">
        <v>724</v>
      </c>
      <c r="AG98" s="21" t="s">
        <v>724</v>
      </c>
      <c r="AH98" s="21" t="s">
        <v>811</v>
      </c>
      <c r="AI98" s="18"/>
      <c r="AJ98" s="21" t="s">
        <v>722</v>
      </c>
      <c r="AK98" s="21" t="s">
        <v>812</v>
      </c>
      <c r="AL98" s="21" t="s">
        <v>742</v>
      </c>
      <c r="AM98" s="3"/>
      <c r="AN98" s="3"/>
      <c r="AO98" s="3"/>
      <c r="AP98" s="3"/>
    </row>
    <row r="99" hidden="1">
      <c r="A99" s="11"/>
      <c r="B99" s="73" t="s">
        <v>224</v>
      </c>
      <c r="C99" s="40" t="s">
        <v>32</v>
      </c>
      <c r="D99" s="45"/>
      <c r="E99" s="45" t="s">
        <v>225</v>
      </c>
      <c r="F99" s="29" t="s">
        <v>226</v>
      </c>
      <c r="G99" s="29"/>
      <c r="H99" s="29"/>
      <c r="I99" s="29"/>
      <c r="J99" s="29"/>
      <c r="K99" s="40" t="s">
        <v>729</v>
      </c>
      <c r="L99" s="29"/>
      <c r="M99" s="40"/>
      <c r="N99" s="45" t="s">
        <v>26</v>
      </c>
      <c r="O99" s="33" t="s">
        <v>227</v>
      </c>
      <c r="P99" s="73"/>
      <c r="Q99" s="40" t="s">
        <v>228</v>
      </c>
      <c r="R99" s="29"/>
      <c r="S99" s="29"/>
      <c r="T99" s="70"/>
      <c r="U99" s="70"/>
      <c r="V99" s="70"/>
      <c r="W99" s="70"/>
      <c r="X99" s="70"/>
      <c r="Y99" s="70"/>
      <c r="Z99" s="70"/>
      <c r="AA99" s="70"/>
      <c r="AB99" s="70"/>
      <c r="AC99" s="70"/>
      <c r="AD99" s="70"/>
      <c r="AE99" s="70"/>
      <c r="AF99" s="70"/>
      <c r="AG99" s="70"/>
      <c r="AH99" s="70"/>
      <c r="AI99" s="70"/>
      <c r="AJ99" s="70"/>
      <c r="AK99" s="70"/>
      <c r="AL99" s="70"/>
      <c r="AM99" s="28"/>
      <c r="AN99" s="11"/>
      <c r="AO99" s="11"/>
      <c r="AP99" s="11"/>
    </row>
    <row r="100" hidden="1">
      <c r="A100" s="11"/>
      <c r="B100" s="73" t="s">
        <v>237</v>
      </c>
      <c r="C100" s="40" t="s">
        <v>66</v>
      </c>
      <c r="D100" s="45"/>
      <c r="E100" s="45" t="s">
        <v>238</v>
      </c>
      <c r="F100" s="73"/>
      <c r="G100" s="73"/>
      <c r="H100" s="73"/>
      <c r="I100" s="73"/>
      <c r="J100" s="73"/>
      <c r="K100" s="40" t="s">
        <v>757</v>
      </c>
      <c r="L100" s="73"/>
      <c r="M100" s="56">
        <v>45502.0</v>
      </c>
      <c r="N100" s="45" t="s">
        <v>26</v>
      </c>
      <c r="O100" s="33" t="s">
        <v>239</v>
      </c>
      <c r="P100" s="73"/>
      <c r="Q100" s="40" t="s">
        <v>240</v>
      </c>
      <c r="R100" s="73"/>
      <c r="S100" s="73"/>
      <c r="T100" s="70"/>
      <c r="U100" s="70"/>
      <c r="V100" s="70"/>
      <c r="W100" s="70"/>
      <c r="X100" s="70"/>
      <c r="Y100" s="70"/>
      <c r="Z100" s="70"/>
      <c r="AA100" s="70"/>
      <c r="AB100" s="70"/>
      <c r="AC100" s="70"/>
      <c r="AD100" s="70"/>
      <c r="AE100" s="70"/>
      <c r="AF100" s="70"/>
      <c r="AG100" s="70"/>
      <c r="AH100" s="70"/>
      <c r="AI100" s="70"/>
      <c r="AJ100" s="70"/>
      <c r="AK100" s="70"/>
      <c r="AL100" s="70"/>
      <c r="AM100" s="28"/>
      <c r="AN100" s="11"/>
      <c r="AO100" s="11"/>
      <c r="AP100" s="11"/>
    </row>
    <row r="101">
      <c r="A101" s="3"/>
      <c r="B101" s="12" t="s">
        <v>190</v>
      </c>
      <c r="C101" s="17" t="s">
        <v>21</v>
      </c>
      <c r="D101" s="13" t="s">
        <v>24</v>
      </c>
      <c r="E101" s="167">
        <v>4.0</v>
      </c>
      <c r="F101" s="177">
        <v>1.0</v>
      </c>
      <c r="G101" s="177">
        <v>1.0</v>
      </c>
      <c r="H101" s="177">
        <v>1.0</v>
      </c>
      <c r="I101" s="14">
        <v>1.9284672708E10</v>
      </c>
      <c r="J101" s="177">
        <v>3.0</v>
      </c>
      <c r="K101" s="167">
        <v>1.0</v>
      </c>
      <c r="L101" s="14">
        <v>1.0</v>
      </c>
      <c r="M101" s="167">
        <v>1.0</v>
      </c>
      <c r="N101" s="167">
        <v>1.0</v>
      </c>
      <c r="O101" s="165">
        <v>3.0</v>
      </c>
      <c r="P101" s="167">
        <v>3.0</v>
      </c>
      <c r="Q101" s="167">
        <v>1.0</v>
      </c>
      <c r="R101" s="14" t="s">
        <v>45</v>
      </c>
      <c r="S101" s="14" t="s">
        <v>722</v>
      </c>
      <c r="T101" s="21" t="s">
        <v>721</v>
      </c>
      <c r="U101" s="21">
        <v>4.0</v>
      </c>
      <c r="V101" s="21">
        <v>3.0</v>
      </c>
      <c r="W101" s="21">
        <v>2.0</v>
      </c>
      <c r="X101" s="21">
        <v>2.0</v>
      </c>
      <c r="Y101" s="21">
        <v>4.0</v>
      </c>
      <c r="Z101" s="21" t="s">
        <v>722</v>
      </c>
      <c r="AA101" s="21" t="s">
        <v>733</v>
      </c>
      <c r="AB101" s="21" t="s">
        <v>723</v>
      </c>
      <c r="AC101" s="21" t="s">
        <v>723</v>
      </c>
      <c r="AD101" s="21" t="s">
        <v>723</v>
      </c>
      <c r="AE101" s="21" t="s">
        <v>724</v>
      </c>
      <c r="AF101" s="21" t="s">
        <v>724</v>
      </c>
      <c r="AG101" s="21" t="s">
        <v>723</v>
      </c>
      <c r="AH101" s="21" t="s">
        <v>813</v>
      </c>
      <c r="AI101" s="21" t="s">
        <v>814</v>
      </c>
      <c r="AJ101" s="21" t="s">
        <v>815</v>
      </c>
      <c r="AK101" s="21" t="s">
        <v>722</v>
      </c>
      <c r="AL101" s="21" t="s">
        <v>721</v>
      </c>
      <c r="AM101" s="3"/>
      <c r="AN101" s="3"/>
      <c r="AO101" s="3"/>
      <c r="AP101" s="3"/>
    </row>
    <row r="102">
      <c r="A102" s="3"/>
      <c r="B102" s="12" t="s">
        <v>620</v>
      </c>
      <c r="C102" s="17" t="s">
        <v>51</v>
      </c>
      <c r="D102" s="13" t="s">
        <v>24</v>
      </c>
      <c r="E102" s="167">
        <v>3.0</v>
      </c>
      <c r="F102" s="177">
        <v>1.0</v>
      </c>
      <c r="G102" s="177">
        <v>1.0</v>
      </c>
      <c r="H102" s="177">
        <v>1.0</v>
      </c>
      <c r="I102" s="14"/>
      <c r="J102" s="177">
        <v>3.0</v>
      </c>
      <c r="K102" s="167">
        <v>1.0</v>
      </c>
      <c r="L102" s="177">
        <v>1.0</v>
      </c>
      <c r="M102" s="167">
        <v>1.0</v>
      </c>
      <c r="N102" s="167">
        <v>1.0</v>
      </c>
      <c r="O102" s="165">
        <v>1.0</v>
      </c>
      <c r="P102" s="167">
        <v>2.0</v>
      </c>
      <c r="Q102" s="167">
        <v>1.0</v>
      </c>
      <c r="R102" s="14"/>
      <c r="S102" s="14" t="s">
        <v>722</v>
      </c>
      <c r="T102" s="21" t="s">
        <v>728</v>
      </c>
      <c r="U102" s="21">
        <v>1.0</v>
      </c>
      <c r="V102" s="21">
        <v>3.0</v>
      </c>
      <c r="W102" s="21">
        <v>1.0</v>
      </c>
      <c r="X102" s="21">
        <v>1.0</v>
      </c>
      <c r="Y102" s="21">
        <v>2.0</v>
      </c>
      <c r="Z102" s="21" t="s">
        <v>722</v>
      </c>
      <c r="AA102" s="21" t="s">
        <v>724</v>
      </c>
      <c r="AB102" s="21" t="s">
        <v>724</v>
      </c>
      <c r="AC102" s="21" t="s">
        <v>724</v>
      </c>
      <c r="AD102" s="21" t="s">
        <v>724</v>
      </c>
      <c r="AE102" s="21" t="s">
        <v>724</v>
      </c>
      <c r="AF102" s="21" t="s">
        <v>724</v>
      </c>
      <c r="AG102" s="21" t="s">
        <v>724</v>
      </c>
      <c r="AH102" s="21" t="s">
        <v>816</v>
      </c>
      <c r="AI102" s="21" t="s">
        <v>817</v>
      </c>
      <c r="AJ102" s="21" t="s">
        <v>818</v>
      </c>
      <c r="AK102" s="21" t="s">
        <v>722</v>
      </c>
      <c r="AL102" s="21" t="s">
        <v>742</v>
      </c>
      <c r="AM102" s="3"/>
      <c r="AN102" s="3"/>
      <c r="AO102" s="3"/>
      <c r="AP102" s="3"/>
    </row>
    <row r="103" hidden="1">
      <c r="A103" s="11"/>
      <c r="B103" s="73" t="s">
        <v>361</v>
      </c>
      <c r="C103" s="40" t="s">
        <v>51</v>
      </c>
      <c r="D103" s="45"/>
      <c r="E103" s="45" t="s">
        <v>362</v>
      </c>
      <c r="F103" s="73"/>
      <c r="G103" s="73"/>
      <c r="H103" s="73"/>
      <c r="I103" s="73"/>
      <c r="J103" s="73"/>
      <c r="K103" s="40" t="s">
        <v>783</v>
      </c>
      <c r="L103" s="73"/>
      <c r="M103" s="40" t="s">
        <v>764</v>
      </c>
      <c r="N103" s="40" t="s">
        <v>26</v>
      </c>
      <c r="O103" s="33" t="s">
        <v>363</v>
      </c>
      <c r="P103" s="73"/>
      <c r="Q103" s="40" t="s">
        <v>361</v>
      </c>
      <c r="R103" s="73"/>
      <c r="S103" s="73"/>
      <c r="T103" s="70"/>
      <c r="U103" s="70"/>
      <c r="V103" s="70"/>
      <c r="W103" s="70"/>
      <c r="X103" s="70"/>
      <c r="Y103" s="70"/>
      <c r="Z103" s="70"/>
      <c r="AA103" s="70"/>
      <c r="AB103" s="70"/>
      <c r="AC103" s="70"/>
      <c r="AD103" s="70"/>
      <c r="AE103" s="70"/>
      <c r="AF103" s="70"/>
      <c r="AG103" s="70"/>
      <c r="AH103" s="70"/>
      <c r="AI103" s="70"/>
      <c r="AJ103" s="70"/>
      <c r="AK103" s="70"/>
      <c r="AL103" s="70"/>
      <c r="AM103" s="28"/>
      <c r="AN103" s="11"/>
      <c r="AO103" s="11"/>
      <c r="AP103" s="11"/>
    </row>
    <row r="104" hidden="1">
      <c r="A104" s="11"/>
      <c r="B104" s="73" t="s">
        <v>572</v>
      </c>
      <c r="C104" s="40" t="s">
        <v>32</v>
      </c>
      <c r="D104" s="45"/>
      <c r="E104" s="45" t="s">
        <v>573</v>
      </c>
      <c r="F104" s="73"/>
      <c r="G104" s="73"/>
      <c r="H104" s="73"/>
      <c r="I104" s="73"/>
      <c r="J104" s="73"/>
      <c r="K104" s="40" t="s">
        <v>82</v>
      </c>
      <c r="L104" s="73"/>
      <c r="M104" s="40" t="s">
        <v>82</v>
      </c>
      <c r="N104" s="40" t="s">
        <v>26</v>
      </c>
      <c r="O104" s="33" t="s">
        <v>574</v>
      </c>
      <c r="P104" s="73"/>
      <c r="Q104" s="40" t="s">
        <v>575</v>
      </c>
      <c r="R104" s="73"/>
      <c r="S104" s="73"/>
      <c r="T104" s="70"/>
      <c r="U104" s="70"/>
      <c r="V104" s="70"/>
      <c r="W104" s="70"/>
      <c r="X104" s="70"/>
      <c r="Y104" s="70"/>
      <c r="Z104" s="70"/>
      <c r="AA104" s="70"/>
      <c r="AB104" s="70"/>
      <c r="AC104" s="70"/>
      <c r="AD104" s="70"/>
      <c r="AE104" s="70"/>
      <c r="AF104" s="70"/>
      <c r="AG104" s="70"/>
      <c r="AH104" s="70"/>
      <c r="AI104" s="70"/>
      <c r="AJ104" s="70"/>
      <c r="AK104" s="70"/>
      <c r="AL104" s="70"/>
      <c r="AM104" s="28"/>
      <c r="AN104" s="11"/>
      <c r="AO104" s="11"/>
      <c r="AP104" s="11"/>
    </row>
    <row r="105" hidden="1">
      <c r="A105" s="11"/>
      <c r="B105" s="73" t="s">
        <v>581</v>
      </c>
      <c r="C105" s="40" t="s">
        <v>51</v>
      </c>
      <c r="D105" s="45"/>
      <c r="E105" s="45" t="s">
        <v>582</v>
      </c>
      <c r="F105" s="73"/>
      <c r="G105" s="73"/>
      <c r="H105" s="73"/>
      <c r="I105" s="73"/>
      <c r="J105" s="73"/>
      <c r="K105" s="40" t="s">
        <v>82</v>
      </c>
      <c r="L105" s="73"/>
      <c r="M105" s="40" t="s">
        <v>82</v>
      </c>
      <c r="N105" s="40" t="s">
        <v>26</v>
      </c>
      <c r="O105" s="33" t="s">
        <v>82</v>
      </c>
      <c r="P105" s="73"/>
      <c r="Q105" s="40" t="s">
        <v>82</v>
      </c>
      <c r="R105" s="73"/>
      <c r="S105" s="73"/>
      <c r="T105" s="70"/>
      <c r="U105" s="70"/>
      <c r="V105" s="70"/>
      <c r="W105" s="70"/>
      <c r="X105" s="70"/>
      <c r="Y105" s="70"/>
      <c r="Z105" s="70"/>
      <c r="AA105" s="70"/>
      <c r="AB105" s="70"/>
      <c r="AC105" s="70"/>
      <c r="AD105" s="70"/>
      <c r="AE105" s="70"/>
      <c r="AF105" s="70"/>
      <c r="AG105" s="70"/>
      <c r="AH105" s="70"/>
      <c r="AI105" s="70"/>
      <c r="AJ105" s="70"/>
      <c r="AK105" s="70"/>
      <c r="AL105" s="70"/>
      <c r="AM105" s="28"/>
      <c r="AN105" s="11"/>
      <c r="AO105" s="11"/>
      <c r="AP105" s="11"/>
    </row>
    <row r="106" hidden="1">
      <c r="A106" s="11"/>
      <c r="B106" s="73" t="s">
        <v>299</v>
      </c>
      <c r="C106" s="40" t="s">
        <v>51</v>
      </c>
      <c r="D106" s="45"/>
      <c r="E106" s="45" t="s">
        <v>300</v>
      </c>
      <c r="F106" s="73"/>
      <c r="G106" s="73"/>
      <c r="H106" s="73"/>
      <c r="I106" s="73"/>
      <c r="J106" s="73"/>
      <c r="K106" s="40" t="s">
        <v>757</v>
      </c>
      <c r="L106" s="73"/>
      <c r="M106" s="40" t="s">
        <v>719</v>
      </c>
      <c r="N106" s="40" t="s">
        <v>26</v>
      </c>
      <c r="O106" s="33" t="s">
        <v>301</v>
      </c>
      <c r="P106" s="73"/>
      <c r="Q106" s="40" t="s">
        <v>302</v>
      </c>
      <c r="R106" s="73"/>
      <c r="S106" s="73"/>
      <c r="T106" s="70"/>
      <c r="U106" s="70"/>
      <c r="V106" s="70"/>
      <c r="W106" s="70"/>
      <c r="X106" s="70"/>
      <c r="Y106" s="70"/>
      <c r="Z106" s="70"/>
      <c r="AA106" s="70"/>
      <c r="AB106" s="70"/>
      <c r="AC106" s="70"/>
      <c r="AD106" s="70"/>
      <c r="AE106" s="70"/>
      <c r="AF106" s="70"/>
      <c r="AG106" s="70"/>
      <c r="AH106" s="70"/>
      <c r="AI106" s="70"/>
      <c r="AJ106" s="70"/>
      <c r="AK106" s="70"/>
      <c r="AL106" s="70"/>
      <c r="AM106" s="28"/>
      <c r="AN106" s="11"/>
      <c r="AO106" s="11"/>
      <c r="AP106" s="11"/>
    </row>
    <row r="107" hidden="1">
      <c r="A107" s="11"/>
      <c r="B107" s="73" t="s">
        <v>154</v>
      </c>
      <c r="C107" s="40" t="s">
        <v>66</v>
      </c>
      <c r="D107" s="45"/>
      <c r="E107" s="45" t="s">
        <v>155</v>
      </c>
      <c r="F107" s="29" t="s">
        <v>34</v>
      </c>
      <c r="G107" s="29"/>
      <c r="H107" s="29">
        <v>1.17247965E8</v>
      </c>
      <c r="I107" s="29">
        <v>1.609449878E10</v>
      </c>
      <c r="J107" s="29">
        <v>28.0</v>
      </c>
      <c r="K107" s="45" t="s">
        <v>756</v>
      </c>
      <c r="L107" s="178">
        <v>45596.0</v>
      </c>
      <c r="M107" s="40" t="s">
        <v>785</v>
      </c>
      <c r="N107" s="40" t="s">
        <v>26</v>
      </c>
      <c r="O107" s="33" t="s">
        <v>156</v>
      </c>
      <c r="P107" s="179" t="s">
        <v>157</v>
      </c>
      <c r="Q107" s="40" t="s">
        <v>158</v>
      </c>
      <c r="R107" s="29" t="s">
        <v>159</v>
      </c>
      <c r="S107" s="29" t="s">
        <v>57</v>
      </c>
      <c r="T107" s="42"/>
      <c r="U107" s="42"/>
      <c r="V107" s="42"/>
      <c r="W107" s="42"/>
      <c r="X107" s="42"/>
      <c r="Y107" s="42"/>
      <c r="Z107" s="42"/>
      <c r="AA107" s="42"/>
      <c r="AB107" s="42"/>
      <c r="AC107" s="42"/>
      <c r="AD107" s="42"/>
      <c r="AE107" s="42"/>
      <c r="AF107" s="42"/>
      <c r="AG107" s="42"/>
      <c r="AH107" s="42"/>
      <c r="AI107" s="42"/>
      <c r="AJ107" s="42"/>
      <c r="AK107" s="42"/>
      <c r="AL107" s="42">
        <v>45591.0</v>
      </c>
      <c r="AM107" s="28"/>
      <c r="AN107" s="11"/>
      <c r="AO107" s="11"/>
      <c r="AP107" s="11"/>
    </row>
    <row r="108" hidden="1">
      <c r="A108" s="3"/>
      <c r="B108" s="12" t="s">
        <v>143</v>
      </c>
      <c r="C108" s="17" t="s">
        <v>51</v>
      </c>
      <c r="D108" s="17"/>
      <c r="E108" s="17" t="s">
        <v>144</v>
      </c>
      <c r="F108" s="14" t="s">
        <v>145</v>
      </c>
      <c r="G108" s="14"/>
      <c r="H108" s="14">
        <v>1.2375872E8</v>
      </c>
      <c r="I108" s="14">
        <v>1.3839737761E10</v>
      </c>
      <c r="J108" s="14">
        <v>24.0</v>
      </c>
      <c r="K108" s="17" t="s">
        <v>717</v>
      </c>
      <c r="L108" s="14" t="s">
        <v>146</v>
      </c>
      <c r="M108" s="17" t="s">
        <v>82</v>
      </c>
      <c r="N108" s="17" t="s">
        <v>26</v>
      </c>
      <c r="O108" s="26">
        <v>2.1993617977E10</v>
      </c>
      <c r="P108" s="17" t="s">
        <v>147</v>
      </c>
      <c r="Q108" s="17" t="s">
        <v>148</v>
      </c>
      <c r="R108" s="14" t="s">
        <v>29</v>
      </c>
      <c r="S108" s="14" t="s">
        <v>38</v>
      </c>
      <c r="T108" s="18"/>
      <c r="U108" s="18"/>
      <c r="V108" s="18"/>
      <c r="W108" s="18"/>
      <c r="X108" s="18"/>
      <c r="Y108" s="18"/>
      <c r="Z108" s="18"/>
      <c r="AA108" s="18"/>
      <c r="AB108" s="18"/>
      <c r="AC108" s="18"/>
      <c r="AD108" s="18"/>
      <c r="AE108" s="18"/>
      <c r="AF108" s="18"/>
      <c r="AG108" s="18"/>
      <c r="AH108" s="18"/>
      <c r="AI108" s="18"/>
      <c r="AJ108" s="18"/>
      <c r="AK108" s="18"/>
      <c r="AL108" s="18">
        <v>45591.0</v>
      </c>
      <c r="AM108" s="3"/>
      <c r="AN108" s="3"/>
      <c r="AO108" s="3"/>
      <c r="AP108" s="3"/>
    </row>
    <row r="109" hidden="1">
      <c r="A109" s="11"/>
      <c r="B109" s="73" t="s">
        <v>160</v>
      </c>
      <c r="C109" s="40" t="s">
        <v>32</v>
      </c>
      <c r="D109" s="45"/>
      <c r="E109" s="45" t="s">
        <v>161</v>
      </c>
      <c r="F109" s="29" t="s">
        <v>34</v>
      </c>
      <c r="G109" s="29"/>
      <c r="H109" s="29">
        <v>1.17079794E8</v>
      </c>
      <c r="I109" s="29">
        <v>1.5774109712E10</v>
      </c>
      <c r="J109" s="29">
        <v>27.0</v>
      </c>
      <c r="K109" s="45" t="s">
        <v>756</v>
      </c>
      <c r="L109" s="29" t="s">
        <v>162</v>
      </c>
      <c r="M109" s="40" t="s">
        <v>785</v>
      </c>
      <c r="N109" s="40" t="s">
        <v>26</v>
      </c>
      <c r="O109" s="33" t="s">
        <v>163</v>
      </c>
      <c r="P109" s="179" t="s">
        <v>164</v>
      </c>
      <c r="Q109" s="40" t="s">
        <v>165</v>
      </c>
      <c r="R109" s="29" t="s">
        <v>64</v>
      </c>
      <c r="S109" s="29" t="s">
        <v>38</v>
      </c>
      <c r="T109" s="42"/>
      <c r="U109" s="42"/>
      <c r="V109" s="42"/>
      <c r="W109" s="42"/>
      <c r="X109" s="42"/>
      <c r="Y109" s="42"/>
      <c r="Z109" s="42"/>
      <c r="AA109" s="42"/>
      <c r="AB109" s="42"/>
      <c r="AC109" s="42"/>
      <c r="AD109" s="42"/>
      <c r="AE109" s="42"/>
      <c r="AF109" s="42"/>
      <c r="AG109" s="42"/>
      <c r="AH109" s="42"/>
      <c r="AI109" s="42"/>
      <c r="AJ109" s="42"/>
      <c r="AK109" s="42"/>
      <c r="AL109" s="42">
        <v>45591.0</v>
      </c>
      <c r="AM109" s="28"/>
      <c r="AN109" s="11"/>
      <c r="AO109" s="11"/>
      <c r="AP109" s="11"/>
    </row>
    <row r="110" hidden="1">
      <c r="A110" s="3"/>
      <c r="B110" s="71" t="s">
        <v>149</v>
      </c>
      <c r="C110" s="17" t="s">
        <v>51</v>
      </c>
      <c r="D110" s="23"/>
      <c r="E110" s="23" t="s">
        <v>150</v>
      </c>
      <c r="F110" s="14" t="s">
        <v>145</v>
      </c>
      <c r="G110" s="14"/>
      <c r="H110" s="14">
        <v>1.22134614E8</v>
      </c>
      <c r="I110" s="14">
        <v>1.4599985708E10</v>
      </c>
      <c r="J110" s="14">
        <v>20.0</v>
      </c>
      <c r="K110" s="23" t="s">
        <v>756</v>
      </c>
      <c r="L110" s="35">
        <v>45316.0</v>
      </c>
      <c r="M110" s="17" t="s">
        <v>82</v>
      </c>
      <c r="N110" s="17" t="s">
        <v>26</v>
      </c>
      <c r="O110" s="13" t="s">
        <v>151</v>
      </c>
      <c r="P110" s="14" t="s">
        <v>152</v>
      </c>
      <c r="Q110" s="17" t="s">
        <v>153</v>
      </c>
      <c r="R110" s="14" t="s">
        <v>29</v>
      </c>
      <c r="S110" s="14" t="s">
        <v>57</v>
      </c>
      <c r="T110" s="18"/>
      <c r="U110" s="18"/>
      <c r="V110" s="18"/>
      <c r="W110" s="18"/>
      <c r="X110" s="18"/>
      <c r="Y110" s="18"/>
      <c r="Z110" s="18"/>
      <c r="AA110" s="18"/>
      <c r="AB110" s="18"/>
      <c r="AC110" s="18"/>
      <c r="AD110" s="18"/>
      <c r="AE110" s="18"/>
      <c r="AF110" s="18"/>
      <c r="AG110" s="18"/>
      <c r="AH110" s="18"/>
      <c r="AI110" s="18"/>
      <c r="AJ110" s="18"/>
      <c r="AK110" s="18"/>
      <c r="AL110" s="18">
        <v>45591.0</v>
      </c>
      <c r="AM110" s="3"/>
      <c r="AN110" s="3"/>
      <c r="AO110" s="3"/>
      <c r="AP110" s="3"/>
    </row>
    <row r="111" hidden="1">
      <c r="A111" s="11"/>
      <c r="B111" s="73" t="s">
        <v>171</v>
      </c>
      <c r="C111" s="40" t="s">
        <v>51</v>
      </c>
      <c r="D111" s="45"/>
      <c r="E111" s="45" t="s">
        <v>172</v>
      </c>
      <c r="F111" s="29" t="s">
        <v>34</v>
      </c>
      <c r="G111" s="29"/>
      <c r="H111" s="29">
        <v>1.22115385E8</v>
      </c>
      <c r="I111" s="29">
        <v>1.4140135743E10</v>
      </c>
      <c r="J111" s="29">
        <v>21.0</v>
      </c>
      <c r="K111" s="40" t="s">
        <v>757</v>
      </c>
      <c r="L111" s="29" t="s">
        <v>173</v>
      </c>
      <c r="M111" s="40" t="s">
        <v>785</v>
      </c>
      <c r="N111" s="40" t="s">
        <v>26</v>
      </c>
      <c r="O111" s="33" t="s">
        <v>174</v>
      </c>
      <c r="P111" s="179" t="s">
        <v>175</v>
      </c>
      <c r="Q111" s="40" t="s">
        <v>176</v>
      </c>
      <c r="R111" s="29" t="s">
        <v>45</v>
      </c>
      <c r="S111" s="29" t="s">
        <v>38</v>
      </c>
      <c r="T111" s="42"/>
      <c r="U111" s="42"/>
      <c r="V111" s="42"/>
      <c r="W111" s="42"/>
      <c r="X111" s="42"/>
      <c r="Y111" s="42"/>
      <c r="Z111" s="42"/>
      <c r="AA111" s="42"/>
      <c r="AB111" s="42"/>
      <c r="AC111" s="42"/>
      <c r="AD111" s="42"/>
      <c r="AE111" s="42"/>
      <c r="AF111" s="42"/>
      <c r="AG111" s="42"/>
      <c r="AH111" s="42"/>
      <c r="AI111" s="42"/>
      <c r="AJ111" s="42"/>
      <c r="AK111" s="42"/>
      <c r="AL111" s="42">
        <v>45591.0</v>
      </c>
      <c r="AM111" s="28"/>
      <c r="AN111" s="11"/>
      <c r="AO111" s="11"/>
      <c r="AP111" s="11"/>
    </row>
    <row r="112" hidden="1">
      <c r="A112" s="11"/>
      <c r="B112" s="73" t="s">
        <v>397</v>
      </c>
      <c r="C112" s="40" t="s">
        <v>66</v>
      </c>
      <c r="D112" s="45"/>
      <c r="E112" s="45" t="s">
        <v>398</v>
      </c>
      <c r="F112" s="73"/>
      <c r="G112" s="73"/>
      <c r="H112" s="73"/>
      <c r="I112" s="73"/>
      <c r="J112" s="73"/>
      <c r="K112" s="40" t="s">
        <v>748</v>
      </c>
      <c r="L112" s="73"/>
      <c r="M112" s="40" t="s">
        <v>82</v>
      </c>
      <c r="N112" s="40" t="s">
        <v>26</v>
      </c>
      <c r="O112" s="33" t="s">
        <v>399</v>
      </c>
      <c r="P112" s="73"/>
      <c r="Q112" s="40" t="s">
        <v>397</v>
      </c>
      <c r="R112" s="73"/>
      <c r="S112" s="73"/>
      <c r="T112" s="70"/>
      <c r="U112" s="70"/>
      <c r="V112" s="70"/>
      <c r="W112" s="70"/>
      <c r="X112" s="70"/>
      <c r="Y112" s="70"/>
      <c r="Z112" s="70"/>
      <c r="AA112" s="70"/>
      <c r="AB112" s="70"/>
      <c r="AC112" s="70"/>
      <c r="AD112" s="70"/>
      <c r="AE112" s="70"/>
      <c r="AF112" s="70"/>
      <c r="AG112" s="70"/>
      <c r="AH112" s="70"/>
      <c r="AI112" s="70"/>
      <c r="AJ112" s="70"/>
      <c r="AK112" s="70"/>
      <c r="AL112" s="70"/>
      <c r="AM112" s="28"/>
      <c r="AN112" s="11"/>
      <c r="AO112" s="11"/>
      <c r="AP112" s="11"/>
    </row>
    <row r="113" hidden="1">
      <c r="A113" s="11"/>
      <c r="B113" s="29" t="s">
        <v>241</v>
      </c>
      <c r="C113" s="40" t="s">
        <v>66</v>
      </c>
      <c r="D113" s="45"/>
      <c r="E113" s="45" t="s">
        <v>242</v>
      </c>
      <c r="F113" s="29"/>
      <c r="G113" s="29"/>
      <c r="H113" s="29"/>
      <c r="I113" s="29"/>
      <c r="J113" s="29"/>
      <c r="K113" s="40" t="s">
        <v>756</v>
      </c>
      <c r="L113" s="29"/>
      <c r="M113" s="70">
        <v>45471.0</v>
      </c>
      <c r="N113" s="49" t="s">
        <v>26</v>
      </c>
      <c r="O113" s="33" t="s">
        <v>243</v>
      </c>
      <c r="P113" s="29"/>
      <c r="Q113" s="40" t="s">
        <v>244</v>
      </c>
      <c r="R113" s="29"/>
      <c r="S113" s="29"/>
      <c r="T113" s="70"/>
      <c r="U113" s="70"/>
      <c r="V113" s="70"/>
      <c r="W113" s="70"/>
      <c r="X113" s="70"/>
      <c r="Y113" s="70"/>
      <c r="Z113" s="70"/>
      <c r="AA113" s="70"/>
      <c r="AB113" s="70"/>
      <c r="AC113" s="70"/>
      <c r="AD113" s="70"/>
      <c r="AE113" s="70"/>
      <c r="AF113" s="70"/>
      <c r="AG113" s="70"/>
      <c r="AH113" s="70"/>
      <c r="AI113" s="70"/>
      <c r="AJ113" s="70"/>
      <c r="AK113" s="70"/>
      <c r="AL113" s="70">
        <v>45471.0</v>
      </c>
      <c r="AM113" s="28"/>
      <c r="AN113" s="11"/>
      <c r="AO113" s="11"/>
      <c r="AP113" s="11"/>
    </row>
    <row r="114" hidden="1">
      <c r="A114" s="11"/>
      <c r="B114" s="73" t="s">
        <v>585</v>
      </c>
      <c r="C114" s="40" t="s">
        <v>51</v>
      </c>
      <c r="D114" s="45"/>
      <c r="E114" s="45" t="s">
        <v>586</v>
      </c>
      <c r="F114" s="73"/>
      <c r="G114" s="73"/>
      <c r="H114" s="73"/>
      <c r="I114" s="73"/>
      <c r="J114" s="73"/>
      <c r="K114" s="40" t="s">
        <v>82</v>
      </c>
      <c r="L114" s="73"/>
      <c r="M114" s="40" t="s">
        <v>82</v>
      </c>
      <c r="N114" s="40" t="s">
        <v>26</v>
      </c>
      <c r="O114" s="33" t="s">
        <v>587</v>
      </c>
      <c r="P114" s="73"/>
      <c r="Q114" s="40" t="s">
        <v>588</v>
      </c>
      <c r="R114" s="73"/>
      <c r="S114" s="73"/>
      <c r="T114" s="70"/>
      <c r="U114" s="70"/>
      <c r="V114" s="70"/>
      <c r="W114" s="70"/>
      <c r="X114" s="70"/>
      <c r="Y114" s="70"/>
      <c r="Z114" s="70"/>
      <c r="AA114" s="70"/>
      <c r="AB114" s="70"/>
      <c r="AC114" s="70"/>
      <c r="AD114" s="70"/>
      <c r="AE114" s="70"/>
      <c r="AF114" s="70"/>
      <c r="AG114" s="70"/>
      <c r="AH114" s="70"/>
      <c r="AI114" s="70"/>
      <c r="AJ114" s="70"/>
      <c r="AK114" s="70"/>
      <c r="AL114" s="70"/>
      <c r="AM114" s="28"/>
      <c r="AN114" s="11"/>
      <c r="AO114" s="11"/>
      <c r="AP114" s="11"/>
    </row>
    <row r="115" hidden="1">
      <c r="A115" s="11"/>
      <c r="B115" s="73" t="s">
        <v>353</v>
      </c>
      <c r="C115" s="40" t="s">
        <v>51</v>
      </c>
      <c r="D115" s="45"/>
      <c r="E115" s="45" t="s">
        <v>354</v>
      </c>
      <c r="F115" s="73"/>
      <c r="G115" s="73"/>
      <c r="H115" s="73"/>
      <c r="I115" s="73"/>
      <c r="J115" s="73"/>
      <c r="K115" s="40" t="s">
        <v>748</v>
      </c>
      <c r="L115" s="73"/>
      <c r="M115" s="40" t="s">
        <v>755</v>
      </c>
      <c r="N115" s="45" t="s">
        <v>26</v>
      </c>
      <c r="O115" s="33" t="s">
        <v>355</v>
      </c>
      <c r="P115" s="73"/>
      <c r="Q115" s="40" t="s">
        <v>356</v>
      </c>
      <c r="R115" s="73"/>
      <c r="S115" s="73"/>
      <c r="T115" s="70"/>
      <c r="U115" s="70"/>
      <c r="V115" s="70"/>
      <c r="W115" s="70"/>
      <c r="X115" s="70"/>
      <c r="Y115" s="70"/>
      <c r="Z115" s="70"/>
      <c r="AA115" s="70"/>
      <c r="AB115" s="70"/>
      <c r="AC115" s="70"/>
      <c r="AD115" s="70"/>
      <c r="AE115" s="70"/>
      <c r="AF115" s="70"/>
      <c r="AG115" s="70"/>
      <c r="AH115" s="70"/>
      <c r="AI115" s="70"/>
      <c r="AJ115" s="70"/>
      <c r="AK115" s="70"/>
      <c r="AL115" s="70"/>
      <c r="AM115" s="28"/>
      <c r="AN115" s="11"/>
      <c r="AO115" s="11"/>
      <c r="AP115" s="11"/>
    </row>
    <row r="116">
      <c r="A116" s="3"/>
      <c r="B116" s="12" t="s">
        <v>594</v>
      </c>
      <c r="C116" s="17" t="s">
        <v>21</v>
      </c>
      <c r="D116" s="13" t="s">
        <v>35</v>
      </c>
      <c r="E116" s="167">
        <v>5.0</v>
      </c>
      <c r="F116" s="177">
        <v>1.0</v>
      </c>
      <c r="G116" s="177">
        <v>1.0</v>
      </c>
      <c r="H116" s="177">
        <v>1.0</v>
      </c>
      <c r="I116" s="14"/>
      <c r="J116" s="177">
        <v>2.0</v>
      </c>
      <c r="K116" s="167">
        <v>1.0</v>
      </c>
      <c r="L116" s="177">
        <v>1.0</v>
      </c>
      <c r="M116" s="167">
        <v>1.0</v>
      </c>
      <c r="N116" s="167">
        <v>1.0</v>
      </c>
      <c r="O116" s="165">
        <v>2.0</v>
      </c>
      <c r="P116" s="167">
        <v>2.0</v>
      </c>
      <c r="Q116" s="167">
        <v>4.0</v>
      </c>
      <c r="R116" s="14"/>
      <c r="S116" s="14" t="s">
        <v>722</v>
      </c>
      <c r="T116" s="21" t="s">
        <v>760</v>
      </c>
      <c r="U116" s="21">
        <v>5.0</v>
      </c>
      <c r="V116" s="21">
        <v>5.0</v>
      </c>
      <c r="W116" s="21">
        <v>5.0</v>
      </c>
      <c r="X116" s="21">
        <v>5.0</v>
      </c>
      <c r="Y116" s="21">
        <v>5.0</v>
      </c>
      <c r="Z116" s="21" t="s">
        <v>819</v>
      </c>
      <c r="AA116" s="21" t="s">
        <v>723</v>
      </c>
      <c r="AB116" s="21" t="s">
        <v>723</v>
      </c>
      <c r="AC116" s="21" t="s">
        <v>724</v>
      </c>
      <c r="AD116" s="21" t="s">
        <v>724</v>
      </c>
      <c r="AE116" s="21" t="s">
        <v>723</v>
      </c>
      <c r="AF116" s="21" t="s">
        <v>723</v>
      </c>
      <c r="AG116" s="21" t="s">
        <v>724</v>
      </c>
      <c r="AH116" s="21" t="s">
        <v>820</v>
      </c>
      <c r="AI116" s="21" t="s">
        <v>722</v>
      </c>
      <c r="AJ116" s="21" t="s">
        <v>821</v>
      </c>
      <c r="AK116" s="21" t="s">
        <v>722</v>
      </c>
      <c r="AL116" s="21" t="s">
        <v>742</v>
      </c>
      <c r="AM116" s="3"/>
      <c r="AN116" s="3"/>
      <c r="AO116" s="3"/>
      <c r="AP116" s="3"/>
    </row>
    <row r="117" hidden="1">
      <c r="A117" s="11"/>
      <c r="B117" s="73" t="s">
        <v>596</v>
      </c>
      <c r="C117" s="40" t="s">
        <v>66</v>
      </c>
      <c r="D117" s="45"/>
      <c r="E117" s="45" t="s">
        <v>597</v>
      </c>
      <c r="F117" s="73"/>
      <c r="G117" s="73"/>
      <c r="H117" s="73"/>
      <c r="I117" s="73"/>
      <c r="J117" s="73"/>
      <c r="K117" s="40" t="s">
        <v>82</v>
      </c>
      <c r="L117" s="73"/>
      <c r="M117" s="40" t="s">
        <v>82</v>
      </c>
      <c r="N117" s="49" t="s">
        <v>26</v>
      </c>
      <c r="O117" s="33" t="s">
        <v>598</v>
      </c>
      <c r="P117" s="73"/>
      <c r="Q117" s="40" t="s">
        <v>599</v>
      </c>
      <c r="R117" s="73"/>
      <c r="S117" s="73"/>
      <c r="T117" s="70"/>
      <c r="U117" s="70"/>
      <c r="V117" s="70"/>
      <c r="W117" s="70"/>
      <c r="X117" s="70"/>
      <c r="Y117" s="70"/>
      <c r="Z117" s="70"/>
      <c r="AA117" s="70"/>
      <c r="AB117" s="70"/>
      <c r="AC117" s="70"/>
      <c r="AD117" s="70"/>
      <c r="AE117" s="70"/>
      <c r="AF117" s="70"/>
      <c r="AG117" s="70"/>
      <c r="AH117" s="70"/>
      <c r="AI117" s="70"/>
      <c r="AJ117" s="70"/>
      <c r="AK117" s="70"/>
      <c r="AL117" s="70"/>
      <c r="AM117" s="28"/>
      <c r="AN117" s="11"/>
      <c r="AO117" s="11"/>
      <c r="AP117" s="11"/>
    </row>
    <row r="118">
      <c r="A118" s="3"/>
      <c r="B118" s="12" t="s">
        <v>506</v>
      </c>
      <c r="C118" s="17" t="s">
        <v>66</v>
      </c>
      <c r="D118" s="13" t="s">
        <v>24</v>
      </c>
      <c r="E118" s="167">
        <v>3.0</v>
      </c>
      <c r="F118" s="177">
        <v>1.0</v>
      </c>
      <c r="G118" s="177">
        <v>1.0</v>
      </c>
      <c r="H118" s="177">
        <v>2.0</v>
      </c>
      <c r="I118" s="14"/>
      <c r="J118" s="177">
        <v>1.0</v>
      </c>
      <c r="K118" s="167">
        <v>1.0</v>
      </c>
      <c r="L118" s="177">
        <v>1.0</v>
      </c>
      <c r="M118" s="167">
        <v>1.0</v>
      </c>
      <c r="N118" s="167">
        <v>1.0</v>
      </c>
      <c r="O118" s="165">
        <v>1.0</v>
      </c>
      <c r="P118" s="167">
        <v>3.0</v>
      </c>
      <c r="Q118" s="167">
        <v>2.0</v>
      </c>
      <c r="R118" s="14"/>
      <c r="S118" s="14" t="s">
        <v>722</v>
      </c>
      <c r="T118" s="21" t="s">
        <v>760</v>
      </c>
      <c r="U118" s="21">
        <v>3.0</v>
      </c>
      <c r="V118" s="21">
        <v>3.0</v>
      </c>
      <c r="W118" s="21">
        <v>1.0</v>
      </c>
      <c r="X118" s="21">
        <v>2.0</v>
      </c>
      <c r="Y118" s="21">
        <v>3.0</v>
      </c>
      <c r="Z118" s="21" t="s">
        <v>722</v>
      </c>
      <c r="AA118" s="21" t="s">
        <v>724</v>
      </c>
      <c r="AB118" s="21" t="s">
        <v>724</v>
      </c>
      <c r="AC118" s="21" t="s">
        <v>724</v>
      </c>
      <c r="AD118" s="21" t="s">
        <v>724</v>
      </c>
      <c r="AE118" s="21" t="s">
        <v>724</v>
      </c>
      <c r="AF118" s="21" t="s">
        <v>724</v>
      </c>
      <c r="AG118" s="21" t="s">
        <v>724</v>
      </c>
      <c r="AH118" s="21" t="s">
        <v>822</v>
      </c>
      <c r="AI118" s="18"/>
      <c r="AJ118" s="21" t="s">
        <v>823</v>
      </c>
      <c r="AK118" s="21" t="s">
        <v>722</v>
      </c>
      <c r="AL118" s="21" t="s">
        <v>742</v>
      </c>
      <c r="AM118" s="3"/>
      <c r="AN118" s="3"/>
      <c r="AO118" s="3"/>
      <c r="AP118" s="3"/>
    </row>
    <row r="119" hidden="1">
      <c r="A119" s="11"/>
      <c r="B119" s="73" t="s">
        <v>614</v>
      </c>
      <c r="C119" s="40" t="s">
        <v>82</v>
      </c>
      <c r="D119" s="45"/>
      <c r="E119" s="45" t="s">
        <v>82</v>
      </c>
      <c r="F119" s="73"/>
      <c r="G119" s="73"/>
      <c r="H119" s="73"/>
      <c r="I119" s="73"/>
      <c r="J119" s="73"/>
      <c r="K119" s="40" t="s">
        <v>82</v>
      </c>
      <c r="L119" s="73"/>
      <c r="M119" s="40" t="s">
        <v>82</v>
      </c>
      <c r="N119" s="49" t="s">
        <v>26</v>
      </c>
      <c r="O119" s="33" t="s">
        <v>82</v>
      </c>
      <c r="P119" s="73"/>
      <c r="Q119" s="40" t="s">
        <v>615</v>
      </c>
      <c r="R119" s="73"/>
      <c r="S119" s="73"/>
      <c r="T119" s="70"/>
      <c r="U119" s="70"/>
      <c r="V119" s="70"/>
      <c r="W119" s="70"/>
      <c r="X119" s="70"/>
      <c r="Y119" s="70"/>
      <c r="Z119" s="70"/>
      <c r="AA119" s="70"/>
      <c r="AB119" s="70"/>
      <c r="AC119" s="70"/>
      <c r="AD119" s="70"/>
      <c r="AE119" s="70"/>
      <c r="AF119" s="70"/>
      <c r="AG119" s="70"/>
      <c r="AH119" s="70"/>
      <c r="AI119" s="70"/>
      <c r="AJ119" s="70"/>
      <c r="AK119" s="70"/>
      <c r="AL119" s="70"/>
      <c r="AM119" s="28"/>
      <c r="AN119" s="11"/>
      <c r="AO119" s="11"/>
      <c r="AP119" s="11"/>
    </row>
    <row r="120">
      <c r="A120" s="3"/>
      <c r="B120" s="12" t="s">
        <v>632</v>
      </c>
      <c r="C120" s="17" t="s">
        <v>32</v>
      </c>
      <c r="D120" s="13" t="s">
        <v>35</v>
      </c>
      <c r="E120" s="167">
        <v>3.0</v>
      </c>
      <c r="F120" s="177">
        <v>2.0</v>
      </c>
      <c r="G120" s="177">
        <v>2.0</v>
      </c>
      <c r="H120" s="177">
        <v>1.0</v>
      </c>
      <c r="I120" s="14">
        <v>1.8061251701E10</v>
      </c>
      <c r="J120" s="177">
        <v>1.0</v>
      </c>
      <c r="K120" s="167">
        <v>1.0</v>
      </c>
      <c r="L120" s="177">
        <v>1.0</v>
      </c>
      <c r="M120" s="167">
        <v>1.0</v>
      </c>
      <c r="N120" s="167">
        <v>1.0</v>
      </c>
      <c r="O120" s="165">
        <v>1.0</v>
      </c>
      <c r="P120" s="167">
        <v>1.0</v>
      </c>
      <c r="Q120" s="167">
        <v>1.0</v>
      </c>
      <c r="R120" s="21" t="s">
        <v>45</v>
      </c>
      <c r="S120" s="14" t="s">
        <v>82</v>
      </c>
      <c r="T120" s="21" t="s">
        <v>742</v>
      </c>
      <c r="U120" s="21">
        <v>3.0</v>
      </c>
      <c r="V120" s="21">
        <v>3.0</v>
      </c>
      <c r="W120" s="21">
        <v>2.0</v>
      </c>
      <c r="X120" s="21">
        <v>1.0</v>
      </c>
      <c r="Y120" s="21">
        <v>3.0</v>
      </c>
      <c r="Z120" s="21" t="s">
        <v>82</v>
      </c>
      <c r="AA120" s="21" t="s">
        <v>724</v>
      </c>
      <c r="AB120" s="21" t="s">
        <v>724</v>
      </c>
      <c r="AC120" s="21" t="s">
        <v>724</v>
      </c>
      <c r="AD120" s="21" t="s">
        <v>724</v>
      </c>
      <c r="AE120" s="21" t="s">
        <v>723</v>
      </c>
      <c r="AF120" s="21" t="s">
        <v>724</v>
      </c>
      <c r="AG120" s="21" t="s">
        <v>724</v>
      </c>
      <c r="AH120" s="21" t="s">
        <v>824</v>
      </c>
      <c r="AI120" s="21" t="s">
        <v>82</v>
      </c>
      <c r="AJ120" s="21" t="s">
        <v>825</v>
      </c>
      <c r="AK120" s="21" t="s">
        <v>826</v>
      </c>
      <c r="AL120" s="21" t="s">
        <v>738</v>
      </c>
      <c r="AM120" s="3"/>
      <c r="AN120" s="3"/>
      <c r="AO120" s="3"/>
      <c r="AP120" s="3"/>
    </row>
    <row r="121">
      <c r="A121" s="3"/>
      <c r="B121" s="12" t="s">
        <v>502</v>
      </c>
      <c r="C121" s="13" t="s">
        <v>66</v>
      </c>
      <c r="D121" s="13" t="s">
        <v>24</v>
      </c>
      <c r="E121" s="167">
        <v>4.0</v>
      </c>
      <c r="F121" s="177">
        <v>2.0</v>
      </c>
      <c r="G121" s="177">
        <v>1.0</v>
      </c>
      <c r="H121" s="177">
        <v>1.0</v>
      </c>
      <c r="I121" s="14">
        <v>1.2946777723E10</v>
      </c>
      <c r="J121" s="177">
        <v>1.0</v>
      </c>
      <c r="K121" s="167">
        <v>1.0</v>
      </c>
      <c r="L121" s="177">
        <v>1.0</v>
      </c>
      <c r="M121" s="167">
        <v>1.0</v>
      </c>
      <c r="N121" s="167">
        <v>1.0</v>
      </c>
      <c r="O121" s="165">
        <v>1.0</v>
      </c>
      <c r="P121" s="167">
        <v>1.0</v>
      </c>
      <c r="Q121" s="167">
        <v>1.0</v>
      </c>
      <c r="R121" s="21" t="s">
        <v>29</v>
      </c>
      <c r="S121" s="14" t="s">
        <v>722</v>
      </c>
      <c r="T121" s="21" t="s">
        <v>742</v>
      </c>
      <c r="U121" s="21">
        <v>5.0</v>
      </c>
      <c r="V121" s="21">
        <v>3.0</v>
      </c>
      <c r="W121" s="21">
        <v>3.0</v>
      </c>
      <c r="X121" s="21">
        <v>3.0</v>
      </c>
      <c r="Y121" s="21">
        <v>4.0</v>
      </c>
      <c r="Z121" s="21" t="s">
        <v>722</v>
      </c>
      <c r="AA121" s="18"/>
      <c r="AB121" s="18"/>
      <c r="AC121" s="18"/>
      <c r="AD121" s="18"/>
      <c r="AE121" s="18"/>
      <c r="AF121" s="18"/>
      <c r="AG121" s="18"/>
      <c r="AH121" s="21" t="s">
        <v>827</v>
      </c>
      <c r="AI121" s="21" t="s">
        <v>722</v>
      </c>
      <c r="AJ121" s="21" t="s">
        <v>828</v>
      </c>
      <c r="AK121" s="21" t="s">
        <v>722</v>
      </c>
      <c r="AL121" s="21" t="s">
        <v>728</v>
      </c>
      <c r="AM121" s="3"/>
      <c r="AN121" s="3"/>
      <c r="AO121" s="3"/>
      <c r="AP121" s="3"/>
    </row>
    <row r="122">
      <c r="A122" s="3"/>
      <c r="B122" s="12" t="s">
        <v>457</v>
      </c>
      <c r="C122" s="17" t="s">
        <v>21</v>
      </c>
      <c r="D122" s="13" t="s">
        <v>35</v>
      </c>
      <c r="E122" s="167">
        <v>5.0</v>
      </c>
      <c r="F122" s="177">
        <v>1.0</v>
      </c>
      <c r="G122" s="177">
        <v>1.0</v>
      </c>
      <c r="H122" s="177">
        <v>1.0</v>
      </c>
      <c r="I122" s="14"/>
      <c r="J122" s="177">
        <v>1.0</v>
      </c>
      <c r="K122" s="167">
        <v>1.0</v>
      </c>
      <c r="L122" s="177">
        <v>1.0</v>
      </c>
      <c r="M122" s="167">
        <v>1.0</v>
      </c>
      <c r="N122" s="167">
        <v>1.0</v>
      </c>
      <c r="O122" s="165">
        <v>3.0</v>
      </c>
      <c r="P122" s="167">
        <v>1.0</v>
      </c>
      <c r="Q122" s="167">
        <v>1.0</v>
      </c>
      <c r="R122" s="21"/>
      <c r="S122" s="14" t="s">
        <v>82</v>
      </c>
      <c r="T122" s="21" t="s">
        <v>760</v>
      </c>
      <c r="U122" s="21">
        <v>3.0</v>
      </c>
      <c r="V122" s="21">
        <v>3.0</v>
      </c>
      <c r="W122" s="21">
        <v>2.0</v>
      </c>
      <c r="X122" s="21">
        <v>2.0</v>
      </c>
      <c r="Y122" s="21">
        <v>3.0</v>
      </c>
      <c r="Z122" s="21" t="s">
        <v>82</v>
      </c>
      <c r="AA122" s="21" t="s">
        <v>724</v>
      </c>
      <c r="AB122" s="21" t="s">
        <v>724</v>
      </c>
      <c r="AC122" s="21" t="s">
        <v>724</v>
      </c>
      <c r="AD122" s="21" t="s">
        <v>724</v>
      </c>
      <c r="AE122" s="21" t="s">
        <v>724</v>
      </c>
      <c r="AF122" s="21" t="s">
        <v>724</v>
      </c>
      <c r="AG122" s="21" t="s">
        <v>724</v>
      </c>
      <c r="AH122" s="21" t="s">
        <v>829</v>
      </c>
      <c r="AI122" s="21" t="s">
        <v>830</v>
      </c>
      <c r="AJ122" s="21" t="s">
        <v>831</v>
      </c>
      <c r="AK122" s="21" t="s">
        <v>832</v>
      </c>
      <c r="AL122" s="21" t="s">
        <v>738</v>
      </c>
      <c r="AM122" s="3"/>
      <c r="AN122" s="3"/>
      <c r="AO122" s="3"/>
      <c r="AP122" s="3"/>
    </row>
    <row r="123">
      <c r="A123" s="3"/>
      <c r="B123" s="12" t="s">
        <v>221</v>
      </c>
      <c r="C123" s="17" t="s">
        <v>66</v>
      </c>
      <c r="D123" s="13" t="s">
        <v>24</v>
      </c>
      <c r="E123" s="167">
        <v>4.0</v>
      </c>
      <c r="F123" s="177">
        <v>1.0</v>
      </c>
      <c r="G123" s="177">
        <v>1.0</v>
      </c>
      <c r="H123" s="177">
        <v>1.0</v>
      </c>
      <c r="I123" s="14"/>
      <c r="J123" s="177">
        <v>1.0</v>
      </c>
      <c r="K123" s="167">
        <v>1.0</v>
      </c>
      <c r="L123" s="14">
        <v>1.0</v>
      </c>
      <c r="M123" s="167">
        <v>1.0</v>
      </c>
      <c r="N123" s="167">
        <v>1.0</v>
      </c>
      <c r="O123" s="165">
        <v>1.0</v>
      </c>
      <c r="P123" s="167">
        <v>1.0</v>
      </c>
      <c r="Q123" s="167">
        <v>2.0</v>
      </c>
      <c r="R123" s="21"/>
      <c r="S123" s="14" t="s">
        <v>753</v>
      </c>
      <c r="T123" s="21" t="s">
        <v>760</v>
      </c>
      <c r="U123" s="21">
        <v>2.0</v>
      </c>
      <c r="V123" s="21">
        <v>2.0</v>
      </c>
      <c r="W123" s="21">
        <v>1.0</v>
      </c>
      <c r="X123" s="21">
        <v>1.0</v>
      </c>
      <c r="Y123" s="21">
        <v>2.0</v>
      </c>
      <c r="Z123" s="21" t="s">
        <v>753</v>
      </c>
      <c r="AA123" s="18"/>
      <c r="AB123" s="18"/>
      <c r="AC123" s="18"/>
      <c r="AD123" s="18"/>
      <c r="AE123" s="18"/>
      <c r="AF123" s="18"/>
      <c r="AG123" s="18"/>
      <c r="AH123" s="21" t="s">
        <v>833</v>
      </c>
      <c r="AI123" s="21" t="s">
        <v>834</v>
      </c>
      <c r="AJ123" s="21" t="s">
        <v>753</v>
      </c>
      <c r="AK123" s="21" t="s">
        <v>753</v>
      </c>
      <c r="AL123" s="21" t="s">
        <v>760</v>
      </c>
      <c r="AM123" s="3"/>
      <c r="AN123" s="3"/>
      <c r="AO123" s="3"/>
      <c r="AP123" s="3"/>
    </row>
    <row r="124">
      <c r="A124" s="3"/>
      <c r="B124" s="12" t="s">
        <v>259</v>
      </c>
      <c r="C124" s="17" t="s">
        <v>21</v>
      </c>
      <c r="D124" s="13" t="s">
        <v>35</v>
      </c>
      <c r="E124" s="167">
        <v>4.0</v>
      </c>
      <c r="F124" s="177">
        <v>1.0</v>
      </c>
      <c r="G124" s="177">
        <v>1.0</v>
      </c>
      <c r="H124" s="177">
        <v>1.0</v>
      </c>
      <c r="I124" s="14">
        <v>1.7249527738E10</v>
      </c>
      <c r="J124" s="177">
        <v>1.0</v>
      </c>
      <c r="K124" s="167">
        <v>1.0</v>
      </c>
      <c r="L124" s="177">
        <v>1.0</v>
      </c>
      <c r="M124" s="167">
        <v>1.0</v>
      </c>
      <c r="N124" s="167">
        <v>1.0</v>
      </c>
      <c r="O124" s="165">
        <v>2.0</v>
      </c>
      <c r="P124" s="167">
        <v>2.0</v>
      </c>
      <c r="Q124" s="167">
        <v>2.0</v>
      </c>
      <c r="R124" s="21" t="s">
        <v>29</v>
      </c>
      <c r="S124" s="14" t="s">
        <v>722</v>
      </c>
      <c r="T124" s="21" t="s">
        <v>760</v>
      </c>
      <c r="U124" s="21">
        <v>4.0</v>
      </c>
      <c r="V124" s="21">
        <v>4.0</v>
      </c>
      <c r="W124" s="21">
        <v>3.0</v>
      </c>
      <c r="X124" s="21">
        <v>2.0</v>
      </c>
      <c r="Y124" s="21">
        <v>3.0</v>
      </c>
      <c r="Z124" s="21" t="s">
        <v>722</v>
      </c>
      <c r="AA124" s="21" t="s">
        <v>724</v>
      </c>
      <c r="AB124" s="21" t="s">
        <v>733</v>
      </c>
      <c r="AC124" s="21" t="s">
        <v>724</v>
      </c>
      <c r="AD124" s="21" t="s">
        <v>724</v>
      </c>
      <c r="AE124" s="21" t="s">
        <v>733</v>
      </c>
      <c r="AF124" s="21" t="s">
        <v>724</v>
      </c>
      <c r="AG124" s="21" t="s">
        <v>724</v>
      </c>
      <c r="AH124" s="21" t="s">
        <v>835</v>
      </c>
      <c r="AI124" s="18"/>
      <c r="AJ124" s="21" t="s">
        <v>836</v>
      </c>
      <c r="AK124" s="21" t="s">
        <v>773</v>
      </c>
      <c r="AL124" s="21" t="s">
        <v>742</v>
      </c>
      <c r="AM124" s="3"/>
      <c r="AN124" s="3"/>
      <c r="AO124" s="3"/>
      <c r="AP124" s="3"/>
    </row>
    <row r="125">
      <c r="A125" s="3"/>
      <c r="B125" s="71" t="s">
        <v>31</v>
      </c>
      <c r="C125" s="17" t="s">
        <v>32</v>
      </c>
      <c r="D125" s="13" t="s">
        <v>35</v>
      </c>
      <c r="E125" s="167">
        <v>4.0</v>
      </c>
      <c r="F125" s="177">
        <v>1.0</v>
      </c>
      <c r="G125" s="177">
        <v>1.0</v>
      </c>
      <c r="H125" s="177">
        <v>1.0</v>
      </c>
      <c r="I125" s="14">
        <v>1.666876771E10</v>
      </c>
      <c r="J125" s="177">
        <v>1.0</v>
      </c>
      <c r="K125" s="167">
        <v>1.0</v>
      </c>
      <c r="L125" s="177">
        <v>1.0</v>
      </c>
      <c r="M125" s="167">
        <v>1.0</v>
      </c>
      <c r="N125" s="167">
        <v>1.0</v>
      </c>
      <c r="O125" s="165">
        <v>3.0</v>
      </c>
      <c r="P125" s="177">
        <v>2.0</v>
      </c>
      <c r="Q125" s="167">
        <v>1.0</v>
      </c>
      <c r="R125" s="21" t="s">
        <v>29</v>
      </c>
      <c r="S125" s="14" t="s">
        <v>837</v>
      </c>
      <c r="T125" s="21" t="s">
        <v>760</v>
      </c>
      <c r="U125" s="21">
        <v>2.0</v>
      </c>
      <c r="V125" s="21">
        <v>4.0</v>
      </c>
      <c r="W125" s="21">
        <v>2.0</v>
      </c>
      <c r="X125" s="21">
        <v>1.0</v>
      </c>
      <c r="Y125" s="21">
        <v>4.0</v>
      </c>
      <c r="Z125" s="21" t="s">
        <v>837</v>
      </c>
      <c r="AA125" s="21" t="s">
        <v>723</v>
      </c>
      <c r="AB125" s="21" t="s">
        <v>723</v>
      </c>
      <c r="AC125" s="21" t="s">
        <v>724</v>
      </c>
      <c r="AD125" s="21" t="s">
        <v>724</v>
      </c>
      <c r="AE125" s="21" t="s">
        <v>723</v>
      </c>
      <c r="AF125" s="21" t="s">
        <v>733</v>
      </c>
      <c r="AG125" s="21" t="s">
        <v>723</v>
      </c>
      <c r="AH125" s="21" t="s">
        <v>837</v>
      </c>
      <c r="AI125" s="21" t="s">
        <v>837</v>
      </c>
      <c r="AJ125" s="21" t="s">
        <v>837</v>
      </c>
      <c r="AK125" s="21" t="s">
        <v>837</v>
      </c>
      <c r="AL125" s="21" t="s">
        <v>728</v>
      </c>
      <c r="AM125" s="3"/>
      <c r="AN125" s="3"/>
      <c r="AO125" s="3"/>
      <c r="AP125" s="3"/>
    </row>
    <row r="126">
      <c r="A126" s="3"/>
      <c r="B126" s="12" t="s">
        <v>121</v>
      </c>
      <c r="C126" s="17" t="s">
        <v>32</v>
      </c>
      <c r="D126" s="13" t="s">
        <v>35</v>
      </c>
      <c r="E126" s="167">
        <v>3.0</v>
      </c>
      <c r="F126" s="177">
        <v>1.0</v>
      </c>
      <c r="G126" s="177">
        <v>1.0</v>
      </c>
      <c r="H126" s="177">
        <v>1.0</v>
      </c>
      <c r="I126" s="14">
        <v>1.4594887767E10</v>
      </c>
      <c r="J126" s="177">
        <v>1.0</v>
      </c>
      <c r="K126" s="167">
        <v>1.0</v>
      </c>
      <c r="L126" s="14">
        <v>1.0</v>
      </c>
      <c r="M126" s="167">
        <v>1.0</v>
      </c>
      <c r="N126" s="167">
        <v>1.0</v>
      </c>
      <c r="O126" s="165">
        <v>1.0</v>
      </c>
      <c r="P126" s="167">
        <v>1.0</v>
      </c>
      <c r="Q126" s="167">
        <v>1.0</v>
      </c>
      <c r="R126" s="21" t="s">
        <v>29</v>
      </c>
      <c r="S126" s="14" t="s">
        <v>722</v>
      </c>
      <c r="T126" s="21" t="s">
        <v>760</v>
      </c>
      <c r="U126" s="21">
        <v>4.0</v>
      </c>
      <c r="V126" s="21">
        <v>4.0</v>
      </c>
      <c r="W126" s="21">
        <v>3.0</v>
      </c>
      <c r="X126" s="21">
        <v>3.0</v>
      </c>
      <c r="Y126" s="21">
        <v>4.0</v>
      </c>
      <c r="Z126" s="21" t="s">
        <v>722</v>
      </c>
      <c r="AA126" s="21" t="s">
        <v>723</v>
      </c>
      <c r="AB126" s="21" t="s">
        <v>723</v>
      </c>
      <c r="AC126" s="21" t="s">
        <v>733</v>
      </c>
      <c r="AD126" s="21" t="s">
        <v>724</v>
      </c>
      <c r="AE126" s="21" t="s">
        <v>723</v>
      </c>
      <c r="AF126" s="21" t="s">
        <v>733</v>
      </c>
      <c r="AG126" s="21" t="s">
        <v>724</v>
      </c>
      <c r="AH126" s="21" t="s">
        <v>838</v>
      </c>
      <c r="AI126" s="18"/>
      <c r="AJ126" s="21" t="s">
        <v>839</v>
      </c>
      <c r="AK126" s="21" t="s">
        <v>840</v>
      </c>
      <c r="AL126" s="21" t="s">
        <v>728</v>
      </c>
      <c r="AM126" s="3"/>
      <c r="AN126" s="3"/>
      <c r="AO126" s="3"/>
      <c r="AP126" s="3"/>
    </row>
    <row r="127">
      <c r="A127" s="3"/>
      <c r="B127" s="71" t="s">
        <v>364</v>
      </c>
      <c r="C127" s="13" t="s">
        <v>51</v>
      </c>
      <c r="D127" s="13" t="s">
        <v>24</v>
      </c>
      <c r="E127" s="167">
        <v>3.0</v>
      </c>
      <c r="F127" s="177">
        <v>1.0</v>
      </c>
      <c r="G127" s="177">
        <v>1.0</v>
      </c>
      <c r="H127" s="177">
        <v>1.0</v>
      </c>
      <c r="I127" s="14">
        <v>1.7656422722E10</v>
      </c>
      <c r="J127" s="177">
        <v>1.0</v>
      </c>
      <c r="K127" s="167">
        <v>1.0</v>
      </c>
      <c r="L127" s="177">
        <v>1.0</v>
      </c>
      <c r="M127" s="167">
        <v>1.0</v>
      </c>
      <c r="N127" s="167">
        <v>1.0</v>
      </c>
      <c r="O127" s="165">
        <v>1.0</v>
      </c>
      <c r="P127" s="177">
        <v>2.0</v>
      </c>
      <c r="Q127" s="167">
        <v>1.0</v>
      </c>
      <c r="R127" s="21" t="s">
        <v>29</v>
      </c>
      <c r="S127" s="14" t="s">
        <v>722</v>
      </c>
      <c r="T127" s="21" t="s">
        <v>760</v>
      </c>
      <c r="U127" s="21">
        <v>3.0</v>
      </c>
      <c r="V127" s="21">
        <v>3.0</v>
      </c>
      <c r="W127" s="21">
        <v>1.0</v>
      </c>
      <c r="X127" s="21">
        <v>1.0</v>
      </c>
      <c r="Y127" s="21">
        <v>1.0</v>
      </c>
      <c r="Z127" s="21" t="s">
        <v>722</v>
      </c>
      <c r="AA127" s="21" t="s">
        <v>724</v>
      </c>
      <c r="AB127" s="21" t="s">
        <v>724</v>
      </c>
      <c r="AC127" s="21" t="s">
        <v>724</v>
      </c>
      <c r="AD127" s="21" t="s">
        <v>724</v>
      </c>
      <c r="AE127" s="21" t="s">
        <v>724</v>
      </c>
      <c r="AF127" s="21" t="s">
        <v>724</v>
      </c>
      <c r="AG127" s="21" t="s">
        <v>724</v>
      </c>
      <c r="AH127" s="21" t="s">
        <v>841</v>
      </c>
      <c r="AI127" s="21" t="s">
        <v>842</v>
      </c>
      <c r="AJ127" s="21" t="s">
        <v>722</v>
      </c>
      <c r="AK127" s="21" t="s">
        <v>722</v>
      </c>
      <c r="AL127" s="21" t="s">
        <v>742</v>
      </c>
      <c r="AM127" s="3"/>
      <c r="AN127" s="3"/>
      <c r="AO127" s="3"/>
      <c r="AP127" s="3"/>
    </row>
    <row r="128">
      <c r="A128" s="3"/>
      <c r="B128" s="12" t="s">
        <v>451</v>
      </c>
      <c r="C128" s="17" t="s">
        <v>32</v>
      </c>
      <c r="D128" s="13" t="s">
        <v>35</v>
      </c>
      <c r="E128" s="167">
        <v>3.0</v>
      </c>
      <c r="F128" s="177">
        <v>1.0</v>
      </c>
      <c r="G128" s="177">
        <v>1.0</v>
      </c>
      <c r="H128" s="177">
        <v>1.0</v>
      </c>
      <c r="I128" s="14"/>
      <c r="J128" s="177">
        <v>1.0</v>
      </c>
      <c r="K128" s="167">
        <v>1.0</v>
      </c>
      <c r="L128" s="177">
        <v>1.0</v>
      </c>
      <c r="M128" s="167">
        <v>1.0</v>
      </c>
      <c r="N128" s="167">
        <v>1.0</v>
      </c>
      <c r="O128" s="165">
        <v>1.0</v>
      </c>
      <c r="P128" s="167">
        <v>1.0</v>
      </c>
      <c r="Q128" s="167">
        <v>1.0</v>
      </c>
      <c r="R128" s="21"/>
      <c r="S128" s="14" t="s">
        <v>722</v>
      </c>
      <c r="T128" s="21" t="s">
        <v>760</v>
      </c>
      <c r="U128" s="21">
        <v>3.0</v>
      </c>
      <c r="V128" s="21">
        <v>3.0</v>
      </c>
      <c r="W128" s="21">
        <v>1.0</v>
      </c>
      <c r="X128" s="21">
        <v>1.0</v>
      </c>
      <c r="Y128" s="21">
        <v>2.0</v>
      </c>
      <c r="Z128" s="21" t="s">
        <v>722</v>
      </c>
      <c r="AA128" s="21" t="s">
        <v>724</v>
      </c>
      <c r="AB128" s="21" t="s">
        <v>724</v>
      </c>
      <c r="AC128" s="21" t="s">
        <v>724</v>
      </c>
      <c r="AD128" s="21" t="s">
        <v>724</v>
      </c>
      <c r="AE128" s="21" t="s">
        <v>724</v>
      </c>
      <c r="AF128" s="21" t="s">
        <v>724</v>
      </c>
      <c r="AG128" s="21" t="s">
        <v>724</v>
      </c>
      <c r="AH128" s="21" t="s">
        <v>843</v>
      </c>
      <c r="AI128" s="18"/>
      <c r="AJ128" s="21" t="s">
        <v>844</v>
      </c>
      <c r="AK128" s="21" t="s">
        <v>722</v>
      </c>
      <c r="AL128" s="21" t="s">
        <v>721</v>
      </c>
      <c r="AM128" s="3"/>
      <c r="AN128" s="3"/>
      <c r="AO128" s="3"/>
      <c r="AP128" s="3"/>
    </row>
    <row r="129">
      <c r="A129" s="3"/>
      <c r="B129" s="12" t="s">
        <v>583</v>
      </c>
      <c r="C129" s="17" t="s">
        <v>51</v>
      </c>
      <c r="D129" s="13" t="s">
        <v>24</v>
      </c>
      <c r="E129" s="167">
        <v>3.0</v>
      </c>
      <c r="F129" s="177">
        <v>1.0</v>
      </c>
      <c r="G129" s="177">
        <v>1.0</v>
      </c>
      <c r="H129" s="177">
        <v>1.0</v>
      </c>
      <c r="I129" s="14"/>
      <c r="J129" s="177">
        <v>1.0</v>
      </c>
      <c r="K129" s="167">
        <v>1.0</v>
      </c>
      <c r="L129" s="177">
        <v>1.0</v>
      </c>
      <c r="M129" s="167">
        <v>1.0</v>
      </c>
      <c r="N129" s="167">
        <v>1.0</v>
      </c>
      <c r="O129" s="165">
        <v>1.0</v>
      </c>
      <c r="P129" s="167">
        <v>1.0</v>
      </c>
      <c r="Q129" s="167">
        <v>1.0</v>
      </c>
      <c r="R129" s="21"/>
      <c r="S129" s="14" t="s">
        <v>722</v>
      </c>
      <c r="T129" s="21" t="s">
        <v>760</v>
      </c>
      <c r="U129" s="21">
        <v>1.0</v>
      </c>
      <c r="V129" s="21">
        <v>1.0</v>
      </c>
      <c r="W129" s="21">
        <v>1.0</v>
      </c>
      <c r="X129" s="21">
        <v>1.0</v>
      </c>
      <c r="Y129" s="21">
        <v>1.0</v>
      </c>
      <c r="Z129" s="21" t="s">
        <v>753</v>
      </c>
      <c r="AA129" s="21" t="s">
        <v>724</v>
      </c>
      <c r="AB129" s="21" t="s">
        <v>724</v>
      </c>
      <c r="AC129" s="21" t="s">
        <v>724</v>
      </c>
      <c r="AD129" s="21" t="s">
        <v>724</v>
      </c>
      <c r="AE129" s="21" t="s">
        <v>724</v>
      </c>
      <c r="AF129" s="21" t="s">
        <v>724</v>
      </c>
      <c r="AG129" s="21" t="s">
        <v>724</v>
      </c>
      <c r="AH129" s="21" t="s">
        <v>845</v>
      </c>
      <c r="AI129" s="18"/>
      <c r="AJ129" s="21" t="s">
        <v>753</v>
      </c>
      <c r="AK129" s="21" t="s">
        <v>753</v>
      </c>
      <c r="AL129" s="21" t="s">
        <v>721</v>
      </c>
      <c r="AM129" s="3"/>
      <c r="AN129" s="3"/>
      <c r="AO129" s="3"/>
      <c r="AP129" s="3"/>
    </row>
    <row r="130">
      <c r="A130" s="3"/>
      <c r="B130" s="12" t="s">
        <v>589</v>
      </c>
      <c r="C130" s="17" t="s">
        <v>66</v>
      </c>
      <c r="D130" s="13" t="s">
        <v>35</v>
      </c>
      <c r="E130" s="167">
        <v>3.0</v>
      </c>
      <c r="F130" s="177">
        <v>1.0</v>
      </c>
      <c r="G130" s="177">
        <v>1.0</v>
      </c>
      <c r="H130" s="177">
        <v>1.0</v>
      </c>
      <c r="I130" s="14"/>
      <c r="J130" s="177">
        <v>1.0</v>
      </c>
      <c r="K130" s="167">
        <v>1.0</v>
      </c>
      <c r="L130" s="177">
        <v>1.0</v>
      </c>
      <c r="M130" s="167">
        <v>1.0</v>
      </c>
      <c r="N130" s="167">
        <v>1.0</v>
      </c>
      <c r="O130" s="165">
        <v>1.0</v>
      </c>
      <c r="P130" s="167">
        <v>2.0</v>
      </c>
      <c r="Q130" s="167">
        <v>1.0</v>
      </c>
      <c r="R130" s="21"/>
      <c r="S130" s="14" t="s">
        <v>722</v>
      </c>
      <c r="T130" s="21" t="s">
        <v>760</v>
      </c>
      <c r="U130" s="21">
        <v>3.0</v>
      </c>
      <c r="V130" s="21">
        <v>3.0</v>
      </c>
      <c r="W130" s="21">
        <v>1.0</v>
      </c>
      <c r="X130" s="21">
        <v>1.0</v>
      </c>
      <c r="Y130" s="21">
        <v>2.0</v>
      </c>
      <c r="Z130" s="21" t="s">
        <v>846</v>
      </c>
      <c r="AA130" s="21" t="s">
        <v>733</v>
      </c>
      <c r="AB130" s="21" t="s">
        <v>724</v>
      </c>
      <c r="AC130" s="21" t="s">
        <v>724</v>
      </c>
      <c r="AD130" s="21" t="s">
        <v>724</v>
      </c>
      <c r="AE130" s="21" t="s">
        <v>724</v>
      </c>
      <c r="AF130" s="21" t="s">
        <v>724</v>
      </c>
      <c r="AG130" s="21" t="s">
        <v>724</v>
      </c>
      <c r="AH130" s="21" t="s">
        <v>847</v>
      </c>
      <c r="AI130" s="21" t="s">
        <v>848</v>
      </c>
      <c r="AJ130" s="21" t="s">
        <v>849</v>
      </c>
      <c r="AK130" s="21" t="s">
        <v>722</v>
      </c>
      <c r="AL130" s="21" t="s">
        <v>742</v>
      </c>
      <c r="AM130" s="3"/>
      <c r="AN130" s="3"/>
      <c r="AO130" s="3"/>
      <c r="AP130" s="3"/>
    </row>
    <row r="131">
      <c r="A131" s="3"/>
      <c r="B131" s="12" t="s">
        <v>600</v>
      </c>
      <c r="C131" s="17" t="s">
        <v>51</v>
      </c>
      <c r="D131" s="13" t="s">
        <v>35</v>
      </c>
      <c r="E131" s="167">
        <v>3.0</v>
      </c>
      <c r="F131" s="177">
        <v>1.0</v>
      </c>
      <c r="G131" s="177">
        <v>1.0</v>
      </c>
      <c r="H131" s="177">
        <v>1.0</v>
      </c>
      <c r="I131" s="14"/>
      <c r="J131" s="177">
        <v>1.0</v>
      </c>
      <c r="K131" s="167">
        <v>1.0</v>
      </c>
      <c r="L131" s="177">
        <v>1.0</v>
      </c>
      <c r="M131" s="167">
        <v>1.0</v>
      </c>
      <c r="N131" s="167">
        <v>1.0</v>
      </c>
      <c r="O131" s="165">
        <v>1.0</v>
      </c>
      <c r="P131" s="167">
        <v>1.0</v>
      </c>
      <c r="Q131" s="167">
        <v>1.0</v>
      </c>
      <c r="R131" s="21"/>
      <c r="S131" s="14" t="s">
        <v>722</v>
      </c>
      <c r="T131" s="21" t="s">
        <v>760</v>
      </c>
      <c r="U131" s="21">
        <v>3.0</v>
      </c>
      <c r="V131" s="21">
        <v>2.0</v>
      </c>
      <c r="W131" s="21">
        <v>1.0</v>
      </c>
      <c r="X131" s="21">
        <v>1.0</v>
      </c>
      <c r="Y131" s="21">
        <v>1.0</v>
      </c>
      <c r="Z131" s="21" t="s">
        <v>722</v>
      </c>
      <c r="AA131" s="18"/>
      <c r="AB131" s="18"/>
      <c r="AC131" s="18"/>
      <c r="AD131" s="18"/>
      <c r="AE131" s="18"/>
      <c r="AF131" s="18"/>
      <c r="AG131" s="18"/>
      <c r="AH131" s="21" t="s">
        <v>850</v>
      </c>
      <c r="AI131" s="18"/>
      <c r="AJ131" s="21" t="s">
        <v>851</v>
      </c>
      <c r="AK131" s="21" t="s">
        <v>852</v>
      </c>
      <c r="AL131" s="21" t="s">
        <v>721</v>
      </c>
      <c r="AM131" s="3"/>
      <c r="AN131" s="3"/>
      <c r="AO131" s="3"/>
      <c r="AP131" s="3"/>
    </row>
    <row r="132">
      <c r="A132" s="3"/>
      <c r="B132" s="12" t="s">
        <v>113</v>
      </c>
      <c r="C132" s="13" t="s">
        <v>51</v>
      </c>
      <c r="D132" s="13" t="s">
        <v>35</v>
      </c>
      <c r="E132" s="167">
        <v>2.0</v>
      </c>
      <c r="F132" s="177">
        <v>1.0</v>
      </c>
      <c r="G132" s="177">
        <v>1.0</v>
      </c>
      <c r="H132" s="177">
        <v>1.0</v>
      </c>
      <c r="I132" s="14"/>
      <c r="J132" s="177">
        <v>1.0</v>
      </c>
      <c r="K132" s="167">
        <v>1.0</v>
      </c>
      <c r="L132" s="14">
        <v>1.0</v>
      </c>
      <c r="M132" s="167">
        <v>1.0</v>
      </c>
      <c r="N132" s="167">
        <v>1.0</v>
      </c>
      <c r="O132" s="165">
        <v>1.0</v>
      </c>
      <c r="P132" s="167">
        <v>1.0</v>
      </c>
      <c r="Q132" s="167">
        <v>1.0</v>
      </c>
      <c r="R132" s="21"/>
      <c r="S132" s="14" t="s">
        <v>722</v>
      </c>
      <c r="T132" s="21" t="s">
        <v>721</v>
      </c>
      <c r="U132" s="21">
        <v>2.0</v>
      </c>
      <c r="V132" s="21">
        <v>2.0</v>
      </c>
      <c r="W132" s="21">
        <v>1.0</v>
      </c>
      <c r="X132" s="21">
        <v>1.0</v>
      </c>
      <c r="Y132" s="21">
        <v>2.0</v>
      </c>
      <c r="Z132" s="21" t="s">
        <v>722</v>
      </c>
      <c r="AA132" s="21" t="s">
        <v>724</v>
      </c>
      <c r="AB132" s="21" t="s">
        <v>724</v>
      </c>
      <c r="AC132" s="21" t="s">
        <v>724</v>
      </c>
      <c r="AD132" s="21" t="s">
        <v>724</v>
      </c>
      <c r="AE132" s="21" t="s">
        <v>724</v>
      </c>
      <c r="AF132" s="21" t="s">
        <v>724</v>
      </c>
      <c r="AG132" s="21" t="s">
        <v>724</v>
      </c>
      <c r="AH132" s="21" t="s">
        <v>853</v>
      </c>
      <c r="AI132" s="21" t="s">
        <v>854</v>
      </c>
      <c r="AJ132" s="21" t="s">
        <v>722</v>
      </c>
      <c r="AK132" s="21" t="s">
        <v>722</v>
      </c>
      <c r="AL132" s="21" t="s">
        <v>721</v>
      </c>
      <c r="AM132" s="3"/>
      <c r="AN132" s="3"/>
      <c r="AO132" s="3"/>
      <c r="AP132" s="3"/>
    </row>
    <row r="133">
      <c r="A133" s="3"/>
      <c r="B133" s="71" t="s">
        <v>126</v>
      </c>
      <c r="C133" s="20" t="s">
        <v>32</v>
      </c>
      <c r="D133" s="13" t="s">
        <v>35</v>
      </c>
      <c r="E133" s="167">
        <v>2.0</v>
      </c>
      <c r="F133" s="177">
        <v>1.0</v>
      </c>
      <c r="G133" s="177">
        <v>1.0</v>
      </c>
      <c r="H133" s="177">
        <v>1.0</v>
      </c>
      <c r="I133" s="14">
        <v>1.8971570709E10</v>
      </c>
      <c r="J133" s="177">
        <v>1.0</v>
      </c>
      <c r="K133" s="167">
        <v>1.0</v>
      </c>
      <c r="L133" s="14">
        <v>1.0</v>
      </c>
      <c r="M133" s="167">
        <v>1.0</v>
      </c>
      <c r="N133" s="167">
        <v>1.0</v>
      </c>
      <c r="O133" s="165">
        <v>1.0</v>
      </c>
      <c r="P133" s="177">
        <v>1.0</v>
      </c>
      <c r="Q133" s="167">
        <v>1.0</v>
      </c>
      <c r="R133" s="21" t="s">
        <v>29</v>
      </c>
      <c r="S133" s="14" t="s">
        <v>722</v>
      </c>
      <c r="T133" s="21" t="s">
        <v>760</v>
      </c>
      <c r="U133" s="21">
        <v>1.0</v>
      </c>
      <c r="V133" s="21">
        <v>1.0</v>
      </c>
      <c r="W133" s="21">
        <v>2.0</v>
      </c>
      <c r="X133" s="21">
        <v>1.0</v>
      </c>
      <c r="Y133" s="21">
        <v>1.0</v>
      </c>
      <c r="Z133" s="21" t="s">
        <v>722</v>
      </c>
      <c r="AA133" s="21" t="s">
        <v>724</v>
      </c>
      <c r="AB133" s="21" t="s">
        <v>724</v>
      </c>
      <c r="AC133" s="21" t="s">
        <v>724</v>
      </c>
      <c r="AD133" s="21" t="s">
        <v>724</v>
      </c>
      <c r="AE133" s="21" t="s">
        <v>724</v>
      </c>
      <c r="AF133" s="21" t="s">
        <v>724</v>
      </c>
      <c r="AG133" s="21" t="s">
        <v>724</v>
      </c>
      <c r="AH133" s="21" t="s">
        <v>855</v>
      </c>
      <c r="AI133" s="18"/>
      <c r="AJ133" s="21" t="s">
        <v>856</v>
      </c>
      <c r="AK133" s="21" t="s">
        <v>722</v>
      </c>
      <c r="AL133" s="21" t="s">
        <v>742</v>
      </c>
      <c r="AM133" s="3"/>
      <c r="AN133" s="3"/>
      <c r="AO133" s="3"/>
      <c r="AP133" s="3"/>
    </row>
    <row r="134">
      <c r="A134" s="3"/>
      <c r="B134" s="12" t="s">
        <v>591</v>
      </c>
      <c r="C134" s="17" t="s">
        <v>32</v>
      </c>
      <c r="D134" s="13" t="s">
        <v>35</v>
      </c>
      <c r="E134" s="167">
        <v>2.0</v>
      </c>
      <c r="F134" s="177">
        <v>1.0</v>
      </c>
      <c r="G134" s="177">
        <v>1.0</v>
      </c>
      <c r="H134" s="177">
        <v>1.0</v>
      </c>
      <c r="I134" s="14"/>
      <c r="J134" s="177">
        <v>1.0</v>
      </c>
      <c r="K134" s="167">
        <v>1.0</v>
      </c>
      <c r="L134" s="177">
        <v>1.0</v>
      </c>
      <c r="M134" s="167">
        <v>1.0</v>
      </c>
      <c r="N134" s="167">
        <v>1.0</v>
      </c>
      <c r="O134" s="165">
        <v>1.0</v>
      </c>
      <c r="P134" s="167">
        <v>1.0</v>
      </c>
      <c r="Q134" s="167">
        <v>1.0</v>
      </c>
      <c r="R134" s="21"/>
      <c r="S134" s="14" t="s">
        <v>727</v>
      </c>
      <c r="T134" s="21" t="s">
        <v>760</v>
      </c>
      <c r="U134" s="21">
        <v>1.0</v>
      </c>
      <c r="V134" s="21">
        <v>1.0</v>
      </c>
      <c r="W134" s="21">
        <v>1.0</v>
      </c>
      <c r="X134" s="21">
        <v>1.0</v>
      </c>
      <c r="Y134" s="21">
        <v>1.0</v>
      </c>
      <c r="Z134" s="21" t="s">
        <v>722</v>
      </c>
      <c r="AA134" s="18"/>
      <c r="AB134" s="18"/>
      <c r="AC134" s="18"/>
      <c r="AD134" s="18"/>
      <c r="AE134" s="18"/>
      <c r="AF134" s="18"/>
      <c r="AG134" s="18"/>
      <c r="AH134" s="21" t="s">
        <v>857</v>
      </c>
      <c r="AI134" s="21" t="s">
        <v>858</v>
      </c>
      <c r="AJ134" s="21" t="s">
        <v>859</v>
      </c>
      <c r="AK134" s="21" t="s">
        <v>860</v>
      </c>
      <c r="AL134" s="21" t="s">
        <v>721</v>
      </c>
      <c r="AM134" s="3"/>
      <c r="AN134" s="3"/>
      <c r="AO134" s="3"/>
      <c r="AP134" s="3"/>
    </row>
    <row r="135">
      <c r="A135" s="3"/>
      <c r="B135" s="12" t="s">
        <v>612</v>
      </c>
      <c r="C135" s="17" t="s">
        <v>66</v>
      </c>
      <c r="D135" s="13" t="s">
        <v>24</v>
      </c>
      <c r="E135" s="167">
        <v>2.0</v>
      </c>
      <c r="F135" s="177">
        <v>1.0</v>
      </c>
      <c r="G135" s="177">
        <v>1.0</v>
      </c>
      <c r="H135" s="177">
        <v>1.0</v>
      </c>
      <c r="I135" s="14"/>
      <c r="J135" s="177">
        <v>1.0</v>
      </c>
      <c r="K135" s="167">
        <v>1.0</v>
      </c>
      <c r="L135" s="177">
        <v>1.0</v>
      </c>
      <c r="M135" s="167">
        <v>1.0</v>
      </c>
      <c r="N135" s="167">
        <v>1.0</v>
      </c>
      <c r="O135" s="167">
        <v>1.0</v>
      </c>
      <c r="P135" s="167">
        <v>3.0</v>
      </c>
      <c r="Q135" s="167">
        <v>1.0</v>
      </c>
      <c r="R135" s="14"/>
      <c r="S135" s="14" t="s">
        <v>722</v>
      </c>
      <c r="T135" s="14" t="s">
        <v>721</v>
      </c>
      <c r="U135" s="14">
        <v>2.0</v>
      </c>
      <c r="V135" s="14">
        <v>1.0</v>
      </c>
      <c r="W135" s="14">
        <v>1.0</v>
      </c>
      <c r="X135" s="14">
        <v>1.0</v>
      </c>
      <c r="Y135" s="14">
        <v>2.0</v>
      </c>
      <c r="Z135" s="14" t="s">
        <v>722</v>
      </c>
      <c r="AA135" s="14" t="s">
        <v>724</v>
      </c>
      <c r="AB135" s="14" t="s">
        <v>724</v>
      </c>
      <c r="AC135" s="14" t="s">
        <v>724</v>
      </c>
      <c r="AD135" s="14" t="s">
        <v>724</v>
      </c>
      <c r="AE135" s="14" t="s">
        <v>724</v>
      </c>
      <c r="AF135" s="14" t="s">
        <v>724</v>
      </c>
      <c r="AG135" s="14" t="s">
        <v>724</v>
      </c>
      <c r="AH135" s="14" t="s">
        <v>861</v>
      </c>
      <c r="AI135" s="75"/>
      <c r="AJ135" s="14" t="s">
        <v>722</v>
      </c>
      <c r="AK135" s="14" t="s">
        <v>722</v>
      </c>
      <c r="AL135" s="14" t="s">
        <v>721</v>
      </c>
      <c r="AM135" s="3"/>
      <c r="AN135" s="3"/>
      <c r="AO135" s="3"/>
      <c r="AP135" s="3"/>
    </row>
  </sheetData>
  <autoFilter ref="$B$2:$AL$135">
    <filterColumn colId="12">
      <filters>
        <filter val="1"/>
        <filter val="2"/>
        <filter val="3"/>
        <filter val="4"/>
        <filter val="5"/>
      </filters>
    </filterColumn>
    <sortState ref="B2:AL135">
      <sortCondition descending="1" ref="M2:M135"/>
      <sortCondition descending="1" ref="J2:J135"/>
      <sortCondition descending="1" ref="H2:H135"/>
      <sortCondition descending="1" ref="G2:G135"/>
      <sortCondition descending="1" ref="F2:F135"/>
      <sortCondition descending="1" ref="E2:E135"/>
      <sortCondition ref="B2:B135"/>
    </sortState>
  </autoFilter>
  <mergeCells count="1">
    <mergeCell ref="AN88:AO88"/>
  </mergeCells>
  <dataValidations>
    <dataValidation type="list" allowBlank="1" showErrorMessage="1" sqref="D6:D7 D10 D14 D16:D17 D28 D34 D41 D44 D46:D47 D61 D70 D76 D79 D82 D89 D91 D98 D101:D102 D116 D118 D120:D135">
      <formula1>"Feminino,Masculino"</formula1>
    </dataValidation>
    <dataValidation type="list" allowBlank="1" showErrorMessage="1" sqref="N3:N6 N8:N9 N11:N13 N15 N18:N27 N29:N33 N35:N40 N42:N43 N45 N48:N60 N62:N69 N71:N75 N77:N78 N80:N81 N83:N88 N90 N92:N97 N99:N100 N103:N115 N117 N119">
      <formula1>"Ativo,Desligado,Status"</formula1>
    </dataValidation>
  </dataValidations>
  <drawing r:id="rId1"/>
</worksheet>
</file>