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localSheetId="0" name="solver_cvg">0.0001</definedName>
    <definedName localSheetId="0" name="solver_drv">1</definedName>
    <definedName localSheetId="0" name="solver_eng">2</definedName>
    <definedName localSheetId="0" name="solver_est">1</definedName>
    <definedName localSheetId="0" name="solver_itr">2147483647</definedName>
    <definedName localSheetId="0" name="solver_mip">2147483647</definedName>
    <definedName localSheetId="0" name="solver_mni">30</definedName>
    <definedName localSheetId="0" name="solver_mrt">0.075</definedName>
    <definedName localSheetId="0" name="solver_msl">2</definedName>
    <definedName localSheetId="0" name="solver_neg">1</definedName>
    <definedName localSheetId="0" name="solver_nod">2147483647</definedName>
    <definedName localSheetId="0" name="solver_num">27</definedName>
    <definedName localSheetId="0" name="solver_nwt">1</definedName>
    <definedName localSheetId="0" name="solver_pre">0.000001</definedName>
    <definedName localSheetId="0" name="solver_rbv">1</definedName>
    <definedName localSheetId="0" name="solver_rel0">4</definedName>
    <definedName localSheetId="0" name="solver_rel1">1</definedName>
    <definedName localSheetId="0" name="solver_rel10">2</definedName>
    <definedName localSheetId="0" name="solver_rel11">2</definedName>
    <definedName localSheetId="0" name="solver_rel12">2</definedName>
    <definedName localSheetId="0" name="solver_rel13">1</definedName>
    <definedName localSheetId="0" name="solver_rel14">1</definedName>
    <definedName localSheetId="0" name="solver_rel15">1</definedName>
    <definedName localSheetId="0" name="solver_rel16">1</definedName>
    <definedName localSheetId="0" name="solver_rel17">1</definedName>
    <definedName localSheetId="0" name="solver_rel18">1</definedName>
    <definedName localSheetId="0" name="solver_rel19">1</definedName>
    <definedName localSheetId="0" name="solver_rel2">2</definedName>
    <definedName localSheetId="0" name="solver_rel20">1</definedName>
    <definedName localSheetId="0" name="solver_rel21">1</definedName>
    <definedName localSheetId="0" name="solver_rel22">3</definedName>
    <definedName localSheetId="0" name="solver_rel23">2</definedName>
    <definedName localSheetId="0" name="solver_rel24">1</definedName>
    <definedName localSheetId="0" name="solver_rel25">1</definedName>
    <definedName localSheetId="0" name="solver_rel26">1</definedName>
    <definedName localSheetId="0" name="solver_rel27">4</definedName>
    <definedName localSheetId="0" name="solver_rel3">2</definedName>
    <definedName localSheetId="0" name="solver_rel4">2</definedName>
    <definedName localSheetId="0" name="solver_rel5">2</definedName>
    <definedName localSheetId="0" name="solver_rel6">2</definedName>
    <definedName localSheetId="0" name="solver_rel7">2</definedName>
    <definedName localSheetId="0" name="solver_rel8">2</definedName>
    <definedName localSheetId="0" name="solver_rel9">2</definedName>
    <definedName localSheetId="0" name="solver_rhs0">"entero"</definedName>
    <definedName localSheetId="0" name="solver_rhs27">"entero"</definedName>
    <definedName localSheetId="0" name="solver_rlx">2</definedName>
    <definedName localSheetId="0" name="solver_rsd">0</definedName>
    <definedName localSheetId="0" name="solver_scl">1</definedName>
    <definedName localSheetId="0" name="solver_sho">2</definedName>
    <definedName localSheetId="0" name="solver_ssz">100</definedName>
    <definedName localSheetId="0" name="solver_tim">2147483647</definedName>
    <definedName localSheetId="0" name="solver_tol">0.01</definedName>
    <definedName localSheetId="0" name="solver_typ">2</definedName>
    <definedName localSheetId="0" name="solver_val">0</definedName>
    <definedName localSheetId="0" name="solver_ver">3</definedName>
    <definedName localSheetId="0" name="solver_rhs15">'Hoja 1'!$E$38</definedName>
    <definedName localSheetId="0" name="solver_lhs5">'Hoja 1'!$C$28</definedName>
    <definedName localSheetId="0" name="solver_rhs21">'Hoja 1'!$E$44</definedName>
    <definedName localSheetId="0" name="solver_rhs10">'Hoja 1'!$E$33</definedName>
    <definedName localSheetId="0" name="solver_lhs10">'Hoja 1'!$C$33</definedName>
    <definedName localSheetId="0" name="solver_rhs7">'Hoja 1'!$E$30</definedName>
    <definedName localSheetId="0" name="solver_rhs26">'Hoja 1'!$E$49</definedName>
    <definedName localSheetId="0" name="solver_lhs4">'Hoja 1'!$C$27</definedName>
    <definedName localSheetId="0" name="solver_lhs3">'Hoja 1'!$C$26</definedName>
    <definedName localSheetId="0" name="solver_lhs15">'Hoja 1'!$C$38</definedName>
    <definedName localSheetId="0" name="solver_lhs21">'Hoja 1'!$C$44</definedName>
    <definedName localSheetId="0" name="solver_opt">'Hoja 1'!$G$21</definedName>
    <definedName localSheetId="0" name="solver_rhs20">'Hoja 1'!$E$43</definedName>
    <definedName localSheetId="0" name="solver_rhs4">'Hoja 1'!$E$27</definedName>
    <definedName localSheetId="0" name="solver_lhs23">'Hoja 1'!$C$46</definedName>
    <definedName localSheetId="0" name="solver_rhs17">'Hoja 1'!$E$40</definedName>
    <definedName localSheetId="0" name="solver_lhs11">'Hoja 1'!$C$34</definedName>
    <definedName localSheetId="0" name="solver_lhs27">'Hoja 1'!$C$7:$G$11</definedName>
    <definedName localSheetId="0" name="solver_rhs19">'Hoja 1'!$E$42</definedName>
    <definedName localSheetId="0" name="solver_rhs14">'Hoja 1'!$E$37</definedName>
    <definedName localSheetId="0" name="solver_rhs16">'Hoja 1'!$E$39</definedName>
    <definedName localSheetId="0" name="solver_lhs18">'Hoja 1'!$C$41</definedName>
    <definedName localSheetId="0" name="solver_lhs24">'Hoja 1'!$C$47</definedName>
    <definedName localSheetId="0" name="solver_rhs1">'Hoja 1'!$E$24</definedName>
    <definedName localSheetId="0" name="solver_lhs26">'Hoja 1'!$C$49</definedName>
    <definedName localSheetId="0" name="solver_rhs8">'Hoja 1'!$E$31</definedName>
    <definedName localSheetId="0" name="solver_rhs2">'Hoja 1'!$E$25</definedName>
    <definedName localSheetId="0" name="solver_rhs25">'Hoja 1'!$E$48</definedName>
    <definedName localSheetId="0" name="solver_lhs12">'Hoja 1'!$C$35</definedName>
    <definedName localSheetId="0" name="solver_rhs12">'Hoja 1'!$E$35</definedName>
    <definedName localSheetId="0" name="solver_lhs14">'Hoja 1'!$C$37</definedName>
    <definedName localSheetId="0" name="solver_lhs22">'Hoja 1'!$C$45</definedName>
    <definedName localSheetId="0" name="solver_lhs20">'Hoja 1'!$C$43</definedName>
    <definedName localSheetId="0" name="solver_rhs13">'Hoja 1'!$E$36</definedName>
    <definedName localSheetId="0" name="solver_lhs0">'Hoja 1'!$C$7:$G$11</definedName>
    <definedName localSheetId="0" name="solver_lhs19">'Hoja 1'!$C$42</definedName>
    <definedName localSheetId="0" name="solver_rhs23">'Hoja 1'!$E$46</definedName>
    <definedName localSheetId="0" name="solver_rhs9">'Hoja 1'!$E$32</definedName>
    <definedName localSheetId="0" name="solver_lhs13">'Hoja 1'!$C$36</definedName>
    <definedName localSheetId="0" name="solver_rhs5">'Hoja 1'!$E$28</definedName>
    <definedName localSheetId="0" name="solver_lhs1">'Hoja 1'!$C$24</definedName>
    <definedName localSheetId="0" name="solver_rhs11">'Hoja 1'!$E$34</definedName>
    <definedName localSheetId="0" name="solver_lhs8">'Hoja 1'!$C$31</definedName>
    <definedName localSheetId="0" name="solver_rhs24">'Hoja 1'!$E$47</definedName>
    <definedName localSheetId="0" name="solver_lhs25">'Hoja 1'!$C$48</definedName>
    <definedName localSheetId="0" name="solver_lhs6">'Hoja 1'!$C$29</definedName>
    <definedName localSheetId="0" name="solver_lhs9">'Hoja 1'!$C$32</definedName>
    <definedName localSheetId="0" name="solver_lhs2">'Hoja 1'!$C$25</definedName>
    <definedName localSheetId="0" name="solver_lhs16">'Hoja 1'!$C$39</definedName>
    <definedName localSheetId="0" name="solver_lhs7">'Hoja 1'!$C$30</definedName>
    <definedName localSheetId="0" name="solver_adj">'Hoja 1'!$C$7:$L$11</definedName>
    <definedName localSheetId="0" name="solver_rhs3">'Hoja 1'!$E$26</definedName>
    <definedName localSheetId="0" name="solver_rhs6">'Hoja 1'!$E$29</definedName>
    <definedName localSheetId="0" name="solver_lhs17">'Hoja 1'!$C$40</definedName>
    <definedName localSheetId="0" name="solver_rhs18">'Hoja 1'!$E$41</definedName>
    <definedName localSheetId="0" name="solver_rhs22">'Hoja 1'!$E$45</definedName>
  </definedNames>
  <calcPr/>
  <extLst>
    <ext uri="GoogleSheetsCustomDataVersion1">
      <go:sheetsCustomData xmlns:go="http://customooxmlschemas.google.com/" r:id="rId5" roundtripDataSignature="AMtx7mgx2r/4OxunKNGnRO5z3qjzYpq+nA=="/>
    </ext>
  </extLst>
</workbook>
</file>

<file path=xl/sharedStrings.xml><?xml version="1.0" encoding="utf-8"?>
<sst xmlns="http://schemas.openxmlformats.org/spreadsheetml/2006/main" count="72" uniqueCount="25">
  <si>
    <t>Variables binarias/conexiones</t>
  </si>
  <si>
    <t>Variables enteras/flujo</t>
  </si>
  <si>
    <t>Variables</t>
  </si>
  <si>
    <t>Parking</t>
  </si>
  <si>
    <t>S1</t>
  </si>
  <si>
    <t>S2</t>
  </si>
  <si>
    <t>S3</t>
  </si>
  <si>
    <t>Colegio</t>
  </si>
  <si>
    <t>COLEGIO</t>
  </si>
  <si>
    <t>CostesKM</t>
  </si>
  <si>
    <t>Paradas</t>
  </si>
  <si>
    <t>Alumnos</t>
  </si>
  <si>
    <t>Funcion Objetivo</t>
  </si>
  <si>
    <t>Restricciones</t>
  </si>
  <si>
    <t>Operador</t>
  </si>
  <si>
    <t>Recurso</t>
  </si>
  <si>
    <t>&lt;=</t>
  </si>
  <si>
    <t>El numero de auttobuses que salen es como maximo 3</t>
  </si>
  <si>
    <t>=</t>
  </si>
  <si>
    <t>A cada parada llega como máximo 1 autobus</t>
  </si>
  <si>
    <t>De cada parada sale como máximo 1 autobús</t>
  </si>
  <si>
    <t>El número de autobuses que llegan es el mismo que salen</t>
  </si>
  <si>
    <t>Llegan 30 alumnos al colegio</t>
  </si>
  <si>
    <t>Flujo de alumnos</t>
  </si>
  <si>
    <t>&gt;=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</si>
</sst>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Arial"/>
    </font>
    <font>
      <sz val="11.0"/>
      <color theme="1"/>
      <name val="Arial"/>
    </font>
    <font>
      <sz val="10.0"/>
      <color rgb="FF000000"/>
      <name val="Arial"/>
    </font>
    <font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theme="6"/>
        <bgColor theme="6"/>
      </patternFill>
    </fill>
    <fill>
      <patternFill patternType="solid">
        <fgColor theme="9"/>
        <bgColor theme="9"/>
      </patternFill>
    </fill>
    <fill>
      <patternFill patternType="solid">
        <fgColor rgb="FFC27BA0"/>
        <bgColor rgb="FFC27BA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2" fontId="1" numFmtId="0" xfId="0" applyBorder="1" applyFont="1"/>
    <xf borderId="1" fillId="3" fontId="1" numFmtId="0" xfId="0" applyBorder="1" applyFill="1" applyFont="1"/>
    <xf borderId="1" fillId="3" fontId="3" numFmtId="0" xfId="0" applyBorder="1" applyFont="1"/>
    <xf borderId="1" fillId="4" fontId="1" numFmtId="0" xfId="0" applyBorder="1" applyFill="1" applyFont="1"/>
    <xf quotePrefix="1" borderId="1" fillId="3" fontId="1" numFmtId="0" xfId="0" applyBorder="1" applyFont="1"/>
    <xf borderId="1" fillId="5" fontId="1" numFmtId="0" xfId="0" applyBorder="1" applyFill="1" applyFont="1"/>
    <xf borderId="1" fillId="6" fontId="1" numFmtId="0" xfId="0" applyBorder="1" applyFill="1" applyFont="1"/>
    <xf borderId="1" fillId="7" fontId="1" numFmtId="0" xfId="0" applyBorder="1" applyFill="1" applyFont="1"/>
    <xf borderId="1" fillId="8" fontId="1" numFmtId="0" xfId="0" applyBorder="1" applyFill="1" applyFont="1"/>
    <xf borderId="1" fillId="9" fontId="1" numFmtId="0" xfId="0" applyBorder="1" applyFill="1" applyFont="1"/>
    <xf borderId="1" fillId="3" fontId="4" numFmtId="0" xfId="0" applyBorder="1" applyFont="1"/>
    <xf borderId="0" fillId="3" fontId="5" numFmtId="0" xfId="0" applyFont="1"/>
    <xf quotePrefix="1" borderId="1" fillId="3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3.88"/>
    <col customWidth="1" min="3" max="6" width="12.63"/>
  </cols>
  <sheetData>
    <row r="1" ht="15.75" customHeight="1"/>
    <row r="2" ht="15.75" customHeight="1"/>
    <row r="3" ht="15.75" customHeight="1"/>
    <row r="4" ht="15.75" customHeight="1"/>
    <row r="5" ht="15.75" customHeight="1">
      <c r="C5" s="1" t="s">
        <v>0</v>
      </c>
      <c r="H5" s="1" t="s">
        <v>1</v>
      </c>
    </row>
    <row r="6" ht="15.75" customHeight="1">
      <c r="B6" s="2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3</v>
      </c>
      <c r="I6" s="3" t="s">
        <v>4</v>
      </c>
      <c r="J6" s="3" t="s">
        <v>5</v>
      </c>
      <c r="K6" s="3" t="s">
        <v>6</v>
      </c>
      <c r="L6" s="3" t="s">
        <v>7</v>
      </c>
    </row>
    <row r="7" ht="15.75" customHeight="1">
      <c r="B7" s="3" t="s">
        <v>3</v>
      </c>
      <c r="C7" s="4">
        <v>0.0</v>
      </c>
      <c r="D7" s="4">
        <v>1.0</v>
      </c>
      <c r="E7" s="4">
        <v>0.0</v>
      </c>
      <c r="F7" s="4">
        <v>1.0</v>
      </c>
      <c r="G7" s="4">
        <v>0.0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</row>
    <row r="8" ht="15.75" customHeight="1">
      <c r="B8" s="3" t="s">
        <v>4</v>
      </c>
      <c r="C8" s="4">
        <v>0.0</v>
      </c>
      <c r="D8" s="4">
        <v>0.0</v>
      </c>
      <c r="E8" s="4">
        <v>1.0</v>
      </c>
      <c r="F8" s="4">
        <v>0.0</v>
      </c>
      <c r="G8" s="4">
        <v>0.0</v>
      </c>
      <c r="H8" s="4">
        <v>0.0</v>
      </c>
      <c r="I8" s="4">
        <v>0.0</v>
      </c>
      <c r="J8" s="4">
        <v>15.0</v>
      </c>
      <c r="K8" s="4">
        <v>0.0</v>
      </c>
      <c r="L8" s="4">
        <v>0.0</v>
      </c>
    </row>
    <row r="9" ht="15.75" customHeight="1">
      <c r="B9" s="3" t="s">
        <v>5</v>
      </c>
      <c r="C9" s="4">
        <v>0.0</v>
      </c>
      <c r="D9" s="4">
        <v>0.0</v>
      </c>
      <c r="E9" s="4">
        <v>0.0</v>
      </c>
      <c r="F9" s="4">
        <v>0.0</v>
      </c>
      <c r="G9" s="4">
        <v>1.0</v>
      </c>
      <c r="H9" s="4">
        <v>0.0</v>
      </c>
      <c r="I9" s="4">
        <v>0.0</v>
      </c>
      <c r="J9" s="4">
        <v>0.0</v>
      </c>
      <c r="K9" s="4">
        <v>0.0</v>
      </c>
      <c r="L9" s="4">
        <v>20.0</v>
      </c>
    </row>
    <row r="10" ht="15.75" customHeight="1">
      <c r="B10" s="3" t="s">
        <v>6</v>
      </c>
      <c r="C10" s="4">
        <v>0.0</v>
      </c>
      <c r="D10" s="4">
        <v>0.0</v>
      </c>
      <c r="E10" s="4">
        <v>0.0</v>
      </c>
      <c r="F10" s="4">
        <v>0.0</v>
      </c>
      <c r="G10" s="4">
        <v>1.0</v>
      </c>
      <c r="H10" s="4">
        <v>0.0</v>
      </c>
      <c r="I10" s="4">
        <v>0.0</v>
      </c>
      <c r="J10" s="4">
        <v>0.0</v>
      </c>
      <c r="K10" s="5">
        <v>0.0</v>
      </c>
      <c r="L10" s="4">
        <v>10.0</v>
      </c>
    </row>
    <row r="11" ht="15.75" customHeight="1">
      <c r="B11" s="3" t="s">
        <v>8</v>
      </c>
      <c r="C11" s="4">
        <v>0.0</v>
      </c>
      <c r="D11" s="4">
        <v>0.0</v>
      </c>
      <c r="E11" s="4">
        <v>0.0</v>
      </c>
      <c r="F11" s="4">
        <v>0.0</v>
      </c>
      <c r="G11" s="4">
        <v>0.0</v>
      </c>
      <c r="H11" s="4">
        <v>0.0</v>
      </c>
      <c r="I11" s="4">
        <v>0.0</v>
      </c>
      <c r="J11" s="4">
        <v>0.0</v>
      </c>
      <c r="K11" s="4">
        <v>0.0</v>
      </c>
      <c r="L11" s="4">
        <v>0.0</v>
      </c>
    </row>
    <row r="12" ht="15.75" customHeight="1">
      <c r="I12" s="1"/>
    </row>
    <row r="13" ht="15.75" customHeight="1">
      <c r="I13" s="1"/>
    </row>
    <row r="14" ht="15.75" customHeight="1">
      <c r="B14" s="2" t="s">
        <v>9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I14" s="2" t="s">
        <v>10</v>
      </c>
      <c r="J14" s="2" t="s">
        <v>11</v>
      </c>
    </row>
    <row r="15" ht="15.75" customHeight="1">
      <c r="B15" s="3" t="s">
        <v>3</v>
      </c>
      <c r="C15" s="4">
        <v>900.0</v>
      </c>
      <c r="D15" s="4">
        <v>8.0</v>
      </c>
      <c r="E15" s="4">
        <v>10.0</v>
      </c>
      <c r="F15" s="4">
        <v>10.0</v>
      </c>
      <c r="G15" s="4">
        <v>900.0</v>
      </c>
      <c r="I15" s="3" t="s">
        <v>3</v>
      </c>
      <c r="J15" s="4">
        <v>0.0</v>
      </c>
    </row>
    <row r="16" ht="15.75" customHeight="1">
      <c r="B16" s="3" t="s">
        <v>4</v>
      </c>
      <c r="C16" s="4">
        <v>900.0</v>
      </c>
      <c r="D16" s="4">
        <v>900.0</v>
      </c>
      <c r="E16" s="4">
        <v>3.0</v>
      </c>
      <c r="F16" s="4">
        <v>7.0</v>
      </c>
      <c r="G16" s="4">
        <v>6.0</v>
      </c>
      <c r="I16" s="3" t="s">
        <v>4</v>
      </c>
      <c r="J16" s="4">
        <v>15.0</v>
      </c>
    </row>
    <row r="17" ht="15.75" customHeight="1">
      <c r="B17" s="3" t="s">
        <v>5</v>
      </c>
      <c r="C17" s="4">
        <v>900.0</v>
      </c>
      <c r="D17" s="4">
        <v>3.0</v>
      </c>
      <c r="E17" s="4">
        <v>900.0</v>
      </c>
      <c r="F17" s="4">
        <v>5.0</v>
      </c>
      <c r="G17" s="4">
        <v>7.0</v>
      </c>
      <c r="I17" s="3" t="s">
        <v>5</v>
      </c>
      <c r="J17" s="4">
        <v>5.0</v>
      </c>
    </row>
    <row r="18" ht="15.75" customHeight="1">
      <c r="B18" s="3" t="s">
        <v>6</v>
      </c>
      <c r="C18" s="4">
        <v>900.0</v>
      </c>
      <c r="D18" s="4">
        <v>7.0</v>
      </c>
      <c r="E18" s="4">
        <v>5.0</v>
      </c>
      <c r="F18" s="4">
        <v>900.0</v>
      </c>
      <c r="G18" s="4">
        <v>4.0</v>
      </c>
      <c r="I18" s="3" t="s">
        <v>6</v>
      </c>
      <c r="J18" s="4">
        <v>10.0</v>
      </c>
    </row>
    <row r="19" ht="15.75" customHeight="1">
      <c r="B19" s="3" t="s">
        <v>8</v>
      </c>
      <c r="C19" s="4">
        <v>900.0</v>
      </c>
      <c r="D19" s="4">
        <v>900.0</v>
      </c>
      <c r="E19" s="4">
        <v>900.0</v>
      </c>
      <c r="F19" s="4">
        <v>900.0</v>
      </c>
      <c r="G19" s="4">
        <v>900.0</v>
      </c>
      <c r="I19" s="3" t="s">
        <v>8</v>
      </c>
      <c r="J19" s="4">
        <v>0.0</v>
      </c>
    </row>
    <row r="20" ht="15.75" customHeight="1"/>
    <row r="21" ht="15.75" customHeight="1">
      <c r="B21" s="3" t="s">
        <v>12</v>
      </c>
      <c r="C21" s="4"/>
      <c r="D21" s="4"/>
      <c r="E21" s="4"/>
      <c r="F21" s="4"/>
      <c r="G21" s="4">
        <f>SUMPRODUCT(C15:G19,C7:G11)*5+120*(C7+D7+E7+F7+G7)</f>
        <v>400</v>
      </c>
    </row>
    <row r="22" ht="15.75" customHeight="1"/>
    <row r="23" ht="15.75" customHeight="1">
      <c r="B23" s="3" t="s">
        <v>13</v>
      </c>
      <c r="C23" s="3"/>
      <c r="D23" s="3" t="s">
        <v>14</v>
      </c>
      <c r="E23" s="3" t="s">
        <v>15</v>
      </c>
    </row>
    <row r="24" ht="15.75" customHeight="1">
      <c r="C24" s="4">
        <f>SUM(D7,E7,F7)</f>
        <v>2</v>
      </c>
      <c r="D24" s="4" t="s">
        <v>16</v>
      </c>
      <c r="E24" s="5">
        <v>3.0</v>
      </c>
      <c r="F24" s="6" t="s">
        <v>17</v>
      </c>
      <c r="G24" s="6"/>
      <c r="H24" s="6"/>
      <c r="I24" s="6"/>
    </row>
    <row r="25" ht="15.75" customHeight="1">
      <c r="C25" s="4">
        <f>SUM(D7,D8,D9,D10,D11)</f>
        <v>1</v>
      </c>
      <c r="D25" s="7" t="s">
        <v>18</v>
      </c>
      <c r="E25" s="4">
        <v>1.0</v>
      </c>
      <c r="F25" s="8" t="s">
        <v>19</v>
      </c>
      <c r="G25" s="8"/>
      <c r="H25" s="8"/>
      <c r="I25" s="8"/>
    </row>
    <row r="26" ht="15.75" customHeight="1">
      <c r="C26" s="4">
        <f>SUM(E7,E8,E9,E10,E11)</f>
        <v>1</v>
      </c>
      <c r="D26" s="7" t="s">
        <v>18</v>
      </c>
      <c r="E26" s="4">
        <v>1.0</v>
      </c>
      <c r="F26" s="8"/>
      <c r="G26" s="8"/>
      <c r="H26" s="8"/>
      <c r="I26" s="8"/>
    </row>
    <row r="27" ht="15.75" customHeight="1">
      <c r="C27" s="4">
        <f>SUM(F7,F8,F9,F10,F11)</f>
        <v>1</v>
      </c>
      <c r="D27" s="7" t="s">
        <v>18</v>
      </c>
      <c r="E27" s="4">
        <v>1.0</v>
      </c>
      <c r="F27" s="8"/>
      <c r="G27" s="8"/>
      <c r="H27" s="8"/>
      <c r="I27" s="8"/>
    </row>
    <row r="28" ht="15.75" customHeight="1">
      <c r="C28" s="4">
        <f t="shared" ref="C28:C30" si="1">SUM(C8,D8,E8,F8,G8)</f>
        <v>1</v>
      </c>
      <c r="D28" s="7" t="s">
        <v>18</v>
      </c>
      <c r="E28" s="4">
        <v>1.0</v>
      </c>
      <c r="F28" s="9" t="s">
        <v>20</v>
      </c>
      <c r="G28" s="9"/>
      <c r="H28" s="9"/>
      <c r="I28" s="9"/>
    </row>
    <row r="29" ht="15.75" customHeight="1">
      <c r="C29" s="4">
        <f t="shared" si="1"/>
        <v>1</v>
      </c>
      <c r="D29" s="7" t="s">
        <v>18</v>
      </c>
      <c r="E29" s="4">
        <v>1.0</v>
      </c>
      <c r="F29" s="9"/>
      <c r="G29" s="9"/>
      <c r="H29" s="9"/>
      <c r="I29" s="9"/>
    </row>
    <row r="30" ht="15.75" customHeight="1">
      <c r="C30" s="4">
        <f t="shared" si="1"/>
        <v>1</v>
      </c>
      <c r="D30" s="7" t="s">
        <v>18</v>
      </c>
      <c r="E30" s="4">
        <v>1.0</v>
      </c>
      <c r="F30" s="9"/>
      <c r="G30" s="9"/>
      <c r="H30" s="9"/>
      <c r="I30" s="9"/>
    </row>
    <row r="31" ht="15.75" customHeight="1">
      <c r="C31" s="4">
        <f>(G7+G8+G9+G10+G11)-(C7+D7+E7+F7)</f>
        <v>0</v>
      </c>
      <c r="D31" s="7" t="s">
        <v>18</v>
      </c>
      <c r="E31" s="4">
        <v>0.0</v>
      </c>
      <c r="F31" s="10" t="s">
        <v>21</v>
      </c>
      <c r="G31" s="10"/>
      <c r="H31" s="10"/>
      <c r="I31" s="10"/>
    </row>
    <row r="32" ht="15.75" customHeight="1">
      <c r="C32" s="4">
        <f>SUM(L8,L9,L10)</f>
        <v>30</v>
      </c>
      <c r="D32" s="7" t="s">
        <v>18</v>
      </c>
      <c r="E32" s="4">
        <f>30</f>
        <v>30</v>
      </c>
      <c r="F32" s="11" t="s">
        <v>22</v>
      </c>
      <c r="G32" s="11"/>
      <c r="H32" s="11"/>
      <c r="I32" s="11"/>
    </row>
    <row r="33" ht="15.75" customHeight="1">
      <c r="C33" s="4">
        <f>15+(I7+I8+I9+I10+I11)</f>
        <v>15</v>
      </c>
      <c r="D33" s="7" t="s">
        <v>18</v>
      </c>
      <c r="E33" s="4">
        <f t="shared" ref="E33:E35" si="2">(H8+I8+J8+K8+L8)</f>
        <v>15</v>
      </c>
      <c r="F33" s="12" t="s">
        <v>23</v>
      </c>
      <c r="G33" s="12"/>
      <c r="H33" s="12"/>
      <c r="I33" s="12"/>
    </row>
    <row r="34" ht="15.75" customHeight="1">
      <c r="C34" s="4">
        <f>5+(J7+J8+J9+J10+J11)</f>
        <v>20</v>
      </c>
      <c r="D34" s="7" t="s">
        <v>18</v>
      </c>
      <c r="E34" s="13">
        <f t="shared" si="2"/>
        <v>20</v>
      </c>
    </row>
    <row r="35" ht="15.75" customHeight="1">
      <c r="C35" s="4">
        <f>10+(K7+K8+K9+K10+K11)</f>
        <v>10</v>
      </c>
      <c r="D35" s="7" t="s">
        <v>18</v>
      </c>
      <c r="E35" s="4">
        <f t="shared" si="2"/>
        <v>10</v>
      </c>
    </row>
    <row r="36" ht="15.75" customHeight="1">
      <c r="C36" s="4">
        <f>I7</f>
        <v>0</v>
      </c>
      <c r="D36" s="4" t="s">
        <v>16</v>
      </c>
      <c r="E36" s="4">
        <f>20*D7</f>
        <v>20</v>
      </c>
    </row>
    <row r="37" ht="15.75" customHeight="1">
      <c r="C37" s="4">
        <f t="shared" ref="C37:C38" si="3">I9</f>
        <v>0</v>
      </c>
      <c r="D37" s="4" t="s">
        <v>16</v>
      </c>
      <c r="E37" s="4">
        <f t="shared" ref="E37:E38" si="4">D9*20</f>
        <v>0</v>
      </c>
    </row>
    <row r="38" ht="15.75" customHeight="1">
      <c r="C38" s="4">
        <f t="shared" si="3"/>
        <v>0</v>
      </c>
      <c r="D38" s="4" t="s">
        <v>16</v>
      </c>
      <c r="E38" s="4">
        <f t="shared" si="4"/>
        <v>0</v>
      </c>
    </row>
    <row r="39" ht="15.75" customHeight="1">
      <c r="C39" s="4">
        <f t="shared" ref="C39:C40" si="5">J7</f>
        <v>0</v>
      </c>
      <c r="D39" s="4" t="s">
        <v>16</v>
      </c>
      <c r="E39" s="4">
        <f t="shared" ref="E39:E40" si="6">E7*20</f>
        <v>0</v>
      </c>
    </row>
    <row r="40" ht="15.75" customHeight="1">
      <c r="C40" s="4">
        <f t="shared" si="5"/>
        <v>15</v>
      </c>
      <c r="D40" s="4" t="s">
        <v>16</v>
      </c>
      <c r="E40" s="4">
        <f t="shared" si="6"/>
        <v>20</v>
      </c>
    </row>
    <row r="41" ht="15.75" customHeight="1">
      <c r="C41" s="4">
        <f>J10</f>
        <v>0</v>
      </c>
      <c r="D41" s="4" t="s">
        <v>16</v>
      </c>
      <c r="E41" s="4">
        <f>E10*20</f>
        <v>0</v>
      </c>
    </row>
    <row r="42" ht="15.75" customHeight="1">
      <c r="C42" s="4">
        <f t="shared" ref="C42:C44" si="7">K7</f>
        <v>0</v>
      </c>
      <c r="D42" s="5" t="s">
        <v>16</v>
      </c>
      <c r="E42" s="4">
        <f t="shared" ref="E42:E44" si="8">F7*20</f>
        <v>20</v>
      </c>
    </row>
    <row r="43" ht="15.75" customHeight="1">
      <c r="C43" s="4">
        <f t="shared" si="7"/>
        <v>0</v>
      </c>
      <c r="D43" s="5" t="s">
        <v>16</v>
      </c>
      <c r="E43" s="4">
        <f t="shared" si="8"/>
        <v>0</v>
      </c>
    </row>
    <row r="44" ht="15.75" customHeight="1">
      <c r="C44" s="4">
        <f t="shared" si="7"/>
        <v>0</v>
      </c>
      <c r="D44" s="5" t="s">
        <v>16</v>
      </c>
      <c r="E44" s="4">
        <f t="shared" si="8"/>
        <v>0</v>
      </c>
    </row>
    <row r="45" ht="15.75" customHeight="1">
      <c r="C45" s="14">
        <f>G7+G8+G9+G10</f>
        <v>2</v>
      </c>
      <c r="D45" s="15" t="s">
        <v>24</v>
      </c>
      <c r="E45" s="14">
        <f>(J16+J17+J18)/20</f>
        <v>1.5</v>
      </c>
    </row>
    <row r="46" ht="15.75" customHeight="1">
      <c r="C46" s="14">
        <f>H7+H8+H9+H10+H11+J9+I8+I11+J11+K10+K11+L11+L7</f>
        <v>0</v>
      </c>
      <c r="D46" s="15" t="s">
        <v>18</v>
      </c>
      <c r="E46" s="14">
        <v>0.0</v>
      </c>
    </row>
    <row r="47" ht="15.75" customHeight="1">
      <c r="C47" s="14">
        <f t="shared" ref="C47:C49" si="9">L8</f>
        <v>0</v>
      </c>
      <c r="D47" s="5" t="s">
        <v>16</v>
      </c>
      <c r="E47" s="14">
        <f t="shared" ref="E47:E49" si="10">G8*20</f>
        <v>0</v>
      </c>
    </row>
    <row r="48" ht="15.75" customHeight="1">
      <c r="C48" s="14">
        <f t="shared" si="9"/>
        <v>20</v>
      </c>
      <c r="D48" s="5" t="s">
        <v>16</v>
      </c>
      <c r="E48" s="14">
        <f t="shared" si="10"/>
        <v>20</v>
      </c>
    </row>
    <row r="49" ht="15.75" customHeight="1">
      <c r="C49" s="14">
        <f t="shared" si="9"/>
        <v>10</v>
      </c>
      <c r="D49" s="5" t="s">
        <v>16</v>
      </c>
      <c r="E49" s="14">
        <f t="shared" si="10"/>
        <v>20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