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moreno.1/Documents/GitHub/apple_phytochemicals/Data/Tables/"/>
    </mc:Choice>
  </mc:AlternateContent>
  <xr:revisionPtr revIDLastSave="0" documentId="13_ncr:1_{727DDB31-D8D3-3B44-B457-B2848B3511C4}" xr6:coauthVersionLast="47" xr6:coauthVersionMax="47" xr10:uidLastSave="{00000000-0000-0000-0000-000000000000}"/>
  <bookViews>
    <workbookView xWindow="1600" yWindow="760" windowWidth="27040" windowHeight="15360" activeTab="2" xr2:uid="{65E5DED9-F2BA-E545-8C0E-73D75F3592BA}"/>
  </bookViews>
  <sheets>
    <sheet name="Pos" sheetId="1" r:id="rId1"/>
    <sheet name="Neg" sheetId="2" r:id="rId2"/>
    <sheet name="target_pos" sheetId="5" r:id="rId3"/>
    <sheet name="target_neg" sheetId="6" r:id="rId4"/>
    <sheet name="Injection run" sheetId="3" state="hidden" r:id="rId5"/>
    <sheet name="Phloridzin" sheetId="4" state="hidden" r:id="rId6"/>
  </sheets>
  <definedNames>
    <definedName name="_xlnm._FilterDatabase" localSheetId="1" hidden="1">Neg!$A$1:$M$70</definedName>
    <definedName name="_xlnm._FilterDatabase" localSheetId="0" hidden="1">Pos!$A$1:$K$70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7" i="5"/>
  <c r="F11" i="5"/>
  <c r="E3" i="5"/>
  <c r="E7" i="5"/>
  <c r="E11" i="5"/>
  <c r="E9" i="6"/>
  <c r="E10" i="6"/>
  <c r="E14" i="6"/>
  <c r="E16" i="6"/>
  <c r="E19" i="6"/>
  <c r="E20" i="6"/>
  <c r="E21" i="6"/>
  <c r="E22" i="6"/>
  <c r="E24" i="6"/>
  <c r="E25" i="6"/>
  <c r="F9" i="6"/>
  <c r="F10" i="6"/>
  <c r="F14" i="6"/>
  <c r="F16" i="6"/>
  <c r="F19" i="6"/>
  <c r="F20" i="6"/>
  <c r="F21" i="6"/>
  <c r="F22" i="6"/>
  <c r="F24" i="6"/>
  <c r="F25" i="6"/>
  <c r="D67" i="2"/>
  <c r="D65" i="2"/>
  <c r="D64" i="2"/>
  <c r="D61" i="2"/>
  <c r="D60" i="2"/>
  <c r="D57" i="2"/>
  <c r="J57" i="2" s="1"/>
  <c r="D54" i="2"/>
  <c r="D50" i="2"/>
  <c r="J50" i="2" s="1"/>
  <c r="D49" i="2"/>
  <c r="J49" i="2" s="1"/>
  <c r="D46" i="2"/>
  <c r="D45" i="2"/>
  <c r="D44" i="2"/>
  <c r="J44" i="2" s="1"/>
  <c r="D43" i="2"/>
  <c r="D41" i="2"/>
  <c r="D40" i="2"/>
  <c r="D39" i="2"/>
  <c r="D36" i="2"/>
  <c r="D34" i="2"/>
  <c r="D30" i="2"/>
  <c r="D29" i="2"/>
  <c r="J29" i="2" s="1"/>
  <c r="D27" i="2"/>
  <c r="D26" i="2"/>
  <c r="J26" i="2" s="1"/>
  <c r="D16" i="2"/>
  <c r="J16" i="2" s="1"/>
  <c r="D13" i="2"/>
  <c r="J13" i="2" s="1"/>
  <c r="D12" i="2"/>
  <c r="D11" i="2"/>
  <c r="D10" i="2"/>
  <c r="D3" i="2"/>
  <c r="C67" i="1"/>
  <c r="C65" i="1"/>
  <c r="C63" i="1"/>
  <c r="C59" i="1"/>
  <c r="I59" i="1" s="1"/>
  <c r="C57" i="1"/>
  <c r="C53" i="1"/>
  <c r="I53" i="1" s="1"/>
  <c r="C50" i="1"/>
  <c r="I50" i="1" s="1"/>
  <c r="C49" i="1"/>
  <c r="I49" i="1" s="1"/>
  <c r="C48" i="1"/>
  <c r="I48" i="1" s="1"/>
  <c r="C46" i="1"/>
  <c r="I46" i="1" s="1"/>
  <c r="C43" i="1"/>
  <c r="I43" i="1" s="1"/>
  <c r="C42" i="1"/>
  <c r="C41" i="1"/>
  <c r="C40" i="1"/>
  <c r="C39" i="1"/>
  <c r="I39" i="1" s="1"/>
  <c r="C36" i="1"/>
  <c r="I36" i="1" s="1"/>
  <c r="C34" i="1"/>
  <c r="C30" i="1"/>
  <c r="I30" i="1" s="1"/>
  <c r="C29" i="1"/>
  <c r="I29" i="1" s="1"/>
  <c r="C27" i="1"/>
  <c r="I27" i="1" s="1"/>
  <c r="C26" i="1"/>
  <c r="I26" i="1" s="1"/>
  <c r="C25" i="1"/>
  <c r="I25" i="1" s="1"/>
  <c r="C17" i="1"/>
  <c r="I17" i="1" s="1"/>
  <c r="C11" i="1"/>
  <c r="I11" i="1" s="1"/>
  <c r="C3" i="1"/>
  <c r="I63" i="1"/>
  <c r="I3" i="1"/>
  <c r="I12" i="1"/>
  <c r="D12" i="4"/>
  <c r="C19" i="4"/>
  <c r="C3" i="4"/>
  <c r="B5" i="4"/>
  <c r="C5" i="4" s="1"/>
  <c r="B6" i="4"/>
  <c r="C6" i="4" s="1"/>
  <c r="B7" i="4"/>
  <c r="C7" i="4" s="1"/>
  <c r="B8" i="4"/>
  <c r="C8" i="4" s="1"/>
  <c r="B4" i="4"/>
  <c r="C4" i="4" s="1"/>
  <c r="B10" i="4"/>
  <c r="D10" i="4" s="1"/>
  <c r="B9" i="4"/>
  <c r="D9" i="4" s="1"/>
  <c r="D19" i="4"/>
  <c r="D3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2" i="2"/>
  <c r="J30" i="2"/>
  <c r="A6" i="3"/>
  <c r="A7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5" i="3"/>
  <c r="G56" i="3"/>
  <c r="F56" i="3"/>
  <c r="G47" i="3"/>
  <c r="F47" i="3"/>
  <c r="G55" i="3"/>
  <c r="F55" i="3"/>
  <c r="G44" i="3"/>
  <c r="F44" i="3"/>
  <c r="G40" i="3"/>
  <c r="F40" i="3"/>
  <c r="G34" i="3"/>
  <c r="F34" i="3"/>
  <c r="G27" i="3"/>
  <c r="F27" i="3"/>
  <c r="G26" i="3"/>
  <c r="F26" i="3"/>
  <c r="G25" i="3"/>
  <c r="F25" i="3"/>
  <c r="G24" i="3"/>
  <c r="F24" i="3"/>
  <c r="G4" i="3"/>
  <c r="F4" i="3"/>
  <c r="G70" i="3"/>
  <c r="F70" i="3"/>
  <c r="G69" i="3"/>
  <c r="F69" i="3"/>
  <c r="G68" i="3"/>
  <c r="F68" i="3"/>
  <c r="G66" i="3"/>
  <c r="F66" i="3"/>
  <c r="G65" i="3"/>
  <c r="F65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4" i="3"/>
  <c r="F54" i="3"/>
  <c r="G53" i="3"/>
  <c r="F53" i="3"/>
  <c r="G52" i="3"/>
  <c r="F52" i="3"/>
  <c r="G51" i="3"/>
  <c r="F51" i="3"/>
  <c r="G50" i="3"/>
  <c r="F50" i="3"/>
  <c r="G48" i="3"/>
  <c r="F48" i="3"/>
  <c r="G46" i="3"/>
  <c r="F46" i="3"/>
  <c r="G45" i="3"/>
  <c r="F45" i="3"/>
  <c r="G43" i="3"/>
  <c r="F43" i="3"/>
  <c r="G42" i="3"/>
  <c r="F42" i="3"/>
  <c r="G39" i="3"/>
  <c r="F39" i="3"/>
  <c r="G38" i="3"/>
  <c r="F38" i="3"/>
  <c r="G35" i="3"/>
  <c r="F35" i="3"/>
  <c r="G33" i="3"/>
  <c r="F33" i="3"/>
  <c r="G31" i="3"/>
  <c r="F31" i="3"/>
  <c r="G22" i="3"/>
  <c r="F22" i="3"/>
  <c r="G21" i="3"/>
  <c r="F21" i="3"/>
  <c r="G67" i="3"/>
  <c r="F67" i="3"/>
  <c r="G64" i="3"/>
  <c r="F64" i="3"/>
  <c r="G49" i="3"/>
  <c r="F49" i="3"/>
  <c r="G41" i="3"/>
  <c r="F41" i="3"/>
  <c r="G37" i="3"/>
  <c r="F37" i="3"/>
  <c r="G36" i="3"/>
  <c r="F36" i="3"/>
  <c r="G32" i="3"/>
  <c r="F32" i="3"/>
  <c r="G30" i="3"/>
  <c r="F30" i="3"/>
  <c r="G29" i="3"/>
  <c r="F29" i="3"/>
  <c r="G28" i="3"/>
  <c r="F28" i="3"/>
  <c r="G23" i="3"/>
  <c r="F23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3" i="3"/>
  <c r="F3" i="3"/>
  <c r="G2" i="3"/>
  <c r="F2" i="3"/>
  <c r="D70" i="2"/>
  <c r="C70" i="2"/>
  <c r="D69" i="2"/>
  <c r="C69" i="2"/>
  <c r="D68" i="2"/>
  <c r="C68" i="2"/>
  <c r="J67" i="2"/>
  <c r="C67" i="2"/>
  <c r="D66" i="2"/>
  <c r="C66" i="2"/>
  <c r="J65" i="2"/>
  <c r="C65" i="2"/>
  <c r="J64" i="2"/>
  <c r="C64" i="2"/>
  <c r="D63" i="2"/>
  <c r="C63" i="2"/>
  <c r="D62" i="2"/>
  <c r="C62" i="2"/>
  <c r="J61" i="2"/>
  <c r="C61" i="2"/>
  <c r="J60" i="2"/>
  <c r="C60" i="2"/>
  <c r="D59" i="2"/>
  <c r="C59" i="2"/>
  <c r="D58" i="2"/>
  <c r="C58" i="2"/>
  <c r="C57" i="2"/>
  <c r="D56" i="2"/>
  <c r="C56" i="2"/>
  <c r="D55" i="2"/>
  <c r="C55" i="2"/>
  <c r="J54" i="2"/>
  <c r="C54" i="2"/>
  <c r="D53" i="2"/>
  <c r="C53" i="2"/>
  <c r="D52" i="2"/>
  <c r="C52" i="2"/>
  <c r="D51" i="2"/>
  <c r="C51" i="2"/>
  <c r="C50" i="2"/>
  <c r="C49" i="2"/>
  <c r="D48" i="2"/>
  <c r="C48" i="2"/>
  <c r="D47" i="2"/>
  <c r="C47" i="2"/>
  <c r="J46" i="2"/>
  <c r="C46" i="2"/>
  <c r="C45" i="2"/>
  <c r="C44" i="2"/>
  <c r="J43" i="2"/>
  <c r="C43" i="2"/>
  <c r="D42" i="2"/>
  <c r="C42" i="2"/>
  <c r="J41" i="2"/>
  <c r="C41" i="2"/>
  <c r="J40" i="2"/>
  <c r="C40" i="2"/>
  <c r="J39" i="2"/>
  <c r="C39" i="2"/>
  <c r="D38" i="2"/>
  <c r="C38" i="2"/>
  <c r="D37" i="2"/>
  <c r="C37" i="2"/>
  <c r="J36" i="2"/>
  <c r="C36" i="2"/>
  <c r="D35" i="2"/>
  <c r="C35" i="2"/>
  <c r="J34" i="2"/>
  <c r="C34" i="2"/>
  <c r="D33" i="2"/>
  <c r="C33" i="2"/>
  <c r="D32" i="2"/>
  <c r="C32" i="2"/>
  <c r="D31" i="2"/>
  <c r="C31" i="2"/>
  <c r="C30" i="2"/>
  <c r="C29" i="2"/>
  <c r="D28" i="2"/>
  <c r="C28" i="2"/>
  <c r="J27" i="2"/>
  <c r="C27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C16" i="2"/>
  <c r="D15" i="2"/>
  <c r="C15" i="2"/>
  <c r="D14" i="2"/>
  <c r="C14" i="2"/>
  <c r="C13" i="2"/>
  <c r="J12" i="2"/>
  <c r="C12" i="2"/>
  <c r="J11" i="2"/>
  <c r="C11" i="2"/>
  <c r="J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J3" i="2"/>
  <c r="C3" i="2"/>
  <c r="D2" i="2"/>
  <c r="C2" i="2"/>
  <c r="C52" i="1"/>
  <c r="I5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C4" i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2" i="1"/>
  <c r="C13" i="1"/>
  <c r="I13" i="1" s="1"/>
  <c r="C14" i="1"/>
  <c r="C15" i="1"/>
  <c r="C16" i="1"/>
  <c r="I16" i="1" s="1"/>
  <c r="C18" i="1"/>
  <c r="I18" i="1" s="1"/>
  <c r="C19" i="1"/>
  <c r="C20" i="1"/>
  <c r="I20" i="1" s="1"/>
  <c r="C21" i="1"/>
  <c r="I21" i="1" s="1"/>
  <c r="C22" i="1"/>
  <c r="I22" i="1" s="1"/>
  <c r="C23" i="1"/>
  <c r="I23" i="1" s="1"/>
  <c r="C24" i="1"/>
  <c r="I24" i="1" s="1"/>
  <c r="C28" i="1"/>
  <c r="C31" i="1"/>
  <c r="C32" i="1"/>
  <c r="C33" i="1"/>
  <c r="I33" i="1" s="1"/>
  <c r="I34" i="1"/>
  <c r="C35" i="1"/>
  <c r="I35" i="1" s="1"/>
  <c r="C37" i="1"/>
  <c r="I37" i="1" s="1"/>
  <c r="C38" i="1"/>
  <c r="I38" i="1" s="1"/>
  <c r="I40" i="1"/>
  <c r="I41" i="1"/>
  <c r="C44" i="1"/>
  <c r="I44" i="1" s="1"/>
  <c r="C45" i="1"/>
  <c r="I45" i="1" s="1"/>
  <c r="C47" i="1"/>
  <c r="C51" i="1"/>
  <c r="I51" i="1" s="1"/>
  <c r="C54" i="1"/>
  <c r="I54" i="1" s="1"/>
  <c r="C55" i="1"/>
  <c r="I55" i="1" s="1"/>
  <c r="C56" i="1"/>
  <c r="I56" i="1" s="1"/>
  <c r="I57" i="1"/>
  <c r="C58" i="1"/>
  <c r="I58" i="1" s="1"/>
  <c r="C60" i="1"/>
  <c r="C61" i="1"/>
  <c r="C62" i="1"/>
  <c r="C64" i="1"/>
  <c r="I65" i="1"/>
  <c r="C66" i="1"/>
  <c r="I67" i="1"/>
  <c r="C68" i="1"/>
  <c r="C69" i="1"/>
  <c r="C70" i="1"/>
  <c r="D2" i="1"/>
  <c r="C2" i="1"/>
  <c r="I2" i="1" s="1"/>
</calcChain>
</file>

<file path=xl/sharedStrings.xml><?xml version="1.0" encoding="utf-8"?>
<sst xmlns="http://schemas.openxmlformats.org/spreadsheetml/2006/main" count="1048" uniqueCount="170">
  <si>
    <t>3-Hydroxybenzaldehyde</t>
  </si>
  <si>
    <t>4-Hydroxybenzaldehyde</t>
  </si>
  <si>
    <t>Cinnamyl alcohol</t>
  </si>
  <si>
    <t>Salicylic Acid</t>
  </si>
  <si>
    <t>trans-Cinnamic acid</t>
  </si>
  <si>
    <t>2,3-dihydroxybenzoic acid</t>
  </si>
  <si>
    <t>2,5-dihydroxybenzoic acid</t>
  </si>
  <si>
    <t>2,6-Dihydroxybenzoic acid</t>
  </si>
  <si>
    <t>3,4 dihydroxybenzoic acid</t>
  </si>
  <si>
    <t>3,5-dihydroxybenzoic acid</t>
  </si>
  <si>
    <t>Ellagic acid</t>
  </si>
  <si>
    <t>Protocatechiuc acid</t>
  </si>
  <si>
    <t>2,4,6- Trihydroxybenzaldehyde</t>
  </si>
  <si>
    <t>vanillyl alcohol</t>
  </si>
  <si>
    <t>dihydroterpineol</t>
  </si>
  <si>
    <t>p-Coumaric acid</t>
  </si>
  <si>
    <t>trans-3-hydroxycinnamic acid</t>
  </si>
  <si>
    <t>vanillic acid</t>
  </si>
  <si>
    <t>Gallic acid</t>
  </si>
  <si>
    <t>Caffeic acid</t>
  </si>
  <si>
    <t>trans-Ferulic acid</t>
  </si>
  <si>
    <t>Sinapic acid</t>
  </si>
  <si>
    <t>Naringenin</t>
  </si>
  <si>
    <t>Kaempferol</t>
  </si>
  <si>
    <t>Quercetin</t>
  </si>
  <si>
    <t>Chlorogenic acid</t>
  </si>
  <si>
    <t>quercetin-3-B-D-glucoside</t>
  </si>
  <si>
    <t>Rutin hydrate</t>
  </si>
  <si>
    <t>aka Cyanidin-3-O-rutinoside</t>
  </si>
  <si>
    <t>(L)-Dehydroascorbic acid</t>
  </si>
  <si>
    <t>ascorbic acid</t>
  </si>
  <si>
    <t>phloretin</t>
  </si>
  <si>
    <t>(−)-Epicatechin</t>
  </si>
  <si>
    <t>4'-O-Methylkaempferol</t>
  </si>
  <si>
    <t>8-hydroxy Kaempferol</t>
  </si>
  <si>
    <t xml:space="preserve">isorhamnetin </t>
  </si>
  <si>
    <t>trilobatin (phloretin 4-O-glucoside)</t>
  </si>
  <si>
    <t>phloridzin</t>
  </si>
  <si>
    <t>quercetin-3-O-rhamnoside (quercitrin)</t>
  </si>
  <si>
    <t>Kaempferol-3-glucoside</t>
  </si>
  <si>
    <t>ursolic acid</t>
  </si>
  <si>
    <t>quercetin-3-O-galactoside</t>
  </si>
  <si>
    <t>quercetin-3-O-glucoside</t>
  </si>
  <si>
    <t>Quercetin 3-O-β-D-glucofuranoside</t>
  </si>
  <si>
    <t>2α-Hydroxyursolic Acid</t>
  </si>
  <si>
    <t>quercetin-3-o-glucuronide</t>
  </si>
  <si>
    <t>Procyanidin A2</t>
  </si>
  <si>
    <t>Procyanidin B1</t>
  </si>
  <si>
    <t>Procyanidin B2</t>
  </si>
  <si>
    <t>Procyanidin B3</t>
  </si>
  <si>
    <t>naringin</t>
  </si>
  <si>
    <t>Procyanidin</t>
  </si>
  <si>
    <t>Kaempferol 3-O-β-rutinoside</t>
  </si>
  <si>
    <t>Eriodictyol 7-O-rutinoside (eriocitrin)</t>
  </si>
  <si>
    <t>Eriodictyol 7-O-neohesperidoside</t>
  </si>
  <si>
    <t>Isorhamnetin-3-O-β-D-Rutinoside</t>
  </si>
  <si>
    <t>quercetin-3-o-sophoroside</t>
  </si>
  <si>
    <t>Procyanidin C1</t>
  </si>
  <si>
    <t>malic acid</t>
  </si>
  <si>
    <t>D-(+)-glucose</t>
  </si>
  <si>
    <t>D-(−)-Fructose</t>
  </si>
  <si>
    <t>D-sorbitol</t>
  </si>
  <si>
    <t>quinic acid</t>
  </si>
  <si>
    <t>(+)-Catechin hydrate</t>
  </si>
  <si>
    <t>Sucrose</t>
  </si>
  <si>
    <t>phloridzin-dihydrate</t>
  </si>
  <si>
    <t>cyanidin-3-glucoside</t>
  </si>
  <si>
    <t>cyanidin-3-galactoside</t>
  </si>
  <si>
    <t>melezitose</t>
  </si>
  <si>
    <t>Name</t>
  </si>
  <si>
    <t>Monoisotipic Mass</t>
  </si>
  <si>
    <t>M+H</t>
  </si>
  <si>
    <t>M-H</t>
  </si>
  <si>
    <t>Best mode</t>
  </si>
  <si>
    <t>Neg</t>
  </si>
  <si>
    <t>Pos</t>
  </si>
  <si>
    <t>Found in QC</t>
  </si>
  <si>
    <t>Observed m/z</t>
  </si>
  <si>
    <t>Yes</t>
  </si>
  <si>
    <t>rt (min)</t>
  </si>
  <si>
    <t>ppm</t>
  </si>
  <si>
    <t>Revision</t>
  </si>
  <si>
    <t>No</t>
  </si>
  <si>
    <t xml:space="preserve">Yes </t>
  </si>
  <si>
    <t>Na</t>
  </si>
  <si>
    <t>Si</t>
  </si>
  <si>
    <t>Isomers at same peak</t>
  </si>
  <si>
    <t xml:space="preserve"> </t>
  </si>
  <si>
    <t>Missing</t>
  </si>
  <si>
    <t>Missing?</t>
  </si>
  <si>
    <t>Monoisotipic</t>
  </si>
  <si>
    <t>quercetin-3-O-rhamnoside 
(quercitrin)</t>
  </si>
  <si>
    <t>trilobatin 
(phloretin 4-O-glucoside)</t>
  </si>
  <si>
    <t>Quercetin 
3-O-β-D-glucofuranoside</t>
  </si>
  <si>
    <t>no</t>
  </si>
  <si>
    <t>Notes</t>
  </si>
  <si>
    <t>Signal too low</t>
  </si>
  <si>
    <t>Isomers in the QC</t>
  </si>
  <si>
    <t>Isomer in the QC</t>
  </si>
  <si>
    <t>Dimers</t>
  </si>
  <si>
    <t>Dimes</t>
  </si>
  <si>
    <t>Needs re-injection?</t>
  </si>
  <si>
    <t>MS1 M-H missing</t>
  </si>
  <si>
    <t>Isobaric isomers</t>
  </si>
  <si>
    <t>Glucose</t>
  </si>
  <si>
    <t>Too intense in the standard 10^7
Low signal in the QC</t>
  </si>
  <si>
    <t>Peaks at the same mass in standards</t>
  </si>
  <si>
    <t>Signal too high in standards 10^6</t>
  </si>
  <si>
    <t>Peak in the QC at 3.2 min</t>
  </si>
  <si>
    <t>NA</t>
  </si>
  <si>
    <t>No peak found at the standards</t>
  </si>
  <si>
    <t>Both modes, no peak detected</t>
  </si>
  <si>
    <t>Signal too intesnse in the standard</t>
  </si>
  <si>
    <t>More peaks in the QC</t>
  </si>
  <si>
    <t>No peak detected in the QC</t>
  </si>
  <si>
    <t>No peak detected</t>
  </si>
  <si>
    <t>Peaks in the QC</t>
  </si>
  <si>
    <t>rt (s)</t>
  </si>
  <si>
    <t>procyanidyn c1</t>
  </si>
  <si>
    <t>Metabolite</t>
  </si>
  <si>
    <t>Neutral Mass</t>
  </si>
  <si>
    <t>Reference</t>
  </si>
  <si>
    <t>https://www.sciencedirect.com/science/article/pii/S0021967304010258</t>
  </si>
  <si>
    <r>
      <t>phloretin-2′-</t>
    </r>
    <r>
      <rPr>
        <i/>
        <sz val="11"/>
        <color rgb="FF2E2E2E"/>
        <rFont val="Georgia"/>
        <family val="1"/>
      </rPr>
      <t>O</t>
    </r>
    <r>
      <rPr>
        <sz val="11"/>
        <color rgb="FF2E2E2E"/>
        <rFont val="Georgia"/>
        <family val="1"/>
      </rPr>
      <t>-xyloglucoside</t>
    </r>
  </si>
  <si>
    <t>https://link.springer.com/article/10.1007/s13197-015-2093-8</t>
  </si>
  <si>
    <t xml:space="preserve">Phloretin-di-hexoside </t>
  </si>
  <si>
    <t xml:space="preserve">Phloretin-pentosyl-hexoside </t>
  </si>
  <si>
    <t>Unknown phloridzin derivative</t>
  </si>
  <si>
    <r>
      <t>3-Hydroxyphloretin-2-</t>
    </r>
    <r>
      <rPr>
        <sz val="11"/>
        <color theme="1"/>
        <rFont val="AdvTT94c8263f.I"/>
      </rPr>
      <t>O</t>
    </r>
    <r>
      <rPr>
        <sz val="11"/>
        <color theme="1"/>
        <rFont val="AdvTT5235d5a9"/>
      </rPr>
      <t xml:space="preserve">-xylosyl-glucoside </t>
    </r>
  </si>
  <si>
    <r>
      <t>Detailed polyphenolic pro</t>
    </r>
    <r>
      <rPr>
        <sz val="11"/>
        <color theme="1"/>
        <rFont val="AdvTT5235d5a9+fb"/>
      </rPr>
      <t>fi</t>
    </r>
    <r>
      <rPr>
        <sz val="11"/>
        <color theme="1"/>
        <rFont val="AdvTT5235d5a9"/>
      </rPr>
      <t>ling of Annurca apple (</t>
    </r>
    <r>
      <rPr>
        <sz val="11"/>
        <color theme="1"/>
        <rFont val="AdvTT94c8263f.I"/>
      </rPr>
      <t>M</t>
    </r>
    <r>
      <rPr>
        <sz val="11"/>
        <color theme="1"/>
        <rFont val="AdvTT5235d5a9"/>
      </rPr>
      <t xml:space="preserve">. </t>
    </r>
    <r>
      <rPr>
        <sz val="11"/>
        <color theme="1"/>
        <rFont val="AdvTT94c8263f.I"/>
      </rPr>
      <t xml:space="preserve">pumila </t>
    </r>
    <r>
      <rPr>
        <sz val="11"/>
        <color theme="1"/>
        <rFont val="AdvTT5235d5a9"/>
      </rPr>
      <t xml:space="preserve">Miller cv Annurca) by a combination of RP-UHPLC and HILIC, both hyphenated to IT-TOF mass spectrometry </t>
    </r>
  </si>
  <si>
    <r>
      <t>Phloretin-2</t>
    </r>
    <r>
      <rPr>
        <sz val="11"/>
        <color theme="1"/>
        <rFont val="AdvTT5235d5a9+20"/>
      </rPr>
      <t>′</t>
    </r>
    <r>
      <rPr>
        <sz val="11"/>
        <color theme="1"/>
        <rFont val="AdvTT5235d5a9"/>
      </rPr>
      <t>-</t>
    </r>
    <r>
      <rPr>
        <sz val="11"/>
        <color theme="1"/>
        <rFont val="AdvTT94c8263f.I"/>
      </rPr>
      <t>O</t>
    </r>
    <r>
      <rPr>
        <sz val="11"/>
        <color theme="1"/>
        <rFont val="AdvTT5235d5a9"/>
      </rPr>
      <t xml:space="preserve">-xylosyl-glucoside </t>
    </r>
  </si>
  <si>
    <r>
      <t>Phloretin 2</t>
    </r>
    <r>
      <rPr>
        <sz val="11"/>
        <color theme="1"/>
        <rFont val="Symbol"/>
        <charset val="2"/>
      </rPr>
      <t>′</t>
    </r>
    <r>
      <rPr>
        <sz val="11"/>
        <color theme="1"/>
        <rFont val="CenturyOldStyle"/>
      </rPr>
      <t>-</t>
    </r>
    <r>
      <rPr>
        <i/>
        <sz val="11"/>
        <color theme="1"/>
        <rFont val="TimesTenGreek"/>
      </rPr>
      <t>􏰅</t>
    </r>
    <r>
      <rPr>
        <sz val="11"/>
        <color theme="1"/>
        <rFont val="CenturyOldStyle"/>
      </rPr>
      <t xml:space="preserve">-D-xylosyl-(1 </t>
    </r>
    <r>
      <rPr>
        <sz val="11"/>
        <color theme="1"/>
        <rFont val="ChemBats"/>
      </rPr>
      <t xml:space="preserve">f </t>
    </r>
    <r>
      <rPr>
        <sz val="11"/>
        <color theme="1"/>
        <rFont val="CenturyOldStyle"/>
      </rPr>
      <t>6)-</t>
    </r>
    <r>
      <rPr>
        <i/>
        <sz val="11"/>
        <color theme="1"/>
        <rFont val="TimesTenGreek"/>
      </rPr>
      <t>􏰅</t>
    </r>
    <r>
      <rPr>
        <sz val="11"/>
        <color theme="1"/>
        <rFont val="CenturyOldStyle"/>
      </rPr>
      <t xml:space="preserve">-D-glucoside </t>
    </r>
  </si>
  <si>
    <t xml:space="preserve">phloretin-hexose-hexoside </t>
  </si>
  <si>
    <t xml:space="preserve">phloretin-pentosyl-hexosides </t>
  </si>
  <si>
    <t xml:space="preserve">A new ultrahigh performance liquid chromatography with diode array detection coupled to electrospray ionization and quadrupole time-of-flight mass spectrometry analytical strategy for fast analysis and improved characterization of phenolic </t>
  </si>
  <si>
    <t xml:space="preserve">Histolocalization and physico-chemical characterization of dihydrochalcones: Insight into the role of apple major flavonoids </t>
  </si>
  <si>
    <r>
      <t>hydroxyphloretin-2</t>
    </r>
    <r>
      <rPr>
        <sz val="11"/>
        <color theme="1"/>
        <rFont val="MTSY"/>
      </rPr>
      <t>′</t>
    </r>
    <r>
      <rPr>
        <sz val="11"/>
        <color theme="1"/>
        <rFont val="GulliverRM"/>
      </rPr>
      <t>-</t>
    </r>
    <r>
      <rPr>
        <sz val="11"/>
        <color theme="1"/>
        <rFont val="GulliverIT"/>
      </rPr>
      <t>O</t>
    </r>
    <r>
      <rPr>
        <sz val="11"/>
        <color theme="1"/>
        <rFont val="GulliverRM"/>
      </rPr>
      <t xml:space="preserve">-glucoside </t>
    </r>
  </si>
  <si>
    <r>
      <t>trilobatin (phloretin 4</t>
    </r>
    <r>
      <rPr>
        <sz val="11"/>
        <color theme="1"/>
        <rFont val="AdvP4C4E74"/>
      </rPr>
      <t xml:space="preserve">0 </t>
    </r>
    <r>
      <rPr>
        <sz val="11"/>
        <color theme="1"/>
        <rFont val="AdvGulliv"/>
      </rPr>
      <t xml:space="preserve">-O-glucoside) </t>
    </r>
  </si>
  <si>
    <r>
      <t>sieboldin (3-hydroxyphloretin 4</t>
    </r>
    <r>
      <rPr>
        <sz val="11"/>
        <color theme="1"/>
        <rFont val="AdvP4C4E74"/>
      </rPr>
      <t>0</t>
    </r>
    <r>
      <rPr>
        <sz val="11"/>
        <color theme="1"/>
        <rFont val="AdvGulliv"/>
      </rPr>
      <t xml:space="preserve">-O-glucoside) </t>
    </r>
  </si>
  <si>
    <r>
      <t>phloretin-2′-</t>
    </r>
    <r>
      <rPr>
        <i/>
        <sz val="11"/>
        <color rgb="FF2E2E2E"/>
        <rFont val="Times New Roman"/>
        <family val="1"/>
      </rPr>
      <t>O</t>
    </r>
    <r>
      <rPr>
        <sz val="11"/>
        <color rgb="FF2E2E2E"/>
        <rFont val="Times New Roman"/>
        <family val="1"/>
      </rPr>
      <t>-glucoside - Phloridzin</t>
    </r>
  </si>
  <si>
    <t>RT</t>
  </si>
  <si>
    <t>Detected in phloredzin standards</t>
  </si>
  <si>
    <t>Isobaric</t>
  </si>
  <si>
    <t>Two peaks in phloridzin standard</t>
  </si>
  <si>
    <t>Peak in phloridzin std</t>
  </si>
  <si>
    <t>Repeated dihydrochalcones</t>
  </si>
  <si>
    <r>
      <t>3-hydroxyphloretin-2</t>
    </r>
    <r>
      <rPr>
        <sz val="11"/>
        <color rgb="FF000000"/>
        <rFont val="MTSY"/>
      </rPr>
      <t xml:space="preserve">′ </t>
    </r>
    <r>
      <rPr>
        <sz val="11"/>
        <color rgb="FF000000"/>
        <rFont val="GulliverRM"/>
      </rPr>
      <t>-</t>
    </r>
    <r>
      <rPr>
        <sz val="11"/>
        <color rgb="FF000000"/>
        <rFont val="GulliverIT"/>
      </rPr>
      <t>O</t>
    </r>
    <r>
      <rPr>
        <sz val="11"/>
        <color rgb="FF000000"/>
        <rFont val="GulliverRM"/>
      </rPr>
      <t xml:space="preserve">-xylosyl-glucoside </t>
    </r>
  </si>
  <si>
    <t xml:space="preserve">Isobaric with hydroxyphloretin-2′-O-glucoside </t>
  </si>
  <si>
    <t>Col name in WGAS result</t>
  </si>
  <si>
    <t>X567.1751_2.99529</t>
  </si>
  <si>
    <t>Not found in GWAS results</t>
  </si>
  <si>
    <t>-</t>
  </si>
  <si>
    <t>X597.18286_2.89703</t>
  </si>
  <si>
    <t>"X451.12682_2.96998"</t>
  </si>
  <si>
    <t>peak_label</t>
  </si>
  <si>
    <t>mz_mean</t>
  </si>
  <si>
    <t>mz_width</t>
  </si>
  <si>
    <t>rt</t>
  </si>
  <si>
    <t>rt_min</t>
  </si>
  <si>
    <t>rt_max</t>
  </si>
  <si>
    <t>rt_unit</t>
  </si>
  <si>
    <t>intensity_threshold</t>
  </si>
  <si>
    <t>min</t>
  </si>
  <si>
    <t>quercitrin</t>
  </si>
  <si>
    <t>Cyanidin-3-O-rutinoside</t>
  </si>
  <si>
    <t>s</t>
  </si>
  <si>
    <t>Rutin</t>
  </si>
  <si>
    <t>Quercitrin</t>
  </si>
  <si>
    <t>(+)-Catechin</t>
  </si>
  <si>
    <r>
      <rPr>
        <i/>
        <sz val="12"/>
        <color theme="1"/>
        <rFont val="Calibri"/>
        <family val="2"/>
      </rPr>
      <t>trans</t>
    </r>
    <r>
      <rPr>
        <sz val="12"/>
        <color theme="1"/>
        <rFont val="Calibri"/>
        <family val="2"/>
      </rPr>
      <t>-3-coumaric acid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</si>
</sst>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1212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E2E2E"/>
      <name val="Times New Roman"/>
      <family val="1"/>
    </font>
    <font>
      <i/>
      <sz val="11"/>
      <color rgb="FF2E2E2E"/>
      <name val="Times New Roman"/>
      <family val="1"/>
    </font>
    <font>
      <sz val="11"/>
      <color rgb="FF2E2E2E"/>
      <name val="Georgia"/>
      <family val="1"/>
    </font>
    <font>
      <i/>
      <sz val="11"/>
      <color rgb="FF2E2E2E"/>
      <name val="Georgia"/>
      <family val="1"/>
    </font>
    <font>
      <sz val="11"/>
      <color theme="1"/>
      <name val="Symbol"/>
      <charset val="2"/>
    </font>
    <font>
      <sz val="11"/>
      <color theme="1"/>
      <name val="ChemBats"/>
    </font>
    <font>
      <sz val="11"/>
      <color theme="1"/>
      <name val="AdvTT5235d5a9"/>
    </font>
    <font>
      <sz val="11"/>
      <color theme="1"/>
      <name val="AdvTT94c8263f.I"/>
    </font>
    <font>
      <sz val="11"/>
      <color theme="1"/>
      <name val="AdvTT5235d5a9+fb"/>
    </font>
    <font>
      <sz val="11"/>
      <color theme="1"/>
      <name val="AdvTT5235d5a9+20"/>
    </font>
    <font>
      <sz val="11"/>
      <color theme="1"/>
      <name val="CenturyOldStyle"/>
    </font>
    <font>
      <i/>
      <sz val="11"/>
      <color theme="1"/>
      <name val="TimesTenGreek"/>
    </font>
    <font>
      <sz val="11"/>
      <color theme="1"/>
      <name val="GulliverRM"/>
    </font>
    <font>
      <sz val="11"/>
      <color theme="1"/>
      <name val="MTSY"/>
    </font>
    <font>
      <sz val="11"/>
      <color theme="1"/>
      <name val="GulliverIT"/>
    </font>
    <font>
      <sz val="11"/>
      <color theme="1"/>
      <name val="AdvGulliv"/>
    </font>
    <font>
      <sz val="11"/>
      <color theme="1"/>
      <name val="AdvP4C4E74"/>
    </font>
    <font>
      <sz val="11"/>
      <color rgb="FF000000"/>
      <name val="GulliverRM"/>
    </font>
    <font>
      <sz val="11"/>
      <color rgb="FF000000"/>
      <name val="MTSY"/>
    </font>
    <font>
      <sz val="11"/>
      <color rgb="FF000000"/>
      <name val="GulliverIT"/>
    </font>
    <font>
      <sz val="11"/>
      <color theme="1"/>
      <name val="Courier New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3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6" fillId="0" borderId="0" xfId="0" applyFont="1" applyAlignment="1">
      <alignment vertical="center"/>
    </xf>
    <xf numFmtId="164" fontId="3" fillId="0" borderId="0" xfId="0" applyNumberFormat="1" applyFont="1"/>
    <xf numFmtId="164" fontId="2" fillId="0" borderId="0" xfId="0" applyNumberFormat="1" applyFo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/>
    <xf numFmtId="164" fontId="2" fillId="2" borderId="0" xfId="0" applyNumberFormat="1" applyFont="1" applyFill="1"/>
    <xf numFmtId="0" fontId="0" fillId="2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/>
    <xf numFmtId="164" fontId="2" fillId="3" borderId="0" xfId="0" applyNumberFormat="1" applyFont="1" applyFill="1"/>
    <xf numFmtId="0" fontId="0" fillId="3" borderId="0" xfId="0" applyFill="1"/>
    <xf numFmtId="0" fontId="4" fillId="3" borderId="0" xfId="0" applyFont="1" applyFill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3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0" fillId="4" borderId="0" xfId="0" applyFill="1"/>
    <xf numFmtId="165" fontId="4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8" fillId="0" borderId="2" xfId="0" applyFont="1" applyBorder="1"/>
    <xf numFmtId="0" fontId="9" fillId="0" borderId="1" xfId="0" applyFont="1" applyBorder="1"/>
    <xf numFmtId="165" fontId="8" fillId="0" borderId="1" xfId="0" applyNumberFormat="1" applyFont="1" applyBorder="1"/>
    <xf numFmtId="0" fontId="7" fillId="0" borderId="1" xfId="0" applyFont="1" applyBorder="1"/>
    <xf numFmtId="165" fontId="10" fillId="0" borderId="1" xfId="0" applyNumberFormat="1" applyFont="1" applyBorder="1"/>
    <xf numFmtId="165" fontId="10" fillId="3" borderId="1" xfId="0" applyNumberFormat="1" applyFont="1" applyFill="1" applyBorder="1"/>
    <xf numFmtId="0" fontId="7" fillId="4" borderId="1" xfId="0" applyFont="1" applyFill="1" applyBorder="1"/>
    <xf numFmtId="165" fontId="10" fillId="4" borderId="1" xfId="0" applyNumberFormat="1" applyFont="1" applyFill="1" applyBorder="1"/>
    <xf numFmtId="165" fontId="10" fillId="2" borderId="1" xfId="0" applyNumberFormat="1" applyFont="1" applyFill="1" applyBorder="1"/>
    <xf numFmtId="0" fontId="10" fillId="0" borderId="0" xfId="0" applyFont="1"/>
    <xf numFmtId="0" fontId="4" fillId="5" borderId="0" xfId="0" applyFont="1" applyFill="1" applyAlignment="1">
      <alignment vertical="center"/>
    </xf>
    <xf numFmtId="165" fontId="8" fillId="0" borderId="3" xfId="0" applyNumberFormat="1" applyFont="1" applyBorder="1"/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/>
    <xf numFmtId="0" fontId="17" fillId="0" borderId="0" xfId="0" applyFont="1"/>
    <xf numFmtId="0" fontId="23" fillId="0" borderId="0" xfId="0" applyFont="1"/>
    <xf numFmtId="0" fontId="23" fillId="2" borderId="0" xfId="0" applyFont="1" applyFill="1"/>
    <xf numFmtId="0" fontId="26" fillId="0" borderId="0" xfId="0" applyFont="1"/>
    <xf numFmtId="0" fontId="21" fillId="2" borderId="0" xfId="0" applyFont="1" applyFill="1"/>
    <xf numFmtId="0" fontId="28" fillId="6" borderId="0" xfId="0" applyFont="1" applyFill="1"/>
    <xf numFmtId="0" fontId="4" fillId="0" borderId="0" xfId="0" applyFont="1"/>
    <xf numFmtId="0" fontId="10" fillId="0" borderId="0" xfId="0" applyFont="1" applyAlignment="1">
      <alignment wrapText="1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0" borderId="0" xfId="0" applyFont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2" fillId="4" borderId="0" xfId="0" applyFont="1" applyFill="1"/>
    <xf numFmtId="164" fontId="2" fillId="4" borderId="0" xfId="0" applyNumberFormat="1" applyFont="1" applyFill="1"/>
    <xf numFmtId="0" fontId="4" fillId="0" borderId="0" xfId="1" applyNumberFormat="1" applyFont="1" applyAlignment="1">
      <alignment vertical="center"/>
    </xf>
    <xf numFmtId="0" fontId="2" fillId="0" borderId="0" xfId="1" applyNumberFormat="1" applyFont="1"/>
    <xf numFmtId="0" fontId="0" fillId="0" borderId="0" xfId="1" applyNumberFormat="1" applyFont="1"/>
    <xf numFmtId="0" fontId="10" fillId="2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0" fontId="23" fillId="2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3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387-B600-DD4F-BCA3-05AFAE52749F}">
  <sheetPr filterMode="1"/>
  <dimension ref="A1:K70"/>
  <sheetViews>
    <sheetView zoomScale="143" workbookViewId="0">
      <pane ySplit="1" topLeftCell="A3" activePane="bottomLeft" state="frozen"/>
      <selection pane="bottomLeft" activeCell="G3" sqref="G3:G67"/>
    </sheetView>
  </sheetViews>
  <sheetFormatPr baseColWidth="10" defaultRowHeight="16"/>
  <cols>
    <col min="1" max="1" width="30.6640625" style="6" bestFit="1" customWidth="1"/>
    <col min="2" max="2" width="16.6640625" style="6" bestFit="1" customWidth="1"/>
    <col min="3" max="5" width="10.83203125" style="6"/>
    <col min="6" max="6" width="12.5" style="6" customWidth="1"/>
    <col min="7" max="7" width="10.83203125" style="6"/>
    <col min="8" max="8" width="13.83203125" style="9" bestFit="1" customWidth="1"/>
    <col min="9" max="9" width="10.83203125" style="6"/>
  </cols>
  <sheetData>
    <row r="1" spans="1:11" s="1" customFormat="1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76</v>
      </c>
      <c r="G1" s="2" t="s">
        <v>79</v>
      </c>
      <c r="H1" s="8" t="s">
        <v>77</v>
      </c>
      <c r="I1" s="2" t="s">
        <v>80</v>
      </c>
      <c r="J1" s="1" t="s">
        <v>81</v>
      </c>
      <c r="K1" s="1" t="s">
        <v>86</v>
      </c>
    </row>
    <row r="2" spans="1:11" hidden="1">
      <c r="A2" s="3" t="s">
        <v>0</v>
      </c>
      <c r="B2" s="4">
        <v>122.0367794</v>
      </c>
      <c r="C2" s="6">
        <f>B2+1.0072</f>
        <v>123.0439794</v>
      </c>
      <c r="D2" s="6">
        <f>B2-1.0072</f>
        <v>121.0295794</v>
      </c>
      <c r="E2" s="3" t="s">
        <v>74</v>
      </c>
      <c r="F2" s="6" t="s">
        <v>82</v>
      </c>
      <c r="G2" s="6">
        <v>2.613</v>
      </c>
      <c r="H2" s="9">
        <v>123.0444</v>
      </c>
      <c r="I2" s="6">
        <f t="shared" ref="I2:I65" si="0">(H2-C2)/H2*1000000</f>
        <v>3.4182782800210076</v>
      </c>
      <c r="J2" t="s">
        <v>82</v>
      </c>
      <c r="K2" t="s">
        <v>78</v>
      </c>
    </row>
    <row r="3" spans="1:11">
      <c r="A3" s="3" t="s">
        <v>1</v>
      </c>
      <c r="B3" s="4">
        <v>122.0367794</v>
      </c>
      <c r="C3" s="6">
        <f>B3+1.0073</f>
        <v>123.0440794</v>
      </c>
      <c r="D3" s="6">
        <f t="shared" ref="D3:D66" si="1">B3-1.0072</f>
        <v>121.0295794</v>
      </c>
      <c r="E3" s="3" t="s">
        <v>74</v>
      </c>
      <c r="F3" s="6" t="s">
        <v>78</v>
      </c>
      <c r="G3" s="6">
        <v>2.4649999999999999</v>
      </c>
      <c r="H3" s="9">
        <v>123.0489</v>
      </c>
      <c r="I3" s="6">
        <f t="shared" si="0"/>
        <v>39.176294952674688</v>
      </c>
      <c r="J3" t="s">
        <v>78</v>
      </c>
      <c r="K3" t="s">
        <v>82</v>
      </c>
    </row>
    <row r="4" spans="1:11" hidden="1">
      <c r="A4" s="3" t="s">
        <v>2</v>
      </c>
      <c r="B4" s="4">
        <v>134.07316489999999</v>
      </c>
      <c r="C4" s="6">
        <f t="shared" ref="C4:C66" si="2">B4+1.0072</f>
        <v>135.08036490000001</v>
      </c>
      <c r="D4" s="6">
        <f t="shared" si="1"/>
        <v>133.06596489999998</v>
      </c>
      <c r="E4" s="3" t="s">
        <v>74</v>
      </c>
      <c r="F4" s="6" t="s">
        <v>82</v>
      </c>
      <c r="G4" s="6" t="s">
        <v>84</v>
      </c>
      <c r="H4" s="9" t="s">
        <v>84</v>
      </c>
      <c r="J4" s="6" t="s">
        <v>84</v>
      </c>
      <c r="K4" s="6" t="s">
        <v>84</v>
      </c>
    </row>
    <row r="5" spans="1:11" hidden="1">
      <c r="A5" s="3" t="s">
        <v>3</v>
      </c>
      <c r="B5" s="3">
        <v>138.03169410000001</v>
      </c>
      <c r="C5" s="6">
        <f t="shared" si="2"/>
        <v>139.03889410000002</v>
      </c>
      <c r="D5" s="6">
        <f t="shared" si="1"/>
        <v>137.0244941</v>
      </c>
      <c r="E5" s="3" t="s">
        <v>74</v>
      </c>
      <c r="F5" s="6" t="s">
        <v>82</v>
      </c>
      <c r="G5" s="6">
        <v>3.1549999999999998</v>
      </c>
      <c r="H5" s="9">
        <v>139.04040000000001</v>
      </c>
      <c r="I5" s="6">
        <f t="shared" si="0"/>
        <v>10.830665043999726</v>
      </c>
      <c r="J5" t="s">
        <v>82</v>
      </c>
      <c r="K5" t="s">
        <v>82</v>
      </c>
    </row>
    <row r="6" spans="1:11" hidden="1">
      <c r="A6" s="3" t="s">
        <v>4</v>
      </c>
      <c r="B6" s="3">
        <v>148.05242949999999</v>
      </c>
      <c r="C6" s="6">
        <f t="shared" si="2"/>
        <v>149.0596295</v>
      </c>
      <c r="D6" s="6">
        <f t="shared" si="1"/>
        <v>147.04522949999998</v>
      </c>
      <c r="E6" s="3" t="s">
        <v>74</v>
      </c>
      <c r="F6" s="6" t="s">
        <v>82</v>
      </c>
      <c r="G6" s="6">
        <v>3.6949999999999998</v>
      </c>
      <c r="H6" s="9">
        <v>149.06049999999999</v>
      </c>
      <c r="I6" s="6">
        <f t="shared" si="0"/>
        <v>5.8399106402478891</v>
      </c>
    </row>
    <row r="7" spans="1:11" hidden="1">
      <c r="A7" s="3" t="s">
        <v>5</v>
      </c>
      <c r="B7" s="4">
        <v>154.0266087</v>
      </c>
      <c r="C7" s="6">
        <f t="shared" si="2"/>
        <v>155.03380870000001</v>
      </c>
      <c r="D7" s="6">
        <f t="shared" si="1"/>
        <v>153.01940869999999</v>
      </c>
      <c r="E7" s="3" t="s">
        <v>74</v>
      </c>
      <c r="F7" s="6" t="s">
        <v>82</v>
      </c>
      <c r="G7" s="6">
        <v>2.3860000000000001</v>
      </c>
      <c r="H7" s="9">
        <v>155.035</v>
      </c>
      <c r="I7" s="6">
        <f t="shared" si="0"/>
        <v>7.6840713386519486</v>
      </c>
      <c r="J7" t="s">
        <v>82</v>
      </c>
      <c r="K7" t="s">
        <v>82</v>
      </c>
    </row>
    <row r="8" spans="1:11" hidden="1">
      <c r="A8" s="3" t="s">
        <v>6</v>
      </c>
      <c r="B8" s="4">
        <v>154.0266087</v>
      </c>
      <c r="C8" s="6">
        <f t="shared" si="2"/>
        <v>155.03380870000001</v>
      </c>
      <c r="D8" s="6">
        <f t="shared" si="1"/>
        <v>153.01940869999999</v>
      </c>
      <c r="E8" s="3" t="s">
        <v>74</v>
      </c>
      <c r="F8" s="6" t="s">
        <v>82</v>
      </c>
      <c r="G8" s="6">
        <v>2.169</v>
      </c>
      <c r="H8" s="6">
        <v>155.03479999999999</v>
      </c>
      <c r="I8" s="6">
        <f t="shared" si="0"/>
        <v>6.3940483038728431</v>
      </c>
      <c r="J8" t="s">
        <v>82</v>
      </c>
      <c r="K8" t="s">
        <v>82</v>
      </c>
    </row>
    <row r="9" spans="1:11" hidden="1">
      <c r="A9" s="3" t="s">
        <v>7</v>
      </c>
      <c r="B9" s="4">
        <v>154.0266087</v>
      </c>
      <c r="C9" s="6">
        <f t="shared" si="2"/>
        <v>155.03380870000001</v>
      </c>
      <c r="D9" s="6">
        <f t="shared" si="1"/>
        <v>153.01940869999999</v>
      </c>
      <c r="E9" s="3" t="s">
        <v>74</v>
      </c>
      <c r="F9" s="6" t="s">
        <v>82</v>
      </c>
      <c r="G9" s="6">
        <v>2.2970000000000002</v>
      </c>
      <c r="H9" s="9">
        <v>155.03469999999999</v>
      </c>
      <c r="I9" s="6">
        <f t="shared" si="0"/>
        <v>5.7490355383533229</v>
      </c>
      <c r="J9" t="s">
        <v>82</v>
      </c>
      <c r="K9" t="s">
        <v>82</v>
      </c>
    </row>
    <row r="10" spans="1:11" hidden="1">
      <c r="A10" s="3" t="s">
        <v>8</v>
      </c>
      <c r="B10" s="4">
        <v>154.0266087</v>
      </c>
      <c r="C10" s="6">
        <f t="shared" si="2"/>
        <v>155.03380870000001</v>
      </c>
      <c r="D10" s="6">
        <f t="shared" si="1"/>
        <v>153.01940869999999</v>
      </c>
      <c r="E10" s="3" t="s">
        <v>74</v>
      </c>
      <c r="F10" s="6" t="s">
        <v>82</v>
      </c>
      <c r="G10" s="6">
        <v>1851</v>
      </c>
      <c r="H10" s="9">
        <v>155.035</v>
      </c>
      <c r="I10" s="6">
        <f t="shared" si="0"/>
        <v>7.6840713386519486</v>
      </c>
      <c r="J10" t="s">
        <v>82</v>
      </c>
      <c r="K10" t="s">
        <v>82</v>
      </c>
    </row>
    <row r="11" spans="1:11">
      <c r="A11" s="3" t="s">
        <v>9</v>
      </c>
      <c r="B11" s="4">
        <v>154.0266087</v>
      </c>
      <c r="C11" s="6">
        <f>B11+1.0073</f>
        <v>155.03390869999998</v>
      </c>
      <c r="D11" s="6">
        <f t="shared" si="1"/>
        <v>153.01940869999999</v>
      </c>
      <c r="E11" s="3" t="s">
        <v>74</v>
      </c>
      <c r="F11" s="6" t="s">
        <v>78</v>
      </c>
      <c r="G11" s="6">
        <v>1.84</v>
      </c>
      <c r="H11" s="9">
        <v>155.03440000000001</v>
      </c>
      <c r="I11" s="6">
        <f t="shared" si="0"/>
        <v>3.1689741116907642</v>
      </c>
      <c r="J11" t="s">
        <v>82</v>
      </c>
      <c r="K11" t="s">
        <v>82</v>
      </c>
    </row>
    <row r="12" spans="1:11" hidden="1">
      <c r="A12" s="3" t="s">
        <v>11</v>
      </c>
      <c r="B12" s="4">
        <v>154.0266087</v>
      </c>
      <c r="C12" s="6">
        <f t="shared" si="2"/>
        <v>155.03380870000001</v>
      </c>
      <c r="D12" s="6">
        <f t="shared" si="1"/>
        <v>153.01940869999999</v>
      </c>
      <c r="E12" s="3" t="s">
        <v>74</v>
      </c>
      <c r="F12" s="6" t="s">
        <v>82</v>
      </c>
      <c r="G12" s="6">
        <v>1.8480000000000001</v>
      </c>
      <c r="H12" s="9">
        <v>155.035</v>
      </c>
      <c r="I12" s="6">
        <f t="shared" si="0"/>
        <v>7.6840713386519486</v>
      </c>
      <c r="J12" t="s">
        <v>78</v>
      </c>
      <c r="K12" t="s">
        <v>82</v>
      </c>
    </row>
    <row r="13" spans="1:11" hidden="1">
      <c r="A13" s="3" t="s">
        <v>12</v>
      </c>
      <c r="B13" s="3">
        <v>154.0266087</v>
      </c>
      <c r="C13" s="6">
        <f t="shared" si="2"/>
        <v>155.03380870000001</v>
      </c>
      <c r="D13" s="6">
        <f t="shared" si="1"/>
        <v>153.01940869999999</v>
      </c>
      <c r="E13" s="3" t="s">
        <v>74</v>
      </c>
      <c r="F13" s="6" t="s">
        <v>82</v>
      </c>
      <c r="G13" s="6">
        <v>2.617</v>
      </c>
      <c r="H13" s="6">
        <v>155.0531</v>
      </c>
      <c r="I13" s="6">
        <f t="shared" si="0"/>
        <v>124.41737701466081</v>
      </c>
      <c r="J13" t="s">
        <v>82</v>
      </c>
      <c r="K13" t="s">
        <v>82</v>
      </c>
    </row>
    <row r="14" spans="1:11" hidden="1">
      <c r="A14" s="3" t="s">
        <v>13</v>
      </c>
      <c r="B14" s="3">
        <v>154.06299419999999</v>
      </c>
      <c r="C14" s="6">
        <f t="shared" si="2"/>
        <v>155.0701942</v>
      </c>
      <c r="D14" s="6">
        <f t="shared" si="1"/>
        <v>153.05579419999998</v>
      </c>
      <c r="E14" s="3" t="s">
        <v>74</v>
      </c>
      <c r="F14" s="6" t="s">
        <v>82</v>
      </c>
      <c r="G14" s="6" t="s">
        <v>84</v>
      </c>
      <c r="H14" s="9" t="s">
        <v>84</v>
      </c>
      <c r="J14" s="6" t="s">
        <v>84</v>
      </c>
      <c r="K14" s="6" t="s">
        <v>84</v>
      </c>
    </row>
    <row r="15" spans="1:11" s="19" customFormat="1" hidden="1">
      <c r="A15" s="15" t="s">
        <v>14</v>
      </c>
      <c r="B15" s="16">
        <v>156.1514153</v>
      </c>
      <c r="C15" s="17">
        <f t="shared" si="2"/>
        <v>157.15861530000001</v>
      </c>
      <c r="D15" s="17">
        <f t="shared" si="1"/>
        <v>155.14421529999998</v>
      </c>
      <c r="E15" s="15" t="s">
        <v>74</v>
      </c>
      <c r="F15" s="17" t="s">
        <v>88</v>
      </c>
      <c r="G15" s="17"/>
      <c r="H15" s="18"/>
      <c r="I15" s="6"/>
    </row>
    <row r="16" spans="1:11" hidden="1">
      <c r="A16" s="3" t="s">
        <v>15</v>
      </c>
      <c r="B16" s="3">
        <v>164.04733999999999</v>
      </c>
      <c r="C16" s="6">
        <f t="shared" si="2"/>
        <v>165.05454</v>
      </c>
      <c r="D16" s="6">
        <f t="shared" si="1"/>
        <v>163.04013999999998</v>
      </c>
      <c r="E16" s="3" t="s">
        <v>74</v>
      </c>
      <c r="F16" s="6" t="s">
        <v>82</v>
      </c>
      <c r="G16" s="6">
        <v>2.714</v>
      </c>
      <c r="H16" s="9">
        <v>165.0538</v>
      </c>
      <c r="I16" s="6">
        <f t="shared" si="0"/>
        <v>-4.4833866291325153</v>
      </c>
      <c r="J16" t="s">
        <v>82</v>
      </c>
      <c r="K16" t="s">
        <v>82</v>
      </c>
    </row>
    <row r="17" spans="1:11">
      <c r="A17" s="3" t="s">
        <v>16</v>
      </c>
      <c r="B17" s="3">
        <v>164.04733999999999</v>
      </c>
      <c r="C17" s="6">
        <f>B17+1.0073</f>
        <v>165.05463999999998</v>
      </c>
      <c r="D17" s="6">
        <f t="shared" si="1"/>
        <v>163.04013999999998</v>
      </c>
      <c r="E17" s="3" t="s">
        <v>74</v>
      </c>
      <c r="F17" s="6" t="s">
        <v>78</v>
      </c>
      <c r="G17" s="6">
        <v>2.9129999999999998</v>
      </c>
      <c r="H17" s="9">
        <v>165.05439999999999</v>
      </c>
      <c r="I17" s="6">
        <f t="shared" si="0"/>
        <v>-1.4540660533188703</v>
      </c>
      <c r="J17" t="s">
        <v>82</v>
      </c>
      <c r="K17" t="s">
        <v>78</v>
      </c>
    </row>
    <row r="18" spans="1:11" hidden="1">
      <c r="A18" s="3" t="s">
        <v>17</v>
      </c>
      <c r="B18" s="3">
        <v>168.04225869999999</v>
      </c>
      <c r="C18" s="6">
        <f t="shared" si="2"/>
        <v>169.0494587</v>
      </c>
      <c r="D18" s="6">
        <f t="shared" si="1"/>
        <v>167.03505869999998</v>
      </c>
      <c r="E18" s="3" t="s">
        <v>74</v>
      </c>
      <c r="F18" s="6" t="s">
        <v>82</v>
      </c>
      <c r="G18" s="6">
        <v>2.44</v>
      </c>
      <c r="H18" s="9">
        <v>169.05009999999999</v>
      </c>
      <c r="I18" s="6">
        <f t="shared" si="0"/>
        <v>3.7935499593544022</v>
      </c>
      <c r="J18" t="s">
        <v>82</v>
      </c>
      <c r="K18" t="s">
        <v>82</v>
      </c>
    </row>
    <row r="19" spans="1:11" hidden="1">
      <c r="A19" s="3" t="s">
        <v>18</v>
      </c>
      <c r="B19" s="4">
        <v>170.02152330000001</v>
      </c>
      <c r="C19" s="6">
        <f t="shared" si="2"/>
        <v>171.02872330000002</v>
      </c>
      <c r="D19" s="6">
        <f t="shared" si="1"/>
        <v>169.0143233</v>
      </c>
      <c r="E19" s="3" t="s">
        <v>74</v>
      </c>
      <c r="F19" s="6" t="s">
        <v>82</v>
      </c>
      <c r="G19" s="6" t="s">
        <v>84</v>
      </c>
      <c r="H19" s="9" t="s">
        <v>84</v>
      </c>
      <c r="J19" s="6" t="s">
        <v>84</v>
      </c>
      <c r="K19" s="6" t="s">
        <v>84</v>
      </c>
    </row>
    <row r="20" spans="1:11" hidden="1">
      <c r="A20" s="3" t="s">
        <v>19</v>
      </c>
      <c r="B20" s="3">
        <v>180.042258</v>
      </c>
      <c r="C20" s="6">
        <f t="shared" si="2"/>
        <v>181.04945800000002</v>
      </c>
      <c r="D20" s="6">
        <f t="shared" si="1"/>
        <v>179.03505799999999</v>
      </c>
      <c r="E20" s="3" t="s">
        <v>74</v>
      </c>
      <c r="F20" s="6" t="s">
        <v>82</v>
      </c>
      <c r="G20" s="6">
        <v>2.38</v>
      </c>
      <c r="H20" s="9">
        <v>181.05090000000001</v>
      </c>
      <c r="I20" s="6">
        <f t="shared" si="0"/>
        <v>7.9646110568756008</v>
      </c>
      <c r="J20" t="s">
        <v>82</v>
      </c>
      <c r="K20" t="s">
        <v>82</v>
      </c>
    </row>
    <row r="21" spans="1:11" hidden="1">
      <c r="A21" s="3" t="s">
        <v>20</v>
      </c>
      <c r="B21" s="3">
        <v>194.05790880000001</v>
      </c>
      <c r="C21" s="6">
        <f t="shared" si="2"/>
        <v>195.06510880000002</v>
      </c>
      <c r="D21" s="6">
        <f t="shared" si="1"/>
        <v>193.0507088</v>
      </c>
      <c r="E21" s="3" t="s">
        <v>74</v>
      </c>
      <c r="F21" s="6" t="s">
        <v>82</v>
      </c>
      <c r="G21" s="6">
        <v>2.8610000000000002</v>
      </c>
      <c r="H21" s="9">
        <v>195.06299999999999</v>
      </c>
      <c r="I21" s="6">
        <f t="shared" si="0"/>
        <v>-10.810866233116696</v>
      </c>
      <c r="J21" t="s">
        <v>82</v>
      </c>
      <c r="K21" t="s">
        <v>82</v>
      </c>
    </row>
    <row r="22" spans="1:11" hidden="1">
      <c r="A22" s="3" t="s">
        <v>21</v>
      </c>
      <c r="B22" s="3">
        <v>224.06847350000001</v>
      </c>
      <c r="C22" s="6">
        <f t="shared" si="2"/>
        <v>225.07567350000002</v>
      </c>
      <c r="D22" s="6">
        <f t="shared" si="1"/>
        <v>223.0612735</v>
      </c>
      <c r="E22" s="3" t="s">
        <v>87</v>
      </c>
      <c r="F22" s="6" t="s">
        <v>82</v>
      </c>
      <c r="G22" s="6">
        <v>2.8740000000000001</v>
      </c>
      <c r="H22" s="9">
        <v>255.07550000000001</v>
      </c>
      <c r="I22" s="6">
        <f t="shared" si="0"/>
        <v>117611.55618630556</v>
      </c>
      <c r="J22" t="s">
        <v>82</v>
      </c>
      <c r="K22" t="s">
        <v>82</v>
      </c>
    </row>
    <row r="23" spans="1:11" hidden="1">
      <c r="A23" s="3" t="s">
        <v>22</v>
      </c>
      <c r="B23" s="4">
        <v>272.06847349999998</v>
      </c>
      <c r="C23" s="6">
        <f t="shared" si="2"/>
        <v>273.07567349999999</v>
      </c>
      <c r="D23" s="6">
        <f t="shared" si="1"/>
        <v>271.06127349999997</v>
      </c>
      <c r="E23" s="3" t="s">
        <v>74</v>
      </c>
      <c r="F23" s="6" t="s">
        <v>82</v>
      </c>
      <c r="G23" s="6">
        <v>3.9020000000000001</v>
      </c>
      <c r="H23" s="9">
        <v>273.0772</v>
      </c>
      <c r="I23" s="6">
        <f t="shared" si="0"/>
        <v>5.589994331314772</v>
      </c>
      <c r="J23" t="s">
        <v>82</v>
      </c>
      <c r="K23" t="s">
        <v>78</v>
      </c>
    </row>
    <row r="24" spans="1:11" hidden="1">
      <c r="A24" s="3" t="s">
        <v>23</v>
      </c>
      <c r="B24" s="3">
        <v>286.04773799999998</v>
      </c>
      <c r="C24" s="6">
        <f t="shared" si="2"/>
        <v>287.05493799999999</v>
      </c>
      <c r="D24" s="6">
        <f t="shared" si="1"/>
        <v>285.04053799999997</v>
      </c>
      <c r="E24" s="3" t="s">
        <v>74</v>
      </c>
      <c r="F24" s="6" t="s">
        <v>82</v>
      </c>
      <c r="G24" s="6">
        <v>4.016</v>
      </c>
      <c r="H24" s="9">
        <v>287.05630000000002</v>
      </c>
      <c r="I24" s="6">
        <f t="shared" si="0"/>
        <v>4.7447138419492241</v>
      </c>
      <c r="J24" t="s">
        <v>82</v>
      </c>
    </row>
    <row r="25" spans="1:11">
      <c r="A25" s="3" t="s">
        <v>10</v>
      </c>
      <c r="B25" s="4">
        <v>302.00626720000002</v>
      </c>
      <c r="C25" s="6">
        <f t="shared" ref="C25:C27" si="3">B25+1.0073</f>
        <v>303.01356720000001</v>
      </c>
      <c r="D25" s="6">
        <f t="shared" si="1"/>
        <v>300.99906720000001</v>
      </c>
      <c r="E25" s="3" t="s">
        <v>74</v>
      </c>
      <c r="F25" s="6" t="s">
        <v>78</v>
      </c>
      <c r="G25" s="6">
        <v>2.8420000000000001</v>
      </c>
      <c r="H25" s="9">
        <v>303.01429999999999</v>
      </c>
      <c r="I25" s="6">
        <f t="shared" si="0"/>
        <v>2.4183677139336854</v>
      </c>
      <c r="J25" t="s">
        <v>78</v>
      </c>
      <c r="K25" t="s">
        <v>82</v>
      </c>
    </row>
    <row r="26" spans="1:11">
      <c r="A26" s="3" t="s">
        <v>24</v>
      </c>
      <c r="B26" s="3">
        <v>302.04259999999999</v>
      </c>
      <c r="C26" s="6">
        <f t="shared" si="3"/>
        <v>303.04989999999998</v>
      </c>
      <c r="D26" s="6">
        <f t="shared" si="1"/>
        <v>301.03539999999998</v>
      </c>
      <c r="E26" s="3" t="s">
        <v>74</v>
      </c>
      <c r="F26" s="6" t="s">
        <v>78</v>
      </c>
      <c r="G26" s="6">
        <v>3.6019999999999999</v>
      </c>
      <c r="H26" s="9">
        <v>303.0521</v>
      </c>
      <c r="I26" s="6">
        <f t="shared" si="0"/>
        <v>7.2594778258134136</v>
      </c>
      <c r="J26" t="s">
        <v>82</v>
      </c>
      <c r="K26" t="s">
        <v>82</v>
      </c>
    </row>
    <row r="27" spans="1:11">
      <c r="A27" s="3" t="s">
        <v>25</v>
      </c>
      <c r="B27" s="3">
        <v>354.09508</v>
      </c>
      <c r="C27" s="6">
        <f t="shared" si="3"/>
        <v>355.10237999999998</v>
      </c>
      <c r="D27" s="6">
        <f t="shared" si="1"/>
        <v>353.08787999999998</v>
      </c>
      <c r="E27" s="3" t="s">
        <v>74</v>
      </c>
      <c r="F27" s="6" t="s">
        <v>78</v>
      </c>
      <c r="G27" s="6">
        <v>2.552</v>
      </c>
      <c r="H27" s="9">
        <v>355.10489999999999</v>
      </c>
      <c r="I27" s="6">
        <f>(H27-C27)/H27*1000000</f>
        <v>7.0964945851326595</v>
      </c>
      <c r="J27" t="s">
        <v>82</v>
      </c>
      <c r="K27" t="s">
        <v>82</v>
      </c>
    </row>
    <row r="28" spans="1:11" s="19" customFormat="1" hidden="1">
      <c r="A28" s="15" t="s">
        <v>26</v>
      </c>
      <c r="B28" s="15">
        <v>464.09546999999998</v>
      </c>
      <c r="C28" s="17">
        <f t="shared" si="2"/>
        <v>465.10266999999999</v>
      </c>
      <c r="D28" s="17">
        <f t="shared" si="1"/>
        <v>463.08826999999997</v>
      </c>
      <c r="E28" s="15" t="s">
        <v>74</v>
      </c>
      <c r="F28" s="17" t="s">
        <v>88</v>
      </c>
      <c r="G28" s="17"/>
      <c r="H28" s="18"/>
      <c r="I28" s="6"/>
    </row>
    <row r="29" spans="1:11">
      <c r="A29" s="3" t="s">
        <v>28</v>
      </c>
      <c r="B29" s="4">
        <v>595.1662</v>
      </c>
      <c r="C29" s="6">
        <f t="shared" ref="C29:C30" si="4">B29+1.0073</f>
        <v>596.17349999999999</v>
      </c>
      <c r="D29" s="6">
        <f t="shared" si="1"/>
        <v>594.15899999999999</v>
      </c>
      <c r="E29" s="7" t="s">
        <v>75</v>
      </c>
      <c r="F29" s="6" t="s">
        <v>78</v>
      </c>
      <c r="G29" s="6">
        <v>2.2799999999999998</v>
      </c>
      <c r="H29" s="9">
        <v>595.1712</v>
      </c>
      <c r="I29" s="6">
        <f t="shared" si="0"/>
        <v>-1684.0532606416289</v>
      </c>
      <c r="J29" t="s">
        <v>78</v>
      </c>
      <c r="K29" t="s">
        <v>82</v>
      </c>
    </row>
    <row r="30" spans="1:11">
      <c r="A30" s="3" t="s">
        <v>27</v>
      </c>
      <c r="B30" s="3">
        <v>610.15337999999997</v>
      </c>
      <c r="C30" s="6">
        <f t="shared" si="4"/>
        <v>611.16067999999996</v>
      </c>
      <c r="D30" s="6">
        <f t="shared" si="1"/>
        <v>609.14617999999996</v>
      </c>
      <c r="E30" s="3" t="s">
        <v>74</v>
      </c>
      <c r="F30" s="6" t="s">
        <v>78</v>
      </c>
      <c r="G30" s="6">
        <v>2.7839999999999998</v>
      </c>
      <c r="H30" s="9">
        <v>611.16319999999996</v>
      </c>
      <c r="I30" s="6">
        <f t="shared" si="0"/>
        <v>4.1232849098310806</v>
      </c>
      <c r="J30" t="s">
        <v>82</v>
      </c>
      <c r="K30" t="s">
        <v>82</v>
      </c>
    </row>
    <row r="31" spans="1:11" hidden="1">
      <c r="A31" s="3" t="s">
        <v>29</v>
      </c>
      <c r="B31" s="5">
        <v>174.01643000000001</v>
      </c>
      <c r="C31" s="6">
        <f t="shared" si="2"/>
        <v>175.02363000000003</v>
      </c>
      <c r="D31" s="6">
        <f t="shared" si="1"/>
        <v>173.00923</v>
      </c>
      <c r="E31" s="3" t="s">
        <v>74</v>
      </c>
      <c r="F31" s="6" t="s">
        <v>84</v>
      </c>
      <c r="G31" s="6" t="s">
        <v>84</v>
      </c>
      <c r="H31" s="6" t="s">
        <v>84</v>
      </c>
      <c r="J31" s="6" t="s">
        <v>84</v>
      </c>
      <c r="K31" s="6" t="s">
        <v>84</v>
      </c>
    </row>
    <row r="32" spans="1:11" hidden="1">
      <c r="A32" s="3" t="s">
        <v>30</v>
      </c>
      <c r="B32" s="5">
        <v>176.03208000000001</v>
      </c>
      <c r="C32" s="6">
        <f t="shared" si="2"/>
        <v>177.03928000000002</v>
      </c>
      <c r="D32" s="6">
        <f t="shared" si="1"/>
        <v>175.02488</v>
      </c>
      <c r="E32" s="3" t="s">
        <v>74</v>
      </c>
      <c r="F32" s="6" t="s">
        <v>82</v>
      </c>
      <c r="G32" s="6" t="s">
        <v>84</v>
      </c>
      <c r="H32" s="9" t="s">
        <v>84</v>
      </c>
      <c r="J32" s="6" t="s">
        <v>84</v>
      </c>
      <c r="K32" s="6" t="s">
        <v>84</v>
      </c>
    </row>
    <row r="33" spans="1:11" hidden="1">
      <c r="A33" s="3" t="s">
        <v>31</v>
      </c>
      <c r="B33" s="5">
        <v>274.08411999999998</v>
      </c>
      <c r="C33" s="6">
        <f t="shared" si="2"/>
        <v>275.09132</v>
      </c>
      <c r="D33" s="6">
        <f t="shared" si="1"/>
        <v>273.07691999999997</v>
      </c>
      <c r="E33" s="3" t="s">
        <v>74</v>
      </c>
      <c r="F33" s="6" t="s">
        <v>82</v>
      </c>
      <c r="G33" s="6">
        <v>3.2719999999999998</v>
      </c>
      <c r="H33" s="9">
        <v>275.08999999999997</v>
      </c>
      <c r="I33" s="6">
        <f t="shared" si="0"/>
        <v>-4.7984296049332293</v>
      </c>
      <c r="J33" t="s">
        <v>82</v>
      </c>
      <c r="K33" t="s">
        <v>82</v>
      </c>
    </row>
    <row r="34" spans="1:11">
      <c r="A34" s="3" t="s">
        <v>32</v>
      </c>
      <c r="B34" s="5">
        <v>290.07902999999999</v>
      </c>
      <c r="C34" s="6">
        <f>B34+1.0073</f>
        <v>291.08632999999998</v>
      </c>
      <c r="D34" s="6">
        <f t="shared" si="1"/>
        <v>289.07182999999998</v>
      </c>
      <c r="E34" s="3" t="s">
        <v>74</v>
      </c>
      <c r="F34" s="6" t="s">
        <v>78</v>
      </c>
      <c r="G34" s="6">
        <v>2.3889999999999998</v>
      </c>
      <c r="H34" s="9">
        <v>291.08670000000001</v>
      </c>
      <c r="I34" s="6">
        <f t="shared" si="0"/>
        <v>1.271098954477061</v>
      </c>
      <c r="J34" t="s">
        <v>82</v>
      </c>
      <c r="K34" t="s">
        <v>82</v>
      </c>
    </row>
    <row r="35" spans="1:11" hidden="1">
      <c r="A35" s="3" t="s">
        <v>33</v>
      </c>
      <c r="B35" s="5">
        <v>300.06330000000003</v>
      </c>
      <c r="C35" s="6">
        <f t="shared" si="2"/>
        <v>301.07050000000004</v>
      </c>
      <c r="D35" s="6">
        <f t="shared" si="1"/>
        <v>299.05610000000001</v>
      </c>
      <c r="E35" s="3" t="s">
        <v>74</v>
      </c>
      <c r="F35" s="6" t="s">
        <v>82</v>
      </c>
      <c r="G35" s="6">
        <v>4.9219999999999997</v>
      </c>
      <c r="H35" s="9">
        <v>301.07229999999998</v>
      </c>
      <c r="I35" s="6">
        <f t="shared" si="0"/>
        <v>5.9786303819583111</v>
      </c>
      <c r="J35" t="s">
        <v>82</v>
      </c>
      <c r="K35" t="s">
        <v>78</v>
      </c>
    </row>
    <row r="36" spans="1:11">
      <c r="A36" s="3" t="s">
        <v>34</v>
      </c>
      <c r="B36" s="5">
        <v>302.04264999999998</v>
      </c>
      <c r="C36" s="6">
        <f>B36+1.0073</f>
        <v>303.04994999999997</v>
      </c>
      <c r="D36" s="6">
        <f t="shared" si="1"/>
        <v>301.03544999999997</v>
      </c>
      <c r="E36" s="3" t="s">
        <v>74</v>
      </c>
      <c r="F36" s="6" t="s">
        <v>78</v>
      </c>
      <c r="G36" s="6">
        <v>3.4489999999999998</v>
      </c>
      <c r="H36" s="9">
        <v>303.04930000000002</v>
      </c>
      <c r="I36" s="6">
        <f t="shared" si="0"/>
        <v>-2.1448655382161368</v>
      </c>
      <c r="J36" t="s">
        <v>78</v>
      </c>
      <c r="K36" t="s">
        <v>82</v>
      </c>
    </row>
    <row r="37" spans="1:11" hidden="1">
      <c r="A37" s="3" t="s">
        <v>35</v>
      </c>
      <c r="B37" s="5">
        <v>316.05829999999997</v>
      </c>
      <c r="C37" s="6">
        <f t="shared" si="2"/>
        <v>317.06549999999999</v>
      </c>
      <c r="D37" s="6">
        <f t="shared" si="1"/>
        <v>315.05109999999996</v>
      </c>
      <c r="E37" s="3" t="s">
        <v>74</v>
      </c>
      <c r="F37" s="6" t="s">
        <v>82</v>
      </c>
      <c r="G37" s="6">
        <v>4.0789999999999997</v>
      </c>
      <c r="H37" s="9">
        <v>317.06560000000002</v>
      </c>
      <c r="I37" s="6">
        <f t="shared" si="0"/>
        <v>0.31539214607873373</v>
      </c>
      <c r="J37" t="s">
        <v>82</v>
      </c>
      <c r="K37" t="s">
        <v>82</v>
      </c>
    </row>
    <row r="38" spans="1:11" hidden="1">
      <c r="A38" s="3" t="s">
        <v>36</v>
      </c>
      <c r="B38" s="5">
        <v>436.13690000000003</v>
      </c>
      <c r="C38" s="6">
        <f t="shared" si="2"/>
        <v>437.14410000000004</v>
      </c>
      <c r="D38" s="6">
        <f t="shared" si="1"/>
        <v>435.12970000000001</v>
      </c>
      <c r="E38" s="3" t="s">
        <v>74</v>
      </c>
      <c r="F38" s="6" t="s">
        <v>82</v>
      </c>
      <c r="G38" s="6">
        <v>3.3010000000000002</v>
      </c>
      <c r="H38" s="9">
        <v>437.1447</v>
      </c>
      <c r="I38" s="6">
        <f t="shared" si="0"/>
        <v>1.3725432333117034</v>
      </c>
      <c r="J38" t="s">
        <v>82</v>
      </c>
      <c r="K38" t="s">
        <v>83</v>
      </c>
    </row>
    <row r="39" spans="1:11">
      <c r="A39" s="3" t="s">
        <v>37</v>
      </c>
      <c r="B39" s="5">
        <v>436.13693999999998</v>
      </c>
      <c r="C39" s="6">
        <f t="shared" ref="C39:C43" si="5">B39+1.0073</f>
        <v>437.14423999999997</v>
      </c>
      <c r="D39" s="6">
        <f t="shared" si="1"/>
        <v>435.12973999999997</v>
      </c>
      <c r="E39" s="3" t="s">
        <v>74</v>
      </c>
      <c r="F39" s="6" t="s">
        <v>78</v>
      </c>
      <c r="G39" s="6">
        <v>3.1419999999999999</v>
      </c>
      <c r="H39" s="9">
        <v>437.14400000000001</v>
      </c>
      <c r="I39" s="6">
        <f t="shared" si="0"/>
        <v>-0.54901817241570838</v>
      </c>
      <c r="J39" t="s">
        <v>82</v>
      </c>
      <c r="K39" t="s">
        <v>83</v>
      </c>
    </row>
    <row r="40" spans="1:11">
      <c r="A40" s="3" t="s">
        <v>38</v>
      </c>
      <c r="B40" s="5">
        <v>448.10055999999997</v>
      </c>
      <c r="C40" s="6">
        <f t="shared" si="5"/>
        <v>449.10785999999996</v>
      </c>
      <c r="D40" s="6">
        <f t="shared" si="1"/>
        <v>447.09335999999996</v>
      </c>
      <c r="E40" s="3" t="s">
        <v>74</v>
      </c>
      <c r="F40" s="6" t="s">
        <v>78</v>
      </c>
      <c r="G40" s="6">
        <v>3.0129999999999999</v>
      </c>
      <c r="H40" s="9">
        <v>449.10849999999999</v>
      </c>
      <c r="I40" s="6">
        <f t="shared" si="0"/>
        <v>1.4250453955616837</v>
      </c>
      <c r="J40" t="s">
        <v>78</v>
      </c>
      <c r="K40" t="s">
        <v>82</v>
      </c>
    </row>
    <row r="41" spans="1:11">
      <c r="A41" s="3" t="s">
        <v>39</v>
      </c>
      <c r="B41" s="5">
        <v>448.10055999999997</v>
      </c>
      <c r="C41" s="6">
        <f t="shared" si="5"/>
        <v>449.10785999999996</v>
      </c>
      <c r="D41" s="6">
        <f t="shared" si="1"/>
        <v>447.09335999999996</v>
      </c>
      <c r="E41" s="3" t="s">
        <v>74</v>
      </c>
      <c r="F41" s="6" t="s">
        <v>78</v>
      </c>
      <c r="G41" s="6">
        <v>3.0331999999999999</v>
      </c>
      <c r="H41" s="9">
        <v>449.11</v>
      </c>
      <c r="I41" s="6">
        <f t="shared" si="0"/>
        <v>4.7649796264923685</v>
      </c>
      <c r="J41" t="s">
        <v>82</v>
      </c>
      <c r="K41" t="s">
        <v>82</v>
      </c>
    </row>
    <row r="42" spans="1:11">
      <c r="A42" s="3" t="s">
        <v>40</v>
      </c>
      <c r="B42" s="5">
        <v>456.3603</v>
      </c>
      <c r="C42" s="6">
        <f t="shared" si="5"/>
        <v>457.36759999999998</v>
      </c>
      <c r="D42" s="6">
        <f t="shared" si="1"/>
        <v>455.35309999999998</v>
      </c>
      <c r="E42" s="3" t="s">
        <v>74</v>
      </c>
      <c r="F42" s="6" t="s">
        <v>78</v>
      </c>
      <c r="G42" s="6">
        <v>7.2789999999999999</v>
      </c>
      <c r="H42" s="9" t="s">
        <v>84</v>
      </c>
      <c r="J42" s="6" t="s">
        <v>78</v>
      </c>
      <c r="K42" s="6" t="s">
        <v>78</v>
      </c>
    </row>
    <row r="43" spans="1:11">
      <c r="A43" s="3" t="s">
        <v>41</v>
      </c>
      <c r="B43" s="5">
        <v>464.09546999999998</v>
      </c>
      <c r="C43" s="6">
        <f t="shared" si="5"/>
        <v>465.10276999999996</v>
      </c>
      <c r="D43" s="6">
        <f t="shared" si="1"/>
        <v>463.08826999999997</v>
      </c>
      <c r="E43" s="3" t="s">
        <v>74</v>
      </c>
      <c r="F43" s="6" t="s">
        <v>78</v>
      </c>
      <c r="G43" s="6">
        <v>2.863</v>
      </c>
      <c r="H43" s="9">
        <v>465.1046</v>
      </c>
      <c r="I43" s="6">
        <f t="shared" si="0"/>
        <v>3.9345987978636519</v>
      </c>
      <c r="J43" t="s">
        <v>85</v>
      </c>
      <c r="K43" t="s">
        <v>82</v>
      </c>
    </row>
    <row r="44" spans="1:11" hidden="1">
      <c r="A44" s="3" t="s">
        <v>42</v>
      </c>
      <c r="B44" s="5">
        <v>464.09546999999998</v>
      </c>
      <c r="C44" s="6">
        <f t="shared" si="2"/>
        <v>465.10266999999999</v>
      </c>
      <c r="D44" s="6">
        <f t="shared" si="1"/>
        <v>463.08826999999997</v>
      </c>
      <c r="E44" s="3" t="s">
        <v>74</v>
      </c>
      <c r="F44" s="6" t="s">
        <v>82</v>
      </c>
      <c r="G44" s="6">
        <v>2.8559999999999999</v>
      </c>
      <c r="H44" s="9">
        <v>465.10320000000002</v>
      </c>
      <c r="I44" s="6">
        <f t="shared" si="0"/>
        <v>1.139532043697228</v>
      </c>
      <c r="J44" t="s">
        <v>82</v>
      </c>
      <c r="K44" t="s">
        <v>82</v>
      </c>
    </row>
    <row r="45" spans="1:11" hidden="1">
      <c r="A45" s="3" t="s">
        <v>43</v>
      </c>
      <c r="B45" s="5">
        <v>464.09546999999998</v>
      </c>
      <c r="C45" s="6">
        <f t="shared" si="2"/>
        <v>465.10266999999999</v>
      </c>
      <c r="D45" s="6">
        <f t="shared" si="1"/>
        <v>463.08826999999997</v>
      </c>
      <c r="E45" s="3" t="s">
        <v>74</v>
      </c>
      <c r="F45" s="6" t="s">
        <v>82</v>
      </c>
      <c r="G45" s="6">
        <v>2.8633000000000002</v>
      </c>
      <c r="H45" s="9">
        <v>465.10320000000002</v>
      </c>
      <c r="I45" s="6">
        <f t="shared" si="0"/>
        <v>1.139532043697228</v>
      </c>
      <c r="J45" t="s">
        <v>82</v>
      </c>
      <c r="K45" t="s">
        <v>82</v>
      </c>
    </row>
    <row r="46" spans="1:11">
      <c r="A46" s="3" t="s">
        <v>44</v>
      </c>
      <c r="B46" s="5">
        <v>472.35520000000002</v>
      </c>
      <c r="C46" s="6">
        <f>B46+1.0073</f>
        <v>473.36250000000001</v>
      </c>
      <c r="D46" s="6">
        <f t="shared" si="1"/>
        <v>471.34800000000001</v>
      </c>
      <c r="E46" s="3" t="s">
        <v>74</v>
      </c>
      <c r="F46" s="6" t="s">
        <v>78</v>
      </c>
      <c r="G46" s="6">
        <v>6.7569999999999997</v>
      </c>
      <c r="H46" s="9">
        <v>473.35640000000001</v>
      </c>
      <c r="I46" s="6">
        <f t="shared" si="0"/>
        <v>-12.886695944120639</v>
      </c>
      <c r="J46" t="s">
        <v>82</v>
      </c>
      <c r="K46" t="s">
        <v>78</v>
      </c>
    </row>
    <row r="47" spans="1:11" hidden="1">
      <c r="A47" s="3" t="s">
        <v>45</v>
      </c>
      <c r="B47" s="5">
        <v>478.07474000000002</v>
      </c>
      <c r="C47" s="6">
        <f t="shared" si="2"/>
        <v>479.08194000000003</v>
      </c>
      <c r="D47" s="6">
        <f t="shared" si="1"/>
        <v>477.06754000000001</v>
      </c>
      <c r="E47" s="3" t="s">
        <v>74</v>
      </c>
      <c r="F47" s="6" t="s">
        <v>84</v>
      </c>
      <c r="G47" s="6" t="s">
        <v>84</v>
      </c>
      <c r="H47" s="9" t="s">
        <v>84</v>
      </c>
      <c r="J47" s="6" t="s">
        <v>78</v>
      </c>
      <c r="K47" s="6" t="s">
        <v>84</v>
      </c>
    </row>
    <row r="48" spans="1:11">
      <c r="A48" s="3" t="s">
        <v>46</v>
      </c>
      <c r="B48" s="5">
        <v>576.12676999999996</v>
      </c>
      <c r="C48" s="6">
        <f t="shared" ref="C48:C50" si="6">B48+1.0073</f>
        <v>577.13406999999995</v>
      </c>
      <c r="D48" s="6">
        <f t="shared" si="1"/>
        <v>575.11956999999995</v>
      </c>
      <c r="E48" s="3" t="s">
        <v>75</v>
      </c>
      <c r="F48" s="6" t="s">
        <v>78</v>
      </c>
      <c r="G48" s="6">
        <v>2.8719999999999999</v>
      </c>
      <c r="H48" s="9">
        <v>577.13720000000001</v>
      </c>
      <c r="I48" s="6">
        <f t="shared" si="0"/>
        <v>5.4233204861090023</v>
      </c>
      <c r="J48" t="s">
        <v>78</v>
      </c>
      <c r="K48" t="s">
        <v>82</v>
      </c>
    </row>
    <row r="49" spans="1:11">
      <c r="A49" s="3" t="s">
        <v>47</v>
      </c>
      <c r="B49" s="5">
        <v>578.14239999999995</v>
      </c>
      <c r="C49" s="6">
        <f t="shared" si="6"/>
        <v>579.14969999999994</v>
      </c>
      <c r="D49" s="6">
        <f t="shared" si="1"/>
        <v>577.13519999999994</v>
      </c>
      <c r="E49" s="3" t="s">
        <v>75</v>
      </c>
      <c r="F49" s="6" t="s">
        <v>78</v>
      </c>
      <c r="G49" s="6">
        <v>2.097</v>
      </c>
      <c r="H49" s="9">
        <v>579.15380000000005</v>
      </c>
      <c r="I49" s="6">
        <f t="shared" si="0"/>
        <v>7.0792939632057736</v>
      </c>
      <c r="J49" t="s">
        <v>82</v>
      </c>
      <c r="K49" t="s">
        <v>82</v>
      </c>
    </row>
    <row r="50" spans="1:11">
      <c r="A50" s="3" t="s">
        <v>48</v>
      </c>
      <c r="B50" s="5">
        <v>578.14239999999995</v>
      </c>
      <c r="C50" s="6">
        <f t="shared" si="6"/>
        <v>579.14969999999994</v>
      </c>
      <c r="D50" s="6">
        <f t="shared" si="1"/>
        <v>577.13519999999994</v>
      </c>
      <c r="E50" s="3" t="s">
        <v>75</v>
      </c>
      <c r="F50" s="6" t="s">
        <v>78</v>
      </c>
      <c r="G50" s="6">
        <v>2.33</v>
      </c>
      <c r="H50" s="9">
        <v>579.15160000000003</v>
      </c>
      <c r="I50" s="6">
        <f t="shared" si="0"/>
        <v>3.2806608841130629</v>
      </c>
      <c r="J50" t="s">
        <v>82</v>
      </c>
      <c r="K50" t="s">
        <v>82</v>
      </c>
    </row>
    <row r="51" spans="1:11" hidden="1">
      <c r="A51" s="3" t="s">
        <v>49</v>
      </c>
      <c r="B51" s="5">
        <v>578.14239999999995</v>
      </c>
      <c r="C51" s="6">
        <f t="shared" si="2"/>
        <v>579.14959999999996</v>
      </c>
      <c r="D51" s="6">
        <f t="shared" si="1"/>
        <v>577.13519999999994</v>
      </c>
      <c r="E51" s="3" t="s">
        <v>75</v>
      </c>
      <c r="F51" s="6" t="s">
        <v>82</v>
      </c>
      <c r="G51" s="6">
        <v>2.1680000000000001</v>
      </c>
      <c r="H51" s="9">
        <v>579.15269999999998</v>
      </c>
      <c r="I51" s="6">
        <f t="shared" si="0"/>
        <v>5.3526470653035796</v>
      </c>
      <c r="J51" t="s">
        <v>82</v>
      </c>
      <c r="K51" t="s">
        <v>82</v>
      </c>
    </row>
    <row r="52" spans="1:11" s="14" customFormat="1" hidden="1">
      <c r="A52" s="10" t="s">
        <v>50</v>
      </c>
      <c r="B52" s="11">
        <v>580.17919900000004</v>
      </c>
      <c r="C52" s="12">
        <f t="shared" si="2"/>
        <v>581.18639900000005</v>
      </c>
      <c r="D52" s="12">
        <f t="shared" si="1"/>
        <v>579.17199900000003</v>
      </c>
      <c r="E52" s="10" t="s">
        <v>74</v>
      </c>
      <c r="F52" s="12" t="s">
        <v>82</v>
      </c>
      <c r="G52" s="12">
        <v>3.25</v>
      </c>
      <c r="H52" s="13">
        <v>581.18579999999997</v>
      </c>
      <c r="I52" s="6">
        <f t="shared" si="0"/>
        <v>-1.0306514716623945</v>
      </c>
      <c r="J52" s="14" t="s">
        <v>82</v>
      </c>
      <c r="K52" s="14" t="s">
        <v>78</v>
      </c>
    </row>
    <row r="53" spans="1:11" ht="14" customHeight="1">
      <c r="A53" s="3" t="s">
        <v>51</v>
      </c>
      <c r="B53" s="5">
        <v>594.13729999999998</v>
      </c>
      <c r="C53" s="6">
        <f>B53+1.0073</f>
        <v>595.14459999999997</v>
      </c>
      <c r="D53" s="6">
        <f t="shared" si="1"/>
        <v>593.13009999999997</v>
      </c>
      <c r="E53" s="3" t="s">
        <v>75</v>
      </c>
      <c r="F53" s="6" t="s">
        <v>78</v>
      </c>
      <c r="G53" s="6">
        <v>4.173</v>
      </c>
      <c r="H53" s="9" t="s">
        <v>84</v>
      </c>
      <c r="I53" s="6" t="e">
        <f t="shared" si="0"/>
        <v>#VALUE!</v>
      </c>
      <c r="J53" s="6" t="s">
        <v>78</v>
      </c>
      <c r="K53" s="6" t="s">
        <v>82</v>
      </c>
    </row>
    <row r="54" spans="1:11" ht="17" hidden="1" customHeight="1">
      <c r="A54" s="3" t="s">
        <v>52</v>
      </c>
      <c r="B54" s="5">
        <v>594.15840000000003</v>
      </c>
      <c r="C54" s="6">
        <f t="shared" si="2"/>
        <v>595.16560000000004</v>
      </c>
      <c r="D54" s="6">
        <f t="shared" si="1"/>
        <v>593.15120000000002</v>
      </c>
      <c r="E54" s="3" t="s">
        <v>74</v>
      </c>
      <c r="F54" s="6" t="s">
        <v>82</v>
      </c>
      <c r="G54" s="6">
        <v>2.952</v>
      </c>
      <c r="H54" s="9">
        <v>595.16809999999998</v>
      </c>
      <c r="I54" s="6">
        <f t="shared" si="0"/>
        <v>4.2004939443845908</v>
      </c>
      <c r="J54" t="s">
        <v>78</v>
      </c>
      <c r="K54" t="s">
        <v>82</v>
      </c>
    </row>
    <row r="55" spans="1:11" hidden="1">
      <c r="A55" s="3" t="s">
        <v>53</v>
      </c>
      <c r="B55" s="5">
        <v>596.17409999999995</v>
      </c>
      <c r="C55" s="6">
        <f t="shared" si="2"/>
        <v>597.18129999999996</v>
      </c>
      <c r="D55" s="6">
        <f t="shared" si="1"/>
        <v>595.16689999999994</v>
      </c>
      <c r="E55" s="3" t="s">
        <v>74</v>
      </c>
      <c r="F55" s="6" t="s">
        <v>82</v>
      </c>
      <c r="G55" s="6">
        <v>2.76</v>
      </c>
      <c r="H55" s="9">
        <v>597.18330000000003</v>
      </c>
      <c r="I55" s="6">
        <f t="shared" si="0"/>
        <v>3.3490554743684111</v>
      </c>
      <c r="J55" t="s">
        <v>82</v>
      </c>
      <c r="K55" t="s">
        <v>82</v>
      </c>
    </row>
    <row r="56" spans="1:11" hidden="1">
      <c r="A56" s="3" t="s">
        <v>54</v>
      </c>
      <c r="B56" s="5">
        <v>596.17412000000002</v>
      </c>
      <c r="C56" s="6">
        <f t="shared" si="2"/>
        <v>597.18132000000003</v>
      </c>
      <c r="D56" s="6">
        <f t="shared" si="1"/>
        <v>595.16692</v>
      </c>
      <c r="E56" s="3" t="s">
        <v>74</v>
      </c>
      <c r="F56" s="6" t="s">
        <v>82</v>
      </c>
      <c r="G56" s="6">
        <v>2.8610000000000002</v>
      </c>
      <c r="H56" s="9">
        <v>597.18219999999997</v>
      </c>
      <c r="I56" s="6">
        <f t="shared" si="0"/>
        <v>1.4735871228885649</v>
      </c>
      <c r="J56" t="s">
        <v>82</v>
      </c>
      <c r="K56" t="s">
        <v>78</v>
      </c>
    </row>
    <row r="57" spans="1:11">
      <c r="A57" s="3" t="s">
        <v>55</v>
      </c>
      <c r="B57" s="5">
        <v>624.16899999999998</v>
      </c>
      <c r="C57" s="6">
        <f>B57+1.0073</f>
        <v>625.17629999999997</v>
      </c>
      <c r="D57" s="6">
        <f t="shared" si="1"/>
        <v>623.16179999999997</v>
      </c>
      <c r="E57" s="3" t="s">
        <v>74</v>
      </c>
      <c r="F57" s="6" t="s">
        <v>78</v>
      </c>
      <c r="G57" s="6">
        <v>2.992</v>
      </c>
      <c r="H57" s="9">
        <v>625.17939999999999</v>
      </c>
      <c r="I57" s="6">
        <f t="shared" si="0"/>
        <v>4.9585766901750832</v>
      </c>
      <c r="J57" t="s">
        <v>82</v>
      </c>
      <c r="K57" t="s">
        <v>82</v>
      </c>
    </row>
    <row r="58" spans="1:11" hidden="1">
      <c r="A58" s="3" t="s">
        <v>56</v>
      </c>
      <c r="B58" s="5">
        <v>626.14829999999995</v>
      </c>
      <c r="C58" s="6">
        <f t="shared" si="2"/>
        <v>627.15549999999996</v>
      </c>
      <c r="D58" s="6">
        <f t="shared" si="1"/>
        <v>625.14109999999994</v>
      </c>
      <c r="E58" s="3" t="s">
        <v>74</v>
      </c>
      <c r="F58" s="6" t="s">
        <v>82</v>
      </c>
      <c r="G58" s="6">
        <v>2.5590000000000002</v>
      </c>
      <c r="H58" s="9">
        <v>627.1576</v>
      </c>
      <c r="I58" s="6">
        <f t="shared" si="0"/>
        <v>3.3484406472014228</v>
      </c>
      <c r="J58" t="s">
        <v>82</v>
      </c>
      <c r="K58" t="s">
        <v>82</v>
      </c>
    </row>
    <row r="59" spans="1:11" s="38" customFormat="1">
      <c r="A59" s="72" t="s">
        <v>118</v>
      </c>
      <c r="B59" s="73">
        <v>866.20579999999995</v>
      </c>
      <c r="C59" s="6">
        <f>B59+1.0073</f>
        <v>867.21309999999994</v>
      </c>
      <c r="D59" s="74">
        <f t="shared" si="1"/>
        <v>865.19859999999994</v>
      </c>
      <c r="E59" s="72" t="s">
        <v>75</v>
      </c>
      <c r="F59" s="74" t="s">
        <v>78</v>
      </c>
      <c r="G59" s="74">
        <v>2.4889999999999999</v>
      </c>
      <c r="H59" s="75">
        <v>867.22550000000001</v>
      </c>
      <c r="I59" s="6">
        <f t="shared" si="0"/>
        <v>14.298472542689966</v>
      </c>
      <c r="J59" s="38" t="s">
        <v>82</v>
      </c>
      <c r="K59" s="38" t="s">
        <v>82</v>
      </c>
    </row>
    <row r="60" spans="1:11" hidden="1">
      <c r="A60" s="3" t="s">
        <v>58</v>
      </c>
      <c r="B60" s="5">
        <v>134.02152000000001</v>
      </c>
      <c r="C60" s="6">
        <f t="shared" si="2"/>
        <v>135.02872000000002</v>
      </c>
      <c r="D60" s="6">
        <f t="shared" si="1"/>
        <v>133.01432</v>
      </c>
      <c r="E60" s="3" t="s">
        <v>74</v>
      </c>
      <c r="F60" s="6" t="s">
        <v>84</v>
      </c>
      <c r="G60" s="6" t="s">
        <v>84</v>
      </c>
      <c r="H60" s="6" t="s">
        <v>84</v>
      </c>
      <c r="J60" s="6" t="s">
        <v>84</v>
      </c>
      <c r="K60" s="6" t="s">
        <v>84</v>
      </c>
    </row>
    <row r="61" spans="1:11" ht="18" hidden="1" customHeight="1">
      <c r="A61" s="3" t="s">
        <v>59</v>
      </c>
      <c r="B61" s="5">
        <v>180.0633</v>
      </c>
      <c r="C61" s="6">
        <f t="shared" si="2"/>
        <v>181.07050000000001</v>
      </c>
      <c r="D61" s="6">
        <f t="shared" si="1"/>
        <v>179.05609999999999</v>
      </c>
      <c r="E61" s="3" t="s">
        <v>75</v>
      </c>
      <c r="F61" s="6" t="s">
        <v>84</v>
      </c>
      <c r="G61" s="6" t="s">
        <v>84</v>
      </c>
      <c r="H61" s="6" t="s">
        <v>84</v>
      </c>
      <c r="J61" s="6" t="s">
        <v>84</v>
      </c>
      <c r="K61" s="6" t="s">
        <v>84</v>
      </c>
    </row>
    <row r="62" spans="1:11" hidden="1">
      <c r="A62" s="3" t="s">
        <v>60</v>
      </c>
      <c r="B62" s="5">
        <v>180.0633</v>
      </c>
      <c r="C62" s="6">
        <f t="shared" si="2"/>
        <v>181.07050000000001</v>
      </c>
      <c r="D62" s="6">
        <f t="shared" si="1"/>
        <v>179.05609999999999</v>
      </c>
      <c r="E62" s="3" t="s">
        <v>75</v>
      </c>
      <c r="F62" s="6" t="s">
        <v>82</v>
      </c>
      <c r="G62" s="6" t="s">
        <v>84</v>
      </c>
      <c r="H62" s="9" t="s">
        <v>84</v>
      </c>
      <c r="J62" s="6" t="s">
        <v>84</v>
      </c>
      <c r="K62" s="6" t="s">
        <v>84</v>
      </c>
    </row>
    <row r="63" spans="1:11">
      <c r="A63" s="3" t="s">
        <v>61</v>
      </c>
      <c r="B63" s="5">
        <v>182.07900000000001</v>
      </c>
      <c r="C63" s="6">
        <f>B63+1.0073</f>
        <v>183.08629999999999</v>
      </c>
      <c r="D63" s="6">
        <f t="shared" si="1"/>
        <v>181.0718</v>
      </c>
      <c r="E63" s="3" t="s">
        <v>75</v>
      </c>
      <c r="F63" s="6" t="s">
        <v>78</v>
      </c>
      <c r="G63" s="6">
        <v>0.35599999999999998</v>
      </c>
      <c r="H63" s="9">
        <v>183.08510000000001</v>
      </c>
      <c r="I63" s="6">
        <f t="shared" si="0"/>
        <v>-6.5543291069726175</v>
      </c>
      <c r="J63" t="s">
        <v>82</v>
      </c>
      <c r="K63" t="s">
        <v>78</v>
      </c>
    </row>
    <row r="64" spans="1:11" hidden="1">
      <c r="A64" s="3" t="s">
        <v>62</v>
      </c>
      <c r="B64" s="5">
        <v>192.06338</v>
      </c>
      <c r="C64" s="6">
        <f t="shared" si="2"/>
        <v>193.07058000000001</v>
      </c>
      <c r="D64" s="6">
        <f t="shared" si="1"/>
        <v>191.05617999999998</v>
      </c>
      <c r="E64" s="3" t="s">
        <v>74</v>
      </c>
      <c r="F64" s="6" t="s">
        <v>84</v>
      </c>
      <c r="G64" s="6" t="s">
        <v>84</v>
      </c>
      <c r="H64" s="6" t="s">
        <v>84</v>
      </c>
      <c r="J64" s="6" t="s">
        <v>84</v>
      </c>
      <c r="K64" s="6" t="s">
        <v>84</v>
      </c>
    </row>
    <row r="65" spans="1:11">
      <c r="A65" s="3" t="s">
        <v>63</v>
      </c>
      <c r="B65" s="5">
        <v>290.07902999999999</v>
      </c>
      <c r="C65" s="6">
        <f>B65+1.0073</f>
        <v>291.08632999999998</v>
      </c>
      <c r="D65" s="6">
        <f t="shared" si="1"/>
        <v>289.07182999999998</v>
      </c>
      <c r="E65" s="3" t="s">
        <v>74</v>
      </c>
      <c r="F65" s="6" t="s">
        <v>78</v>
      </c>
      <c r="G65" s="6">
        <v>2.2290000000000001</v>
      </c>
      <c r="H65" s="9">
        <v>291.089</v>
      </c>
      <c r="I65" s="6">
        <f t="shared" si="0"/>
        <v>9.1724524115417108</v>
      </c>
      <c r="J65" t="s">
        <v>82</v>
      </c>
      <c r="K65" t="s">
        <v>82</v>
      </c>
    </row>
    <row r="66" spans="1:11" hidden="1">
      <c r="A66" s="3" t="s">
        <v>64</v>
      </c>
      <c r="B66" s="5">
        <v>342.11619999999999</v>
      </c>
      <c r="C66" s="6">
        <f t="shared" si="2"/>
        <v>343.1234</v>
      </c>
      <c r="D66" s="6">
        <f t="shared" si="1"/>
        <v>341.10899999999998</v>
      </c>
      <c r="E66" s="3" t="s">
        <v>75</v>
      </c>
      <c r="F66" s="6" t="s">
        <v>82</v>
      </c>
      <c r="G66" s="6">
        <v>0.374</v>
      </c>
      <c r="H66" s="9" t="s">
        <v>84</v>
      </c>
      <c r="J66" s="6" t="s">
        <v>78</v>
      </c>
      <c r="K66" s="6" t="s">
        <v>84</v>
      </c>
    </row>
    <row r="67" spans="1:11">
      <c r="A67" s="3" t="s">
        <v>65</v>
      </c>
      <c r="B67" s="5">
        <v>436.13693999999998</v>
      </c>
      <c r="C67" s="6">
        <f>B67+1.0073</f>
        <v>437.14423999999997</v>
      </c>
      <c r="D67" s="6">
        <f t="shared" ref="D67:D70" si="7">B67-1.0072</f>
        <v>435.12973999999997</v>
      </c>
      <c r="E67" s="3" t="s">
        <v>74</v>
      </c>
      <c r="F67" s="6" t="s">
        <v>78</v>
      </c>
      <c r="G67" s="6">
        <v>3.1869999999999998</v>
      </c>
      <c r="H67" s="6">
        <v>437.1635</v>
      </c>
      <c r="I67" s="6">
        <f t="shared" ref="I67" si="8">(H67-C67)/H67*1000000</f>
        <v>44.056743072171258</v>
      </c>
      <c r="J67" t="s">
        <v>82</v>
      </c>
      <c r="K67" t="s">
        <v>82</v>
      </c>
    </row>
    <row r="68" spans="1:11" hidden="1">
      <c r="A68" s="3" t="s">
        <v>66</v>
      </c>
      <c r="B68" s="5">
        <v>484.07723920000001</v>
      </c>
      <c r="C68" s="6">
        <f t="shared" ref="C68:C70" si="9">B68+1.0072</f>
        <v>485.08443920000002</v>
      </c>
      <c r="D68" s="6">
        <f t="shared" si="7"/>
        <v>483.0700392</v>
      </c>
      <c r="E68" s="3" t="s">
        <v>75</v>
      </c>
      <c r="F68" s="6" t="s">
        <v>84</v>
      </c>
      <c r="G68" s="6" t="s">
        <v>84</v>
      </c>
      <c r="H68" s="9" t="s">
        <v>84</v>
      </c>
      <c r="J68" s="6" t="s">
        <v>84</v>
      </c>
      <c r="K68" s="6" t="s">
        <v>84</v>
      </c>
    </row>
    <row r="69" spans="1:11" s="19" customFormat="1" hidden="1">
      <c r="A69" s="15" t="s">
        <v>67</v>
      </c>
      <c r="B69" s="20">
        <v>449.10838000000001</v>
      </c>
      <c r="C69" s="17">
        <f t="shared" si="9"/>
        <v>450.11558000000002</v>
      </c>
      <c r="D69" s="17">
        <f t="shared" si="7"/>
        <v>448.10118</v>
      </c>
      <c r="E69" s="15" t="s">
        <v>75</v>
      </c>
      <c r="F69" s="17" t="s">
        <v>88</v>
      </c>
      <c r="G69" s="17"/>
      <c r="H69" s="18"/>
      <c r="I69" s="6"/>
    </row>
    <row r="70" spans="1:11" hidden="1">
      <c r="A70" s="3" t="s">
        <v>68</v>
      </c>
      <c r="B70" s="5">
        <v>504.16899999999998</v>
      </c>
      <c r="C70" s="6">
        <f t="shared" si="9"/>
        <v>505.17619999999999</v>
      </c>
      <c r="D70" s="6">
        <f t="shared" si="7"/>
        <v>503.16179999999997</v>
      </c>
      <c r="E70" s="3" t="s">
        <v>75</v>
      </c>
      <c r="F70" s="6" t="s">
        <v>84</v>
      </c>
      <c r="G70" s="6" t="s">
        <v>84</v>
      </c>
      <c r="H70" s="6" t="s">
        <v>84</v>
      </c>
      <c r="J70" s="6" t="s">
        <v>84</v>
      </c>
      <c r="K70" s="6" t="s">
        <v>84</v>
      </c>
    </row>
  </sheetData>
  <autoFilter ref="A1:K70" xr:uid="{CE6F6387-B600-DD4F-BCA3-05AFAE52749F}">
    <filterColumn colId="5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2C23-BB53-1A48-BC3A-FB829BB9F40A}">
  <sheetPr filterMode="1"/>
  <dimension ref="A1:M70"/>
  <sheetViews>
    <sheetView zoomScale="119" workbookViewId="0">
      <pane ySplit="1" topLeftCell="A3" activePane="bottomLeft" state="frozen"/>
      <selection pane="bottomLeft" activeCell="J26" sqref="J26"/>
    </sheetView>
  </sheetViews>
  <sheetFormatPr baseColWidth="10" defaultRowHeight="16"/>
  <cols>
    <col min="1" max="1" width="31.5" bestFit="1" customWidth="1"/>
    <col min="2" max="2" width="15.5" customWidth="1"/>
    <col min="9" max="9" width="12.83203125" bestFit="1" customWidth="1"/>
    <col min="12" max="12" width="19.5" bestFit="1" customWidth="1"/>
    <col min="13" max="13" width="32.1640625" customWidth="1"/>
  </cols>
  <sheetData>
    <row r="1" spans="1:13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76</v>
      </c>
      <c r="G1" s="2" t="s">
        <v>79</v>
      </c>
      <c r="H1" s="2" t="s">
        <v>117</v>
      </c>
      <c r="I1" s="8" t="s">
        <v>77</v>
      </c>
      <c r="J1" s="2" t="s">
        <v>80</v>
      </c>
      <c r="K1" s="1" t="s">
        <v>81</v>
      </c>
      <c r="L1" s="1" t="s">
        <v>106</v>
      </c>
      <c r="M1" t="s">
        <v>95</v>
      </c>
    </row>
    <row r="2" spans="1:13" hidden="1">
      <c r="A2" s="3" t="s">
        <v>0</v>
      </c>
      <c r="B2" s="4">
        <v>122.0367794</v>
      </c>
      <c r="C2" s="6">
        <f>B2+1.0072</f>
        <v>123.0439794</v>
      </c>
      <c r="D2" s="6">
        <f>B2-1.0072</f>
        <v>121.0295794</v>
      </c>
      <c r="E2" s="3" t="s">
        <v>74</v>
      </c>
      <c r="F2" t="s">
        <v>82</v>
      </c>
      <c r="G2">
        <v>2.6320000000000001</v>
      </c>
      <c r="H2">
        <f>G2*60</f>
        <v>157.92000000000002</v>
      </c>
      <c r="I2">
        <v>121.0322</v>
      </c>
      <c r="K2" t="s">
        <v>82</v>
      </c>
      <c r="L2" t="s">
        <v>78</v>
      </c>
    </row>
    <row r="3" spans="1:13">
      <c r="A3" s="3" t="s">
        <v>1</v>
      </c>
      <c r="B3" s="4">
        <v>122.0367794</v>
      </c>
      <c r="C3" s="6">
        <f t="shared" ref="C3:C66" si="0">B3+1.0072</f>
        <v>123.0439794</v>
      </c>
      <c r="D3" s="6">
        <f>B3-1.0073</f>
        <v>121.0294794</v>
      </c>
      <c r="E3" s="3" t="s">
        <v>74</v>
      </c>
      <c r="F3" t="s">
        <v>82</v>
      </c>
      <c r="G3">
        <v>2.48</v>
      </c>
      <c r="H3">
        <f t="shared" ref="H3:H66" si="1">G3*60</f>
        <v>148.80000000000001</v>
      </c>
      <c r="I3">
        <v>121.04600000000001</v>
      </c>
      <c r="J3">
        <f>(I3-D3)/I3*1000000</f>
        <v>136.48199857910942</v>
      </c>
      <c r="K3" t="s">
        <v>82</v>
      </c>
      <c r="L3" t="s">
        <v>82</v>
      </c>
    </row>
    <row r="4" spans="1:13" hidden="1">
      <c r="A4" s="3" t="s">
        <v>2</v>
      </c>
      <c r="B4" s="4">
        <v>134.07316489999999</v>
      </c>
      <c r="C4" s="6">
        <f t="shared" si="0"/>
        <v>135.08036490000001</v>
      </c>
      <c r="D4" s="6">
        <f t="shared" ref="D4:D66" si="2">B4-1.0072</f>
        <v>133.06596489999998</v>
      </c>
      <c r="E4" s="3" t="s">
        <v>74</v>
      </c>
      <c r="F4" t="s">
        <v>82</v>
      </c>
      <c r="G4">
        <v>3.577</v>
      </c>
      <c r="H4">
        <f t="shared" si="1"/>
        <v>214.62</v>
      </c>
      <c r="I4">
        <v>133.066</v>
      </c>
      <c r="K4" t="s">
        <v>82</v>
      </c>
      <c r="L4" t="s">
        <v>78</v>
      </c>
    </row>
    <row r="5" spans="1:13" hidden="1">
      <c r="A5" s="3" t="s">
        <v>3</v>
      </c>
      <c r="B5" s="3">
        <v>138.03169410000001</v>
      </c>
      <c r="C5" s="6">
        <f t="shared" si="0"/>
        <v>139.03889410000002</v>
      </c>
      <c r="D5" s="6">
        <f t="shared" si="2"/>
        <v>137.0244941</v>
      </c>
      <c r="E5" s="3" t="s">
        <v>74</v>
      </c>
      <c r="F5" t="s">
        <v>82</v>
      </c>
      <c r="G5">
        <v>3.2</v>
      </c>
      <c r="H5">
        <f t="shared" si="1"/>
        <v>192</v>
      </c>
      <c r="I5">
        <v>137.0291</v>
      </c>
      <c r="K5" t="s">
        <v>82</v>
      </c>
      <c r="L5" t="s">
        <v>82</v>
      </c>
      <c r="M5" t="s">
        <v>97</v>
      </c>
    </row>
    <row r="6" spans="1:13" hidden="1">
      <c r="A6" s="3" t="s">
        <v>4</v>
      </c>
      <c r="B6" s="3">
        <v>148.05242949999999</v>
      </c>
      <c r="C6" s="6">
        <f t="shared" si="0"/>
        <v>149.0596295</v>
      </c>
      <c r="D6" s="6">
        <f t="shared" si="2"/>
        <v>147.04522949999998</v>
      </c>
      <c r="E6" s="3" t="s">
        <v>74</v>
      </c>
      <c r="F6" t="s">
        <v>82</v>
      </c>
      <c r="G6">
        <v>3.6819999999999999</v>
      </c>
      <c r="H6">
        <f t="shared" si="1"/>
        <v>220.92</v>
      </c>
      <c r="I6">
        <v>147.0463</v>
      </c>
      <c r="K6" t="s">
        <v>82</v>
      </c>
      <c r="L6" t="s">
        <v>82</v>
      </c>
    </row>
    <row r="7" spans="1:13" hidden="1">
      <c r="A7" s="3" t="s">
        <v>5</v>
      </c>
      <c r="B7" s="4">
        <v>154.0266087</v>
      </c>
      <c r="C7" s="6">
        <f t="shared" si="0"/>
        <v>155.03380870000001</v>
      </c>
      <c r="D7" s="6">
        <f t="shared" si="2"/>
        <v>153.01940869999999</v>
      </c>
      <c r="E7" s="3" t="s">
        <v>74</v>
      </c>
      <c r="F7" t="s">
        <v>82</v>
      </c>
      <c r="G7">
        <v>2.3849999999999998</v>
      </c>
      <c r="H7">
        <f t="shared" si="1"/>
        <v>143.1</v>
      </c>
      <c r="I7">
        <v>153.02359999999999</v>
      </c>
      <c r="K7" t="s">
        <v>82</v>
      </c>
      <c r="L7" t="s">
        <v>82</v>
      </c>
    </row>
    <row r="8" spans="1:13" hidden="1">
      <c r="A8" s="3" t="s">
        <v>6</v>
      </c>
      <c r="B8" s="4">
        <v>154.0266087</v>
      </c>
      <c r="C8" s="6">
        <f t="shared" si="0"/>
        <v>155.03380870000001</v>
      </c>
      <c r="D8" s="6">
        <f t="shared" si="2"/>
        <v>153.01940869999999</v>
      </c>
      <c r="E8" s="3" t="s">
        <v>74</v>
      </c>
      <c r="F8" t="s">
        <v>82</v>
      </c>
      <c r="G8">
        <v>2.173</v>
      </c>
      <c r="H8">
        <f t="shared" si="1"/>
        <v>130.38</v>
      </c>
      <c r="I8">
        <v>153.02279999999999</v>
      </c>
      <c r="K8" t="s">
        <v>82</v>
      </c>
      <c r="L8" t="s">
        <v>82</v>
      </c>
    </row>
    <row r="9" spans="1:13" hidden="1">
      <c r="A9" s="3" t="s">
        <v>7</v>
      </c>
      <c r="B9" s="4">
        <v>154.0266087</v>
      </c>
      <c r="C9" s="6">
        <f t="shared" si="0"/>
        <v>155.03380870000001</v>
      </c>
      <c r="D9" s="6">
        <f t="shared" si="2"/>
        <v>153.01940869999999</v>
      </c>
      <c r="E9" s="3" t="s">
        <v>74</v>
      </c>
      <c r="F9" t="s">
        <v>82</v>
      </c>
      <c r="G9">
        <v>2.339</v>
      </c>
      <c r="H9">
        <f t="shared" si="1"/>
        <v>140.34</v>
      </c>
      <c r="I9">
        <v>153.02500000000001</v>
      </c>
      <c r="K9" t="s">
        <v>82</v>
      </c>
      <c r="L9" t="s">
        <v>82</v>
      </c>
    </row>
    <row r="10" spans="1:13">
      <c r="A10" s="3" t="s">
        <v>8</v>
      </c>
      <c r="B10" s="4">
        <v>154.0266087</v>
      </c>
      <c r="C10" s="6">
        <f t="shared" si="0"/>
        <v>155.03380870000001</v>
      </c>
      <c r="D10" s="6">
        <f t="shared" ref="D10:D13" si="3">B10-1.0073</f>
        <v>153.01930870000001</v>
      </c>
      <c r="E10" s="3" t="s">
        <v>74</v>
      </c>
      <c r="F10" t="s">
        <v>82</v>
      </c>
      <c r="G10">
        <v>1.8560000000000001</v>
      </c>
      <c r="H10">
        <f t="shared" si="1"/>
        <v>111.36</v>
      </c>
      <c r="I10">
        <v>153.02529999999999</v>
      </c>
      <c r="J10">
        <f t="shared" ref="J10:J13" si="4">(I10-D10)/I10*1000000</f>
        <v>39.152349317248309</v>
      </c>
      <c r="K10" t="s">
        <v>78</v>
      </c>
      <c r="L10" t="s">
        <v>82</v>
      </c>
    </row>
    <row r="11" spans="1:13">
      <c r="A11" s="3" t="s">
        <v>9</v>
      </c>
      <c r="B11" s="4">
        <v>154.0266087</v>
      </c>
      <c r="C11" s="6">
        <f t="shared" si="0"/>
        <v>155.03380870000001</v>
      </c>
      <c r="D11" s="6">
        <f t="shared" si="3"/>
        <v>153.01930870000001</v>
      </c>
      <c r="E11" s="3" t="s">
        <v>74</v>
      </c>
      <c r="F11" t="s">
        <v>78</v>
      </c>
      <c r="G11">
        <v>1.8420000000000001</v>
      </c>
      <c r="H11">
        <f t="shared" si="1"/>
        <v>110.52000000000001</v>
      </c>
      <c r="I11">
        <v>153.02170000000001</v>
      </c>
      <c r="J11">
        <f t="shared" si="4"/>
        <v>15.627195358562339</v>
      </c>
      <c r="K11" t="s">
        <v>78</v>
      </c>
      <c r="L11" t="s">
        <v>82</v>
      </c>
    </row>
    <row r="12" spans="1:13">
      <c r="A12" s="3" t="s">
        <v>11</v>
      </c>
      <c r="B12" s="4">
        <v>154.0266087</v>
      </c>
      <c r="C12" s="6">
        <f t="shared" si="0"/>
        <v>155.03380870000001</v>
      </c>
      <c r="D12" s="6">
        <f t="shared" si="3"/>
        <v>153.01930870000001</v>
      </c>
      <c r="E12" s="3" t="s">
        <v>74</v>
      </c>
      <c r="F12" t="s">
        <v>82</v>
      </c>
      <c r="G12">
        <v>1.857</v>
      </c>
      <c r="H12">
        <f t="shared" si="1"/>
        <v>111.42</v>
      </c>
      <c r="I12">
        <v>153.02529999999999</v>
      </c>
      <c r="J12">
        <f t="shared" si="4"/>
        <v>39.152349317248309</v>
      </c>
      <c r="K12" t="s">
        <v>78</v>
      </c>
      <c r="L12" t="s">
        <v>82</v>
      </c>
    </row>
    <row r="13" spans="1:13">
      <c r="A13" s="3" t="s">
        <v>12</v>
      </c>
      <c r="B13" s="3">
        <v>154.0266087</v>
      </c>
      <c r="C13" s="6">
        <f t="shared" si="0"/>
        <v>155.03380870000001</v>
      </c>
      <c r="D13" s="6">
        <f t="shared" si="3"/>
        <v>153.01930870000001</v>
      </c>
      <c r="E13" s="3" t="s">
        <v>74</v>
      </c>
      <c r="F13" t="s">
        <v>78</v>
      </c>
      <c r="G13">
        <v>2.6160000000000001</v>
      </c>
      <c r="H13">
        <f t="shared" si="1"/>
        <v>156.96</v>
      </c>
      <c r="I13">
        <v>153.02269999999999</v>
      </c>
      <c r="J13">
        <f t="shared" si="4"/>
        <v>22.162071378793293</v>
      </c>
      <c r="K13" t="s">
        <v>82</v>
      </c>
      <c r="L13" t="s">
        <v>82</v>
      </c>
    </row>
    <row r="14" spans="1:13" hidden="1">
      <c r="A14" s="3" t="s">
        <v>13</v>
      </c>
      <c r="B14" s="3">
        <v>154.06299419999999</v>
      </c>
      <c r="C14" s="6">
        <f t="shared" si="0"/>
        <v>155.0701942</v>
      </c>
      <c r="D14" s="6">
        <f t="shared" si="2"/>
        <v>153.05579419999998</v>
      </c>
      <c r="E14" s="3" t="s">
        <v>74</v>
      </c>
      <c r="F14" t="s">
        <v>82</v>
      </c>
      <c r="G14">
        <v>2.0710000000000002</v>
      </c>
      <c r="H14">
        <f t="shared" si="1"/>
        <v>124.26</v>
      </c>
      <c r="I14">
        <v>153.05600000000001</v>
      </c>
      <c r="K14" t="s">
        <v>82</v>
      </c>
      <c r="L14" t="s">
        <v>82</v>
      </c>
      <c r="M14" t="s">
        <v>116</v>
      </c>
    </row>
    <row r="15" spans="1:13" hidden="1">
      <c r="A15" s="15" t="s">
        <v>14</v>
      </c>
      <c r="B15" s="16">
        <v>156.1514153</v>
      </c>
      <c r="C15" s="17">
        <f t="shared" si="0"/>
        <v>157.15861530000001</v>
      </c>
      <c r="D15" s="17">
        <f t="shared" si="2"/>
        <v>155.14421529999998</v>
      </c>
      <c r="E15" s="15" t="s">
        <v>74</v>
      </c>
      <c r="H15">
        <f t="shared" si="1"/>
        <v>0</v>
      </c>
    </row>
    <row r="16" spans="1:13">
      <c r="A16" s="3" t="s">
        <v>15</v>
      </c>
      <c r="B16" s="3">
        <v>164.04733999999999</v>
      </c>
      <c r="C16" s="6">
        <f t="shared" si="0"/>
        <v>165.05454</v>
      </c>
      <c r="D16" s="6">
        <f>B16-1.0073</f>
        <v>163.04004</v>
      </c>
      <c r="E16" s="3" t="s">
        <v>74</v>
      </c>
      <c r="F16" t="s">
        <v>78</v>
      </c>
      <c r="G16">
        <v>2.7149999999999999</v>
      </c>
      <c r="H16">
        <f t="shared" si="1"/>
        <v>162.89999999999998</v>
      </c>
      <c r="I16">
        <v>163.04329999999999</v>
      </c>
      <c r="J16">
        <f>(I16-D16)/I16*1000000</f>
        <v>19.994688527422873</v>
      </c>
      <c r="K16" t="s">
        <v>82</v>
      </c>
      <c r="L16" t="s">
        <v>82</v>
      </c>
      <c r="M16" t="s">
        <v>96</v>
      </c>
    </row>
    <row r="17" spans="1:13" hidden="1">
      <c r="A17" s="3" t="s">
        <v>16</v>
      </c>
      <c r="B17" s="3">
        <v>164.04733999999999</v>
      </c>
      <c r="C17" s="6">
        <f t="shared" si="0"/>
        <v>165.05454</v>
      </c>
      <c r="D17" s="6">
        <f t="shared" si="2"/>
        <v>163.04013999999998</v>
      </c>
      <c r="E17" s="3" t="s">
        <v>74</v>
      </c>
      <c r="F17" t="s">
        <v>82</v>
      </c>
      <c r="G17">
        <v>2.91</v>
      </c>
      <c r="H17">
        <f t="shared" si="1"/>
        <v>174.60000000000002</v>
      </c>
      <c r="I17">
        <v>163.04599999999999</v>
      </c>
      <c r="K17" t="s">
        <v>82</v>
      </c>
      <c r="L17" t="s">
        <v>82</v>
      </c>
    </row>
    <row r="18" spans="1:13" hidden="1">
      <c r="A18" s="3" t="s">
        <v>17</v>
      </c>
      <c r="B18" s="3">
        <v>168.04225869999999</v>
      </c>
      <c r="C18" s="6">
        <f t="shared" si="0"/>
        <v>169.0494587</v>
      </c>
      <c r="D18" s="6">
        <f t="shared" si="2"/>
        <v>167.03505869999998</v>
      </c>
      <c r="E18" s="3" t="s">
        <v>74</v>
      </c>
      <c r="F18" t="s">
        <v>82</v>
      </c>
      <c r="G18">
        <v>2.38</v>
      </c>
      <c r="H18">
        <f t="shared" si="1"/>
        <v>142.79999999999998</v>
      </c>
      <c r="I18">
        <v>167.03569999999999</v>
      </c>
      <c r="K18" t="s">
        <v>82</v>
      </c>
      <c r="L18" t="s">
        <v>82</v>
      </c>
      <c r="M18" t="s">
        <v>98</v>
      </c>
    </row>
    <row r="19" spans="1:13" hidden="1">
      <c r="A19" s="3" t="s">
        <v>18</v>
      </c>
      <c r="B19" s="4">
        <v>170.02152330000001</v>
      </c>
      <c r="C19" s="6">
        <f t="shared" si="0"/>
        <v>171.02872330000002</v>
      </c>
      <c r="D19" s="6">
        <f t="shared" si="2"/>
        <v>169.0143233</v>
      </c>
      <c r="E19" s="3" t="s">
        <v>74</v>
      </c>
      <c r="F19" t="s">
        <v>82</v>
      </c>
      <c r="G19">
        <v>1.27</v>
      </c>
      <c r="H19">
        <f t="shared" si="1"/>
        <v>76.2</v>
      </c>
      <c r="I19">
        <v>160.0198</v>
      </c>
      <c r="K19" t="s">
        <v>94</v>
      </c>
      <c r="L19" t="s">
        <v>78</v>
      </c>
    </row>
    <row r="20" spans="1:13" hidden="1">
      <c r="A20" s="3" t="s">
        <v>19</v>
      </c>
      <c r="B20" s="3">
        <v>180.042258</v>
      </c>
      <c r="C20" s="6">
        <f t="shared" si="0"/>
        <v>181.04945800000002</v>
      </c>
      <c r="D20" s="6">
        <f t="shared" si="2"/>
        <v>179.03505799999999</v>
      </c>
      <c r="E20" s="3" t="s">
        <v>74</v>
      </c>
      <c r="F20" t="s">
        <v>82</v>
      </c>
      <c r="G20">
        <v>2.39</v>
      </c>
      <c r="H20">
        <f t="shared" si="1"/>
        <v>143.4</v>
      </c>
      <c r="I20">
        <v>179.03960000000001</v>
      </c>
      <c r="K20" t="s">
        <v>78</v>
      </c>
      <c r="L20" t="s">
        <v>82</v>
      </c>
    </row>
    <row r="21" spans="1:13" hidden="1">
      <c r="A21" s="3" t="s">
        <v>20</v>
      </c>
      <c r="B21" s="3">
        <v>194.05790880000001</v>
      </c>
      <c r="C21" s="6">
        <f t="shared" si="0"/>
        <v>195.06510880000002</v>
      </c>
      <c r="D21" s="6">
        <f t="shared" si="2"/>
        <v>193.0507088</v>
      </c>
      <c r="E21" s="3" t="s">
        <v>74</v>
      </c>
      <c r="F21" t="s">
        <v>82</v>
      </c>
      <c r="G21">
        <v>2.8690000000000002</v>
      </c>
      <c r="H21">
        <f t="shared" si="1"/>
        <v>172.14000000000001</v>
      </c>
      <c r="I21">
        <v>193.05420000000001</v>
      </c>
      <c r="K21" t="s">
        <v>82</v>
      </c>
      <c r="L21" t="s">
        <v>82</v>
      </c>
      <c r="M21" t="s">
        <v>98</v>
      </c>
    </row>
    <row r="22" spans="1:13" hidden="1">
      <c r="A22" s="3" t="s">
        <v>21</v>
      </c>
      <c r="B22" s="3">
        <v>224.06847350000001</v>
      </c>
      <c r="C22" s="6">
        <f t="shared" si="0"/>
        <v>225.07567350000002</v>
      </c>
      <c r="D22" s="6">
        <f t="shared" si="2"/>
        <v>223.0612735</v>
      </c>
      <c r="E22" s="3" t="s">
        <v>74</v>
      </c>
      <c r="F22" t="s">
        <v>82</v>
      </c>
      <c r="G22">
        <v>2.887</v>
      </c>
      <c r="H22">
        <f t="shared" si="1"/>
        <v>173.22</v>
      </c>
      <c r="I22">
        <v>233.066</v>
      </c>
      <c r="K22" t="s">
        <v>82</v>
      </c>
      <c r="L22" t="s">
        <v>82</v>
      </c>
      <c r="M22" t="s">
        <v>96</v>
      </c>
    </row>
    <row r="23" spans="1:13" hidden="1">
      <c r="A23" s="3" t="s">
        <v>22</v>
      </c>
      <c r="B23" s="4">
        <v>272.06847349999998</v>
      </c>
      <c r="C23" s="6">
        <f t="shared" si="0"/>
        <v>273.07567349999999</v>
      </c>
      <c r="D23" s="6">
        <f t="shared" si="2"/>
        <v>271.06127349999997</v>
      </c>
      <c r="E23" s="3" t="s">
        <v>74</v>
      </c>
      <c r="F23" t="s">
        <v>82</v>
      </c>
      <c r="G23">
        <v>3.8940000000000001</v>
      </c>
      <c r="H23">
        <f t="shared" si="1"/>
        <v>233.64000000000001</v>
      </c>
      <c r="I23">
        <v>271.06830000000002</v>
      </c>
      <c r="K23" t="s">
        <v>82</v>
      </c>
      <c r="L23" t="s">
        <v>78</v>
      </c>
    </row>
    <row r="24" spans="1:13" hidden="1">
      <c r="A24" s="3" t="s">
        <v>23</v>
      </c>
      <c r="B24" s="3">
        <v>286.04773799999998</v>
      </c>
      <c r="C24" s="6">
        <f t="shared" si="0"/>
        <v>287.05493799999999</v>
      </c>
      <c r="D24" s="6">
        <f t="shared" si="2"/>
        <v>285.04053799999997</v>
      </c>
      <c r="E24" s="3" t="s">
        <v>74</v>
      </c>
      <c r="F24" t="s">
        <v>82</v>
      </c>
      <c r="G24">
        <v>3.9929999999999999</v>
      </c>
      <c r="H24">
        <f t="shared" si="1"/>
        <v>239.57999999999998</v>
      </c>
      <c r="I24">
        <v>285.04289999999997</v>
      </c>
      <c r="K24" t="s">
        <v>82</v>
      </c>
      <c r="L24" t="s">
        <v>82</v>
      </c>
    </row>
    <row r="25" spans="1:13" hidden="1">
      <c r="A25" s="3" t="s">
        <v>10</v>
      </c>
      <c r="B25" s="4">
        <v>302.00626720000002</v>
      </c>
      <c r="C25" s="6">
        <f t="shared" si="0"/>
        <v>303.01346720000004</v>
      </c>
      <c r="D25" s="6">
        <f t="shared" si="2"/>
        <v>300.99906720000001</v>
      </c>
      <c r="E25" s="3" t="s">
        <v>74</v>
      </c>
      <c r="F25" t="s">
        <v>82</v>
      </c>
      <c r="G25">
        <v>2.8820000000000001</v>
      </c>
      <c r="H25">
        <f t="shared" si="1"/>
        <v>172.92000000000002</v>
      </c>
      <c r="I25">
        <v>301.005</v>
      </c>
      <c r="K25" t="s">
        <v>82</v>
      </c>
      <c r="L25" t="s">
        <v>82</v>
      </c>
    </row>
    <row r="26" spans="1:13">
      <c r="A26" s="3" t="s">
        <v>24</v>
      </c>
      <c r="B26" s="3">
        <v>302.04259999999999</v>
      </c>
      <c r="C26" s="6">
        <f t="shared" si="0"/>
        <v>303.0498</v>
      </c>
      <c r="D26" s="6">
        <f t="shared" ref="D26:D27" si="5">B26-1.0073</f>
        <v>301.03530000000001</v>
      </c>
      <c r="E26" s="3" t="s">
        <v>74</v>
      </c>
      <c r="F26" t="s">
        <v>78</v>
      </c>
      <c r="G26">
        <v>3.5979999999999999</v>
      </c>
      <c r="H26">
        <f t="shared" si="1"/>
        <v>215.88</v>
      </c>
      <c r="I26">
        <v>301.03699999999998</v>
      </c>
      <c r="J26">
        <f t="shared" ref="J26:J27" si="6">(I26-D26)/I26*1000000</f>
        <v>5.647146363972432</v>
      </c>
      <c r="K26" t="s">
        <v>82</v>
      </c>
      <c r="L26" t="s">
        <v>82</v>
      </c>
      <c r="M26" t="s">
        <v>112</v>
      </c>
    </row>
    <row r="27" spans="1:13" s="78" customFormat="1">
      <c r="A27" s="76" t="s">
        <v>25</v>
      </c>
      <c r="B27" s="76">
        <v>354.09508</v>
      </c>
      <c r="C27" s="77">
        <f t="shared" si="0"/>
        <v>355.10228000000001</v>
      </c>
      <c r="D27" s="6">
        <f t="shared" si="5"/>
        <v>353.08778000000001</v>
      </c>
      <c r="E27" s="76" t="s">
        <v>74</v>
      </c>
      <c r="F27" s="78" t="s">
        <v>78</v>
      </c>
      <c r="G27" s="78">
        <v>2.2490000000000001</v>
      </c>
      <c r="H27" s="78">
        <f t="shared" si="1"/>
        <v>134.94</v>
      </c>
      <c r="I27" s="78">
        <v>355.0942</v>
      </c>
      <c r="J27" s="78">
        <f t="shared" si="6"/>
        <v>5650.3879815552928</v>
      </c>
      <c r="K27" s="78" t="s">
        <v>82</v>
      </c>
      <c r="L27" s="78" t="s">
        <v>82</v>
      </c>
    </row>
    <row r="28" spans="1:13" hidden="1">
      <c r="A28" s="15" t="s">
        <v>26</v>
      </c>
      <c r="B28" s="15">
        <v>464.09546999999998</v>
      </c>
      <c r="C28" s="17">
        <f t="shared" si="0"/>
        <v>465.10266999999999</v>
      </c>
      <c r="D28" s="17">
        <f t="shared" si="2"/>
        <v>463.08826999999997</v>
      </c>
      <c r="E28" s="15" t="s">
        <v>74</v>
      </c>
      <c r="H28">
        <f t="shared" si="1"/>
        <v>0</v>
      </c>
    </row>
    <row r="29" spans="1:13">
      <c r="A29" s="3" t="s">
        <v>28</v>
      </c>
      <c r="B29" s="4">
        <v>595.1662</v>
      </c>
      <c r="C29" s="6">
        <f t="shared" si="0"/>
        <v>596.17340000000002</v>
      </c>
      <c r="D29" s="6">
        <f t="shared" ref="D29:D30" si="7">B29-1.0073</f>
        <v>594.15890000000002</v>
      </c>
      <c r="E29" s="7" t="s">
        <v>75</v>
      </c>
      <c r="F29" t="s">
        <v>78</v>
      </c>
      <c r="G29">
        <v>2.2709999999999999</v>
      </c>
      <c r="H29">
        <f t="shared" si="1"/>
        <v>136.26</v>
      </c>
      <c r="I29">
        <v>594.15819999999997</v>
      </c>
      <c r="J29">
        <f t="shared" ref="J29:J30" si="8">(I29-D29)/I29*1000000</f>
        <v>-1.1781374052426767</v>
      </c>
      <c r="K29" t="s">
        <v>82</v>
      </c>
      <c r="L29" t="s">
        <v>82</v>
      </c>
    </row>
    <row r="30" spans="1:13">
      <c r="A30" s="3" t="s">
        <v>27</v>
      </c>
      <c r="B30" s="3">
        <v>610.15337999999997</v>
      </c>
      <c r="C30" s="6">
        <f t="shared" si="0"/>
        <v>611.16057999999998</v>
      </c>
      <c r="D30" s="6">
        <f t="shared" si="7"/>
        <v>609.14607999999998</v>
      </c>
      <c r="E30" s="3" t="s">
        <v>74</v>
      </c>
      <c r="F30" t="s">
        <v>78</v>
      </c>
      <c r="G30">
        <v>2.8010000000000002</v>
      </c>
      <c r="H30">
        <f t="shared" si="1"/>
        <v>168.06</v>
      </c>
      <c r="I30">
        <v>609.15129999999999</v>
      </c>
      <c r="J30">
        <f t="shared" si="8"/>
        <v>8.5692996140834641</v>
      </c>
      <c r="K30" t="s">
        <v>94</v>
      </c>
      <c r="L30" t="s">
        <v>82</v>
      </c>
    </row>
    <row r="31" spans="1:13" hidden="1">
      <c r="A31" s="3" t="s">
        <v>29</v>
      </c>
      <c r="B31" s="5">
        <v>174.01643000000001</v>
      </c>
      <c r="C31" s="6">
        <f t="shared" si="0"/>
        <v>175.02363000000003</v>
      </c>
      <c r="D31" s="6">
        <f t="shared" si="2"/>
        <v>173.00923</v>
      </c>
      <c r="E31" s="3" t="s">
        <v>74</v>
      </c>
      <c r="H31">
        <f t="shared" si="1"/>
        <v>0</v>
      </c>
    </row>
    <row r="32" spans="1:13" hidden="1">
      <c r="A32" s="3" t="s">
        <v>30</v>
      </c>
      <c r="B32" s="5">
        <v>176.03208000000001</v>
      </c>
      <c r="C32" s="6">
        <f t="shared" si="0"/>
        <v>177.03928000000002</v>
      </c>
      <c r="D32" s="6">
        <f t="shared" si="2"/>
        <v>175.02488</v>
      </c>
      <c r="E32" s="3" t="s">
        <v>74</v>
      </c>
      <c r="F32" t="s">
        <v>82</v>
      </c>
      <c r="G32">
        <v>0.35799999999999998</v>
      </c>
      <c r="H32">
        <f t="shared" si="1"/>
        <v>21.48</v>
      </c>
      <c r="I32">
        <v>175.0265</v>
      </c>
      <c r="K32" t="s">
        <v>82</v>
      </c>
      <c r="L32" t="s">
        <v>78</v>
      </c>
    </row>
    <row r="33" spans="1:13" hidden="1">
      <c r="A33" s="3" t="s">
        <v>31</v>
      </c>
      <c r="B33" s="5">
        <v>274.08411999999998</v>
      </c>
      <c r="C33" s="6">
        <f t="shared" si="0"/>
        <v>275.09132</v>
      </c>
      <c r="D33" s="6">
        <f t="shared" si="2"/>
        <v>273.07691999999997</v>
      </c>
      <c r="E33" s="3" t="s">
        <v>74</v>
      </c>
      <c r="F33" t="s">
        <v>82</v>
      </c>
      <c r="G33">
        <v>3.85</v>
      </c>
      <c r="H33">
        <f t="shared" si="1"/>
        <v>231</v>
      </c>
      <c r="I33">
        <v>273.07870000000003</v>
      </c>
      <c r="K33" t="s">
        <v>82</v>
      </c>
      <c r="L33" t="s">
        <v>82</v>
      </c>
    </row>
    <row r="34" spans="1:13">
      <c r="A34" s="3" t="s">
        <v>32</v>
      </c>
      <c r="B34" s="5">
        <v>290.07902999999999</v>
      </c>
      <c r="C34" s="6">
        <f t="shared" si="0"/>
        <v>291.08623</v>
      </c>
      <c r="D34" s="6">
        <f>B34-1.0073</f>
        <v>289.07173</v>
      </c>
      <c r="E34" s="3" t="s">
        <v>74</v>
      </c>
      <c r="F34" t="s">
        <v>78</v>
      </c>
      <c r="G34">
        <v>2.427</v>
      </c>
      <c r="H34">
        <f t="shared" si="1"/>
        <v>145.62</v>
      </c>
      <c r="I34">
        <v>289.0727</v>
      </c>
      <c r="J34">
        <f>(I34-D34)/I34*1000000</f>
        <v>3.3555572698329952</v>
      </c>
      <c r="K34" t="s">
        <v>82</v>
      </c>
      <c r="L34" t="s">
        <v>78</v>
      </c>
    </row>
    <row r="35" spans="1:13" hidden="1">
      <c r="A35" s="3" t="s">
        <v>33</v>
      </c>
      <c r="B35" s="5">
        <v>300.06330000000003</v>
      </c>
      <c r="C35" s="6">
        <f t="shared" si="0"/>
        <v>301.07050000000004</v>
      </c>
      <c r="D35" s="6">
        <f t="shared" si="2"/>
        <v>299.05610000000001</v>
      </c>
      <c r="E35" s="3" t="s">
        <v>74</v>
      </c>
      <c r="F35" t="s">
        <v>82</v>
      </c>
      <c r="G35">
        <v>4.907</v>
      </c>
      <c r="H35">
        <f t="shared" si="1"/>
        <v>294.42</v>
      </c>
      <c r="I35">
        <v>299.05939999999998</v>
      </c>
      <c r="K35" t="s">
        <v>82</v>
      </c>
      <c r="L35" t="s">
        <v>82</v>
      </c>
    </row>
    <row r="36" spans="1:13">
      <c r="A36" s="3" t="s">
        <v>34</v>
      </c>
      <c r="B36" s="5">
        <v>302.04264999999998</v>
      </c>
      <c r="C36" s="6">
        <f t="shared" si="0"/>
        <v>303.04984999999999</v>
      </c>
      <c r="D36" s="6">
        <f>B36-1.0073</f>
        <v>301.03534999999999</v>
      </c>
      <c r="E36" s="3" t="s">
        <v>74</v>
      </c>
      <c r="F36" t="s">
        <v>78</v>
      </c>
      <c r="G36">
        <v>3.4590000000000001</v>
      </c>
      <c r="H36">
        <f t="shared" si="1"/>
        <v>207.54</v>
      </c>
      <c r="I36">
        <v>301.03629999999998</v>
      </c>
      <c r="J36">
        <f>(I36-D36)/I36*1000000</f>
        <v>3.155765600324294</v>
      </c>
      <c r="K36" t="s">
        <v>78</v>
      </c>
      <c r="L36" t="s">
        <v>82</v>
      </c>
    </row>
    <row r="37" spans="1:13" hidden="1">
      <c r="A37" s="3" t="s">
        <v>35</v>
      </c>
      <c r="B37" s="5">
        <v>316.05829999999997</v>
      </c>
      <c r="C37" s="6">
        <f t="shared" si="0"/>
        <v>317.06549999999999</v>
      </c>
      <c r="D37" s="6">
        <f t="shared" si="2"/>
        <v>315.05109999999996</v>
      </c>
      <c r="E37" s="3" t="s">
        <v>74</v>
      </c>
      <c r="F37" t="s">
        <v>82</v>
      </c>
      <c r="G37">
        <v>4.1319999999999997</v>
      </c>
      <c r="H37">
        <f t="shared" si="1"/>
        <v>247.92</v>
      </c>
      <c r="I37">
        <v>315.05279999999999</v>
      </c>
      <c r="K37" t="s">
        <v>82</v>
      </c>
      <c r="L37" t="s">
        <v>82</v>
      </c>
    </row>
    <row r="38" spans="1:13" hidden="1">
      <c r="A38" s="3" t="s">
        <v>36</v>
      </c>
      <c r="B38" s="5">
        <v>436.13690000000003</v>
      </c>
      <c r="C38" s="6">
        <f t="shared" si="0"/>
        <v>437.14410000000004</v>
      </c>
      <c r="D38" s="6">
        <f t="shared" si="2"/>
        <v>435.12970000000001</v>
      </c>
      <c r="E38" s="3" t="s">
        <v>74</v>
      </c>
      <c r="F38" t="s">
        <v>82</v>
      </c>
      <c r="G38">
        <v>3.3079999999999998</v>
      </c>
      <c r="H38">
        <f t="shared" si="1"/>
        <v>198.48</v>
      </c>
      <c r="I38">
        <v>435.13150000000002</v>
      </c>
      <c r="K38" t="s">
        <v>82</v>
      </c>
      <c r="L38" t="s">
        <v>82</v>
      </c>
    </row>
    <row r="39" spans="1:13">
      <c r="A39" s="3" t="s">
        <v>37</v>
      </c>
      <c r="B39" s="5">
        <v>436.13693999999998</v>
      </c>
      <c r="C39" s="6">
        <f t="shared" si="0"/>
        <v>437.14413999999999</v>
      </c>
      <c r="D39" s="6">
        <f t="shared" ref="D39:D41" si="9">B39-1.0073</f>
        <v>435.12963999999999</v>
      </c>
      <c r="E39" s="3" t="s">
        <v>74</v>
      </c>
      <c r="F39" t="s">
        <v>78</v>
      </c>
      <c r="G39">
        <v>3.141</v>
      </c>
      <c r="H39">
        <f t="shared" si="1"/>
        <v>188.46</v>
      </c>
      <c r="I39" s="6">
        <v>435.12974000000003</v>
      </c>
      <c r="J39">
        <f t="shared" ref="J39:J46" si="10">(I39-D39)/I39*1000000</f>
        <v>0.22981651410850787</v>
      </c>
      <c r="K39" t="s">
        <v>82</v>
      </c>
      <c r="L39" t="s">
        <v>78</v>
      </c>
    </row>
    <row r="40" spans="1:13">
      <c r="A40" s="3" t="s">
        <v>38</v>
      </c>
      <c r="B40" s="5">
        <v>448.10055999999997</v>
      </c>
      <c r="C40" s="6">
        <f t="shared" si="0"/>
        <v>449.10775999999998</v>
      </c>
      <c r="D40" s="6">
        <f t="shared" si="9"/>
        <v>447.09325999999999</v>
      </c>
      <c r="E40" s="3" t="s">
        <v>74</v>
      </c>
      <c r="F40" t="s">
        <v>78</v>
      </c>
      <c r="G40">
        <v>3.016</v>
      </c>
      <c r="H40">
        <f t="shared" si="1"/>
        <v>180.96</v>
      </c>
      <c r="I40">
        <v>447.09460000000001</v>
      </c>
      <c r="J40">
        <f t="shared" si="10"/>
        <v>2.9971285719564276</v>
      </c>
      <c r="K40" t="s">
        <v>82</v>
      </c>
      <c r="L40" t="s">
        <v>82</v>
      </c>
    </row>
    <row r="41" spans="1:13">
      <c r="A41" s="3" t="s">
        <v>39</v>
      </c>
      <c r="B41" s="5">
        <v>448.10055999999997</v>
      </c>
      <c r="C41" s="6">
        <f t="shared" si="0"/>
        <v>449.10775999999998</v>
      </c>
      <c r="D41" s="6">
        <f t="shared" si="9"/>
        <v>447.09325999999999</v>
      </c>
      <c r="E41" s="3" t="s">
        <v>74</v>
      </c>
      <c r="F41" t="s">
        <v>78</v>
      </c>
      <c r="G41">
        <v>3.0579999999999998</v>
      </c>
      <c r="H41">
        <f t="shared" si="1"/>
        <v>183.48</v>
      </c>
      <c r="I41">
        <v>447.0985</v>
      </c>
      <c r="J41">
        <f t="shared" si="10"/>
        <v>11.720012480504382</v>
      </c>
      <c r="K41" t="s">
        <v>82</v>
      </c>
      <c r="L41" t="s">
        <v>82</v>
      </c>
      <c r="M41" t="s">
        <v>107</v>
      </c>
    </row>
    <row r="42" spans="1:13" hidden="1">
      <c r="A42" s="3" t="s">
        <v>40</v>
      </c>
      <c r="B42" s="5">
        <v>456.3603</v>
      </c>
      <c r="C42" s="6">
        <f t="shared" si="0"/>
        <v>457.36750000000001</v>
      </c>
      <c r="D42" s="6">
        <f t="shared" si="2"/>
        <v>455.35309999999998</v>
      </c>
      <c r="E42" s="3" t="s">
        <v>74</v>
      </c>
      <c r="F42" t="s">
        <v>84</v>
      </c>
      <c r="G42" t="s">
        <v>84</v>
      </c>
      <c r="H42" t="e">
        <f t="shared" si="1"/>
        <v>#VALUE!</v>
      </c>
      <c r="I42" t="s">
        <v>84</v>
      </c>
      <c r="J42" t="s">
        <v>84</v>
      </c>
      <c r="K42" t="s">
        <v>84</v>
      </c>
      <c r="L42" t="s">
        <v>84</v>
      </c>
      <c r="M42" t="s">
        <v>114</v>
      </c>
    </row>
    <row r="43" spans="1:13">
      <c r="A43" s="53" t="s">
        <v>41</v>
      </c>
      <c r="B43" s="5">
        <v>464.09546999999998</v>
      </c>
      <c r="C43" s="6">
        <f t="shared" si="0"/>
        <v>465.10266999999999</v>
      </c>
      <c r="D43" s="6">
        <f t="shared" ref="D43:D46" si="11">B43-1.0073</f>
        <v>463.08816999999999</v>
      </c>
      <c r="E43" s="3" t="s">
        <v>74</v>
      </c>
      <c r="F43" t="s">
        <v>78</v>
      </c>
      <c r="G43">
        <v>2.83</v>
      </c>
      <c r="H43">
        <f t="shared" si="1"/>
        <v>169.8</v>
      </c>
      <c r="I43">
        <v>463.09089999999998</v>
      </c>
      <c r="J43">
        <f t="shared" si="10"/>
        <v>5.8951709048600751</v>
      </c>
      <c r="K43" t="s">
        <v>78</v>
      </c>
      <c r="L43" t="s">
        <v>82</v>
      </c>
    </row>
    <row r="44" spans="1:13">
      <c r="A44" s="53" t="s">
        <v>42</v>
      </c>
      <c r="B44" s="5">
        <v>464.09546999999998</v>
      </c>
      <c r="C44" s="6">
        <f t="shared" si="0"/>
        <v>465.10266999999999</v>
      </c>
      <c r="D44" s="6">
        <f t="shared" si="11"/>
        <v>463.08816999999999</v>
      </c>
      <c r="E44" s="3" t="s">
        <v>74</v>
      </c>
      <c r="F44" t="s">
        <v>78</v>
      </c>
      <c r="G44">
        <v>2.87</v>
      </c>
      <c r="H44">
        <f t="shared" si="1"/>
        <v>172.20000000000002</v>
      </c>
      <c r="I44">
        <v>463.0942</v>
      </c>
      <c r="J44">
        <f t="shared" si="10"/>
        <v>13.021108880244558</v>
      </c>
      <c r="K44" t="s">
        <v>78</v>
      </c>
      <c r="L44" t="s">
        <v>82</v>
      </c>
    </row>
    <row r="45" spans="1:13">
      <c r="A45" s="53" t="s">
        <v>43</v>
      </c>
      <c r="B45" s="5">
        <v>464.09546999999998</v>
      </c>
      <c r="C45" s="6">
        <f t="shared" si="0"/>
        <v>465.10266999999999</v>
      </c>
      <c r="D45" s="6">
        <f t="shared" si="11"/>
        <v>463.08816999999999</v>
      </c>
      <c r="E45" s="3" t="s">
        <v>74</v>
      </c>
      <c r="F45" t="s">
        <v>78</v>
      </c>
      <c r="H45">
        <f t="shared" si="1"/>
        <v>0</v>
      </c>
    </row>
    <row r="46" spans="1:13">
      <c r="A46" s="3" t="s">
        <v>44</v>
      </c>
      <c r="B46" s="5">
        <v>472.35520000000002</v>
      </c>
      <c r="C46" s="6">
        <f t="shared" si="0"/>
        <v>473.36240000000004</v>
      </c>
      <c r="D46" s="6">
        <f t="shared" si="11"/>
        <v>471.34790000000004</v>
      </c>
      <c r="E46" s="3" t="s">
        <v>74</v>
      </c>
      <c r="F46" t="s">
        <v>78</v>
      </c>
      <c r="G46">
        <v>6.1870000000000003</v>
      </c>
      <c r="H46">
        <f t="shared" si="1"/>
        <v>371.22</v>
      </c>
      <c r="I46">
        <v>471.3494</v>
      </c>
      <c r="J46">
        <f t="shared" si="10"/>
        <v>3.1823526241139368</v>
      </c>
      <c r="K46" t="s">
        <v>78</v>
      </c>
      <c r="L46" t="s">
        <v>78</v>
      </c>
    </row>
    <row r="47" spans="1:13" hidden="1">
      <c r="A47" s="3" t="s">
        <v>45</v>
      </c>
      <c r="B47" s="5">
        <v>478.07474000000002</v>
      </c>
      <c r="C47" s="6">
        <f t="shared" si="0"/>
        <v>479.08194000000003</v>
      </c>
      <c r="D47" s="6">
        <f t="shared" si="2"/>
        <v>477.06754000000001</v>
      </c>
      <c r="E47" s="3" t="s">
        <v>74</v>
      </c>
      <c r="H47">
        <f t="shared" si="1"/>
        <v>0</v>
      </c>
    </row>
    <row r="48" spans="1:13" hidden="1">
      <c r="A48" s="3" t="s">
        <v>46</v>
      </c>
      <c r="B48" s="5">
        <v>576.12676999999996</v>
      </c>
      <c r="C48" s="6">
        <f t="shared" si="0"/>
        <v>577.13396999999998</v>
      </c>
      <c r="D48" s="6">
        <f t="shared" si="2"/>
        <v>575.11956999999995</v>
      </c>
      <c r="E48" s="3" t="s">
        <v>75</v>
      </c>
      <c r="F48" t="s">
        <v>82</v>
      </c>
      <c r="G48">
        <v>2.9049999999999998</v>
      </c>
      <c r="H48">
        <f t="shared" si="1"/>
        <v>174.29999999999998</v>
      </c>
      <c r="I48">
        <v>575.12270000000001</v>
      </c>
      <c r="K48" t="s">
        <v>82</v>
      </c>
      <c r="L48" t="s">
        <v>82</v>
      </c>
      <c r="M48" t="s">
        <v>97</v>
      </c>
    </row>
    <row r="49" spans="1:13">
      <c r="A49" s="3" t="s">
        <v>47</v>
      </c>
      <c r="B49" s="5">
        <v>578.14239999999995</v>
      </c>
      <c r="C49" s="6">
        <f t="shared" si="0"/>
        <v>579.14959999999996</v>
      </c>
      <c r="D49" s="6">
        <f t="shared" ref="D49:D50" si="12">B49-1.0073</f>
        <v>577.13509999999997</v>
      </c>
      <c r="E49" s="3" t="s">
        <v>75</v>
      </c>
      <c r="F49" t="s">
        <v>78</v>
      </c>
      <c r="G49">
        <v>2.5720000000000001</v>
      </c>
      <c r="H49">
        <f t="shared" si="1"/>
        <v>154.32</v>
      </c>
      <c r="I49">
        <v>577.13649999999996</v>
      </c>
      <c r="J49">
        <f t="shared" ref="J49:J50" si="13">(I49-D49)/I49*1000000</f>
        <v>2.4257692937279689</v>
      </c>
      <c r="K49" t="s">
        <v>82</v>
      </c>
      <c r="L49" t="s">
        <v>82</v>
      </c>
      <c r="M49" t="s">
        <v>99</v>
      </c>
    </row>
    <row r="50" spans="1:13">
      <c r="A50" s="3" t="s">
        <v>48</v>
      </c>
      <c r="B50" s="5">
        <v>578.14239999999995</v>
      </c>
      <c r="C50" s="6">
        <f t="shared" si="0"/>
        <v>579.14959999999996</v>
      </c>
      <c r="D50" s="6">
        <f t="shared" si="12"/>
        <v>577.13509999999997</v>
      </c>
      <c r="E50" s="3" t="s">
        <v>75</v>
      </c>
      <c r="F50" t="s">
        <v>78</v>
      </c>
      <c r="G50">
        <v>2.34</v>
      </c>
      <c r="H50">
        <f t="shared" si="1"/>
        <v>140.39999999999998</v>
      </c>
      <c r="I50">
        <v>577.13840000000005</v>
      </c>
      <c r="J50">
        <f t="shared" si="13"/>
        <v>5.7178659400953507</v>
      </c>
      <c r="K50" t="s">
        <v>94</v>
      </c>
      <c r="L50" t="s">
        <v>82</v>
      </c>
      <c r="M50" t="s">
        <v>100</v>
      </c>
    </row>
    <row r="51" spans="1:13" hidden="1">
      <c r="A51" s="3" t="s">
        <v>49</v>
      </c>
      <c r="B51" s="5">
        <v>578.14239999999995</v>
      </c>
      <c r="C51" s="6">
        <f t="shared" si="0"/>
        <v>579.14959999999996</v>
      </c>
      <c r="D51" s="6">
        <f t="shared" si="2"/>
        <v>577.13519999999994</v>
      </c>
      <c r="E51" s="3" t="s">
        <v>75</v>
      </c>
      <c r="F51" t="s">
        <v>82</v>
      </c>
      <c r="G51">
        <v>2.1840000000000002</v>
      </c>
      <c r="H51">
        <f t="shared" si="1"/>
        <v>131.04000000000002</v>
      </c>
      <c r="I51">
        <v>577.14160000000004</v>
      </c>
      <c r="K51" t="s">
        <v>82</v>
      </c>
      <c r="L51" t="s">
        <v>82</v>
      </c>
      <c r="M51" t="s">
        <v>99</v>
      </c>
    </row>
    <row r="52" spans="1:13" hidden="1">
      <c r="A52" s="10" t="s">
        <v>50</v>
      </c>
      <c r="B52" s="11">
        <v>580.17919900000004</v>
      </c>
      <c r="C52" s="12">
        <f t="shared" si="0"/>
        <v>581.18639900000005</v>
      </c>
      <c r="D52" s="12">
        <f t="shared" si="2"/>
        <v>579.17199900000003</v>
      </c>
      <c r="E52" s="10" t="s">
        <v>74</v>
      </c>
      <c r="F52" t="s">
        <v>82</v>
      </c>
      <c r="G52">
        <v>3.0390000000000001</v>
      </c>
      <c r="H52">
        <f t="shared" si="1"/>
        <v>182.34</v>
      </c>
      <c r="I52">
        <v>579.17880000000002</v>
      </c>
      <c r="K52" t="s">
        <v>82</v>
      </c>
      <c r="L52" t="s">
        <v>82</v>
      </c>
    </row>
    <row r="53" spans="1:13" hidden="1">
      <c r="A53" s="3" t="s">
        <v>51</v>
      </c>
      <c r="B53" s="5">
        <v>594.13729999999998</v>
      </c>
      <c r="C53" s="6">
        <f t="shared" si="0"/>
        <v>595.14449999999999</v>
      </c>
      <c r="D53" s="6">
        <f t="shared" si="2"/>
        <v>593.13009999999997</v>
      </c>
      <c r="E53" s="3" t="s">
        <v>75</v>
      </c>
      <c r="F53" t="s">
        <v>82</v>
      </c>
      <c r="G53" t="s">
        <v>109</v>
      </c>
      <c r="H53" t="e">
        <f t="shared" si="1"/>
        <v>#VALUE!</v>
      </c>
      <c r="I53" t="s">
        <v>109</v>
      </c>
      <c r="J53" t="s">
        <v>109</v>
      </c>
      <c r="K53" t="s">
        <v>109</v>
      </c>
      <c r="L53" t="s">
        <v>109</v>
      </c>
      <c r="M53" t="s">
        <v>110</v>
      </c>
    </row>
    <row r="54" spans="1:13">
      <c r="A54" s="3" t="s">
        <v>52</v>
      </c>
      <c r="B54" s="5">
        <v>594.15840000000003</v>
      </c>
      <c r="C54" s="6">
        <f t="shared" si="0"/>
        <v>595.16560000000004</v>
      </c>
      <c r="D54" s="6">
        <f>B54-1.0073</f>
        <v>593.15110000000004</v>
      </c>
      <c r="E54" s="3" t="s">
        <v>74</v>
      </c>
      <c r="F54" t="s">
        <v>78</v>
      </c>
      <c r="G54">
        <v>2.9460000000000002</v>
      </c>
      <c r="H54">
        <f t="shared" si="1"/>
        <v>176.76000000000002</v>
      </c>
      <c r="I54">
        <v>593.15620000000001</v>
      </c>
      <c r="J54">
        <f t="shared" ref="J54" si="14">(I54-D54)/I54*1000000</f>
        <v>8.5980724806894884</v>
      </c>
      <c r="K54" t="s">
        <v>82</v>
      </c>
      <c r="L54" t="s">
        <v>82</v>
      </c>
    </row>
    <row r="55" spans="1:13" hidden="1">
      <c r="A55" s="3" t="s">
        <v>53</v>
      </c>
      <c r="B55" s="5">
        <v>596.17409999999995</v>
      </c>
      <c r="C55" s="6">
        <f t="shared" si="0"/>
        <v>597.18129999999996</v>
      </c>
      <c r="D55" s="6">
        <f t="shared" si="2"/>
        <v>595.16689999999994</v>
      </c>
      <c r="E55" s="3" t="s">
        <v>74</v>
      </c>
      <c r="F55" t="s">
        <v>82</v>
      </c>
      <c r="G55">
        <v>2.7440000000000002</v>
      </c>
      <c r="H55">
        <f t="shared" si="1"/>
        <v>164.64000000000001</v>
      </c>
      <c r="I55">
        <v>595.17399999999998</v>
      </c>
      <c r="K55" t="s">
        <v>82</v>
      </c>
      <c r="L55" t="s">
        <v>82</v>
      </c>
    </row>
    <row r="56" spans="1:13" hidden="1">
      <c r="A56" s="3" t="s">
        <v>54</v>
      </c>
      <c r="B56" s="5">
        <v>596.17412000000002</v>
      </c>
      <c r="C56" s="6">
        <f t="shared" si="0"/>
        <v>597.18132000000003</v>
      </c>
      <c r="D56" s="6">
        <f t="shared" si="2"/>
        <v>595.16692</v>
      </c>
      <c r="E56" s="3" t="s">
        <v>74</v>
      </c>
      <c r="F56" t="s">
        <v>82</v>
      </c>
      <c r="G56">
        <v>2.8279999999999998</v>
      </c>
      <c r="H56">
        <f t="shared" si="1"/>
        <v>169.67999999999998</v>
      </c>
      <c r="I56">
        <v>595.17259999999999</v>
      </c>
      <c r="K56" t="s">
        <v>82</v>
      </c>
      <c r="L56" t="s">
        <v>82</v>
      </c>
    </row>
    <row r="57" spans="1:13" ht="35" customHeight="1">
      <c r="A57" s="3" t="s">
        <v>55</v>
      </c>
      <c r="B57" s="5">
        <v>624.16899999999998</v>
      </c>
      <c r="C57" s="6">
        <f t="shared" si="0"/>
        <v>625.17619999999999</v>
      </c>
      <c r="D57" s="6">
        <f>B57-1.0073</f>
        <v>623.1617</v>
      </c>
      <c r="E57" s="3" t="s">
        <v>74</v>
      </c>
      <c r="F57" t="s">
        <v>78</v>
      </c>
      <c r="G57">
        <v>2.984</v>
      </c>
      <c r="H57">
        <f t="shared" si="1"/>
        <v>179.04</v>
      </c>
      <c r="I57">
        <v>623.16959999999995</v>
      </c>
      <c r="J57">
        <f t="shared" ref="J57" si="15">(I57-D57)/I57*1000000</f>
        <v>12.67712674037632</v>
      </c>
      <c r="K57" t="s">
        <v>82</v>
      </c>
      <c r="L57" t="s">
        <v>82</v>
      </c>
      <c r="M57" s="55" t="s">
        <v>105</v>
      </c>
    </row>
    <row r="58" spans="1:13" hidden="1">
      <c r="A58" s="3" t="s">
        <v>56</v>
      </c>
      <c r="B58" s="5">
        <v>626.14829999999995</v>
      </c>
      <c r="C58" s="6">
        <f t="shared" si="0"/>
        <v>627.15549999999996</v>
      </c>
      <c r="D58" s="6">
        <f t="shared" si="2"/>
        <v>625.14109999999994</v>
      </c>
      <c r="E58" s="3" t="s">
        <v>74</v>
      </c>
      <c r="F58" t="s">
        <v>82</v>
      </c>
      <c r="G58">
        <v>2.5859999999999999</v>
      </c>
      <c r="H58">
        <f t="shared" si="1"/>
        <v>155.16</v>
      </c>
      <c r="I58">
        <v>625.14509999999996</v>
      </c>
      <c r="K58" t="s">
        <v>82</v>
      </c>
      <c r="L58" t="s">
        <v>82</v>
      </c>
    </row>
    <row r="59" spans="1:13" hidden="1">
      <c r="A59" s="3" t="s">
        <v>57</v>
      </c>
      <c r="B59" s="5">
        <v>866.20579999999995</v>
      </c>
      <c r="C59" s="6">
        <f t="shared" si="0"/>
        <v>867.21299999999997</v>
      </c>
      <c r="D59" s="6">
        <f t="shared" si="2"/>
        <v>865.19859999999994</v>
      </c>
      <c r="E59" s="3" t="s">
        <v>75</v>
      </c>
      <c r="F59" t="s">
        <v>82</v>
      </c>
      <c r="G59">
        <v>2.4990000000000001</v>
      </c>
      <c r="H59">
        <f t="shared" si="1"/>
        <v>149.94</v>
      </c>
      <c r="I59">
        <v>865.20249999999999</v>
      </c>
      <c r="K59" t="s">
        <v>82</v>
      </c>
      <c r="L59" t="s">
        <v>82</v>
      </c>
      <c r="M59" t="s">
        <v>97</v>
      </c>
    </row>
    <row r="60" spans="1:13">
      <c r="A60" s="3" t="s">
        <v>58</v>
      </c>
      <c r="B60" s="5">
        <v>134.02152000000001</v>
      </c>
      <c r="C60" s="6">
        <f t="shared" si="0"/>
        <v>135.02872000000002</v>
      </c>
      <c r="D60" s="6">
        <f t="shared" ref="D60:D61" si="16">B60-1.0073</f>
        <v>133.01422000000002</v>
      </c>
      <c r="E60" s="3" t="s">
        <v>74</v>
      </c>
      <c r="F60" t="s">
        <v>78</v>
      </c>
      <c r="G60">
        <v>0.433</v>
      </c>
      <c r="H60">
        <f t="shared" si="1"/>
        <v>25.98</v>
      </c>
      <c r="I60">
        <v>133.01750000000001</v>
      </c>
      <c r="J60">
        <f t="shared" ref="J60:J61" si="17">(I60-D60)/I60*1000000</f>
        <v>24.658409607679541</v>
      </c>
      <c r="K60" t="s">
        <v>82</v>
      </c>
      <c r="L60" t="s">
        <v>78</v>
      </c>
    </row>
    <row r="61" spans="1:13">
      <c r="A61" s="3" t="s">
        <v>59</v>
      </c>
      <c r="B61" s="5">
        <v>180.0633</v>
      </c>
      <c r="C61" s="6">
        <f t="shared" si="0"/>
        <v>181.07050000000001</v>
      </c>
      <c r="D61" s="6">
        <f t="shared" si="16"/>
        <v>179.05600000000001</v>
      </c>
      <c r="E61" s="3" t="s">
        <v>75</v>
      </c>
      <c r="F61" t="s">
        <v>78</v>
      </c>
      <c r="G61">
        <v>0.31900000000000001</v>
      </c>
      <c r="H61">
        <f t="shared" si="1"/>
        <v>19.14</v>
      </c>
      <c r="I61">
        <v>179.05670000000001</v>
      </c>
      <c r="J61">
        <f t="shared" si="17"/>
        <v>3.9093761919817349</v>
      </c>
      <c r="K61" t="s">
        <v>82</v>
      </c>
      <c r="L61" t="s">
        <v>82</v>
      </c>
    </row>
    <row r="62" spans="1:13" hidden="1">
      <c r="A62" s="3" t="s">
        <v>60</v>
      </c>
      <c r="B62" s="5">
        <v>180.0633</v>
      </c>
      <c r="C62" s="6">
        <f t="shared" si="0"/>
        <v>181.07050000000001</v>
      </c>
      <c r="D62" s="6">
        <f t="shared" si="2"/>
        <v>179.05609999999999</v>
      </c>
      <c r="E62" s="3" t="s">
        <v>75</v>
      </c>
      <c r="H62">
        <f t="shared" si="1"/>
        <v>0</v>
      </c>
    </row>
    <row r="63" spans="1:13" hidden="1">
      <c r="A63" s="3" t="s">
        <v>61</v>
      </c>
      <c r="B63" s="5">
        <v>182.07900000000001</v>
      </c>
      <c r="C63" s="6">
        <f t="shared" si="0"/>
        <v>183.08620000000002</v>
      </c>
      <c r="D63" s="6">
        <f t="shared" si="2"/>
        <v>181.0718</v>
      </c>
      <c r="E63" s="3" t="s">
        <v>75</v>
      </c>
      <c r="F63" t="s">
        <v>84</v>
      </c>
      <c r="G63" t="s">
        <v>84</v>
      </c>
      <c r="H63" t="e">
        <f t="shared" si="1"/>
        <v>#VALUE!</v>
      </c>
      <c r="I63" t="s">
        <v>84</v>
      </c>
      <c r="J63" t="s">
        <v>84</v>
      </c>
      <c r="K63" t="s">
        <v>84</v>
      </c>
      <c r="L63" t="s">
        <v>84</v>
      </c>
    </row>
    <row r="64" spans="1:13">
      <c r="A64" s="3" t="s">
        <v>62</v>
      </c>
      <c r="B64" s="5">
        <v>192.06338</v>
      </c>
      <c r="C64" s="6">
        <f t="shared" si="0"/>
        <v>193.07058000000001</v>
      </c>
      <c r="D64" s="6">
        <f t="shared" ref="D64:D65" si="18">B64-1.0073</f>
        <v>191.05608000000001</v>
      </c>
      <c r="E64" s="3" t="s">
        <v>74</v>
      </c>
      <c r="F64" t="s">
        <v>78</v>
      </c>
      <c r="G64">
        <v>0.34</v>
      </c>
      <c r="H64">
        <f t="shared" si="1"/>
        <v>20.400000000000002</v>
      </c>
      <c r="I64">
        <v>191.0566</v>
      </c>
      <c r="J64">
        <f t="shared" ref="J64:J65" si="19">(I64-D64)/I64*1000000</f>
        <v>2.7217065518517805</v>
      </c>
      <c r="K64" t="s">
        <v>82</v>
      </c>
      <c r="L64" t="s">
        <v>78</v>
      </c>
      <c r="M64" t="s">
        <v>113</v>
      </c>
    </row>
    <row r="65" spans="1:13">
      <c r="A65" s="3" t="s">
        <v>63</v>
      </c>
      <c r="B65" s="5">
        <v>290.07902999999999</v>
      </c>
      <c r="C65" s="6">
        <f t="shared" si="0"/>
        <v>291.08623</v>
      </c>
      <c r="D65" s="6">
        <f t="shared" si="18"/>
        <v>289.07173</v>
      </c>
      <c r="E65" s="3" t="s">
        <v>74</v>
      </c>
      <c r="F65" t="s">
        <v>78</v>
      </c>
      <c r="G65">
        <v>2.23</v>
      </c>
      <c r="H65">
        <f t="shared" si="1"/>
        <v>133.80000000000001</v>
      </c>
      <c r="I65">
        <v>289.07679999999999</v>
      </c>
      <c r="J65">
        <f t="shared" si="19"/>
        <v>17.538591820544745</v>
      </c>
      <c r="K65" t="s">
        <v>82</v>
      </c>
      <c r="L65" t="s">
        <v>82</v>
      </c>
    </row>
    <row r="66" spans="1:13" hidden="1">
      <c r="A66" s="3" t="s">
        <v>64</v>
      </c>
      <c r="B66" s="5">
        <v>342.11619999999999</v>
      </c>
      <c r="C66" s="6">
        <f t="shared" si="0"/>
        <v>343.1234</v>
      </c>
      <c r="D66" s="6">
        <f t="shared" si="2"/>
        <v>341.10899999999998</v>
      </c>
      <c r="E66" s="3" t="s">
        <v>75</v>
      </c>
      <c r="H66">
        <f t="shared" si="1"/>
        <v>0</v>
      </c>
    </row>
    <row r="67" spans="1:13">
      <c r="A67" s="3" t="s">
        <v>65</v>
      </c>
      <c r="B67" s="5">
        <v>436.13693999999998</v>
      </c>
      <c r="C67" s="6">
        <f t="shared" ref="C67:C70" si="20">B67+1.0072</f>
        <v>437.14413999999999</v>
      </c>
      <c r="D67" s="6">
        <f>B67-1.0073</f>
        <v>435.12963999999999</v>
      </c>
      <c r="E67" s="3" t="s">
        <v>74</v>
      </c>
      <c r="F67" t="s">
        <v>78</v>
      </c>
      <c r="G67">
        <v>3.2050000000000001</v>
      </c>
      <c r="H67">
        <f t="shared" ref="H67:H70" si="21">G67*60</f>
        <v>192.3</v>
      </c>
      <c r="I67">
        <v>435.13229999999999</v>
      </c>
      <c r="J67">
        <f t="shared" ref="J67" si="22">(I67-D67)/I67*1000000</f>
        <v>6.113083308206881</v>
      </c>
      <c r="K67" t="s">
        <v>78</v>
      </c>
      <c r="L67" t="s">
        <v>78</v>
      </c>
    </row>
    <row r="68" spans="1:13" hidden="1">
      <c r="A68" s="3" t="s">
        <v>66</v>
      </c>
      <c r="B68" s="5">
        <v>484.07723920000001</v>
      </c>
      <c r="C68" s="6">
        <f t="shared" si="20"/>
        <v>485.08443920000002</v>
      </c>
      <c r="D68" s="6">
        <f t="shared" ref="D68:D70" si="23">B68-1.0072</f>
        <v>483.0700392</v>
      </c>
      <c r="E68" s="3" t="s">
        <v>75</v>
      </c>
      <c r="F68" t="s">
        <v>84</v>
      </c>
      <c r="G68" t="s">
        <v>84</v>
      </c>
      <c r="H68" t="e">
        <f t="shared" si="21"/>
        <v>#VALUE!</v>
      </c>
      <c r="I68" t="s">
        <v>84</v>
      </c>
      <c r="J68" t="s">
        <v>84</v>
      </c>
      <c r="K68" t="s">
        <v>84</v>
      </c>
      <c r="L68" t="s">
        <v>84</v>
      </c>
    </row>
    <row r="69" spans="1:13" hidden="1">
      <c r="A69" s="15" t="s">
        <v>67</v>
      </c>
      <c r="B69" s="20">
        <v>449.10838000000001</v>
      </c>
      <c r="C69" s="17">
        <f t="shared" si="20"/>
        <v>450.11558000000002</v>
      </c>
      <c r="D69" s="17">
        <f t="shared" si="23"/>
        <v>448.10118</v>
      </c>
      <c r="E69" s="15" t="s">
        <v>75</v>
      </c>
      <c r="H69">
        <f t="shared" si="21"/>
        <v>0</v>
      </c>
    </row>
    <row r="70" spans="1:13" hidden="1">
      <c r="A70" s="3" t="s">
        <v>68</v>
      </c>
      <c r="B70" s="5">
        <v>504.16899999999998</v>
      </c>
      <c r="C70" s="6">
        <f t="shared" si="20"/>
        <v>505.17619999999999</v>
      </c>
      <c r="D70" s="6">
        <f t="shared" si="23"/>
        <v>503.16179999999997</v>
      </c>
      <c r="E70" s="3" t="s">
        <v>75</v>
      </c>
      <c r="F70" t="s">
        <v>82</v>
      </c>
      <c r="G70">
        <v>0.40400000000000003</v>
      </c>
      <c r="H70">
        <f t="shared" si="21"/>
        <v>24.240000000000002</v>
      </c>
      <c r="I70">
        <v>503.16489999999999</v>
      </c>
      <c r="K70" t="s">
        <v>82</v>
      </c>
      <c r="L70" t="s">
        <v>82</v>
      </c>
      <c r="M70" t="s">
        <v>108</v>
      </c>
    </row>
  </sheetData>
  <autoFilter ref="A1:M70" xr:uid="{A8852C23-BB53-1A48-BC3A-FB829BB9F40A}">
    <filterColumn colId="5">
      <filters>
        <filter val="Yes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B812-0665-B14A-BB3A-0C3879E743C8}">
  <dimension ref="A1:H19"/>
  <sheetViews>
    <sheetView tabSelected="1" zoomScale="150" workbookViewId="0">
      <selection activeCell="F12" sqref="F12"/>
    </sheetView>
  </sheetViews>
  <sheetFormatPr baseColWidth="10" defaultRowHeight="16"/>
  <cols>
    <col min="1" max="1" width="33.1640625" style="83" bestFit="1" customWidth="1"/>
    <col min="2" max="8" width="10.83203125" style="83"/>
  </cols>
  <sheetData>
    <row r="1" spans="1:8">
      <c r="A1" s="83" t="s">
        <v>154</v>
      </c>
      <c r="B1" s="83" t="s">
        <v>155</v>
      </c>
      <c r="C1" s="83" t="s">
        <v>156</v>
      </c>
      <c r="D1" s="83" t="s">
        <v>157</v>
      </c>
      <c r="E1" s="83" t="s">
        <v>158</v>
      </c>
      <c r="F1" s="83" t="s">
        <v>159</v>
      </c>
      <c r="G1" s="83" t="s">
        <v>160</v>
      </c>
      <c r="H1" s="83" t="s">
        <v>161</v>
      </c>
    </row>
    <row r="2" spans="1:8">
      <c r="A2" s="83" t="s">
        <v>169</v>
      </c>
      <c r="B2" s="83">
        <v>165.05464000000001</v>
      </c>
      <c r="C2" s="83">
        <v>10</v>
      </c>
      <c r="D2" s="83">
        <v>177</v>
      </c>
      <c r="E2" s="83">
        <v>176</v>
      </c>
      <c r="F2" s="83">
        <v>181</v>
      </c>
      <c r="G2" s="83" t="s">
        <v>165</v>
      </c>
      <c r="H2" s="83">
        <v>1000</v>
      </c>
    </row>
    <row r="3" spans="1:8">
      <c r="A3" s="83" t="s">
        <v>10</v>
      </c>
      <c r="B3" s="83">
        <v>303.01356720000001</v>
      </c>
      <c r="C3" s="83">
        <v>10</v>
      </c>
      <c r="D3" s="83">
        <v>2.8420000000000001</v>
      </c>
      <c r="E3" s="83">
        <f t="shared" ref="E3:E19" si="0">D3-0.06</f>
        <v>2.782</v>
      </c>
      <c r="F3" s="83">
        <f t="shared" ref="F3:F19" si="1">D3+0.06</f>
        <v>2.9020000000000001</v>
      </c>
      <c r="G3" s="83" t="s">
        <v>162</v>
      </c>
      <c r="H3" s="83">
        <v>1000</v>
      </c>
    </row>
    <row r="4" spans="1:8">
      <c r="A4" s="83" t="s">
        <v>24</v>
      </c>
      <c r="B4" s="83">
        <v>303.04989999999998</v>
      </c>
      <c r="C4" s="83">
        <v>10</v>
      </c>
      <c r="D4" s="83">
        <v>216</v>
      </c>
      <c r="E4" s="83">
        <v>213</v>
      </c>
      <c r="F4" s="83">
        <v>222</v>
      </c>
      <c r="G4" s="83" t="s">
        <v>165</v>
      </c>
      <c r="H4" s="83">
        <v>1000</v>
      </c>
    </row>
    <row r="5" spans="1:8">
      <c r="A5" s="83" t="s">
        <v>25</v>
      </c>
      <c r="B5" s="83">
        <v>355.10237999999998</v>
      </c>
      <c r="C5" s="83">
        <v>10</v>
      </c>
      <c r="D5" s="83">
        <v>134</v>
      </c>
      <c r="E5" s="83">
        <v>130</v>
      </c>
      <c r="F5" s="83">
        <v>140</v>
      </c>
      <c r="G5" s="83" t="s">
        <v>165</v>
      </c>
      <c r="H5" s="83">
        <v>1000</v>
      </c>
    </row>
    <row r="6" spans="1:8">
      <c r="A6" s="83" t="s">
        <v>164</v>
      </c>
      <c r="B6" s="83">
        <v>596.17349999999999</v>
      </c>
      <c r="C6" s="83">
        <v>10</v>
      </c>
      <c r="D6" s="83">
        <v>135</v>
      </c>
      <c r="E6" s="83">
        <v>131</v>
      </c>
      <c r="F6" s="83">
        <v>140</v>
      </c>
      <c r="G6" s="83" t="s">
        <v>165</v>
      </c>
      <c r="H6" s="83">
        <v>1000</v>
      </c>
    </row>
    <row r="7" spans="1:8">
      <c r="A7" s="83" t="s">
        <v>27</v>
      </c>
      <c r="B7" s="83">
        <v>611.16067999999996</v>
      </c>
      <c r="C7" s="83">
        <v>10</v>
      </c>
      <c r="D7" s="83">
        <v>2.7839999999999998</v>
      </c>
      <c r="E7" s="83">
        <f t="shared" si="0"/>
        <v>2.7239999999999998</v>
      </c>
      <c r="F7" s="83">
        <f t="shared" si="1"/>
        <v>2.8439999999999999</v>
      </c>
      <c r="G7" s="83" t="s">
        <v>162</v>
      </c>
      <c r="H7" s="83">
        <v>1000</v>
      </c>
    </row>
    <row r="8" spans="1:8">
      <c r="A8" s="83" t="s">
        <v>32</v>
      </c>
      <c r="B8" s="83">
        <v>291.08632999999998</v>
      </c>
      <c r="C8" s="83">
        <v>10</v>
      </c>
      <c r="D8" s="83">
        <v>148</v>
      </c>
      <c r="E8" s="83">
        <v>144</v>
      </c>
      <c r="F8" s="83">
        <v>152</v>
      </c>
      <c r="G8" s="83" t="s">
        <v>165</v>
      </c>
      <c r="H8" s="83">
        <v>1000</v>
      </c>
    </row>
    <row r="9" spans="1:8">
      <c r="A9" s="83" t="s">
        <v>37</v>
      </c>
      <c r="B9" s="83">
        <v>437.14423999999997</v>
      </c>
      <c r="C9" s="83">
        <v>10</v>
      </c>
      <c r="D9" s="83">
        <v>191</v>
      </c>
      <c r="E9" s="83">
        <v>189</v>
      </c>
      <c r="F9" s="83">
        <v>195</v>
      </c>
      <c r="G9" s="83" t="s">
        <v>165</v>
      </c>
      <c r="H9" s="83">
        <v>1000</v>
      </c>
    </row>
    <row r="10" spans="1:8">
      <c r="A10" s="83" t="s">
        <v>163</v>
      </c>
      <c r="B10" s="83">
        <v>449.10785999999996</v>
      </c>
      <c r="C10" s="83">
        <v>10</v>
      </c>
      <c r="D10" s="83">
        <v>182</v>
      </c>
      <c r="E10" s="83">
        <v>179</v>
      </c>
      <c r="F10" s="83">
        <v>186</v>
      </c>
      <c r="G10" s="83" t="s">
        <v>165</v>
      </c>
      <c r="H10" s="83">
        <v>1000</v>
      </c>
    </row>
    <row r="11" spans="1:8">
      <c r="A11" s="83" t="s">
        <v>39</v>
      </c>
      <c r="B11" s="83">
        <v>449.10785999999996</v>
      </c>
      <c r="C11" s="83">
        <v>10</v>
      </c>
      <c r="D11" s="83">
        <v>3.0331999999999999</v>
      </c>
      <c r="E11" s="83">
        <f t="shared" si="0"/>
        <v>2.9731999999999998</v>
      </c>
      <c r="F11" s="83">
        <f t="shared" si="1"/>
        <v>3.0931999999999999</v>
      </c>
      <c r="G11" s="83" t="s">
        <v>162</v>
      </c>
      <c r="H11" s="83">
        <v>1000</v>
      </c>
    </row>
    <row r="12" spans="1:8">
      <c r="A12" s="83" t="s">
        <v>41</v>
      </c>
      <c r="B12" s="83">
        <v>465.10276999999996</v>
      </c>
      <c r="C12" s="83">
        <v>10</v>
      </c>
      <c r="D12" s="83">
        <v>169</v>
      </c>
      <c r="E12" s="83">
        <v>165</v>
      </c>
      <c r="F12" s="83">
        <v>175</v>
      </c>
      <c r="G12" s="83" t="s">
        <v>165</v>
      </c>
      <c r="H12" s="83">
        <v>1000</v>
      </c>
    </row>
    <row r="13" spans="1:8">
      <c r="A13" s="83" t="s">
        <v>44</v>
      </c>
      <c r="B13" s="83">
        <v>473.36250000000001</v>
      </c>
      <c r="C13" s="83">
        <v>10</v>
      </c>
      <c r="D13" s="83">
        <v>408</v>
      </c>
      <c r="E13" s="83">
        <v>405</v>
      </c>
      <c r="F13" s="83">
        <v>411</v>
      </c>
      <c r="G13" s="83" t="s">
        <v>165</v>
      </c>
      <c r="H13" s="83">
        <v>1000</v>
      </c>
    </row>
    <row r="14" spans="1:8">
      <c r="A14" s="83" t="s">
        <v>47</v>
      </c>
      <c r="B14" s="83">
        <v>579.14969999999994</v>
      </c>
      <c r="C14" s="83">
        <v>10</v>
      </c>
      <c r="D14" s="83">
        <v>126</v>
      </c>
      <c r="E14" s="83">
        <v>123</v>
      </c>
      <c r="F14" s="83">
        <v>131</v>
      </c>
      <c r="G14" s="83" t="s">
        <v>165</v>
      </c>
      <c r="H14" s="83">
        <v>1000</v>
      </c>
    </row>
    <row r="15" spans="1:8">
      <c r="A15" s="83" t="s">
        <v>48</v>
      </c>
      <c r="B15" s="83">
        <v>579.14969999999994</v>
      </c>
      <c r="C15" s="83">
        <v>10</v>
      </c>
      <c r="D15" s="83">
        <v>140</v>
      </c>
      <c r="E15" s="83">
        <v>137</v>
      </c>
      <c r="F15" s="83">
        <v>145</v>
      </c>
      <c r="G15" s="83" t="s">
        <v>165</v>
      </c>
      <c r="H15" s="83">
        <v>1000</v>
      </c>
    </row>
    <row r="16" spans="1:8">
      <c r="A16" s="83" t="s">
        <v>55</v>
      </c>
      <c r="B16" s="83">
        <v>625.17629999999997</v>
      </c>
      <c r="C16" s="83">
        <v>10</v>
      </c>
      <c r="D16" s="83">
        <v>178</v>
      </c>
      <c r="E16" s="83">
        <v>175</v>
      </c>
      <c r="F16" s="83">
        <v>182</v>
      </c>
      <c r="G16" s="83" t="s">
        <v>165</v>
      </c>
      <c r="H16" s="83">
        <v>1000</v>
      </c>
    </row>
    <row r="17" spans="1:8">
      <c r="A17" s="83" t="s">
        <v>118</v>
      </c>
      <c r="B17" s="83">
        <v>867.21309999999994</v>
      </c>
      <c r="C17" s="83">
        <v>15</v>
      </c>
      <c r="D17" s="83">
        <v>149</v>
      </c>
      <c r="E17" s="83">
        <v>146</v>
      </c>
      <c r="F17" s="83">
        <v>155</v>
      </c>
      <c r="G17" s="83" t="s">
        <v>165</v>
      </c>
      <c r="H17" s="83">
        <v>1000</v>
      </c>
    </row>
    <row r="18" spans="1:8">
      <c r="A18" s="83" t="s">
        <v>61</v>
      </c>
      <c r="B18" s="83">
        <v>183.08629999999999</v>
      </c>
      <c r="C18" s="83">
        <v>10</v>
      </c>
      <c r="D18" s="83">
        <v>20</v>
      </c>
      <c r="E18" s="83">
        <v>18</v>
      </c>
      <c r="F18" s="83">
        <v>22</v>
      </c>
      <c r="G18" s="83" t="s">
        <v>165</v>
      </c>
      <c r="H18" s="83">
        <v>1000</v>
      </c>
    </row>
    <row r="19" spans="1:8">
      <c r="A19" s="83" t="s">
        <v>168</v>
      </c>
      <c r="B19" s="83">
        <v>291.08632999999998</v>
      </c>
      <c r="C19" s="83">
        <v>10</v>
      </c>
      <c r="D19" s="83">
        <v>135</v>
      </c>
      <c r="E19" s="83">
        <v>131</v>
      </c>
      <c r="F19" s="83">
        <v>140</v>
      </c>
      <c r="G19" s="83" t="s">
        <v>165</v>
      </c>
      <c r="H19" s="8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0FB-2FCE-3544-B6BE-26A9E3D416B5}">
  <dimension ref="A1:H26"/>
  <sheetViews>
    <sheetView topLeftCell="A11" zoomScale="168" workbookViewId="0">
      <selection activeCell="E24" sqref="E24"/>
    </sheetView>
  </sheetViews>
  <sheetFormatPr baseColWidth="10" defaultRowHeight="16"/>
  <cols>
    <col min="1" max="1" width="31.5" bestFit="1" customWidth="1"/>
  </cols>
  <sheetData>
    <row r="1" spans="1:8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</row>
    <row r="2" spans="1:8">
      <c r="A2" s="3" t="s">
        <v>1</v>
      </c>
      <c r="B2">
        <v>121.0294794</v>
      </c>
      <c r="C2">
        <v>10</v>
      </c>
      <c r="D2">
        <v>150</v>
      </c>
      <c r="E2">
        <v>148</v>
      </c>
      <c r="F2">
        <v>154</v>
      </c>
      <c r="G2" t="s">
        <v>165</v>
      </c>
      <c r="H2">
        <v>1000</v>
      </c>
    </row>
    <row r="3" spans="1:8">
      <c r="A3" s="3" t="s">
        <v>8</v>
      </c>
      <c r="B3">
        <v>153.01930870000001</v>
      </c>
      <c r="C3">
        <v>10</v>
      </c>
      <c r="D3">
        <v>112</v>
      </c>
      <c r="E3">
        <v>110</v>
      </c>
      <c r="F3">
        <v>117</v>
      </c>
      <c r="G3" t="s">
        <v>165</v>
      </c>
      <c r="H3">
        <v>1000</v>
      </c>
    </row>
    <row r="4" spans="1:8">
      <c r="A4" s="3" t="s">
        <v>9</v>
      </c>
      <c r="B4">
        <v>153.01930870000001</v>
      </c>
      <c r="C4">
        <v>10</v>
      </c>
      <c r="D4">
        <v>112</v>
      </c>
      <c r="E4">
        <v>110</v>
      </c>
      <c r="F4">
        <v>116</v>
      </c>
      <c r="G4" t="s">
        <v>165</v>
      </c>
      <c r="H4">
        <v>1000</v>
      </c>
    </row>
    <row r="5" spans="1:8">
      <c r="A5" s="3" t="s">
        <v>11</v>
      </c>
      <c r="B5">
        <v>153.01930870000001</v>
      </c>
      <c r="C5">
        <v>10</v>
      </c>
      <c r="D5">
        <v>112</v>
      </c>
      <c r="E5">
        <v>109</v>
      </c>
      <c r="F5">
        <v>117</v>
      </c>
      <c r="G5" t="s">
        <v>165</v>
      </c>
      <c r="H5">
        <v>1000</v>
      </c>
    </row>
    <row r="6" spans="1:8">
      <c r="A6" s="3" t="s">
        <v>12</v>
      </c>
      <c r="B6">
        <v>153.01930870000001</v>
      </c>
      <c r="C6">
        <v>10</v>
      </c>
      <c r="D6">
        <v>159</v>
      </c>
      <c r="E6">
        <v>157</v>
      </c>
      <c r="F6">
        <v>163</v>
      </c>
      <c r="G6" t="s">
        <v>165</v>
      </c>
      <c r="H6">
        <v>1000</v>
      </c>
    </row>
    <row r="7" spans="1:8">
      <c r="A7" s="3" t="s">
        <v>15</v>
      </c>
      <c r="B7">
        <v>163.04004</v>
      </c>
      <c r="C7">
        <v>10</v>
      </c>
      <c r="D7">
        <v>163</v>
      </c>
      <c r="E7">
        <v>161</v>
      </c>
      <c r="F7">
        <v>165</v>
      </c>
      <c r="G7" t="s">
        <v>165</v>
      </c>
      <c r="H7">
        <v>1000</v>
      </c>
    </row>
    <row r="8" spans="1:8">
      <c r="A8" s="3" t="s">
        <v>24</v>
      </c>
      <c r="B8">
        <v>301.03530000000001</v>
      </c>
      <c r="C8">
        <v>10</v>
      </c>
      <c r="D8">
        <v>217</v>
      </c>
      <c r="E8">
        <v>214</v>
      </c>
      <c r="F8">
        <v>221</v>
      </c>
      <c r="G8" t="s">
        <v>165</v>
      </c>
      <c r="H8">
        <v>1000</v>
      </c>
    </row>
    <row r="9" spans="1:8">
      <c r="A9" s="76" t="s">
        <v>25</v>
      </c>
      <c r="B9">
        <v>353.08778000000001</v>
      </c>
      <c r="C9">
        <v>10</v>
      </c>
      <c r="D9">
        <v>2.2490000000000001</v>
      </c>
      <c r="E9">
        <f t="shared" ref="E9:E25" si="0">D9-0.06</f>
        <v>2.1890000000000001</v>
      </c>
      <c r="F9">
        <f t="shared" ref="F9:F25" si="1">D9+0.06</f>
        <v>2.3090000000000002</v>
      </c>
      <c r="G9" t="s">
        <v>162</v>
      </c>
      <c r="H9">
        <v>1000</v>
      </c>
    </row>
    <row r="10" spans="1:8">
      <c r="A10" s="3" t="s">
        <v>164</v>
      </c>
      <c r="B10">
        <v>594.15890000000002</v>
      </c>
      <c r="C10">
        <v>10</v>
      </c>
      <c r="D10">
        <v>2.2709999999999999</v>
      </c>
      <c r="E10">
        <f t="shared" si="0"/>
        <v>2.2109999999999999</v>
      </c>
      <c r="F10">
        <f t="shared" si="1"/>
        <v>2.331</v>
      </c>
      <c r="G10" t="s">
        <v>162</v>
      </c>
      <c r="H10">
        <v>1000</v>
      </c>
    </row>
    <row r="11" spans="1:8">
      <c r="A11" s="3" t="s">
        <v>166</v>
      </c>
      <c r="B11">
        <v>609.14607999999998</v>
      </c>
      <c r="C11">
        <v>10</v>
      </c>
      <c r="D11">
        <v>166</v>
      </c>
      <c r="E11">
        <v>162</v>
      </c>
      <c r="F11">
        <v>169</v>
      </c>
      <c r="G11" t="s">
        <v>165</v>
      </c>
      <c r="H11">
        <v>1000</v>
      </c>
    </row>
    <row r="12" spans="1:8">
      <c r="A12" s="3" t="s">
        <v>32</v>
      </c>
      <c r="B12">
        <v>289.07173</v>
      </c>
      <c r="C12">
        <v>10</v>
      </c>
      <c r="D12">
        <v>147</v>
      </c>
      <c r="E12">
        <v>144</v>
      </c>
      <c r="F12">
        <v>151</v>
      </c>
      <c r="G12" t="s">
        <v>165</v>
      </c>
      <c r="H12">
        <v>1000</v>
      </c>
    </row>
    <row r="13" spans="1:8">
      <c r="A13" s="3" t="s">
        <v>34</v>
      </c>
      <c r="B13">
        <v>301.03534999999999</v>
      </c>
      <c r="C13">
        <v>10</v>
      </c>
      <c r="D13">
        <v>210</v>
      </c>
      <c r="E13">
        <v>207</v>
      </c>
      <c r="F13">
        <v>214</v>
      </c>
      <c r="G13" t="s">
        <v>165</v>
      </c>
      <c r="H13">
        <v>1000</v>
      </c>
    </row>
    <row r="14" spans="1:8">
      <c r="A14" s="3" t="s">
        <v>37</v>
      </c>
      <c r="B14">
        <v>435.12963999999999</v>
      </c>
      <c r="C14">
        <v>10</v>
      </c>
      <c r="D14">
        <v>3.2</v>
      </c>
      <c r="E14">
        <f t="shared" si="0"/>
        <v>3.14</v>
      </c>
      <c r="F14">
        <f t="shared" si="1"/>
        <v>3.2600000000000002</v>
      </c>
      <c r="G14" t="s">
        <v>162</v>
      </c>
      <c r="H14">
        <v>1000</v>
      </c>
    </row>
    <row r="15" spans="1:8">
      <c r="A15" s="3" t="s">
        <v>167</v>
      </c>
      <c r="B15">
        <v>447.09325999999999</v>
      </c>
      <c r="C15">
        <v>10</v>
      </c>
      <c r="D15">
        <v>183</v>
      </c>
      <c r="E15">
        <v>179</v>
      </c>
      <c r="F15">
        <v>186</v>
      </c>
      <c r="G15" t="s">
        <v>165</v>
      </c>
      <c r="H15">
        <v>1000</v>
      </c>
    </row>
    <row r="16" spans="1:8">
      <c r="A16" s="3" t="s">
        <v>39</v>
      </c>
      <c r="B16">
        <v>447.09325999999999</v>
      </c>
      <c r="C16">
        <v>10</v>
      </c>
      <c r="D16">
        <v>3.0579999999999998</v>
      </c>
      <c r="E16">
        <f t="shared" si="0"/>
        <v>2.9979999999999998</v>
      </c>
      <c r="F16">
        <f t="shared" si="1"/>
        <v>3.1179999999999999</v>
      </c>
      <c r="G16" t="s">
        <v>162</v>
      </c>
      <c r="H16">
        <v>1000</v>
      </c>
    </row>
    <row r="17" spans="1:8">
      <c r="A17" s="53" t="s">
        <v>42</v>
      </c>
      <c r="B17">
        <v>463.08816999999999</v>
      </c>
      <c r="C17">
        <v>10</v>
      </c>
      <c r="D17">
        <v>169</v>
      </c>
      <c r="E17">
        <v>163</v>
      </c>
      <c r="F17">
        <v>175</v>
      </c>
      <c r="G17" t="s">
        <v>165</v>
      </c>
      <c r="H17">
        <v>1000</v>
      </c>
    </row>
    <row r="18" spans="1:8">
      <c r="A18" s="3" t="s">
        <v>44</v>
      </c>
      <c r="B18">
        <v>471.34790000000004</v>
      </c>
      <c r="C18">
        <v>10</v>
      </c>
      <c r="D18">
        <v>373</v>
      </c>
      <c r="E18">
        <v>371</v>
      </c>
      <c r="F18">
        <v>376</v>
      </c>
      <c r="G18" t="s">
        <v>165</v>
      </c>
      <c r="H18">
        <v>1000</v>
      </c>
    </row>
    <row r="19" spans="1:8">
      <c r="A19" s="3" t="s">
        <v>47</v>
      </c>
      <c r="B19">
        <v>577.13509999999997</v>
      </c>
      <c r="C19">
        <v>10</v>
      </c>
      <c r="D19">
        <v>2.5720000000000001</v>
      </c>
      <c r="E19">
        <f t="shared" si="0"/>
        <v>2.512</v>
      </c>
      <c r="F19">
        <f t="shared" si="1"/>
        <v>2.6320000000000001</v>
      </c>
      <c r="G19" t="s">
        <v>162</v>
      </c>
      <c r="H19">
        <v>1000</v>
      </c>
    </row>
    <row r="20" spans="1:8">
      <c r="A20" s="3" t="s">
        <v>48</v>
      </c>
      <c r="B20">
        <v>577.13509999999997</v>
      </c>
      <c r="C20">
        <v>10</v>
      </c>
      <c r="D20">
        <v>2.34</v>
      </c>
      <c r="E20">
        <f t="shared" si="0"/>
        <v>2.2799999999999998</v>
      </c>
      <c r="F20">
        <f t="shared" si="1"/>
        <v>2.4</v>
      </c>
      <c r="G20" t="s">
        <v>162</v>
      </c>
      <c r="H20">
        <v>1000</v>
      </c>
    </row>
    <row r="21" spans="1:8">
      <c r="A21" s="3" t="s">
        <v>52</v>
      </c>
      <c r="B21">
        <v>593.15110000000004</v>
      </c>
      <c r="C21">
        <v>10</v>
      </c>
      <c r="D21">
        <v>2.9460000000000002</v>
      </c>
      <c r="E21">
        <f t="shared" si="0"/>
        <v>2.8860000000000001</v>
      </c>
      <c r="F21">
        <f t="shared" si="1"/>
        <v>3.0060000000000002</v>
      </c>
      <c r="G21" t="s">
        <v>162</v>
      </c>
      <c r="H21">
        <v>1000</v>
      </c>
    </row>
    <row r="22" spans="1:8">
      <c r="A22" s="3" t="s">
        <v>55</v>
      </c>
      <c r="B22">
        <v>623.1617</v>
      </c>
      <c r="C22">
        <v>10</v>
      </c>
      <c r="D22">
        <v>2.984</v>
      </c>
      <c r="E22">
        <f t="shared" si="0"/>
        <v>2.9239999999999999</v>
      </c>
      <c r="F22">
        <f t="shared" si="1"/>
        <v>3.044</v>
      </c>
      <c r="G22" t="s">
        <v>162</v>
      </c>
      <c r="H22">
        <v>1000</v>
      </c>
    </row>
    <row r="23" spans="1:8">
      <c r="A23" s="3" t="s">
        <v>58</v>
      </c>
      <c r="B23">
        <v>133.01422000000002</v>
      </c>
      <c r="C23">
        <v>10</v>
      </c>
      <c r="D23">
        <v>30</v>
      </c>
      <c r="E23">
        <v>18</v>
      </c>
      <c r="F23">
        <v>36</v>
      </c>
      <c r="G23" t="s">
        <v>165</v>
      </c>
      <c r="H23">
        <v>1000</v>
      </c>
    </row>
    <row r="24" spans="1:8">
      <c r="A24" s="3" t="s">
        <v>59</v>
      </c>
      <c r="B24">
        <v>179.05600000000001</v>
      </c>
      <c r="C24">
        <v>10</v>
      </c>
      <c r="D24">
        <v>0.31900000000000001</v>
      </c>
      <c r="E24">
        <f t="shared" si="0"/>
        <v>0.25900000000000001</v>
      </c>
      <c r="F24">
        <f t="shared" si="1"/>
        <v>0.379</v>
      </c>
      <c r="G24" t="s">
        <v>162</v>
      </c>
      <c r="H24">
        <v>1000</v>
      </c>
    </row>
    <row r="25" spans="1:8">
      <c r="A25" s="3" t="s">
        <v>62</v>
      </c>
      <c r="B25">
        <v>191.05608000000001</v>
      </c>
      <c r="C25">
        <v>10</v>
      </c>
      <c r="D25">
        <v>0.34</v>
      </c>
      <c r="E25">
        <f t="shared" si="0"/>
        <v>0.28000000000000003</v>
      </c>
      <c r="F25">
        <f t="shared" si="1"/>
        <v>0.4</v>
      </c>
      <c r="G25" t="s">
        <v>162</v>
      </c>
      <c r="H25">
        <v>1000</v>
      </c>
    </row>
    <row r="26" spans="1:8">
      <c r="A26" s="3" t="s">
        <v>168</v>
      </c>
      <c r="B26">
        <v>289.07173</v>
      </c>
      <c r="C26">
        <v>10</v>
      </c>
      <c r="D26">
        <v>135</v>
      </c>
      <c r="E26">
        <v>132</v>
      </c>
      <c r="F26">
        <v>140</v>
      </c>
      <c r="G26" t="s">
        <v>165</v>
      </c>
      <c r="H26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CF45-A398-6A45-8F30-FABCCBE59ED6}">
  <dimension ref="A1:I70"/>
  <sheetViews>
    <sheetView zoomScale="178" workbookViewId="0">
      <selection activeCell="B74" sqref="B74"/>
    </sheetView>
  </sheetViews>
  <sheetFormatPr baseColWidth="10" defaultRowHeight="16"/>
  <cols>
    <col min="1" max="1" width="7.5" style="41" customWidth="1"/>
    <col min="2" max="2" width="25.1640625" style="41" customWidth="1"/>
    <col min="3" max="3" width="7" style="52" customWidth="1"/>
    <col min="4" max="4" width="4.33203125" style="46" customWidth="1"/>
    <col min="5" max="7" width="12.1640625" style="47" customWidth="1"/>
    <col min="8" max="8" width="16.83203125" bestFit="1" customWidth="1"/>
  </cols>
  <sheetData>
    <row r="1" spans="1:9">
      <c r="B1" s="42" t="s">
        <v>69</v>
      </c>
      <c r="C1" s="43" t="s">
        <v>73</v>
      </c>
      <c r="D1" s="44" t="s">
        <v>89</v>
      </c>
      <c r="E1" s="45" t="s">
        <v>90</v>
      </c>
      <c r="F1" s="45" t="s">
        <v>71</v>
      </c>
      <c r="G1" s="45" t="s">
        <v>72</v>
      </c>
      <c r="H1" s="54" t="s">
        <v>101</v>
      </c>
      <c r="I1" s="54" t="s">
        <v>103</v>
      </c>
    </row>
    <row r="2" spans="1:9">
      <c r="A2" s="41">
        <v>1</v>
      </c>
      <c r="B2" s="21" t="s">
        <v>0</v>
      </c>
      <c r="C2" s="24" t="s">
        <v>74</v>
      </c>
      <c r="E2" s="28">
        <v>122.0367794</v>
      </c>
      <c r="F2" s="47">
        <f t="shared" ref="F2:F33" si="0">E2+1.0072</f>
        <v>123.0439794</v>
      </c>
      <c r="G2" s="47">
        <f t="shared" ref="G2:G33" si="1">E2-1.0072</f>
        <v>121.0295794</v>
      </c>
    </row>
    <row r="3" spans="1:9">
      <c r="A3" s="41">
        <v>2</v>
      </c>
      <c r="B3" s="21" t="s">
        <v>1</v>
      </c>
      <c r="C3" s="24" t="s">
        <v>74</v>
      </c>
      <c r="E3" s="28">
        <v>122.0367794</v>
      </c>
      <c r="F3" s="47">
        <f t="shared" si="0"/>
        <v>123.0439794</v>
      </c>
      <c r="G3" s="47">
        <f t="shared" si="1"/>
        <v>121.0295794</v>
      </c>
    </row>
    <row r="4" spans="1:9">
      <c r="A4" s="41">
        <v>3</v>
      </c>
      <c r="B4" s="21" t="s">
        <v>58</v>
      </c>
      <c r="C4" s="24" t="s">
        <v>74</v>
      </c>
      <c r="E4" s="32">
        <v>134.02152000000001</v>
      </c>
      <c r="F4" s="47">
        <f t="shared" si="0"/>
        <v>135.02872000000002</v>
      </c>
      <c r="G4" s="47">
        <f t="shared" si="1"/>
        <v>133.01432</v>
      </c>
    </row>
    <row r="5" spans="1:9">
      <c r="A5" s="41">
        <f>A4+1</f>
        <v>4</v>
      </c>
      <c r="B5" s="21" t="s">
        <v>2</v>
      </c>
      <c r="C5" s="24" t="s">
        <v>74</v>
      </c>
      <c r="E5" s="28">
        <v>134.07316489999999</v>
      </c>
      <c r="F5" s="47">
        <f t="shared" si="0"/>
        <v>135.08036490000001</v>
      </c>
      <c r="G5" s="47">
        <f t="shared" si="1"/>
        <v>133.06596489999998</v>
      </c>
    </row>
    <row r="6" spans="1:9">
      <c r="A6" s="41">
        <f t="shared" ref="A6:A69" si="2">A5+1</f>
        <v>5</v>
      </c>
      <c r="B6" s="21" t="s">
        <v>3</v>
      </c>
      <c r="C6" s="24" t="s">
        <v>74</v>
      </c>
      <c r="E6" s="29">
        <v>138.03169410000001</v>
      </c>
      <c r="F6" s="47">
        <f t="shared" si="0"/>
        <v>139.03889410000002</v>
      </c>
      <c r="G6" s="47">
        <f t="shared" si="1"/>
        <v>137.0244941</v>
      </c>
    </row>
    <row r="7" spans="1:9">
      <c r="A7" s="41">
        <f t="shared" si="2"/>
        <v>6</v>
      </c>
      <c r="B7" s="21" t="s">
        <v>4</v>
      </c>
      <c r="C7" s="24" t="s">
        <v>74</v>
      </c>
      <c r="E7" s="29">
        <v>148.05242949999999</v>
      </c>
      <c r="F7" s="47">
        <f t="shared" si="0"/>
        <v>149.0596295</v>
      </c>
      <c r="G7" s="47">
        <f t="shared" si="1"/>
        <v>147.04522949999998</v>
      </c>
    </row>
    <row r="8" spans="1:9">
      <c r="A8" s="41">
        <f t="shared" si="2"/>
        <v>7</v>
      </c>
      <c r="B8" s="21" t="s">
        <v>5</v>
      </c>
      <c r="C8" s="24" t="s">
        <v>74</v>
      </c>
      <c r="E8" s="28">
        <v>154.0266087</v>
      </c>
      <c r="F8" s="47">
        <f t="shared" si="0"/>
        <v>155.03380870000001</v>
      </c>
      <c r="G8" s="47">
        <f t="shared" si="1"/>
        <v>153.01940869999999</v>
      </c>
    </row>
    <row r="9" spans="1:9">
      <c r="A9" s="41">
        <f t="shared" si="2"/>
        <v>8</v>
      </c>
      <c r="B9" s="21" t="s">
        <v>6</v>
      </c>
      <c r="C9" s="24" t="s">
        <v>74</v>
      </c>
      <c r="E9" s="28">
        <v>154.0266087</v>
      </c>
      <c r="F9" s="47">
        <f t="shared" si="0"/>
        <v>155.03380870000001</v>
      </c>
      <c r="G9" s="47">
        <f t="shared" si="1"/>
        <v>153.01940869999999</v>
      </c>
    </row>
    <row r="10" spans="1:9">
      <c r="A10" s="41">
        <f t="shared" si="2"/>
        <v>9</v>
      </c>
      <c r="B10" s="21" t="s">
        <v>7</v>
      </c>
      <c r="C10" s="24" t="s">
        <v>74</v>
      </c>
      <c r="E10" s="28">
        <v>154.0266087</v>
      </c>
      <c r="F10" s="47">
        <f t="shared" si="0"/>
        <v>155.03380870000001</v>
      </c>
      <c r="G10" s="47">
        <f t="shared" si="1"/>
        <v>153.01940869999999</v>
      </c>
    </row>
    <row r="11" spans="1:9">
      <c r="A11" s="41">
        <f t="shared" si="2"/>
        <v>10</v>
      </c>
      <c r="B11" s="21" t="s">
        <v>8</v>
      </c>
      <c r="C11" s="24" t="s">
        <v>74</v>
      </c>
      <c r="E11" s="28">
        <v>154.0266087</v>
      </c>
      <c r="F11" s="47">
        <f t="shared" si="0"/>
        <v>155.03380870000001</v>
      </c>
      <c r="G11" s="47">
        <f t="shared" si="1"/>
        <v>153.01940869999999</v>
      </c>
    </row>
    <row r="12" spans="1:9">
      <c r="A12" s="41">
        <f t="shared" si="2"/>
        <v>11</v>
      </c>
      <c r="B12" s="21" t="s">
        <v>9</v>
      </c>
      <c r="C12" s="24" t="s">
        <v>74</v>
      </c>
      <c r="E12" s="28">
        <v>154.0266087</v>
      </c>
      <c r="F12" s="47">
        <f t="shared" si="0"/>
        <v>155.03380870000001</v>
      </c>
      <c r="G12" s="47">
        <f t="shared" si="1"/>
        <v>153.01940869999999</v>
      </c>
    </row>
    <row r="13" spans="1:9">
      <c r="A13" s="41">
        <f t="shared" si="2"/>
        <v>12</v>
      </c>
      <c r="B13" s="21" t="s">
        <v>11</v>
      </c>
      <c r="C13" s="24" t="s">
        <v>74</v>
      </c>
      <c r="E13" s="28">
        <v>154.0266087</v>
      </c>
      <c r="F13" s="47">
        <f t="shared" si="0"/>
        <v>155.03380870000001</v>
      </c>
      <c r="G13" s="47">
        <f t="shared" si="1"/>
        <v>153.01940869999999</v>
      </c>
    </row>
    <row r="14" spans="1:9">
      <c r="A14" s="41">
        <f t="shared" si="2"/>
        <v>13</v>
      </c>
      <c r="B14" s="21" t="s">
        <v>12</v>
      </c>
      <c r="C14" s="24" t="s">
        <v>74</v>
      </c>
      <c r="E14" s="29">
        <v>154.0266087</v>
      </c>
      <c r="F14" s="47">
        <f t="shared" si="0"/>
        <v>155.03380870000001</v>
      </c>
      <c r="G14" s="47">
        <f t="shared" si="1"/>
        <v>153.01940869999999</v>
      </c>
    </row>
    <row r="15" spans="1:9">
      <c r="A15" s="41">
        <f t="shared" si="2"/>
        <v>14</v>
      </c>
      <c r="B15" s="21" t="s">
        <v>13</v>
      </c>
      <c r="C15" s="24" t="s">
        <v>74</v>
      </c>
      <c r="E15" s="29">
        <v>154.06299419999999</v>
      </c>
      <c r="F15" s="47">
        <f t="shared" si="0"/>
        <v>155.0701942</v>
      </c>
      <c r="G15" s="47">
        <f t="shared" si="1"/>
        <v>153.05579419999998</v>
      </c>
    </row>
    <row r="16" spans="1:9">
      <c r="A16" s="41">
        <f t="shared" si="2"/>
        <v>15</v>
      </c>
      <c r="B16" s="22" t="s">
        <v>14</v>
      </c>
      <c r="C16" s="25" t="s">
        <v>74</v>
      </c>
      <c r="D16" s="46" t="s">
        <v>78</v>
      </c>
      <c r="E16" s="30">
        <v>156.1514153</v>
      </c>
      <c r="F16" s="48">
        <f t="shared" si="0"/>
        <v>157.15861530000001</v>
      </c>
      <c r="G16" s="48">
        <f t="shared" si="1"/>
        <v>155.14421529999998</v>
      </c>
    </row>
    <row r="17" spans="1:9">
      <c r="A17" s="41">
        <f t="shared" si="2"/>
        <v>16</v>
      </c>
      <c r="B17" s="21" t="s">
        <v>15</v>
      </c>
      <c r="C17" s="24" t="s">
        <v>74</v>
      </c>
      <c r="E17" s="29">
        <v>164.04733999999999</v>
      </c>
      <c r="F17" s="47">
        <f t="shared" si="0"/>
        <v>165.05454</v>
      </c>
      <c r="G17" s="47">
        <f t="shared" si="1"/>
        <v>163.04013999999998</v>
      </c>
    </row>
    <row r="18" spans="1:9">
      <c r="A18" s="41">
        <f t="shared" si="2"/>
        <v>17</v>
      </c>
      <c r="B18" s="21" t="s">
        <v>16</v>
      </c>
      <c r="C18" s="24" t="s">
        <v>74</v>
      </c>
      <c r="E18" s="29">
        <v>164.04733999999999</v>
      </c>
      <c r="F18" s="47">
        <f t="shared" si="0"/>
        <v>165.05454</v>
      </c>
      <c r="G18" s="47">
        <f t="shared" si="1"/>
        <v>163.04013999999998</v>
      </c>
    </row>
    <row r="19" spans="1:9">
      <c r="A19" s="41">
        <f t="shared" si="2"/>
        <v>18</v>
      </c>
      <c r="B19" s="21" t="s">
        <v>17</v>
      </c>
      <c r="C19" s="24" t="s">
        <v>74</v>
      </c>
      <c r="E19" s="29">
        <v>168.04225869999999</v>
      </c>
      <c r="F19" s="47">
        <f t="shared" si="0"/>
        <v>169.0494587</v>
      </c>
      <c r="G19" s="47">
        <f t="shared" si="1"/>
        <v>167.03505869999998</v>
      </c>
    </row>
    <row r="20" spans="1:9">
      <c r="A20" s="41">
        <f t="shared" si="2"/>
        <v>19</v>
      </c>
      <c r="B20" s="21" t="s">
        <v>18</v>
      </c>
      <c r="C20" s="24" t="s">
        <v>74</v>
      </c>
      <c r="E20" s="28">
        <v>170.02152330000001</v>
      </c>
      <c r="F20" s="47">
        <f t="shared" si="0"/>
        <v>171.02872330000002</v>
      </c>
      <c r="G20" s="47">
        <f t="shared" si="1"/>
        <v>169.0143233</v>
      </c>
    </row>
    <row r="21" spans="1:9">
      <c r="A21" s="41">
        <f t="shared" si="2"/>
        <v>20</v>
      </c>
      <c r="B21" s="21" t="s">
        <v>29</v>
      </c>
      <c r="C21" s="24" t="s">
        <v>74</v>
      </c>
      <c r="E21" s="32">
        <v>174.01643000000001</v>
      </c>
      <c r="F21" s="47">
        <f t="shared" si="0"/>
        <v>175.02363000000003</v>
      </c>
      <c r="G21" s="47">
        <f t="shared" si="1"/>
        <v>173.00923</v>
      </c>
    </row>
    <row r="22" spans="1:9">
      <c r="A22" s="41">
        <f t="shared" si="2"/>
        <v>21</v>
      </c>
      <c r="B22" s="21" t="s">
        <v>30</v>
      </c>
      <c r="C22" s="24" t="s">
        <v>74</v>
      </c>
      <c r="E22" s="32">
        <v>176.03208000000001</v>
      </c>
      <c r="F22" s="47">
        <f t="shared" si="0"/>
        <v>177.03928000000002</v>
      </c>
      <c r="G22" s="47">
        <f t="shared" si="1"/>
        <v>175.02488</v>
      </c>
    </row>
    <row r="23" spans="1:9">
      <c r="A23" s="41">
        <f t="shared" si="2"/>
        <v>22</v>
      </c>
      <c r="B23" s="21" t="s">
        <v>19</v>
      </c>
      <c r="C23" s="24" t="s">
        <v>74</v>
      </c>
      <c r="E23" s="29">
        <v>180.042258</v>
      </c>
      <c r="F23" s="47">
        <f t="shared" si="0"/>
        <v>181.04945800000002</v>
      </c>
      <c r="G23" s="47">
        <f t="shared" si="1"/>
        <v>179.03505799999999</v>
      </c>
    </row>
    <row r="24" spans="1:9">
      <c r="A24" s="41">
        <f t="shared" si="2"/>
        <v>23</v>
      </c>
      <c r="B24" s="21" t="s">
        <v>59</v>
      </c>
      <c r="C24" s="24" t="s">
        <v>75</v>
      </c>
      <c r="E24" s="32">
        <v>180.0633</v>
      </c>
      <c r="F24" s="47">
        <f t="shared" si="0"/>
        <v>181.07050000000001</v>
      </c>
      <c r="G24" s="47">
        <f t="shared" si="1"/>
        <v>179.05609999999999</v>
      </c>
    </row>
    <row r="25" spans="1:9">
      <c r="A25" s="41">
        <f t="shared" si="2"/>
        <v>24</v>
      </c>
      <c r="B25" s="21" t="s">
        <v>60</v>
      </c>
      <c r="C25" s="24" t="s">
        <v>75</v>
      </c>
      <c r="E25" s="32">
        <v>180.0633</v>
      </c>
      <c r="F25" s="47">
        <f t="shared" si="0"/>
        <v>181.07050000000001</v>
      </c>
      <c r="G25" s="47">
        <f t="shared" si="1"/>
        <v>179.05609999999999</v>
      </c>
      <c r="H25" t="s">
        <v>102</v>
      </c>
      <c r="I25" t="s">
        <v>104</v>
      </c>
    </row>
    <row r="26" spans="1:9" s="38" customFormat="1">
      <c r="A26" s="41">
        <f t="shared" si="2"/>
        <v>25</v>
      </c>
      <c r="B26" s="21" t="s">
        <v>61</v>
      </c>
      <c r="C26" s="24" t="s">
        <v>75</v>
      </c>
      <c r="D26" s="46"/>
      <c r="E26" s="32">
        <v>182.07900000000001</v>
      </c>
      <c r="F26" s="47">
        <f t="shared" si="0"/>
        <v>183.08620000000002</v>
      </c>
      <c r="G26" s="47">
        <f t="shared" si="1"/>
        <v>181.0718</v>
      </c>
    </row>
    <row r="27" spans="1:9">
      <c r="A27" s="41">
        <f t="shared" si="2"/>
        <v>26</v>
      </c>
      <c r="B27" s="21" t="s">
        <v>62</v>
      </c>
      <c r="C27" s="24" t="s">
        <v>74</v>
      </c>
      <c r="E27" s="32">
        <v>192.06338</v>
      </c>
      <c r="F27" s="47">
        <f t="shared" si="0"/>
        <v>193.07058000000001</v>
      </c>
      <c r="G27" s="47">
        <f t="shared" si="1"/>
        <v>191.05617999999998</v>
      </c>
    </row>
    <row r="28" spans="1:9">
      <c r="A28" s="41">
        <f t="shared" si="2"/>
        <v>27</v>
      </c>
      <c r="B28" s="21" t="s">
        <v>20</v>
      </c>
      <c r="C28" s="24" t="s">
        <v>74</v>
      </c>
      <c r="E28" s="29">
        <v>194.05790880000001</v>
      </c>
      <c r="F28" s="47">
        <f t="shared" si="0"/>
        <v>195.06510880000002</v>
      </c>
      <c r="G28" s="47">
        <f t="shared" si="1"/>
        <v>193.0507088</v>
      </c>
    </row>
    <row r="29" spans="1:9">
      <c r="A29" s="41">
        <f t="shared" si="2"/>
        <v>28</v>
      </c>
      <c r="B29" s="21" t="s">
        <v>21</v>
      </c>
      <c r="C29" s="24" t="s">
        <v>74</v>
      </c>
      <c r="E29" s="29">
        <v>224.06847350000001</v>
      </c>
      <c r="F29" s="47">
        <f t="shared" si="0"/>
        <v>225.07567350000002</v>
      </c>
      <c r="G29" s="47">
        <f t="shared" si="1"/>
        <v>223.0612735</v>
      </c>
    </row>
    <row r="30" spans="1:9">
      <c r="A30" s="41">
        <f t="shared" si="2"/>
        <v>29</v>
      </c>
      <c r="B30" s="21" t="s">
        <v>22</v>
      </c>
      <c r="C30" s="24" t="s">
        <v>74</v>
      </c>
      <c r="E30" s="28">
        <v>272.06847349999998</v>
      </c>
      <c r="F30" s="47">
        <f t="shared" si="0"/>
        <v>273.07567349999999</v>
      </c>
      <c r="G30" s="47">
        <f t="shared" si="1"/>
        <v>271.06127349999997</v>
      </c>
    </row>
    <row r="31" spans="1:9">
      <c r="A31" s="41">
        <f t="shared" si="2"/>
        <v>30</v>
      </c>
      <c r="B31" s="21" t="s">
        <v>31</v>
      </c>
      <c r="C31" s="24" t="s">
        <v>74</v>
      </c>
      <c r="E31" s="32">
        <v>274.08411999999998</v>
      </c>
      <c r="F31" s="47">
        <f t="shared" si="0"/>
        <v>275.09132</v>
      </c>
      <c r="G31" s="47">
        <f t="shared" si="1"/>
        <v>273.07691999999997</v>
      </c>
    </row>
    <row r="32" spans="1:9">
      <c r="A32" s="41">
        <f t="shared" si="2"/>
        <v>31</v>
      </c>
      <c r="B32" s="21" t="s">
        <v>23</v>
      </c>
      <c r="C32" s="24" t="s">
        <v>74</v>
      </c>
      <c r="E32" s="29">
        <v>286.04773799999998</v>
      </c>
      <c r="F32" s="47">
        <f t="shared" si="0"/>
        <v>287.05493799999999</v>
      </c>
      <c r="G32" s="47">
        <f t="shared" si="1"/>
        <v>285.04053799999997</v>
      </c>
    </row>
    <row r="33" spans="1:8">
      <c r="A33" s="41">
        <f t="shared" si="2"/>
        <v>32</v>
      </c>
      <c r="B33" s="21" t="s">
        <v>32</v>
      </c>
      <c r="C33" s="24" t="s">
        <v>74</v>
      </c>
      <c r="E33" s="32">
        <v>290.07902999999999</v>
      </c>
      <c r="F33" s="47">
        <f t="shared" si="0"/>
        <v>291.08623</v>
      </c>
      <c r="G33" s="47">
        <f t="shared" si="1"/>
        <v>289.07182999999998</v>
      </c>
    </row>
    <row r="34" spans="1:8">
      <c r="A34" s="41">
        <f t="shared" si="2"/>
        <v>33</v>
      </c>
      <c r="B34" s="21" t="s">
        <v>63</v>
      </c>
      <c r="C34" s="24" t="s">
        <v>74</v>
      </c>
      <c r="E34" s="32">
        <v>290.07902999999999</v>
      </c>
      <c r="F34" s="47">
        <f t="shared" ref="F34:F65" si="3">E34+1.0072</f>
        <v>291.08623</v>
      </c>
      <c r="G34" s="47">
        <f t="shared" ref="G34:G70" si="4">E34-1.0072</f>
        <v>289.07182999999998</v>
      </c>
    </row>
    <row r="35" spans="1:8">
      <c r="A35" s="41">
        <f t="shared" si="2"/>
        <v>34</v>
      </c>
      <c r="B35" s="21" t="s">
        <v>33</v>
      </c>
      <c r="C35" s="24" t="s">
        <v>74</v>
      </c>
      <c r="E35" s="32">
        <v>300.06330000000003</v>
      </c>
      <c r="F35" s="47">
        <f t="shared" si="3"/>
        <v>301.07050000000004</v>
      </c>
      <c r="G35" s="47">
        <f t="shared" si="4"/>
        <v>299.05610000000001</v>
      </c>
    </row>
    <row r="36" spans="1:8" s="38" customFormat="1">
      <c r="A36" s="41">
        <f t="shared" si="2"/>
        <v>35</v>
      </c>
      <c r="B36" s="21" t="s">
        <v>10</v>
      </c>
      <c r="C36" s="24" t="s">
        <v>74</v>
      </c>
      <c r="D36" s="46"/>
      <c r="E36" s="28">
        <v>302.00626720000002</v>
      </c>
      <c r="F36" s="47">
        <f t="shared" si="3"/>
        <v>303.01346720000004</v>
      </c>
      <c r="G36" s="47">
        <f t="shared" si="4"/>
        <v>300.99906720000001</v>
      </c>
    </row>
    <row r="37" spans="1:8">
      <c r="A37" s="41">
        <f t="shared" si="2"/>
        <v>36</v>
      </c>
      <c r="B37" s="35" t="s">
        <v>24</v>
      </c>
      <c r="C37" s="36" t="s">
        <v>74</v>
      </c>
      <c r="D37" s="49"/>
      <c r="E37" s="37">
        <v>302.04259999999999</v>
      </c>
      <c r="F37" s="50">
        <f t="shared" si="3"/>
        <v>303.0498</v>
      </c>
      <c r="G37" s="50">
        <f t="shared" si="4"/>
        <v>301.03539999999998</v>
      </c>
    </row>
    <row r="38" spans="1:8">
      <c r="A38" s="41">
        <f t="shared" si="2"/>
        <v>37</v>
      </c>
      <c r="B38" s="35" t="s">
        <v>34</v>
      </c>
      <c r="C38" s="36" t="s">
        <v>74</v>
      </c>
      <c r="D38" s="49"/>
      <c r="E38" s="39">
        <v>302.04264999999998</v>
      </c>
      <c r="F38" s="50">
        <f t="shared" si="3"/>
        <v>303.04984999999999</v>
      </c>
      <c r="G38" s="50">
        <f t="shared" si="4"/>
        <v>301.03544999999997</v>
      </c>
    </row>
    <row r="39" spans="1:8">
      <c r="A39" s="41">
        <f t="shared" si="2"/>
        <v>38</v>
      </c>
      <c r="B39" s="21" t="s">
        <v>35</v>
      </c>
      <c r="C39" s="24" t="s">
        <v>74</v>
      </c>
      <c r="E39" s="32">
        <v>316.05829999999997</v>
      </c>
      <c r="F39" s="47">
        <f t="shared" si="3"/>
        <v>317.06549999999999</v>
      </c>
      <c r="G39" s="47">
        <f t="shared" si="4"/>
        <v>315.05109999999996</v>
      </c>
    </row>
    <row r="40" spans="1:8">
      <c r="A40" s="41">
        <f t="shared" si="2"/>
        <v>39</v>
      </c>
      <c r="B40" s="21" t="s">
        <v>64</v>
      </c>
      <c r="C40" s="24" t="s">
        <v>75</v>
      </c>
      <c r="E40" s="32">
        <v>342.11619999999999</v>
      </c>
      <c r="F40" s="47">
        <f t="shared" si="3"/>
        <v>343.1234</v>
      </c>
      <c r="G40" s="47">
        <f t="shared" si="4"/>
        <v>341.10899999999998</v>
      </c>
    </row>
    <row r="41" spans="1:8">
      <c r="A41" s="41">
        <f t="shared" si="2"/>
        <v>40</v>
      </c>
      <c r="B41" s="21" t="s">
        <v>25</v>
      </c>
      <c r="C41" s="24" t="s">
        <v>74</v>
      </c>
      <c r="E41" s="29">
        <v>354.09508</v>
      </c>
      <c r="F41" s="47">
        <f t="shared" si="3"/>
        <v>355.10228000000001</v>
      </c>
      <c r="G41" s="47">
        <f t="shared" si="4"/>
        <v>353.08787999999998</v>
      </c>
    </row>
    <row r="42" spans="1:8" ht="30">
      <c r="A42" s="41">
        <f t="shared" si="2"/>
        <v>41</v>
      </c>
      <c r="B42" s="40" t="s">
        <v>92</v>
      </c>
      <c r="C42" s="24" t="s">
        <v>74</v>
      </c>
      <c r="E42" s="32">
        <v>436.13690000000003</v>
      </c>
      <c r="F42" s="47">
        <f t="shared" si="3"/>
        <v>437.14410000000004</v>
      </c>
      <c r="G42" s="47">
        <f t="shared" si="4"/>
        <v>435.12970000000001</v>
      </c>
    </row>
    <row r="43" spans="1:8">
      <c r="A43" s="41">
        <f t="shared" si="2"/>
        <v>42</v>
      </c>
      <c r="B43" s="21" t="s">
        <v>37</v>
      </c>
      <c r="C43" s="24" t="s">
        <v>74</v>
      </c>
      <c r="E43" s="32">
        <v>436.13693999999998</v>
      </c>
      <c r="F43" s="47">
        <f t="shared" si="3"/>
        <v>437.14413999999999</v>
      </c>
      <c r="G43" s="47">
        <f t="shared" si="4"/>
        <v>435.12973999999997</v>
      </c>
    </row>
    <row r="44" spans="1:8">
      <c r="A44" s="41">
        <f t="shared" si="2"/>
        <v>43</v>
      </c>
      <c r="B44" s="21" t="s">
        <v>65</v>
      </c>
      <c r="C44" s="24" t="s">
        <v>74</v>
      </c>
      <c r="E44" s="32">
        <v>436.13693999999998</v>
      </c>
      <c r="F44" s="47">
        <f t="shared" si="3"/>
        <v>437.14413999999999</v>
      </c>
      <c r="G44" s="47">
        <f t="shared" si="4"/>
        <v>435.12973999999997</v>
      </c>
    </row>
    <row r="45" spans="1:8" ht="30">
      <c r="A45" s="41">
        <f t="shared" si="2"/>
        <v>44</v>
      </c>
      <c r="B45" s="40" t="s">
        <v>91</v>
      </c>
      <c r="C45" s="24" t="s">
        <v>74</v>
      </c>
      <c r="E45" s="32">
        <v>448.10055999999997</v>
      </c>
      <c r="F45" s="47">
        <f t="shared" si="3"/>
        <v>449.10775999999998</v>
      </c>
      <c r="G45" s="47">
        <f t="shared" si="4"/>
        <v>447.09335999999996</v>
      </c>
    </row>
    <row r="46" spans="1:8">
      <c r="A46" s="41">
        <f t="shared" si="2"/>
        <v>45</v>
      </c>
      <c r="B46" s="21" t="s">
        <v>39</v>
      </c>
      <c r="C46" s="24" t="s">
        <v>74</v>
      </c>
      <c r="E46" s="32">
        <v>448.10055999999997</v>
      </c>
      <c r="F46" s="47">
        <f t="shared" si="3"/>
        <v>449.10775999999998</v>
      </c>
      <c r="G46" s="47">
        <f t="shared" si="4"/>
        <v>447.09335999999996</v>
      </c>
    </row>
    <row r="47" spans="1:8">
      <c r="A47" s="41">
        <f t="shared" si="2"/>
        <v>46</v>
      </c>
      <c r="B47" s="22" t="s">
        <v>67</v>
      </c>
      <c r="C47" s="25" t="s">
        <v>75</v>
      </c>
      <c r="D47" s="46" t="s">
        <v>78</v>
      </c>
      <c r="E47" s="34">
        <v>449.10838000000001</v>
      </c>
      <c r="F47" s="48">
        <f t="shared" si="3"/>
        <v>450.11558000000002</v>
      </c>
      <c r="G47" s="48">
        <f t="shared" si="4"/>
        <v>448.10118</v>
      </c>
    </row>
    <row r="48" spans="1:8">
      <c r="A48" s="41">
        <f t="shared" si="2"/>
        <v>47</v>
      </c>
      <c r="B48" s="21" t="s">
        <v>40</v>
      </c>
      <c r="C48" s="24" t="s">
        <v>74</v>
      </c>
      <c r="E48" s="32">
        <v>456.3603</v>
      </c>
      <c r="F48" s="47">
        <f t="shared" si="3"/>
        <v>457.36750000000001</v>
      </c>
      <c r="G48" s="47">
        <f t="shared" si="4"/>
        <v>455.35309999999998</v>
      </c>
      <c r="H48" t="s">
        <v>115</v>
      </c>
    </row>
    <row r="49" spans="1:8">
      <c r="A49" s="41">
        <f t="shared" si="2"/>
        <v>48</v>
      </c>
      <c r="B49" s="22" t="s">
        <v>26</v>
      </c>
      <c r="C49" s="25" t="s">
        <v>74</v>
      </c>
      <c r="D49" s="46" t="s">
        <v>78</v>
      </c>
      <c r="E49" s="31">
        <v>464.09546999999998</v>
      </c>
      <c r="F49" s="48">
        <f t="shared" si="3"/>
        <v>465.10266999999999</v>
      </c>
      <c r="G49" s="48">
        <f t="shared" si="4"/>
        <v>463.08826999999997</v>
      </c>
    </row>
    <row r="50" spans="1:8">
      <c r="A50" s="41">
        <f t="shared" si="2"/>
        <v>49</v>
      </c>
      <c r="B50" s="21" t="s">
        <v>41</v>
      </c>
      <c r="C50" s="24" t="s">
        <v>74</v>
      </c>
      <c r="E50" s="32">
        <v>464.09546999999998</v>
      </c>
      <c r="F50" s="47">
        <f t="shared" si="3"/>
        <v>465.10266999999999</v>
      </c>
      <c r="G50" s="47">
        <f t="shared" si="4"/>
        <v>463.08826999999997</v>
      </c>
    </row>
    <row r="51" spans="1:8">
      <c r="A51" s="41">
        <f t="shared" si="2"/>
        <v>50</v>
      </c>
      <c r="B51" s="21" t="s">
        <v>42</v>
      </c>
      <c r="C51" s="24" t="s">
        <v>74</v>
      </c>
      <c r="E51" s="32">
        <v>464.09546999999998</v>
      </c>
      <c r="F51" s="47">
        <f t="shared" si="3"/>
        <v>465.10266999999999</v>
      </c>
      <c r="G51" s="47">
        <f t="shared" si="4"/>
        <v>463.08826999999997</v>
      </c>
    </row>
    <row r="52" spans="1:8" ht="30">
      <c r="A52" s="41">
        <f t="shared" si="2"/>
        <v>51</v>
      </c>
      <c r="B52" s="40" t="s">
        <v>93</v>
      </c>
      <c r="C52" s="24" t="s">
        <v>74</v>
      </c>
      <c r="E52" s="32">
        <v>464.09546999999998</v>
      </c>
      <c r="F52" s="47">
        <f t="shared" si="3"/>
        <v>465.10266999999999</v>
      </c>
      <c r="G52" s="47">
        <f t="shared" si="4"/>
        <v>463.08826999999997</v>
      </c>
    </row>
    <row r="53" spans="1:8">
      <c r="A53" s="41">
        <f t="shared" si="2"/>
        <v>52</v>
      </c>
      <c r="B53" s="21" t="s">
        <v>44</v>
      </c>
      <c r="C53" s="24" t="s">
        <v>74</v>
      </c>
      <c r="E53" s="32">
        <v>472.35520000000002</v>
      </c>
      <c r="F53" s="47">
        <f t="shared" si="3"/>
        <v>473.36240000000004</v>
      </c>
      <c r="G53" s="47">
        <f t="shared" si="4"/>
        <v>471.34800000000001</v>
      </c>
    </row>
    <row r="54" spans="1:8">
      <c r="A54" s="41">
        <f t="shared" si="2"/>
        <v>53</v>
      </c>
      <c r="B54" s="21" t="s">
        <v>45</v>
      </c>
      <c r="C54" s="24" t="s">
        <v>74</v>
      </c>
      <c r="E54" s="32">
        <v>478.07474000000002</v>
      </c>
      <c r="F54" s="47">
        <f t="shared" si="3"/>
        <v>479.08194000000003</v>
      </c>
      <c r="G54" s="47">
        <f t="shared" si="4"/>
        <v>477.06754000000001</v>
      </c>
    </row>
    <row r="55" spans="1:8">
      <c r="A55" s="41">
        <f t="shared" si="2"/>
        <v>54</v>
      </c>
      <c r="B55" s="21" t="s">
        <v>66</v>
      </c>
      <c r="C55" s="24" t="s">
        <v>75</v>
      </c>
      <c r="E55" s="32">
        <v>484.07723920000001</v>
      </c>
      <c r="F55" s="47">
        <f t="shared" si="3"/>
        <v>485.08443920000002</v>
      </c>
      <c r="G55" s="47">
        <f t="shared" si="4"/>
        <v>483.0700392</v>
      </c>
    </row>
    <row r="56" spans="1:8">
      <c r="A56" s="41">
        <f t="shared" si="2"/>
        <v>55</v>
      </c>
      <c r="B56" s="21" t="s">
        <v>68</v>
      </c>
      <c r="C56" s="24" t="s">
        <v>75</v>
      </c>
      <c r="E56" s="32">
        <v>504.16899999999998</v>
      </c>
      <c r="F56" s="47">
        <f t="shared" si="3"/>
        <v>505.17619999999999</v>
      </c>
      <c r="G56" s="47">
        <f t="shared" si="4"/>
        <v>503.16179999999997</v>
      </c>
    </row>
    <row r="57" spans="1:8">
      <c r="A57" s="41">
        <f t="shared" si="2"/>
        <v>56</v>
      </c>
      <c r="B57" s="21" t="s">
        <v>46</v>
      </c>
      <c r="C57" s="24" t="s">
        <v>75</v>
      </c>
      <c r="E57" s="32">
        <v>576.12676999999996</v>
      </c>
      <c r="F57" s="47">
        <f t="shared" si="3"/>
        <v>577.13396999999998</v>
      </c>
      <c r="G57" s="47">
        <f t="shared" si="4"/>
        <v>575.11956999999995</v>
      </c>
    </row>
    <row r="58" spans="1:8">
      <c r="A58" s="41">
        <f t="shared" si="2"/>
        <v>57</v>
      </c>
      <c r="B58" s="21" t="s">
        <v>47</v>
      </c>
      <c r="C58" s="24" t="s">
        <v>75</v>
      </c>
      <c r="E58" s="32">
        <v>578.14239999999995</v>
      </c>
      <c r="F58" s="47">
        <f t="shared" si="3"/>
        <v>579.14959999999996</v>
      </c>
      <c r="G58" s="47">
        <f t="shared" si="4"/>
        <v>577.13519999999994</v>
      </c>
    </row>
    <row r="59" spans="1:8">
      <c r="A59" s="41">
        <f t="shared" si="2"/>
        <v>58</v>
      </c>
      <c r="B59" s="21" t="s">
        <v>48</v>
      </c>
      <c r="C59" s="24" t="s">
        <v>75</v>
      </c>
      <c r="E59" s="32">
        <v>578.14239999999995</v>
      </c>
      <c r="F59" s="47">
        <f t="shared" si="3"/>
        <v>579.14959999999996</v>
      </c>
      <c r="G59" s="47">
        <f t="shared" si="4"/>
        <v>577.13519999999994</v>
      </c>
    </row>
    <row r="60" spans="1:8">
      <c r="A60" s="41">
        <f t="shared" si="2"/>
        <v>59</v>
      </c>
      <c r="B60" s="21" t="s">
        <v>49</v>
      </c>
      <c r="C60" s="24" t="s">
        <v>75</v>
      </c>
      <c r="E60" s="32">
        <v>578.14239999999995</v>
      </c>
      <c r="F60" s="47">
        <f t="shared" si="3"/>
        <v>579.14959999999996</v>
      </c>
      <c r="G60" s="47">
        <f t="shared" si="4"/>
        <v>577.13519999999994</v>
      </c>
    </row>
    <row r="61" spans="1:8">
      <c r="A61" s="41">
        <f t="shared" si="2"/>
        <v>60</v>
      </c>
      <c r="B61" s="23" t="s">
        <v>50</v>
      </c>
      <c r="C61" s="27" t="s">
        <v>74</v>
      </c>
      <c r="E61" s="33">
        <v>580.17919900000004</v>
      </c>
      <c r="F61" s="51">
        <f t="shared" si="3"/>
        <v>581.18639900000005</v>
      </c>
      <c r="G61" s="51">
        <f t="shared" si="4"/>
        <v>579.17199900000003</v>
      </c>
    </row>
    <row r="62" spans="1:8">
      <c r="A62" s="41">
        <f t="shared" si="2"/>
        <v>61</v>
      </c>
      <c r="B62" s="21" t="s">
        <v>51</v>
      </c>
      <c r="C62" s="24" t="s">
        <v>75</v>
      </c>
      <c r="E62" s="32">
        <v>594.13729999999998</v>
      </c>
      <c r="F62" s="47">
        <f t="shared" si="3"/>
        <v>595.14449999999999</v>
      </c>
      <c r="G62" s="47">
        <f t="shared" si="4"/>
        <v>593.13009999999997</v>
      </c>
      <c r="H62" t="s">
        <v>111</v>
      </c>
    </row>
    <row r="63" spans="1:8">
      <c r="A63" s="41">
        <f t="shared" si="2"/>
        <v>62</v>
      </c>
      <c r="B63" s="21" t="s">
        <v>52</v>
      </c>
      <c r="C63" s="24" t="s">
        <v>74</v>
      </c>
      <c r="E63" s="32">
        <v>594.15840000000003</v>
      </c>
      <c r="F63" s="47">
        <f t="shared" si="3"/>
        <v>595.16560000000004</v>
      </c>
      <c r="G63" s="47">
        <f t="shared" si="4"/>
        <v>593.15120000000002</v>
      </c>
    </row>
    <row r="64" spans="1:8">
      <c r="A64" s="41">
        <f t="shared" si="2"/>
        <v>63</v>
      </c>
      <c r="B64" s="21" t="s">
        <v>28</v>
      </c>
      <c r="C64" s="26" t="s">
        <v>75</v>
      </c>
      <c r="E64" s="28">
        <v>595.1662</v>
      </c>
      <c r="F64" s="47">
        <f t="shared" si="3"/>
        <v>596.17340000000002</v>
      </c>
      <c r="G64" s="47">
        <f t="shared" si="4"/>
        <v>594.15899999999999</v>
      </c>
    </row>
    <row r="65" spans="1:7">
      <c r="A65" s="41">
        <f t="shared" si="2"/>
        <v>64</v>
      </c>
      <c r="B65" s="21" t="s">
        <v>53</v>
      </c>
      <c r="C65" s="24" t="s">
        <v>74</v>
      </c>
      <c r="E65" s="32">
        <v>596.17409999999995</v>
      </c>
      <c r="F65" s="47">
        <f t="shared" si="3"/>
        <v>597.18129999999996</v>
      </c>
      <c r="G65" s="47">
        <f t="shared" si="4"/>
        <v>595.16689999999994</v>
      </c>
    </row>
    <row r="66" spans="1:7">
      <c r="A66" s="41">
        <f t="shared" si="2"/>
        <v>65</v>
      </c>
      <c r="B66" s="21" t="s">
        <v>54</v>
      </c>
      <c r="C66" s="24" t="s">
        <v>74</v>
      </c>
      <c r="E66" s="32">
        <v>596.17412000000002</v>
      </c>
      <c r="F66" s="47">
        <f t="shared" ref="F66:F70" si="5">E66+1.0072</f>
        <v>597.18132000000003</v>
      </c>
      <c r="G66" s="47">
        <f t="shared" si="4"/>
        <v>595.16692</v>
      </c>
    </row>
    <row r="67" spans="1:7">
      <c r="A67" s="41">
        <f t="shared" si="2"/>
        <v>66</v>
      </c>
      <c r="B67" s="21" t="s">
        <v>27</v>
      </c>
      <c r="C67" s="24" t="s">
        <v>74</v>
      </c>
      <c r="E67" s="29">
        <v>610.15337999999997</v>
      </c>
      <c r="F67" s="47">
        <f t="shared" si="5"/>
        <v>611.16057999999998</v>
      </c>
      <c r="G67" s="47">
        <f t="shared" si="4"/>
        <v>609.14617999999996</v>
      </c>
    </row>
    <row r="68" spans="1:7">
      <c r="A68" s="41">
        <f t="shared" si="2"/>
        <v>67</v>
      </c>
      <c r="B68" s="21" t="s">
        <v>55</v>
      </c>
      <c r="C68" s="24" t="s">
        <v>74</v>
      </c>
      <c r="E68" s="32">
        <v>624.16899999999998</v>
      </c>
      <c r="F68" s="47">
        <f t="shared" si="5"/>
        <v>625.17619999999999</v>
      </c>
      <c r="G68" s="47">
        <f t="shared" si="4"/>
        <v>623.16179999999997</v>
      </c>
    </row>
    <row r="69" spans="1:7">
      <c r="A69" s="41">
        <f t="shared" si="2"/>
        <v>68</v>
      </c>
      <c r="B69" s="21" t="s">
        <v>56</v>
      </c>
      <c r="C69" s="24" t="s">
        <v>74</v>
      </c>
      <c r="E69" s="32">
        <v>626.14829999999995</v>
      </c>
      <c r="F69" s="47">
        <f t="shared" si="5"/>
        <v>627.15549999999996</v>
      </c>
      <c r="G69" s="47">
        <f t="shared" si="4"/>
        <v>625.14109999999994</v>
      </c>
    </row>
    <row r="70" spans="1:7">
      <c r="A70" s="41">
        <f t="shared" ref="A70" si="6">A69+1</f>
        <v>69</v>
      </c>
      <c r="B70" s="21" t="s">
        <v>57</v>
      </c>
      <c r="C70" s="24" t="s">
        <v>75</v>
      </c>
      <c r="E70" s="32">
        <v>866.20579999999995</v>
      </c>
      <c r="F70" s="47">
        <f t="shared" si="5"/>
        <v>867.21299999999997</v>
      </c>
      <c r="G70" s="47">
        <f t="shared" si="4"/>
        <v>865.19859999999994</v>
      </c>
    </row>
  </sheetData>
  <sortState xmlns:xlrd2="http://schemas.microsoft.com/office/spreadsheetml/2017/richdata2" ref="B2:G70">
    <sortCondition ref="F2:F70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60CF-C6EB-1748-98C4-B516EE2AFF32}">
  <dimension ref="A1:K20"/>
  <sheetViews>
    <sheetView zoomScale="207" zoomScaleNormal="100" workbookViewId="0">
      <selection activeCell="G12" sqref="G12"/>
    </sheetView>
  </sheetViews>
  <sheetFormatPr baseColWidth="10" defaultRowHeight="16"/>
  <cols>
    <col min="1" max="1" width="39.1640625" style="52" bestFit="1" customWidth="1"/>
    <col min="2" max="2" width="12.1640625" style="52" bestFit="1" customWidth="1"/>
    <col min="3" max="4" width="10.83203125" style="52"/>
    <col min="5" max="5" width="13" style="52" bestFit="1" customWidth="1"/>
    <col min="6" max="7" width="10.83203125" style="52"/>
    <col min="8" max="8" width="27.5" style="52" bestFit="1" customWidth="1"/>
    <col min="9" max="9" width="35.83203125" style="65" customWidth="1"/>
    <col min="10" max="10" width="10.83203125" style="52"/>
    <col min="11" max="11" width="10.83203125" style="41"/>
  </cols>
  <sheetData>
    <row r="1" spans="1:11" s="70" customFormat="1" ht="45">
      <c r="A1" s="67" t="s">
        <v>119</v>
      </c>
      <c r="B1" s="67" t="s">
        <v>120</v>
      </c>
      <c r="C1" s="67" t="s">
        <v>71</v>
      </c>
      <c r="D1" s="67" t="s">
        <v>72</v>
      </c>
      <c r="E1" s="67" t="s">
        <v>76</v>
      </c>
      <c r="F1" s="67" t="s">
        <v>140</v>
      </c>
      <c r="G1" s="68" t="s">
        <v>148</v>
      </c>
      <c r="H1" s="67" t="s">
        <v>95</v>
      </c>
      <c r="I1" s="68" t="s">
        <v>121</v>
      </c>
      <c r="J1" s="67"/>
      <c r="K1" s="69"/>
    </row>
    <row r="2" spans="1:11">
      <c r="A2" s="56" t="s">
        <v>139</v>
      </c>
      <c r="E2" s="52" t="s">
        <v>78</v>
      </c>
      <c r="F2" s="52">
        <v>3.2</v>
      </c>
      <c r="I2" s="79" t="s">
        <v>122</v>
      </c>
    </row>
    <row r="3" spans="1:11">
      <c r="A3" s="57" t="s">
        <v>123</v>
      </c>
      <c r="B3" s="52">
        <v>568.17920560000005</v>
      </c>
      <c r="C3" s="52">
        <f>B3+1.0072</f>
        <v>569.18640560000006</v>
      </c>
      <c r="D3" s="52">
        <f>B3-1.0072</f>
        <v>567.17200560000003</v>
      </c>
      <c r="E3" s="52" t="s">
        <v>78</v>
      </c>
      <c r="F3" s="52">
        <v>3.01</v>
      </c>
      <c r="G3" s="52" t="s">
        <v>149</v>
      </c>
      <c r="H3" s="52" t="s">
        <v>141</v>
      </c>
      <c r="I3" s="79"/>
    </row>
    <row r="4" spans="1:11">
      <c r="A4" s="58" t="s">
        <v>128</v>
      </c>
      <c r="B4" s="52">
        <f>D4+1.0072</f>
        <v>584.13239999999996</v>
      </c>
      <c r="C4" s="52">
        <f>B4+1.0072</f>
        <v>585.13959999999997</v>
      </c>
      <c r="D4" s="52">
        <v>583.12519999999995</v>
      </c>
      <c r="E4" s="52" t="s">
        <v>82</v>
      </c>
      <c r="G4" s="52" t="s">
        <v>151</v>
      </c>
      <c r="I4" s="80" t="s">
        <v>129</v>
      </c>
    </row>
    <row r="5" spans="1:11">
      <c r="A5" s="58" t="s">
        <v>125</v>
      </c>
      <c r="B5" s="52">
        <f t="shared" ref="B5:B8" si="0">D5+1.0072</f>
        <v>598.18740000000003</v>
      </c>
      <c r="C5" s="52">
        <f t="shared" ref="C5:C8" si="1">B5+1.0072</f>
        <v>599.19460000000004</v>
      </c>
      <c r="D5" s="52">
        <v>597.18020000000001</v>
      </c>
      <c r="E5" s="52" t="s">
        <v>78</v>
      </c>
      <c r="F5" s="52">
        <v>2.9</v>
      </c>
      <c r="G5" s="71" t="s">
        <v>152</v>
      </c>
      <c r="H5" s="52" t="s">
        <v>144</v>
      </c>
      <c r="I5" s="80"/>
    </row>
    <row r="6" spans="1:11">
      <c r="A6" s="58" t="s">
        <v>130</v>
      </c>
      <c r="B6" s="52">
        <f t="shared" si="0"/>
        <v>568.18079999999998</v>
      </c>
      <c r="C6" s="52">
        <f t="shared" si="1"/>
        <v>569.18799999999999</v>
      </c>
      <c r="D6" s="52">
        <v>567.17359999999996</v>
      </c>
      <c r="E6" s="52" t="s">
        <v>142</v>
      </c>
      <c r="F6" s="52">
        <v>3.01</v>
      </c>
      <c r="G6" s="52" t="s">
        <v>149</v>
      </c>
      <c r="I6" s="80"/>
    </row>
    <row r="7" spans="1:11">
      <c r="A7" s="58" t="s">
        <v>126</v>
      </c>
      <c r="B7" s="52">
        <f t="shared" si="0"/>
        <v>568.18079999999998</v>
      </c>
      <c r="C7" s="52">
        <f t="shared" si="1"/>
        <v>569.18799999999999</v>
      </c>
      <c r="D7" s="52">
        <v>567.17359999999996</v>
      </c>
      <c r="E7" s="52" t="s">
        <v>142</v>
      </c>
      <c r="G7" s="52" t="s">
        <v>149</v>
      </c>
      <c r="I7" s="80"/>
    </row>
    <row r="8" spans="1:11">
      <c r="A8" s="52" t="s">
        <v>127</v>
      </c>
      <c r="B8" s="52">
        <f t="shared" si="0"/>
        <v>550.12940000000003</v>
      </c>
      <c r="C8" s="52">
        <f t="shared" si="1"/>
        <v>551.13660000000004</v>
      </c>
      <c r="D8" s="58">
        <v>549.12220000000002</v>
      </c>
      <c r="E8" s="58" t="s">
        <v>78</v>
      </c>
      <c r="F8" s="58">
        <v>3.2</v>
      </c>
      <c r="G8" s="58" t="s">
        <v>150</v>
      </c>
      <c r="H8" s="58" t="s">
        <v>143</v>
      </c>
      <c r="I8" s="80"/>
    </row>
    <row r="9" spans="1:11" ht="35" customHeight="1">
      <c r="A9" s="59" t="s">
        <v>136</v>
      </c>
      <c r="B9" s="52">
        <f>C9-1.0072</f>
        <v>452.13290000000001</v>
      </c>
      <c r="C9" s="52">
        <v>453.14010000000002</v>
      </c>
      <c r="D9" s="52">
        <f>B9-1.0072</f>
        <v>451.12569999999999</v>
      </c>
      <c r="E9" s="52" t="s">
        <v>78</v>
      </c>
      <c r="F9" s="52">
        <v>2.95</v>
      </c>
      <c r="G9" s="71" t="s">
        <v>153</v>
      </c>
      <c r="H9" s="52" t="s">
        <v>144</v>
      </c>
      <c r="I9" s="81" t="s">
        <v>134</v>
      </c>
    </row>
    <row r="10" spans="1:11" ht="28" customHeight="1">
      <c r="A10" s="59" t="s">
        <v>132</v>
      </c>
      <c r="B10" s="52">
        <f t="shared" ref="B10" si="2">C10-1.0072</f>
        <v>568.18060000000003</v>
      </c>
      <c r="C10" s="52">
        <v>569.18780000000004</v>
      </c>
      <c r="D10" s="52">
        <f t="shared" ref="D10" si="3">B10-1.0072</f>
        <v>567.17340000000002</v>
      </c>
      <c r="E10" s="52" t="s">
        <v>142</v>
      </c>
      <c r="F10" s="52">
        <v>3.01</v>
      </c>
      <c r="H10" s="52" t="s">
        <v>144</v>
      </c>
      <c r="I10" s="81"/>
    </row>
    <row r="11" spans="1:11" ht="16" customHeight="1">
      <c r="A11" s="61" t="s">
        <v>137</v>
      </c>
      <c r="E11" s="52" t="s">
        <v>82</v>
      </c>
      <c r="I11" s="82" t="s">
        <v>135</v>
      </c>
    </row>
    <row r="12" spans="1:11">
      <c r="A12" s="61" t="s">
        <v>138</v>
      </c>
      <c r="B12" s="66">
        <v>452.13186158000002</v>
      </c>
      <c r="D12" s="52">
        <f>B12-1.0072</f>
        <v>451.12466158000001</v>
      </c>
      <c r="E12" s="52" t="s">
        <v>78</v>
      </c>
      <c r="F12" s="52">
        <v>2.95</v>
      </c>
      <c r="G12" s="71" t="s">
        <v>153</v>
      </c>
      <c r="H12" s="52" t="s">
        <v>147</v>
      </c>
      <c r="I12" s="82"/>
    </row>
    <row r="13" spans="1:11">
      <c r="I13" s="82"/>
    </row>
    <row r="17" spans="1:9">
      <c r="A17" s="52" t="s">
        <v>145</v>
      </c>
    </row>
    <row r="18" spans="1:9">
      <c r="A18" s="63" t="s">
        <v>146</v>
      </c>
      <c r="B18" s="64">
        <v>598.18989999999997</v>
      </c>
      <c r="C18" s="64">
        <v>599.19709999999998</v>
      </c>
      <c r="D18" s="64">
        <v>597.18269999999995</v>
      </c>
    </row>
    <row r="19" spans="1:9" ht="31">
      <c r="A19" s="62" t="s">
        <v>131</v>
      </c>
      <c r="B19" s="52">
        <v>568.17920569</v>
      </c>
      <c r="C19" s="52">
        <f>B19+1.0072</f>
        <v>569.18640569000002</v>
      </c>
      <c r="D19" s="52">
        <f>B19-1.0072</f>
        <v>567.17200568999999</v>
      </c>
      <c r="I19" s="65" t="s">
        <v>124</v>
      </c>
    </row>
    <row r="20" spans="1:9">
      <c r="A20" s="60" t="s">
        <v>133</v>
      </c>
    </row>
  </sheetData>
  <mergeCells count="4">
    <mergeCell ref="I2:I3"/>
    <mergeCell ref="I4:I8"/>
    <mergeCell ref="I9:I10"/>
    <mergeCell ref="I11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</vt:lpstr>
      <vt:lpstr>Neg</vt:lpstr>
      <vt:lpstr>target_pos</vt:lpstr>
      <vt:lpstr>target_neg</vt:lpstr>
      <vt:lpstr>Injection run</vt:lpstr>
      <vt:lpstr>Phloridzin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2022-05-17T18:24:01Z</cp:lastPrinted>
  <dcterms:created xsi:type="dcterms:W3CDTF">2022-05-06T20:57:14Z</dcterms:created>
  <dcterms:modified xsi:type="dcterms:W3CDTF">2023-08-25T14:47:36Z</dcterms:modified>
</cp:coreProperties>
</file>