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amarante/PycharmProjects/pydsge/Utilities/"/>
    </mc:Choice>
  </mc:AlternateContent>
  <xr:revisionPtr revIDLastSave="0" documentId="13_ncr:1_{4F5978DF-FC4E-9944-AE91-9A384552BA3C}" xr6:coauthVersionLast="36" xr6:coauthVersionMax="43" xr10:uidLastSave="{00000000-0000-0000-0000-000000000000}"/>
  <bookViews>
    <workbookView xWindow="0" yWindow="460" windowWidth="22820" windowHeight="17440" xr2:uid="{9C8F70A8-B544-4550-8910-7BBB2082FCAA}"/>
  </bookViews>
  <sheets>
    <sheet name="Planilha1" sheetId="1" r:id="rId1"/>
    <sheet name="Iterações" sheetId="2" r:id="rId2"/>
  </sheets>
  <definedNames>
    <definedName name="solver_adj" localSheetId="0" hidden="1">Planilha1!$B$2:$C$2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Planilha1!$J$2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" i="1" l="1"/>
  <c r="H6" i="1"/>
  <c r="I4" i="1"/>
  <c r="H4" i="1"/>
  <c r="I3" i="1"/>
  <c r="H3" i="1"/>
  <c r="D2" i="1" l="1"/>
  <c r="E3" i="1" l="1"/>
  <c r="C3" i="2" l="1"/>
  <c r="E6" i="1" l="1"/>
  <c r="F6" i="1" s="1"/>
  <c r="D6" i="1"/>
  <c r="E5" i="1"/>
  <c r="F5" i="1" s="1"/>
  <c r="D5" i="1"/>
  <c r="E4" i="1"/>
  <c r="F4" i="1" s="1"/>
  <c r="D4" i="1"/>
  <c r="F3" i="1"/>
  <c r="D3" i="1"/>
  <c r="E2" i="1"/>
  <c r="F2" i="1" l="1"/>
  <c r="H2" i="1"/>
  <c r="I2" i="1" s="1"/>
  <c r="H5" i="1"/>
  <c r="I5" i="1" s="1"/>
</calcChain>
</file>

<file path=xl/sharedStrings.xml><?xml version="1.0" encoding="utf-8"?>
<sst xmlns="http://schemas.openxmlformats.org/spreadsheetml/2006/main" count="35" uniqueCount="24">
  <si>
    <t>Beta</t>
  </si>
  <si>
    <t>Gamma</t>
  </si>
  <si>
    <t>Inverse Gamma</t>
  </si>
  <si>
    <t>Uniform</t>
  </si>
  <si>
    <t>Normal</t>
  </si>
  <si>
    <t>Param b</t>
  </si>
  <si>
    <t>Param a</t>
  </si>
  <si>
    <t>Mean</t>
  </si>
  <si>
    <t>Variance</t>
  </si>
  <si>
    <t>Std</t>
  </si>
  <si>
    <t>Dist</t>
  </si>
  <si>
    <t>iter / s</t>
  </si>
  <si>
    <t>Horas</t>
  </si>
  <si>
    <t>sigma</t>
  </si>
  <si>
    <t>phi_pi</t>
  </si>
  <si>
    <t>phi_y</t>
  </si>
  <si>
    <t>rho_a</t>
  </si>
  <si>
    <t>sigma_a</t>
  </si>
  <si>
    <t>rho_v</t>
  </si>
  <si>
    <t>sigma_v</t>
  </si>
  <si>
    <t>theta</t>
  </si>
  <si>
    <t>sigma_pi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</si>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</sst>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E82D-4C65-4E41-9CFD-12B21879D657}">
  <dimension ref="A1:I18"/>
  <sheetViews>
    <sheetView tabSelected="1" zoomScale="140" zoomScaleNormal="140" workbookViewId="0">
      <selection activeCell="D2" sqref="D2"/>
    </sheetView>
  </sheetViews>
  <sheetFormatPr baseColWidth="10" defaultColWidth="8.83203125" defaultRowHeight="15" x14ac:dyDescent="0.2"/>
  <cols>
    <col min="1" max="2" width="14.83203125" bestFit="1" customWidth="1"/>
  </cols>
  <sheetData>
    <row r="1" spans="1:9" x14ac:dyDescent="0.2">
      <c r="B1" s="2" t="s">
        <v>6</v>
      </c>
      <c r="C1" s="2" t="s">
        <v>5</v>
      </c>
      <c r="D1" s="2" t="s">
        <v>7</v>
      </c>
      <c r="E1" s="2" t="s">
        <v>8</v>
      </c>
      <c r="F1" s="2" t="s">
        <v>9</v>
      </c>
      <c r="H1" s="2" t="s">
        <v>22</v>
      </c>
      <c r="I1" s="2" t="s">
        <v>23</v>
      </c>
    </row>
    <row r="2" spans="1:9" x14ac:dyDescent="0.2">
      <c r="A2" s="1" t="s">
        <v>0</v>
      </c>
      <c r="B2" s="4">
        <v>1.5</v>
      </c>
      <c r="C2" s="4">
        <v>1.5</v>
      </c>
      <c r="D2" s="3">
        <f>B2/(B2+C2)</f>
        <v>0.5</v>
      </c>
      <c r="E2" s="3">
        <f>(B2*C2)/(((B2+C2)^2)*(B2+C2+1))</f>
        <v>6.25E-2</v>
      </c>
      <c r="F2" s="3">
        <f>SQRT(E2)</f>
        <v>0.25</v>
      </c>
      <c r="H2">
        <f>((D2^2)*(1-D2))/E2-D2</f>
        <v>1.5</v>
      </c>
      <c r="I2">
        <f>H2*(1-D2)/D2</f>
        <v>1.5</v>
      </c>
    </row>
    <row r="3" spans="1:9" x14ac:dyDescent="0.2">
      <c r="A3" s="1" t="s">
        <v>1</v>
      </c>
      <c r="B3" s="4">
        <v>6.2</v>
      </c>
      <c r="C3" s="4">
        <v>0.04</v>
      </c>
      <c r="D3" s="3">
        <f>B3*C3</f>
        <v>0.24800000000000003</v>
      </c>
      <c r="E3" s="3">
        <f>B3*C3^2</f>
        <v>9.92E-3</v>
      </c>
      <c r="F3" s="3">
        <f>SQRT(E3)</f>
        <v>9.9599196783909855E-2</v>
      </c>
      <c r="H3">
        <f>(D3/F3)^2</f>
        <v>6.200000000000002</v>
      </c>
      <c r="I3">
        <f>D3/H3</f>
        <v>3.9999999999999994E-2</v>
      </c>
    </row>
    <row r="4" spans="1:9" x14ac:dyDescent="0.2">
      <c r="A4" s="1" t="s">
        <v>2</v>
      </c>
      <c r="B4" s="4">
        <v>5.9999999989176889</v>
      </c>
      <c r="C4" s="4">
        <v>2.4999999991720019</v>
      </c>
      <c r="D4" s="3">
        <f>C4/(B4-1)</f>
        <v>0.4999999999426315</v>
      </c>
      <c r="E4" s="3">
        <f>(C4^2)/(((B4-1)^2)*(B4-2))</f>
        <v>6.2500000002568987E-2</v>
      </c>
      <c r="F4" s="3">
        <f>SQRT(E4)</f>
        <v>0.250000000005138</v>
      </c>
      <c r="H4">
        <f>(D4/F4)^2+2</f>
        <v>5.999999998917688</v>
      </c>
      <c r="I4">
        <f>D4*(H4-1)</f>
        <v>2.4999999991720014</v>
      </c>
    </row>
    <row r="5" spans="1:9" x14ac:dyDescent="0.2">
      <c r="A5" s="1" t="s">
        <v>3</v>
      </c>
      <c r="B5" s="4">
        <v>0</v>
      </c>
      <c r="C5" s="4">
        <v>1</v>
      </c>
      <c r="D5" s="3">
        <f>(B5+C5)/2</f>
        <v>0.5</v>
      </c>
      <c r="E5" s="3">
        <f>((C5-B5)^2)/12</f>
        <v>8.3333333333333329E-2</v>
      </c>
      <c r="F5" s="3">
        <f>SQRT(E5)</f>
        <v>0.28867513459481287</v>
      </c>
      <c r="H5">
        <f>D5-SQRT(3)*F5</f>
        <v>0</v>
      </c>
      <c r="I5">
        <f>2*D5-H5</f>
        <v>1</v>
      </c>
    </row>
    <row r="6" spans="1:9" x14ac:dyDescent="0.2">
      <c r="A6" s="1" t="s">
        <v>4</v>
      </c>
      <c r="B6" s="4">
        <v>3</v>
      </c>
      <c r="C6" s="4">
        <v>3</v>
      </c>
      <c r="D6" s="3">
        <f>B6</f>
        <v>3</v>
      </c>
      <c r="E6" s="3">
        <f>C6^2</f>
        <v>9</v>
      </c>
      <c r="F6" s="3">
        <f>SQRT(E6)</f>
        <v>3</v>
      </c>
      <c r="H6">
        <f>D6</f>
        <v>3</v>
      </c>
      <c r="I6">
        <f>F6</f>
        <v>3</v>
      </c>
    </row>
    <row r="9" spans="1:9" x14ac:dyDescent="0.2">
      <c r="B9" s="2" t="s">
        <v>10</v>
      </c>
      <c r="C9" s="2" t="s">
        <v>6</v>
      </c>
      <c r="D9" s="2" t="s">
        <v>5</v>
      </c>
    </row>
    <row r="10" spans="1:9" x14ac:dyDescent="0.2">
      <c r="A10" s="1" t="s">
        <v>13</v>
      </c>
      <c r="B10" s="3" t="s">
        <v>4</v>
      </c>
      <c r="C10" s="5">
        <v>1.3</v>
      </c>
      <c r="D10" s="5">
        <v>0.05</v>
      </c>
    </row>
    <row r="11" spans="1:9" x14ac:dyDescent="0.2">
      <c r="A11" s="1" t="s">
        <v>20</v>
      </c>
      <c r="B11" s="3" t="s">
        <v>0</v>
      </c>
      <c r="C11" s="5">
        <v>3</v>
      </c>
      <c r="D11" s="5">
        <v>2</v>
      </c>
    </row>
    <row r="12" spans="1:9" x14ac:dyDescent="0.2">
      <c r="A12" s="1" t="s">
        <v>14</v>
      </c>
      <c r="B12" s="3" t="s">
        <v>4</v>
      </c>
      <c r="C12" s="3">
        <v>1.5</v>
      </c>
      <c r="D12" s="3">
        <v>0.35</v>
      </c>
    </row>
    <row r="13" spans="1:9" x14ac:dyDescent="0.2">
      <c r="A13" s="1" t="s">
        <v>15</v>
      </c>
      <c r="B13" s="3" t="s">
        <v>1</v>
      </c>
      <c r="C13" s="3">
        <v>6.2</v>
      </c>
      <c r="D13" s="3">
        <v>0.04</v>
      </c>
    </row>
    <row r="14" spans="1:9" x14ac:dyDescent="0.2">
      <c r="A14" s="1" t="s">
        <v>16</v>
      </c>
      <c r="B14" s="3" t="s">
        <v>0</v>
      </c>
      <c r="C14" s="3">
        <v>1.5</v>
      </c>
      <c r="D14" s="3">
        <v>1.5</v>
      </c>
    </row>
    <row r="15" spans="1:9" x14ac:dyDescent="0.2">
      <c r="A15" s="1" t="s">
        <v>17</v>
      </c>
      <c r="B15" s="3" t="s">
        <v>2</v>
      </c>
      <c r="C15" s="3">
        <v>6</v>
      </c>
      <c r="D15" s="3">
        <v>2.5</v>
      </c>
    </row>
    <row r="16" spans="1:9" x14ac:dyDescent="0.2">
      <c r="A16" s="1" t="s">
        <v>18</v>
      </c>
      <c r="B16" s="3" t="s">
        <v>0</v>
      </c>
      <c r="C16" s="3">
        <v>1.5</v>
      </c>
      <c r="D16" s="3">
        <v>1.5</v>
      </c>
    </row>
    <row r="17" spans="1:4" x14ac:dyDescent="0.2">
      <c r="A17" s="1" t="s">
        <v>19</v>
      </c>
      <c r="B17" s="3" t="s">
        <v>2</v>
      </c>
      <c r="C17" s="3">
        <v>6</v>
      </c>
      <c r="D17" s="3">
        <v>2.5</v>
      </c>
    </row>
    <row r="18" spans="1:4" x14ac:dyDescent="0.2">
      <c r="A18" s="1" t="s">
        <v>21</v>
      </c>
      <c r="B18" s="3" t="s">
        <v>2</v>
      </c>
      <c r="C18" s="3">
        <v>6</v>
      </c>
      <c r="D18" s="3">
        <v>2.5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6D28-0B61-407D-A00A-C6152F94AC75}">
  <dimension ref="C1:D3"/>
  <sheetViews>
    <sheetView workbookViewId="0">
      <selection activeCell="D2" sqref="D2"/>
    </sheetView>
  </sheetViews>
  <sheetFormatPr baseColWidth="10" defaultColWidth="8.83203125" defaultRowHeight="15" x14ac:dyDescent="0.2"/>
  <sheetData>
    <row r="1" spans="3:4" x14ac:dyDescent="0.2">
      <c r="C1">
        <v>1.5</v>
      </c>
      <c r="D1" t="s">
        <v>12</v>
      </c>
    </row>
    <row r="2" spans="3:4" x14ac:dyDescent="0.2">
      <c r="C2">
        <v>2.1</v>
      </c>
      <c r="D2" t="s">
        <v>11</v>
      </c>
    </row>
    <row r="3" spans="3:4" x14ac:dyDescent="0.2">
      <c r="C3">
        <f>C1*3600*C2</f>
        <v>11340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D294B0ABAE3DD40AEF644D986102746" ma:contentTypeVersion="2" ma:contentTypeDescription="Crie um novo documento." ma:contentTypeScope="" ma:versionID="afcae322f938b1831e997e755636afc1">
  <xsd:schema xmlns:xsd="http://www.w3.org/2001/XMLSchema" xmlns:xs="http://www.w3.org/2001/XMLSchema" xmlns:p="http://schemas.microsoft.com/office/2006/metadata/properties" xmlns:ns3="d22803a6-8dcd-4dbb-9a34-5660fc76e5ef" targetNamespace="http://schemas.microsoft.com/office/2006/metadata/properties" ma:root="true" ma:fieldsID="041f13eb0e079512118c42f2f99b7046" ns3:_="">
    <xsd:import namespace="d22803a6-8dcd-4dbb-9a34-5660fc76e5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803a6-8dcd-4dbb-9a34-5660fc76e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E9D510-3DE7-4BF6-9275-165518CBD8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112CA5-772D-401E-B7BD-FCD9C5E40A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2803a6-8dcd-4dbb-9a34-5660fc76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7A1D3B3-1A39-4D4D-BFE6-D76A5FF26CFE}">
  <ds:schemaRefs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d22803a6-8dcd-4dbb-9a34-5660fc76e5e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Iterações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Curi Amarante</dc:creator>
  <cp:lastModifiedBy>Gustavo Amarante</cp:lastModifiedBy>
  <dcterms:created xsi:type="dcterms:W3CDTF">2019-08-01T18:17:58Z</dcterms:created>
  <dcterms:modified xsi:type="dcterms:W3CDTF">2019-08-19T01:57:18Z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0x0101003D294B0ABAE3DD40AEF644D986102746</vt:lpwstr>
  </property>
</Properties>
</file>