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dsge_latest\Utilities\"/>
    </mc:Choice>
  </mc:AlternateContent>
  <xr:revisionPtr revIDLastSave="0" documentId="13_ncr:1_{DA14D02C-D7ED-4967-B1D6-0A7C5F1A2BCF}" xr6:coauthVersionLast="43" xr6:coauthVersionMax="43" xr10:uidLastSave="{00000000-0000-0000-0000-000000000000}"/>
  <bookViews>
    <workbookView xWindow="-120" yWindow="-120" windowWidth="19440" windowHeight="15150" activeTab="1" xr2:uid="{9C8F70A8-B544-4550-8910-7BBB2082FCAA}"/>
  </bookViews>
  <sheets>
    <sheet name="Planilha1" sheetId="1" r:id="rId1"/>
    <sheet name="Iterações" sheetId="2" r:id="rId2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F6" i="2" s="1"/>
  <c r="D2" i="1" l="1"/>
  <c r="E3" i="1" l="1"/>
  <c r="E6" i="1" l="1"/>
  <c r="F6" i="1" s="1"/>
  <c r="I6" i="1" s="1"/>
  <c r="D6" i="1"/>
  <c r="H6" i="1" s="1"/>
  <c r="E5" i="1"/>
  <c r="F5" i="1" s="1"/>
  <c r="D5" i="1"/>
  <c r="E4" i="1"/>
  <c r="F4" i="1" s="1"/>
  <c r="D4" i="1"/>
  <c r="F3" i="1"/>
  <c r="D3" i="1"/>
  <c r="E2" i="1"/>
  <c r="H3" i="1" l="1"/>
  <c r="I3" i="1" s="1"/>
  <c r="H4" i="1"/>
  <c r="I4" i="1" s="1"/>
  <c r="F2" i="1"/>
  <c r="H2" i="1"/>
  <c r="I2" i="1" s="1"/>
  <c r="H5" i="1"/>
  <c r="I5" i="1" s="1"/>
</calcChain>
</file>

<file path=xl/sharedStrings.xml><?xml version="1.0" encoding="utf-8"?>
<sst xmlns="http://schemas.openxmlformats.org/spreadsheetml/2006/main" count="41" uniqueCount="30">
  <si>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</si>
  <si>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</si>
  <si>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</si>
  <si>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</si>
  <si>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</si>
  <si>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</si>
  <si>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</si>
  <si>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</si>
  <si>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</si>
  <si>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</si>
  <si>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Dist</t>
  </si>
  <si>
    <t>sigma</t>
  </si>
  <si>
    <t>phi_pi</t>
  </si>
  <si>
    <t>phi_y</t>
  </si>
  <si>
    <t>rho_a</t>
  </si>
  <si>
    <t>sigma_a</t>
  </si>
  <si>
    <t>rho_v</t>
  </si>
  <si>
    <t>sigma_v</t>
  </si>
  <si>
    <t>theta</t>
  </si>
  <si>
    <t>sigma_pi</t>
  </si>
  <si>
    <t>a</t>
  </si>
  <si>
    <t>b</t>
  </si>
  <si>
    <t>parameters</t>
  </si>
  <si>
    <t>iterations</t>
  </si>
  <si>
    <t>hours</t>
  </si>
  <si>
    <t>minutes</t>
  </si>
  <si>
    <t>seconds</t>
  </si>
  <si>
    <t>iters / sec</t>
  </si>
  <si>
    <t>End 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</si>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</sst>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I18"/>
  <sheetViews>
    <sheetView zoomScale="140" zoomScaleNormal="140" workbookViewId="0">
      <selection activeCell="D2" sqref="D2"/>
    </sheetView>
  </sheetViews>
  <sheetFormatPr defaultColWidth="8.85546875" defaultRowHeight="15" x14ac:dyDescent="0.25"/>
  <cols>
    <col min="1" max="2" width="14.85546875" bestFit="1" customWidth="1"/>
  </cols>
  <sheetData>
    <row r="1" spans="1:9" x14ac:dyDescent="0.25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H1" s="2" t="s">
        <v>20</v>
      </c>
      <c r="I1" s="2" t="s">
        <v>21</v>
      </c>
    </row>
    <row r="2" spans="1:9" x14ac:dyDescent="0.25">
      <c r="A2" s="1" t="s">
        <v>0</v>
      </c>
      <c r="B2" s="4">
        <v>1.5</v>
      </c>
      <c r="C2" s="4">
        <v>1.5</v>
      </c>
      <c r="D2" s="3">
        <f>B2/(B2+C2)</f>
        <v>0.5</v>
      </c>
      <c r="E2" s="3">
        <f>(B2*C2)/(((B2+C2)^2)*(B2+C2+1))</f>
        <v>6.25E-2</v>
      </c>
      <c r="F2" s="3">
        <f>SQRT(E2)</f>
        <v>0.25</v>
      </c>
      <c r="H2">
        <f>((D2^2)*(1-D2))/E2-D2</f>
        <v>1.5</v>
      </c>
      <c r="I2">
        <f>H2*(1-D2)/D2</f>
        <v>1.5</v>
      </c>
    </row>
    <row r="3" spans="1:9" x14ac:dyDescent="0.25">
      <c r="A3" s="1" t="s">
        <v>1</v>
      </c>
      <c r="B3" s="4">
        <v>6.2</v>
      </c>
      <c r="C3" s="4">
        <v>0.04</v>
      </c>
      <c r="D3" s="3">
        <f>B3*C3</f>
        <v>0.24800000000000003</v>
      </c>
      <c r="E3" s="3">
        <f>B3*C3^2</f>
        <v>9.92E-3</v>
      </c>
      <c r="F3" s="3">
        <f>SQRT(E3)</f>
        <v>9.9599196783909855E-2</v>
      </c>
      <c r="H3">
        <f>(D3/F3)^2</f>
        <v>6.200000000000002</v>
      </c>
      <c r="I3">
        <f>D3/H3</f>
        <v>3.9999999999999994E-2</v>
      </c>
    </row>
    <row r="4" spans="1:9" x14ac:dyDescent="0.25">
      <c r="A4" s="1" t="s">
        <v>2</v>
      </c>
      <c r="B4" s="4">
        <v>5.9999999989176889</v>
      </c>
      <c r="C4" s="4">
        <v>2.4999999991720019</v>
      </c>
      <c r="D4" s="3">
        <f>C4/(B4-1)</f>
        <v>0.4999999999426315</v>
      </c>
      <c r="E4" s="3">
        <f>(C4^2)/(((B4-1)^2)*(B4-2))</f>
        <v>6.2500000002568987E-2</v>
      </c>
      <c r="F4" s="3">
        <f>SQRT(E4)</f>
        <v>0.250000000005138</v>
      </c>
      <c r="H4">
        <f>(D4/F4)^2+2</f>
        <v>5.999999998917688</v>
      </c>
      <c r="I4">
        <f>D4*(H4-1)</f>
        <v>2.4999999991720014</v>
      </c>
    </row>
    <row r="5" spans="1:9" x14ac:dyDescent="0.25">
      <c r="A5" s="1" t="s">
        <v>3</v>
      </c>
      <c r="B5" s="4">
        <v>0</v>
      </c>
      <c r="C5" s="4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  <c r="H5">
        <f>D5-SQRT(3)*F5</f>
        <v>0</v>
      </c>
      <c r="I5">
        <f>2*D5-H5</f>
        <v>1</v>
      </c>
    </row>
    <row r="6" spans="1:9" x14ac:dyDescent="0.25">
      <c r="A6" s="1" t="s">
        <v>4</v>
      </c>
      <c r="B6" s="4">
        <v>3</v>
      </c>
      <c r="C6" s="4">
        <v>3</v>
      </c>
      <c r="D6" s="3">
        <f>B6</f>
        <v>3</v>
      </c>
      <c r="E6" s="3">
        <f>C6^2</f>
        <v>9</v>
      </c>
      <c r="F6" s="3">
        <f>SQRT(E6)</f>
        <v>3</v>
      </c>
      <c r="H6">
        <f>D6</f>
        <v>3</v>
      </c>
      <c r="I6">
        <f>F6</f>
        <v>3</v>
      </c>
    </row>
    <row r="9" spans="1:9" x14ac:dyDescent="0.25">
      <c r="B9" s="2" t="s">
        <v>10</v>
      </c>
      <c r="C9" s="2" t="s">
        <v>6</v>
      </c>
      <c r="D9" s="2" t="s">
        <v>5</v>
      </c>
    </row>
    <row r="10" spans="1:9" x14ac:dyDescent="0.25">
      <c r="A10" s="1" t="s">
        <v>11</v>
      </c>
      <c r="B10" s="3" t="s">
        <v>4</v>
      </c>
      <c r="C10" s="5">
        <v>1.3</v>
      </c>
      <c r="D10" s="5">
        <v>0.05</v>
      </c>
    </row>
    <row r="11" spans="1:9" x14ac:dyDescent="0.25">
      <c r="A11" s="1" t="s">
        <v>18</v>
      </c>
      <c r="B11" s="3" t="s">
        <v>0</v>
      </c>
      <c r="C11" s="5">
        <v>3</v>
      </c>
      <c r="D11" s="5">
        <v>2</v>
      </c>
    </row>
    <row r="12" spans="1:9" x14ac:dyDescent="0.25">
      <c r="A12" s="1" t="s">
        <v>12</v>
      </c>
      <c r="B12" s="3" t="s">
        <v>4</v>
      </c>
      <c r="C12" s="3">
        <v>1.5</v>
      </c>
      <c r="D12" s="3">
        <v>0.35</v>
      </c>
    </row>
    <row r="13" spans="1:9" x14ac:dyDescent="0.25">
      <c r="A13" s="1" t="s">
        <v>13</v>
      </c>
      <c r="B13" s="3" t="s">
        <v>1</v>
      </c>
      <c r="C13" s="3">
        <v>6.2</v>
      </c>
      <c r="D13" s="3">
        <v>0.04</v>
      </c>
    </row>
    <row r="14" spans="1:9" x14ac:dyDescent="0.25">
      <c r="A14" s="1" t="s">
        <v>14</v>
      </c>
      <c r="B14" s="3" t="s">
        <v>0</v>
      </c>
      <c r="C14" s="3">
        <v>1.5</v>
      </c>
      <c r="D14" s="3">
        <v>1.5</v>
      </c>
    </row>
    <row r="15" spans="1:9" x14ac:dyDescent="0.25">
      <c r="A15" s="1" t="s">
        <v>15</v>
      </c>
      <c r="B15" s="3" t="s">
        <v>2</v>
      </c>
      <c r="C15" s="3">
        <v>6</v>
      </c>
      <c r="D15" s="3">
        <v>2.5</v>
      </c>
    </row>
    <row r="16" spans="1:9" x14ac:dyDescent="0.25">
      <c r="A16" s="1" t="s">
        <v>16</v>
      </c>
      <c r="B16" s="3" t="s">
        <v>0</v>
      </c>
      <c r="C16" s="3">
        <v>1.5</v>
      </c>
      <c r="D16" s="3">
        <v>1.5</v>
      </c>
    </row>
    <row r="17" spans="1:4" x14ac:dyDescent="0.25">
      <c r="A17" s="1" t="s">
        <v>17</v>
      </c>
      <c r="B17" s="3" t="s">
        <v>2</v>
      </c>
      <c r="C17" s="3">
        <v>6</v>
      </c>
      <c r="D17" s="3">
        <v>2.5</v>
      </c>
    </row>
    <row r="18" spans="1:4" x14ac:dyDescent="0.25">
      <c r="A18" s="1" t="s">
        <v>19</v>
      </c>
      <c r="B18" s="3" t="s">
        <v>2</v>
      </c>
      <c r="C18" s="3">
        <v>6</v>
      </c>
      <c r="D18" s="3">
        <v>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B2:F8"/>
  <sheetViews>
    <sheetView tabSelected="1" zoomScale="145" zoomScaleNormal="145" workbookViewId="0">
      <selection activeCell="E5" sqref="E5"/>
    </sheetView>
  </sheetViews>
  <sheetFormatPr defaultColWidth="8.85546875" defaultRowHeight="15" x14ac:dyDescent="0.25"/>
  <cols>
    <col min="3" max="3" width="9.5703125" bestFit="1" customWidth="1"/>
    <col min="5" max="5" width="14.28515625" bestFit="1" customWidth="1"/>
    <col min="6" max="6" width="16.7109375" bestFit="1" customWidth="1"/>
  </cols>
  <sheetData>
    <row r="2" spans="2:6" x14ac:dyDescent="0.25">
      <c r="B2" s="11" t="s">
        <v>22</v>
      </c>
      <c r="C2" s="12"/>
    </row>
    <row r="3" spans="2:6" x14ac:dyDescent="0.25">
      <c r="B3" s="7">
        <v>2000</v>
      </c>
      <c r="C3" s="8" t="s">
        <v>23</v>
      </c>
      <c r="F3" s="13"/>
    </row>
    <row r="4" spans="2:6" x14ac:dyDescent="0.25">
      <c r="B4" s="7">
        <v>0</v>
      </c>
      <c r="C4" s="8" t="s">
        <v>24</v>
      </c>
      <c r="E4" t="s">
        <v>28</v>
      </c>
      <c r="F4" s="16">
        <v>43698.291666666664</v>
      </c>
    </row>
    <row r="5" spans="2:6" x14ac:dyDescent="0.25">
      <c r="B5" s="7">
        <v>11</v>
      </c>
      <c r="C5" s="8" t="s">
        <v>25</v>
      </c>
    </row>
    <row r="6" spans="2:6" x14ac:dyDescent="0.25">
      <c r="B6" s="9">
        <v>48</v>
      </c>
      <c r="C6" s="10" t="s">
        <v>26</v>
      </c>
      <c r="E6" t="s">
        <v>29</v>
      </c>
      <c r="F6" s="15">
        <f ca="1">(F4-NOW())*24*3600*B8</f>
        <v>170505.84745692028</v>
      </c>
    </row>
    <row r="7" spans="2:6" x14ac:dyDescent="0.25">
      <c r="F7" s="14"/>
    </row>
    <row r="8" spans="2:6" x14ac:dyDescent="0.25">
      <c r="B8" s="6">
        <f>B3/(B6+60*B5+3600*B4)</f>
        <v>2.8248587570621471</v>
      </c>
      <c r="C8" t="s">
        <v>27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2019-08-20T17:16:36Z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