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RubricaTFM" sheetId="1" r:id="rId1"/>
    <sheet name="Criterios" sheetId="2" r:id="rId2"/>
    <sheet name="RubricaTFM_2" sheetId="3" state="hidden" r:id="rId3"/>
  </sheets>
  <definedNames>
    <definedName name="_xlnm.Print_Area" localSheetId="0">RubricaTFM!$B$2:$K$50</definedName>
    <definedName name="_xlnm.Print_Area" localSheetId="2">RubricaTFM_2!$B$2:$H$50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1" l="1"/>
  <c r="N36" i="1"/>
  <c r="N37" i="1"/>
  <c r="N38" i="1"/>
  <c r="N39" i="1"/>
  <c r="N40" i="1"/>
  <c r="N41" i="1"/>
  <c r="N35" i="1"/>
  <c r="M41" i="1"/>
  <c r="M40" i="1"/>
  <c r="M39" i="1"/>
  <c r="M38" i="1"/>
  <c r="M37" i="1"/>
  <c r="M36" i="1"/>
  <c r="M35" i="1"/>
  <c r="L41" i="1"/>
  <c r="L40" i="1"/>
  <c r="L39" i="1"/>
  <c r="L38" i="1"/>
  <c r="L37" i="1"/>
  <c r="L36" i="1"/>
  <c r="L35" i="1"/>
  <c r="K50" i="1"/>
  <c r="L27" i="1"/>
  <c r="N27" i="1"/>
  <c r="L28" i="1"/>
  <c r="N28" i="1"/>
  <c r="L29" i="1"/>
  <c r="N29" i="1"/>
  <c r="L30" i="1"/>
  <c r="N30" i="1"/>
  <c r="L31" i="1"/>
  <c r="N31" i="1"/>
  <c r="L32" i="1"/>
  <c r="N32" i="1"/>
  <c r="O26" i="1"/>
  <c r="N33" i="1"/>
  <c r="M33" i="1"/>
  <c r="M32" i="1"/>
  <c r="M31" i="1"/>
  <c r="M30" i="1"/>
  <c r="M29" i="1"/>
  <c r="M28" i="1"/>
  <c r="M27" i="1"/>
  <c r="L33" i="1"/>
  <c r="L20" i="1"/>
  <c r="N20" i="1"/>
  <c r="L21" i="1"/>
  <c r="N21" i="1"/>
  <c r="L22" i="1"/>
  <c r="N22" i="1"/>
  <c r="L24" i="1"/>
  <c r="N24" i="1"/>
  <c r="L25" i="1"/>
  <c r="N25" i="1"/>
  <c r="O19" i="1"/>
  <c r="N23" i="1"/>
  <c r="M25" i="1"/>
  <c r="M24" i="1"/>
  <c r="M23" i="1"/>
  <c r="M22" i="1"/>
  <c r="M21" i="1"/>
  <c r="M20" i="1"/>
  <c r="L23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O5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O12" i="1"/>
  <c r="H50" i="3"/>
  <c r="J42" i="1"/>
</calcChain>
</file>

<file path=xl/sharedStrings.xml><?xml version="1.0" encoding="utf-8"?>
<sst xmlns="http://schemas.openxmlformats.org/spreadsheetml/2006/main" count="385" uniqueCount="228">
  <si>
    <t>Criterios</t>
  </si>
  <si>
    <t>Puntuación</t>
  </si>
  <si>
    <t>Sobresaliente (10-9)</t>
  </si>
  <si>
    <t>Notable (8-7)</t>
  </si>
  <si>
    <t>Aprobado (6-5)</t>
  </si>
  <si>
    <t>No aceptable (4-0)</t>
  </si>
  <si>
    <t>Puntuación final del tribunal :</t>
  </si>
  <si>
    <t>Observaciones:</t>
  </si>
  <si>
    <t>I. Evaluación global del trabajo</t>
  </si>
  <si>
    <t>II. Aspectos formales</t>
  </si>
  <si>
    <t>III. Metodología</t>
  </si>
  <si>
    <t>IV. Contenidos</t>
  </si>
  <si>
    <t>V. Defensa oral</t>
  </si>
  <si>
    <t>1. Claridad en la formulación de los objetivos y de los problemas</t>
  </si>
  <si>
    <t>2. Coherencia interna del trabajo</t>
  </si>
  <si>
    <t>3. El trabajo muestra pensamiento crítico</t>
  </si>
  <si>
    <t>4. Relevancia: utilidad</t>
  </si>
  <si>
    <t>5. Relevancia: originalidad e innovación</t>
  </si>
  <si>
    <t>7. Orden y claridad en la estructura del trabajo</t>
  </si>
  <si>
    <t xml:space="preserve">8. Normativa (ortografía, sintáctica, etc.) </t>
  </si>
  <si>
    <t>9. Correción formal</t>
  </si>
  <si>
    <t>10. Referencias bibliográfica actualizadas y adecuadas</t>
  </si>
  <si>
    <t>12. Adecuación a la plantilla oficial</t>
  </si>
  <si>
    <t>13. Adecuación de la metodología a la temática</t>
  </si>
  <si>
    <t>15. Descripción de los métodos utilizados</t>
  </si>
  <si>
    <t>17. Correcta justificación y validación de pruebas y/o experimentación</t>
  </si>
  <si>
    <t>18. Identificación de las limitaciones sobre el tema propuesto</t>
  </si>
  <si>
    <t>19. Resumen adecuado y autosuficiente</t>
  </si>
  <si>
    <t xml:space="preserve">20. Apartados coherentes </t>
  </si>
  <si>
    <t>21. Argumentos y asertos consistentes</t>
  </si>
  <si>
    <t>22. Análisis profundo</t>
  </si>
  <si>
    <t>23. Resultados claros y concluyentes</t>
  </si>
  <si>
    <t>24. Discusión de los resultados</t>
  </si>
  <si>
    <t>26. Explicación oral: habilidad comunicativa y divulgativa</t>
  </si>
  <si>
    <t>28. Fuidez en la presentación</t>
  </si>
  <si>
    <t>30. Capacidad de defender las propias ideas con seguridad</t>
  </si>
  <si>
    <t>31. Calidad de los argumentos y del debate</t>
  </si>
  <si>
    <t>Profundo, Claro, Concluyente, Coherente</t>
  </si>
  <si>
    <t xml:space="preserve">Actitud inadecuada. Lenguaje coloquial. Incapacidad de argumentar. </t>
  </si>
  <si>
    <t>Parcialidad en los argumentos. Conclusión débil</t>
  </si>
  <si>
    <t>Nada sin demostrar. Conclusión y Discusión inexistente</t>
  </si>
  <si>
    <t>Resultados pobres, Análisis Superficial. Conclusión pobre</t>
  </si>
  <si>
    <t>No considera límitaciones. Experimentación escasa</t>
  </si>
  <si>
    <t xml:space="preserve">Escasa argumentación de las límitaciones. </t>
  </si>
  <si>
    <t>Hay ciertas imprecisiones. Algunas expresiones dificultan la legibilidad.</t>
  </si>
  <si>
    <t>Compromiso razonable. Conocimientos razonables sobre la propuesta.Marco teórico suficiente.</t>
  </si>
  <si>
    <t>Falta de preocupación por la calidad. Compromiso insuficiente y sin cumplimiento de los hitos planificados.</t>
  </si>
  <si>
    <t>Compromiso suficiente. Escasa capacidad para solventar los hitos propuestos. Falta de pensamiento crítico.</t>
  </si>
  <si>
    <t>Capacidad moderada para defender las ideas propias. Superando levemente el tiempo asignado (+5')</t>
  </si>
  <si>
    <t>Rúbrica de evaluación de los trabajos finales de máster del MADM</t>
  </si>
  <si>
    <t>La mayoría de los contenidos son confusos. Figuras y gráficas poco interpretables. Referencias escasas. Documento con faltas.</t>
  </si>
  <si>
    <t>No adecuación a la plantilla. Documento con númerosas faltas. Sin referencias. Figuras no citadas y sin pie</t>
  </si>
  <si>
    <t>Objetivos realistas, claros; con relevancía y utilidad. Planificación proactiva</t>
  </si>
  <si>
    <t>25. Adecuación de las conclusiones</t>
  </si>
  <si>
    <t>Perfecta adecuación, selección, descripción, justificación e identificación de limitaciones.</t>
  </si>
  <si>
    <t>Metodología sin justificar. Métodos sin descripción. Sin experimentación y pruebas.</t>
  </si>
  <si>
    <t>6. Planificación del trabajo y cumplimiento de los hitos planteados (Tutor)</t>
  </si>
  <si>
    <t>11. Figuras y gráficas legibles (referenciadas, descritas y pies adecuados)</t>
  </si>
  <si>
    <t>Documento muy cuidado cumpliendo las normativas. Elementos visuales perfectamente dispuestos y referenciados.</t>
  </si>
  <si>
    <t>14. Justificación y elección de métodos y procedimientos</t>
  </si>
  <si>
    <t>16. Interpretación de los datos y de los resultados</t>
  </si>
  <si>
    <t>27. Actitud (comunicación no verbal)</t>
  </si>
  <si>
    <t>29. Capacidad de sintesís y adecuación al tiempo asignado (25')</t>
  </si>
  <si>
    <t>32. Diapositivas: númeración, iconografía, elementos visuales, comunicación,...</t>
  </si>
  <si>
    <t>Perfecta capacidad para sintetizar, exponer y justificar.</t>
  </si>
  <si>
    <t>Capacidad escasa. Diapositivas con apariencia descuidada. Actitud mediocre. Superación del tiempo (+10')</t>
  </si>
  <si>
    <t>Justa</t>
  </si>
  <si>
    <t>Claros</t>
  </si>
  <si>
    <t>Muy Claros</t>
  </si>
  <si>
    <t>Necesario Interpretar</t>
  </si>
  <si>
    <t>No claros</t>
  </si>
  <si>
    <t>Si</t>
  </si>
  <si>
    <t>Normal</t>
  </si>
  <si>
    <t>No</t>
  </si>
  <si>
    <t>Sí</t>
  </si>
  <si>
    <t>Sí, hay resultados aplicados</t>
  </si>
  <si>
    <t>Requiere más trabajo</t>
  </si>
  <si>
    <t xml:space="preserve">Sí, publicable </t>
  </si>
  <si>
    <t>Planificación proactiva</t>
  </si>
  <si>
    <t>Activa</t>
  </si>
  <si>
    <t>Justo</t>
  </si>
  <si>
    <t>Compromiso insuficiente</t>
  </si>
  <si>
    <t>Escasos errores</t>
  </si>
  <si>
    <t>Númerosos errores</t>
  </si>
  <si>
    <t>Documento cuidado</t>
  </si>
  <si>
    <t>Escasas referencias</t>
  </si>
  <si>
    <t>Referencias insuficientes</t>
  </si>
  <si>
    <t>Algunas imagénes pobres</t>
  </si>
  <si>
    <t>Algunos inadecuados</t>
  </si>
  <si>
    <t>Poco trabajado</t>
  </si>
  <si>
    <t>Caótico</t>
  </si>
  <si>
    <t>Sí, errores puntuales</t>
  </si>
  <si>
    <t>Sí, sin errores</t>
  </si>
  <si>
    <t>Perfecta adecuación</t>
  </si>
  <si>
    <t>Justificación ambigua</t>
  </si>
  <si>
    <t>Amplia descripción de los métodos</t>
  </si>
  <si>
    <t>Faltan mencionar algunos puntos</t>
  </si>
  <si>
    <t>Sí, débil</t>
  </si>
  <si>
    <t>Sí, experimentación amplia</t>
  </si>
  <si>
    <t>Apenas hay justificación</t>
  </si>
  <si>
    <t>Ninguna</t>
  </si>
  <si>
    <t>Apenas</t>
  </si>
  <si>
    <t>No hay conclusión</t>
  </si>
  <si>
    <t>Sin discusión</t>
  </si>
  <si>
    <t>No hay resultados</t>
  </si>
  <si>
    <t>Ningún tipo de análisis</t>
  </si>
  <si>
    <t>Muy pobres y sin referencias</t>
  </si>
  <si>
    <t>Poca coherencia</t>
  </si>
  <si>
    <t>Resumen inadecuado</t>
  </si>
  <si>
    <t>Resumen normal</t>
  </si>
  <si>
    <t>Resumen adecuado</t>
  </si>
  <si>
    <t>Algunas incoherencias</t>
  </si>
  <si>
    <t>Sí, referenciados</t>
  </si>
  <si>
    <t>Algunas debilidades</t>
  </si>
  <si>
    <t>Análisis débil</t>
  </si>
  <si>
    <t>Análisis superficial</t>
  </si>
  <si>
    <t>Resultados aún por concretar</t>
  </si>
  <si>
    <t>Resultados pobres</t>
  </si>
  <si>
    <t>Débil</t>
  </si>
  <si>
    <t>Perfecta</t>
  </si>
  <si>
    <t>Bien</t>
  </si>
  <si>
    <t>Capacidad escasa</t>
  </si>
  <si>
    <t>Poca habilidad</t>
  </si>
  <si>
    <t>Adecuada</t>
  </si>
  <si>
    <t>+5'</t>
  </si>
  <si>
    <t>+10' o -10'</t>
  </si>
  <si>
    <t>--</t>
  </si>
  <si>
    <t>Muy seguro</t>
  </si>
  <si>
    <t>Seguro</t>
  </si>
  <si>
    <t>Aporta argumentos contundentes</t>
  </si>
  <si>
    <t>Argumentos escasos</t>
  </si>
  <si>
    <t>Escasa comprensión</t>
  </si>
  <si>
    <t>Ninguno</t>
  </si>
  <si>
    <t>Descuidada</t>
  </si>
  <si>
    <t>Caos</t>
  </si>
  <si>
    <t>Alguna expresión coloquial</t>
  </si>
  <si>
    <t>Coloquial y vulgar</t>
  </si>
  <si>
    <t>Formal</t>
  </si>
  <si>
    <t>Descuidado</t>
  </si>
  <si>
    <t>Algunos puntos no</t>
  </si>
  <si>
    <t xml:space="preserve">Educado, Perfecta Compustara </t>
  </si>
  <si>
    <t>Sí, muy riguroso</t>
  </si>
  <si>
    <t>Sí,  parco</t>
  </si>
  <si>
    <t>Poco Claros</t>
  </si>
  <si>
    <t>Sí. justo</t>
  </si>
  <si>
    <t>Sí, publicable</t>
  </si>
  <si>
    <t>Proactiva</t>
  </si>
  <si>
    <t>Ordenado</t>
  </si>
  <si>
    <t>Algunos elementos podrían mejorarse</t>
  </si>
  <si>
    <t>Poco cuidadoso con el orden</t>
  </si>
  <si>
    <t>Númerosas faltas</t>
  </si>
  <si>
    <t>Algunas faltas/expresiones incorrectas</t>
  </si>
  <si>
    <t>Apenas sin faltas/expresiones</t>
  </si>
  <si>
    <t>Sin faltas y expresiones adecuadas</t>
  </si>
  <si>
    <t>Sin referencias</t>
  </si>
  <si>
    <t>Referencias no adecuadas</t>
  </si>
  <si>
    <t>Referencias adecuadas y actualizadas</t>
  </si>
  <si>
    <t>11. Elementos visuales (i.e. figuras, tablas, etc.) legibles con referenciadas, descriptores y pies adecuados</t>
  </si>
  <si>
    <t>Elementos inadecuados (sin pie, sin descriptores...)</t>
  </si>
  <si>
    <t>Elementos con descripciones débiles</t>
  </si>
  <si>
    <t>Elementos correctamente usados</t>
  </si>
  <si>
    <t>Sin ninguna metodología</t>
  </si>
  <si>
    <t>Metodología inadecuada</t>
  </si>
  <si>
    <t>Metodología bien utilizada</t>
  </si>
  <si>
    <t>Perfecta adecuación e incluso con añadidos</t>
  </si>
  <si>
    <t>Sin justificación</t>
  </si>
  <si>
    <t>Débil justificación</t>
  </si>
  <si>
    <t>Justificación normal</t>
  </si>
  <si>
    <t>Justificación referenciada</t>
  </si>
  <si>
    <t>Sin descripción</t>
  </si>
  <si>
    <t>Descripción normal</t>
  </si>
  <si>
    <t>Descripción detallada</t>
  </si>
  <si>
    <t>Sin interpretación</t>
  </si>
  <si>
    <t>Interpretación débil</t>
  </si>
  <si>
    <t>Interpretación adecuada</t>
  </si>
  <si>
    <t>Sin pruebas, ni experimentación</t>
  </si>
  <si>
    <t>Sin pruebas</t>
  </si>
  <si>
    <t>Conjunto reducido de exp.</t>
  </si>
  <si>
    <t>Repertorio adecuado de pr./exp.</t>
  </si>
  <si>
    <t>Sin comentar limitaciones</t>
  </si>
  <si>
    <t>Limitaciones ajenas al proyecto</t>
  </si>
  <si>
    <t>Limitaciones adecuadas</t>
  </si>
  <si>
    <t>El resumen no es suficiente</t>
  </si>
  <si>
    <t>Resumen sin motivación, ni aportaciones</t>
  </si>
  <si>
    <t>Adecuado</t>
  </si>
  <si>
    <t>Apenas hay saltos conceptuales</t>
  </si>
  <si>
    <t>Coherencia adecuada</t>
  </si>
  <si>
    <t>Sin justificación de argumentos</t>
  </si>
  <si>
    <t>Débiles</t>
  </si>
  <si>
    <t>Sin referenciación</t>
  </si>
  <si>
    <t>Justificados adecuadamente</t>
  </si>
  <si>
    <t>Sin coherencias/sin relación</t>
  </si>
  <si>
    <t>Sin análisis</t>
  </si>
  <si>
    <t>Estrictamente lo necesario/Visto en clase</t>
  </si>
  <si>
    <t>Aplica nuevas ideas</t>
  </si>
  <si>
    <t>Explora ampliamente literatura relacionada</t>
  </si>
  <si>
    <t>No hay resultados, producto</t>
  </si>
  <si>
    <t>Resultados poco convincentes</t>
  </si>
  <si>
    <t>Resultados claros y concluyentes</t>
  </si>
  <si>
    <t xml:space="preserve">Apenas hay una argumentación </t>
  </si>
  <si>
    <t>Con comparativa en material complementario</t>
  </si>
  <si>
    <t>Conclusión inadecuada</t>
  </si>
  <si>
    <t>Conclusión justa</t>
  </si>
  <si>
    <t>Conclusión adecuada</t>
  </si>
  <si>
    <t>Sin habilidades</t>
  </si>
  <si>
    <t>Suficiente</t>
  </si>
  <si>
    <t>Muy buena</t>
  </si>
  <si>
    <t>Sin presencia</t>
  </si>
  <si>
    <t>Sereno, con alguna informalidad</t>
  </si>
  <si>
    <t>Sin fluidez</t>
  </si>
  <si>
    <t>Algún que otro fallo/pausa</t>
  </si>
  <si>
    <t>Fluido</t>
  </si>
  <si>
    <t>Ameno e Interesante</t>
  </si>
  <si>
    <t>Sin ceñirse a lo importante</t>
  </si>
  <si>
    <t>+10 -10'</t>
  </si>
  <si>
    <t>+5</t>
  </si>
  <si>
    <t>Se ciñe al tiempo</t>
  </si>
  <si>
    <t>Sin capacidad de responder</t>
  </si>
  <si>
    <t>Surgen dudas</t>
  </si>
  <si>
    <t>Buena argumentación</t>
  </si>
  <si>
    <t>Aporta citas a otros trabajos/casos</t>
  </si>
  <si>
    <t xml:space="preserve">No hay ninguna aportación </t>
  </si>
  <si>
    <t>Lo visto en clase</t>
  </si>
  <si>
    <t>Referencias / otros trabajos</t>
  </si>
  <si>
    <t>No ha cuidado la calidad de la presentación</t>
  </si>
  <si>
    <t>Algún descuido ortográfico o gráfica poco visible</t>
  </si>
  <si>
    <t>Muy cuidada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</si>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</sst>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3"/>
      <name val="Calibri"/>
      <scheme val="minor"/>
    </font>
    <font>
      <sz val="11"/>
      <color theme="1"/>
      <name val="Calibri"/>
      <scheme val="minor"/>
    </font>
    <font>
      <sz val="9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theme="6" tint="-0.499984740745262"/>
      <name val="Calibri"/>
      <scheme val="minor"/>
    </font>
    <font>
      <b/>
      <sz val="14"/>
      <color theme="3" tint="0.39997558519241921"/>
      <name val="Calibri"/>
      <scheme val="minor"/>
    </font>
    <font>
      <b/>
      <sz val="14"/>
      <color theme="9" tint="-0.249977111117893"/>
      <name val="Calibri"/>
      <scheme val="minor"/>
    </font>
    <font>
      <b/>
      <sz val="14"/>
      <color rgb="FFFF0000"/>
      <name val="Calibri"/>
      <scheme val="minor"/>
    </font>
    <font>
      <sz val="12"/>
      <color theme="1"/>
      <name val="Calibri (Body)"/>
    </font>
    <font>
      <b/>
      <sz val="10"/>
      <color theme="3"/>
      <name val="Calibri"/>
      <scheme val="minor"/>
    </font>
    <font>
      <sz val="8"/>
      <name val="Calibri"/>
      <family val="2"/>
      <scheme val="minor"/>
    </font>
    <font>
      <b/>
      <sz val="18"/>
      <color theme="3"/>
      <name val="Calibri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7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0" fillId="0" borderId="8" xfId="0" applyBorder="1"/>
    <xf numFmtId="9" fontId="8" fillId="0" borderId="8" xfId="0" applyNumberFormat="1" applyFont="1" applyBorder="1"/>
    <xf numFmtId="0" fontId="9" fillId="0" borderId="0" xfId="0" applyFont="1"/>
    <xf numFmtId="0" fontId="14" fillId="0" borderId="0" xfId="0" applyFont="1"/>
    <xf numFmtId="0" fontId="15" fillId="2" borderId="0" xfId="0" applyFont="1" applyFill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6" borderId="13" xfId="0" quotePrefix="1" applyFill="1" applyBorder="1" applyAlignment="1">
      <alignment horizontal="center" vertical="center" wrapText="1"/>
    </xf>
    <xf numFmtId="0" fontId="0" fillId="5" borderId="13" xfId="0" quotePrefix="1" applyFill="1" applyBorder="1" applyAlignment="1">
      <alignment horizontal="center" vertical="center" wrapText="1"/>
    </xf>
    <xf numFmtId="0" fontId="0" fillId="7" borderId="1" xfId="0" quotePrefix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0" borderId="0" xfId="0" applyNumberFormat="1" applyFill="1" applyBorder="1"/>
    <xf numFmtId="0" fontId="0" fillId="0" borderId="10" xfId="0" applyNumberFormat="1" applyFill="1" applyBorder="1"/>
    <xf numFmtId="0" fontId="0" fillId="0" borderId="10" xfId="0" applyBorder="1"/>
    <xf numFmtId="0" fontId="0" fillId="0" borderId="0" xfId="0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18" fillId="0" borderId="0" xfId="0" applyFont="1" applyProtection="1">
      <protection hidden="1"/>
    </xf>
    <xf numFmtId="0" fontId="18" fillId="0" borderId="0" xfId="0" applyFont="1"/>
    <xf numFmtId="0" fontId="0" fillId="0" borderId="0" xfId="0" quotePrefix="1" applyNumberFormat="1" applyFill="1" applyBorder="1"/>
    <xf numFmtId="0" fontId="0" fillId="0" borderId="0" xfId="0" quotePrefix="1" applyFill="1" applyBorder="1"/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9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O50"/>
  <sheetViews>
    <sheetView tabSelected="1" topLeftCell="A25" workbookViewId="0">
      <selection activeCell="H2" sqref="H2"/>
    </sheetView>
  </sheetViews>
  <sheetFormatPr baseColWidth="10" defaultRowHeight="15" x14ac:dyDescent="0"/>
  <cols>
    <col min="1" max="1" width="8.5" customWidth="1"/>
    <col min="2" max="2" width="16.6640625" customWidth="1"/>
    <col min="3" max="3" width="42" customWidth="1"/>
    <col min="4" max="4" width="22" customWidth="1"/>
    <col min="11" max="11" width="31.5" customWidth="1"/>
    <col min="12" max="14" width="11.6640625" customWidth="1"/>
    <col min="15" max="15" width="7.33203125" customWidth="1"/>
  </cols>
  <sheetData>
    <row r="2" spans="2:15" ht="18">
      <c r="B2" s="7" t="s">
        <v>49</v>
      </c>
    </row>
    <row r="3" spans="2:15">
      <c r="D3" s="29"/>
      <c r="E3" s="108"/>
      <c r="F3" s="108"/>
      <c r="G3" s="108"/>
      <c r="H3" s="108"/>
      <c r="I3" s="108"/>
      <c r="J3" s="108"/>
      <c r="K3" t="s">
        <v>227</v>
      </c>
      <c r="O3" s="57"/>
    </row>
    <row r="4" spans="2:15" ht="23">
      <c r="C4" s="4" t="s">
        <v>0</v>
      </c>
      <c r="D4" s="26" t="s">
        <v>2</v>
      </c>
      <c r="E4" s="106" t="s">
        <v>3</v>
      </c>
      <c r="F4" s="106"/>
      <c r="G4" s="107" t="s">
        <v>4</v>
      </c>
      <c r="H4" s="107"/>
      <c r="I4" s="109" t="s">
        <v>5</v>
      </c>
      <c r="J4" s="109"/>
      <c r="K4" s="53" t="s">
        <v>1</v>
      </c>
      <c r="O4" s="57"/>
    </row>
    <row r="5" spans="2:15">
      <c r="B5" s="94" t="s">
        <v>8</v>
      </c>
      <c r="C5" s="97">
        <v>0.15</v>
      </c>
      <c r="D5" s="98"/>
      <c r="E5" s="98"/>
      <c r="F5" s="98"/>
      <c r="G5" s="98"/>
      <c r="H5" s="98"/>
      <c r="I5" s="98"/>
      <c r="J5" s="98"/>
      <c r="K5" s="99"/>
      <c r="L5" s="56"/>
      <c r="M5" s="56"/>
      <c r="N5" s="56"/>
      <c r="O5" s="56">
        <f>AVERAGE(N6:N11)*C5</f>
        <v>0.5</v>
      </c>
    </row>
    <row r="6" spans="2:15" ht="30">
      <c r="B6" s="94"/>
      <c r="C6" s="2" t="s">
        <v>13</v>
      </c>
      <c r="D6" s="91" t="s">
        <v>52</v>
      </c>
      <c r="E6" s="62" t="s">
        <v>45</v>
      </c>
      <c r="F6" s="63"/>
      <c r="G6" s="66" t="s">
        <v>47</v>
      </c>
      <c r="H6" s="67"/>
      <c r="I6" s="70" t="s">
        <v>46</v>
      </c>
      <c r="J6" s="71"/>
      <c r="K6" s="52" t="s">
        <v>68</v>
      </c>
      <c r="L6" s="56">
        <f>INDEX(Criterios!A1:A4,MATCH(K6,Criterios!B1:B4,0))</f>
        <v>3</v>
      </c>
      <c r="M6" s="56">
        <f>COUNTA(Criterios!B$1:B$10)-1</f>
        <v>3</v>
      </c>
      <c r="N6" s="56">
        <f>L6/M6*10</f>
        <v>10</v>
      </c>
      <c r="O6" s="56"/>
    </row>
    <row r="7" spans="2:15">
      <c r="B7" s="94"/>
      <c r="C7" s="2" t="s">
        <v>14</v>
      </c>
      <c r="D7" s="92"/>
      <c r="E7" s="64"/>
      <c r="F7" s="65"/>
      <c r="G7" s="68"/>
      <c r="H7" s="69"/>
      <c r="I7" s="72"/>
      <c r="J7" s="73"/>
      <c r="K7" s="52" t="s">
        <v>73</v>
      </c>
      <c r="L7" s="56">
        <f>INDEX(Criterios!$A1:$A5,MATCH(K7,Criterios!C1:C5,0))</f>
        <v>0</v>
      </c>
      <c r="M7" s="56">
        <f>COUNTA(Criterios!C$1:C$10)-1</f>
        <v>2</v>
      </c>
      <c r="N7" s="56">
        <f t="shared" ref="N7:N11" si="0">L7/M7*10</f>
        <v>0</v>
      </c>
      <c r="O7" s="56"/>
    </row>
    <row r="8" spans="2:15">
      <c r="B8" s="94"/>
      <c r="C8" s="2" t="s">
        <v>15</v>
      </c>
      <c r="D8" s="92"/>
      <c r="E8" s="64"/>
      <c r="F8" s="65"/>
      <c r="G8" s="68"/>
      <c r="H8" s="69"/>
      <c r="I8" s="72"/>
      <c r="J8" s="73"/>
      <c r="K8" s="52" t="s">
        <v>73</v>
      </c>
      <c r="L8" s="56">
        <f>INDEX(Criterios!$A1:$A6,MATCH(K8,Criterios!D1:D6,0))</f>
        <v>0</v>
      </c>
      <c r="M8" s="56">
        <f>COUNTA(Criterios!D$1:D$10)-1</f>
        <v>2</v>
      </c>
      <c r="N8" s="56">
        <f t="shared" si="0"/>
        <v>0</v>
      </c>
      <c r="O8" s="56"/>
    </row>
    <row r="9" spans="2:15">
      <c r="B9" s="94"/>
      <c r="C9" s="2" t="s">
        <v>16</v>
      </c>
      <c r="D9" s="92"/>
      <c r="E9" s="64"/>
      <c r="F9" s="65"/>
      <c r="G9" s="68"/>
      <c r="H9" s="69"/>
      <c r="I9" s="72"/>
      <c r="J9" s="73"/>
      <c r="K9" s="52" t="s">
        <v>73</v>
      </c>
      <c r="L9" s="56">
        <f>INDEX(Criterios!$A1:$A7,MATCH(K9,Criterios!E1:E7,0))</f>
        <v>0</v>
      </c>
      <c r="M9" s="56">
        <f>COUNTA(Criterios!E$1:E$10)-1</f>
        <v>3</v>
      </c>
      <c r="N9" s="56">
        <f t="shared" si="0"/>
        <v>0</v>
      </c>
      <c r="O9" s="56"/>
    </row>
    <row r="10" spans="2:15">
      <c r="B10" s="94"/>
      <c r="C10" s="2" t="s">
        <v>17</v>
      </c>
      <c r="D10" s="92"/>
      <c r="E10" s="64"/>
      <c r="F10" s="65"/>
      <c r="G10" s="68"/>
      <c r="H10" s="69"/>
      <c r="I10" s="72"/>
      <c r="J10" s="73"/>
      <c r="K10" s="52" t="s">
        <v>73</v>
      </c>
      <c r="L10" s="56">
        <f>INDEX(Criterios!$A$1:$A7,MATCH(K10,Criterios!F$1:F$7,0))</f>
        <v>0</v>
      </c>
      <c r="M10" s="56">
        <f>COUNTA(Criterios!F$1:F$10)-1</f>
        <v>3</v>
      </c>
      <c r="N10" s="56">
        <f t="shared" si="0"/>
        <v>0</v>
      </c>
      <c r="O10" s="56"/>
    </row>
    <row r="11" spans="2:15" ht="30">
      <c r="B11" s="94"/>
      <c r="C11" s="3" t="s">
        <v>56</v>
      </c>
      <c r="D11" s="93"/>
      <c r="E11" s="75"/>
      <c r="F11" s="76"/>
      <c r="G11" s="77"/>
      <c r="H11" s="78"/>
      <c r="I11" s="79"/>
      <c r="J11" s="80"/>
      <c r="K11" s="52" t="s">
        <v>146</v>
      </c>
      <c r="L11" s="56">
        <f>INDEX(Criterios!$A$1:$A7,MATCH(K11,Criterios!G$1:G$7,0))</f>
        <v>3</v>
      </c>
      <c r="M11" s="56">
        <f>COUNTA(Criterios!G$1:G$10)-1</f>
        <v>3</v>
      </c>
      <c r="N11" s="56">
        <f t="shared" si="0"/>
        <v>10</v>
      </c>
      <c r="O11" s="56"/>
    </row>
    <row r="12" spans="2:15">
      <c r="B12" s="100" t="s">
        <v>9</v>
      </c>
      <c r="C12" s="103">
        <v>0.15</v>
      </c>
      <c r="D12" s="104"/>
      <c r="E12" s="104"/>
      <c r="F12" s="104"/>
      <c r="G12" s="104"/>
      <c r="H12" s="104"/>
      <c r="I12" s="104"/>
      <c r="J12" s="104"/>
      <c r="K12" s="105"/>
      <c r="L12" s="56"/>
      <c r="M12" s="56"/>
      <c r="N12" s="56"/>
      <c r="O12" s="56">
        <f>AVERAGE(N13:N18)*C12</f>
        <v>0.25</v>
      </c>
    </row>
    <row r="13" spans="2:15" ht="15" customHeight="1">
      <c r="B13" s="101"/>
      <c r="C13" s="2" t="s">
        <v>18</v>
      </c>
      <c r="D13" s="60" t="s">
        <v>58</v>
      </c>
      <c r="E13" s="62" t="s">
        <v>44</v>
      </c>
      <c r="F13" s="63"/>
      <c r="G13" s="66" t="s">
        <v>50</v>
      </c>
      <c r="H13" s="67"/>
      <c r="I13" s="70" t="s">
        <v>51</v>
      </c>
      <c r="J13" s="71"/>
      <c r="K13" s="52" t="s">
        <v>134</v>
      </c>
      <c r="L13" s="56">
        <f>INDEX(Criterios!$A$1:$A9,MATCH(K13,Criterios!H$1:H$7,0))</f>
        <v>0</v>
      </c>
      <c r="M13" s="56">
        <f>COUNTA(Criterios!H$1:H$10)-1</f>
        <v>3</v>
      </c>
      <c r="N13" s="56">
        <f>L13/M13*10</f>
        <v>0</v>
      </c>
      <c r="O13" s="56"/>
    </row>
    <row r="14" spans="2:15">
      <c r="B14" s="101"/>
      <c r="C14" s="2" t="s">
        <v>19</v>
      </c>
      <c r="D14" s="61"/>
      <c r="E14" s="64"/>
      <c r="F14" s="65"/>
      <c r="G14" s="68"/>
      <c r="H14" s="69"/>
      <c r="I14" s="72"/>
      <c r="J14" s="73"/>
      <c r="K14" s="52" t="s">
        <v>150</v>
      </c>
      <c r="L14" s="56">
        <f>INDEX(Criterios!$A$1:$A10,MATCH(K14,Criterios!I$1:I$7,0))</f>
        <v>0</v>
      </c>
      <c r="M14" s="56">
        <f>COUNTA(Criterios!I$1:I$10)-1</f>
        <v>3</v>
      </c>
      <c r="N14" s="56">
        <f t="shared" ref="N14:N41" si="1">L14/M14*10</f>
        <v>0</v>
      </c>
      <c r="O14" s="56"/>
    </row>
    <row r="15" spans="2:15">
      <c r="B15" s="101"/>
      <c r="C15" s="2" t="s">
        <v>20</v>
      </c>
      <c r="D15" s="61"/>
      <c r="E15" s="64"/>
      <c r="F15" s="65"/>
      <c r="G15" s="68"/>
      <c r="H15" s="69"/>
      <c r="I15" s="72"/>
      <c r="J15" s="73"/>
      <c r="K15" s="52" t="s">
        <v>73</v>
      </c>
      <c r="L15" s="56">
        <f>INDEX(Criterios!$A$1:$A11,MATCH(K15,Criterios!J$1:J$7,0))</f>
        <v>0</v>
      </c>
      <c r="M15" s="56">
        <f>COUNTA(Criterios!J$1:J$10)-1</f>
        <v>1</v>
      </c>
      <c r="N15" s="56">
        <f t="shared" si="1"/>
        <v>0</v>
      </c>
      <c r="O15" s="56"/>
    </row>
    <row r="16" spans="2:15" ht="30">
      <c r="B16" s="101"/>
      <c r="C16" s="2" t="s">
        <v>21</v>
      </c>
      <c r="D16" s="61"/>
      <c r="E16" s="64"/>
      <c r="F16" s="65"/>
      <c r="G16" s="68"/>
      <c r="H16" s="69"/>
      <c r="I16" s="72"/>
      <c r="J16" s="73"/>
      <c r="K16" s="52" t="s">
        <v>154</v>
      </c>
      <c r="L16" s="56">
        <f>INDEX(Criterios!$A$1:$A12,MATCH(K16,Criterios!K$1:K$7,0))</f>
        <v>0</v>
      </c>
      <c r="M16" s="56">
        <f>COUNTA(Criterios!K$1:K$10)-1</f>
        <v>2</v>
      </c>
      <c r="N16" s="56">
        <f t="shared" si="1"/>
        <v>0</v>
      </c>
      <c r="O16" s="56"/>
    </row>
    <row r="17" spans="2:15" ht="45">
      <c r="B17" s="101"/>
      <c r="C17" s="2" t="s">
        <v>157</v>
      </c>
      <c r="D17" s="61"/>
      <c r="E17" s="64"/>
      <c r="F17" s="65"/>
      <c r="G17" s="68"/>
      <c r="H17" s="69"/>
      <c r="I17" s="72"/>
      <c r="J17" s="73"/>
      <c r="K17" s="52" t="s">
        <v>158</v>
      </c>
      <c r="L17" s="56">
        <f>INDEX(Criterios!$A$1:$A13,MATCH(K17,Criterios!L$1:L$7,0))</f>
        <v>0</v>
      </c>
      <c r="M17" s="56">
        <f>COUNTA(Criterios!L$1:L$10)-1</f>
        <v>2</v>
      </c>
      <c r="N17" s="56">
        <f t="shared" si="1"/>
        <v>0</v>
      </c>
      <c r="O17" s="56"/>
    </row>
    <row r="18" spans="2:15">
      <c r="B18" s="102"/>
      <c r="C18" s="2" t="s">
        <v>22</v>
      </c>
      <c r="D18" s="74"/>
      <c r="E18" s="75"/>
      <c r="F18" s="76"/>
      <c r="G18" s="77"/>
      <c r="H18" s="78"/>
      <c r="I18" s="79"/>
      <c r="J18" s="80"/>
      <c r="K18" s="52" t="s">
        <v>74</v>
      </c>
      <c r="L18" s="56">
        <f>INDEX(Criterios!$A$1:$A14,MATCH(K18,Criterios!M$1:M$7,0))</f>
        <v>1</v>
      </c>
      <c r="M18" s="56">
        <f>COUNTA(Criterios!M$1:M$10)-1</f>
        <v>1</v>
      </c>
      <c r="N18" s="56">
        <f t="shared" si="1"/>
        <v>10</v>
      </c>
      <c r="O18" s="56"/>
    </row>
    <row r="19" spans="2:15">
      <c r="B19" s="94" t="s">
        <v>10</v>
      </c>
      <c r="C19" s="97">
        <v>0.2</v>
      </c>
      <c r="D19" s="98"/>
      <c r="E19" s="98"/>
      <c r="F19" s="98"/>
      <c r="G19" s="98"/>
      <c r="H19" s="98"/>
      <c r="I19" s="98"/>
      <c r="J19" s="98"/>
      <c r="K19" s="99"/>
      <c r="L19" s="56"/>
      <c r="M19" s="56"/>
      <c r="N19" s="56"/>
      <c r="O19" s="56">
        <f>AVERAGE(N20:N25)*C19</f>
        <v>1.5</v>
      </c>
    </row>
    <row r="20" spans="2:15">
      <c r="B20" s="94"/>
      <c r="C20" s="2" t="s">
        <v>23</v>
      </c>
      <c r="D20" s="60" t="s">
        <v>54</v>
      </c>
      <c r="E20" s="62" t="s">
        <v>43</v>
      </c>
      <c r="F20" s="63"/>
      <c r="G20" s="66" t="s">
        <v>42</v>
      </c>
      <c r="H20" s="67"/>
      <c r="I20" s="70" t="s">
        <v>55</v>
      </c>
      <c r="J20" s="71"/>
      <c r="K20" s="52" t="s">
        <v>162</v>
      </c>
      <c r="L20" s="56">
        <f>INDEX(Criterios!$A$1:$A16,MATCH(K20,Criterios!N$1:N$7,0))</f>
        <v>1</v>
      </c>
      <c r="M20" s="56">
        <f>COUNTA(Criterios!N$1:N$10)-1</f>
        <v>3</v>
      </c>
      <c r="N20" s="56">
        <f t="shared" si="1"/>
        <v>3.333333333333333</v>
      </c>
      <c r="O20" s="57"/>
    </row>
    <row r="21" spans="2:15" ht="30">
      <c r="B21" s="94"/>
      <c r="C21" s="2" t="s">
        <v>59</v>
      </c>
      <c r="D21" s="61"/>
      <c r="E21" s="64"/>
      <c r="F21" s="65"/>
      <c r="G21" s="68"/>
      <c r="H21" s="69"/>
      <c r="I21" s="72"/>
      <c r="J21" s="73"/>
      <c r="K21" s="52" t="s">
        <v>167</v>
      </c>
      <c r="L21" s="56">
        <f>INDEX(Criterios!$A$1:$A17,MATCH(K21,Criterios!O$1:O$7,0))</f>
        <v>2</v>
      </c>
      <c r="M21" s="56">
        <f>COUNTA(Criterios!O$1:O$10)-1</f>
        <v>3</v>
      </c>
      <c r="N21" s="56">
        <f t="shared" si="1"/>
        <v>6.6666666666666661</v>
      </c>
      <c r="O21" s="57"/>
    </row>
    <row r="22" spans="2:15">
      <c r="B22" s="94"/>
      <c r="C22" s="2" t="s">
        <v>24</v>
      </c>
      <c r="D22" s="61"/>
      <c r="E22" s="64"/>
      <c r="F22" s="65"/>
      <c r="G22" s="68"/>
      <c r="H22" s="69"/>
      <c r="I22" s="72"/>
      <c r="J22" s="73"/>
      <c r="K22" s="52" t="s">
        <v>171</v>
      </c>
      <c r="L22" s="56">
        <f>INDEX(Criterios!$A$1:$A18,MATCH(K22,Criterios!P$1:P$7,0))</f>
        <v>2</v>
      </c>
      <c r="M22" s="56">
        <f>COUNTA(Criterios!P$1:P$10)-1</f>
        <v>2</v>
      </c>
      <c r="N22" s="56">
        <f t="shared" si="1"/>
        <v>10</v>
      </c>
      <c r="O22" s="57"/>
    </row>
    <row r="23" spans="2:15">
      <c r="B23" s="94"/>
      <c r="C23" s="2" t="s">
        <v>60</v>
      </c>
      <c r="D23" s="61"/>
      <c r="E23" s="64"/>
      <c r="F23" s="65"/>
      <c r="G23" s="68"/>
      <c r="H23" s="69"/>
      <c r="I23" s="72"/>
      <c r="J23" s="73"/>
      <c r="K23" s="52" t="s">
        <v>173</v>
      </c>
      <c r="L23" s="56">
        <f>INDEX(Criterios!$A$1:$A19,MATCH(K23,Criterios!Q$1:Q$7,0))</f>
        <v>1</v>
      </c>
      <c r="M23" s="56">
        <f>COUNTA(Criterios!Q$1:Q$10)-1</f>
        <v>2</v>
      </c>
      <c r="N23" s="56">
        <f t="shared" si="1"/>
        <v>5</v>
      </c>
      <c r="O23" s="57"/>
    </row>
    <row r="24" spans="2:15" ht="30">
      <c r="B24" s="94"/>
      <c r="C24" s="2" t="s">
        <v>25</v>
      </c>
      <c r="D24" s="61"/>
      <c r="E24" s="64"/>
      <c r="F24" s="65"/>
      <c r="G24" s="68"/>
      <c r="H24" s="69"/>
      <c r="I24" s="72"/>
      <c r="J24" s="73"/>
      <c r="K24" s="52" t="s">
        <v>178</v>
      </c>
      <c r="L24" s="56">
        <f>INDEX(Criterios!$A$1:$A20,MATCH(K24,Criterios!R$1:R$7,0))</f>
        <v>3</v>
      </c>
      <c r="M24" s="56">
        <f>COUNTA(Criterios!R$1:R$10)-1</f>
        <v>3</v>
      </c>
      <c r="N24" s="56">
        <f t="shared" si="1"/>
        <v>10</v>
      </c>
      <c r="O24" s="57"/>
    </row>
    <row r="25" spans="2:15" ht="30">
      <c r="B25" s="94"/>
      <c r="C25" s="2" t="s">
        <v>26</v>
      </c>
      <c r="D25" s="74"/>
      <c r="E25" s="75"/>
      <c r="F25" s="76"/>
      <c r="G25" s="77"/>
      <c r="H25" s="78"/>
      <c r="I25" s="79"/>
      <c r="J25" s="80"/>
      <c r="K25" s="52" t="s">
        <v>181</v>
      </c>
      <c r="L25" s="56">
        <f>INDEX(Criterios!$A$1:$A21,MATCH(K25,Criterios!S$1:S$7,0))</f>
        <v>2</v>
      </c>
      <c r="M25" s="56">
        <f>COUNTA(Criterios!S$1:S$10)-1</f>
        <v>2</v>
      </c>
      <c r="N25" s="56">
        <f t="shared" si="1"/>
        <v>10</v>
      </c>
      <c r="O25" s="57"/>
    </row>
    <row r="26" spans="2:15">
      <c r="B26" s="95" t="s">
        <v>11</v>
      </c>
      <c r="C26" s="103">
        <v>0.2</v>
      </c>
      <c r="D26" s="104"/>
      <c r="E26" s="104"/>
      <c r="F26" s="104"/>
      <c r="G26" s="104"/>
      <c r="H26" s="104"/>
      <c r="I26" s="104"/>
      <c r="J26" s="104"/>
      <c r="K26" s="105"/>
      <c r="L26" s="57"/>
      <c r="M26" s="57"/>
      <c r="N26" s="57"/>
      <c r="O26" s="56">
        <f>AVERAGE(N27:N33)*C26</f>
        <v>2</v>
      </c>
    </row>
    <row r="27" spans="2:15">
      <c r="B27" s="95"/>
      <c r="C27" s="2" t="s">
        <v>27</v>
      </c>
      <c r="D27" s="60" t="s">
        <v>37</v>
      </c>
      <c r="E27" s="62" t="s">
        <v>39</v>
      </c>
      <c r="F27" s="63"/>
      <c r="G27" s="66" t="s">
        <v>41</v>
      </c>
      <c r="H27" s="67"/>
      <c r="I27" s="70" t="s">
        <v>40</v>
      </c>
      <c r="J27" s="71"/>
      <c r="K27" s="52" t="s">
        <v>184</v>
      </c>
      <c r="L27" s="56">
        <f>INDEX(Criterios!$A$1:$A23,MATCH(K27,Criterios!T$1:T7,0))</f>
        <v>3</v>
      </c>
      <c r="M27" s="56">
        <f>COUNTA(Criterios!T$1:T$10)-1</f>
        <v>3</v>
      </c>
      <c r="N27" s="56">
        <f t="shared" si="1"/>
        <v>10</v>
      </c>
      <c r="O27" s="57"/>
    </row>
    <row r="28" spans="2:15">
      <c r="B28" s="95"/>
      <c r="C28" s="2" t="s">
        <v>28</v>
      </c>
      <c r="D28" s="61"/>
      <c r="E28" s="64"/>
      <c r="F28" s="65"/>
      <c r="G28" s="68"/>
      <c r="H28" s="69"/>
      <c r="I28" s="72"/>
      <c r="J28" s="73"/>
      <c r="K28" s="52" t="s">
        <v>186</v>
      </c>
      <c r="L28" s="56">
        <f>INDEX(Criterios!$A$1:$A24,MATCH(K28,Criterios!U$1:U$7,0))</f>
        <v>2</v>
      </c>
      <c r="M28" s="56">
        <f>COUNTA(Criterios!U$1:U$10)-1</f>
        <v>2</v>
      </c>
      <c r="N28" s="56">
        <f t="shared" si="1"/>
        <v>10</v>
      </c>
      <c r="O28" s="57"/>
    </row>
    <row r="29" spans="2:15">
      <c r="B29" s="95"/>
      <c r="C29" s="2" t="s">
        <v>29</v>
      </c>
      <c r="D29" s="61"/>
      <c r="E29" s="64"/>
      <c r="F29" s="65"/>
      <c r="G29" s="68"/>
      <c r="H29" s="69"/>
      <c r="I29" s="72"/>
      <c r="J29" s="73"/>
      <c r="K29" s="52" t="s">
        <v>190</v>
      </c>
      <c r="L29" s="56">
        <f>INDEX(Criterios!$A$1:$A25,MATCH(K29,Criterios!V$1:V$7,0))</f>
        <v>3</v>
      </c>
      <c r="M29" s="56">
        <f>COUNTA(Criterios!V$1:V$10)-1</f>
        <v>3</v>
      </c>
      <c r="N29" s="56">
        <f t="shared" si="1"/>
        <v>10</v>
      </c>
      <c r="O29" s="57"/>
    </row>
    <row r="30" spans="2:15" ht="30">
      <c r="B30" s="95"/>
      <c r="C30" s="2" t="s">
        <v>30</v>
      </c>
      <c r="D30" s="61"/>
      <c r="E30" s="64"/>
      <c r="F30" s="65"/>
      <c r="G30" s="68"/>
      <c r="H30" s="69"/>
      <c r="I30" s="72"/>
      <c r="J30" s="73"/>
      <c r="K30" s="52" t="s">
        <v>195</v>
      </c>
      <c r="L30" s="56">
        <f>INDEX(Criterios!$A$1:$A26,MATCH(K30,Criterios!W$1:W$7,0))</f>
        <v>3</v>
      </c>
      <c r="M30" s="56">
        <f>COUNTA(Criterios!W$1:W$10)-1</f>
        <v>3</v>
      </c>
      <c r="N30" s="56">
        <f t="shared" si="1"/>
        <v>10</v>
      </c>
      <c r="O30" s="57"/>
    </row>
    <row r="31" spans="2:15">
      <c r="B31" s="95"/>
      <c r="C31" s="2" t="s">
        <v>31</v>
      </c>
      <c r="D31" s="61"/>
      <c r="E31" s="64"/>
      <c r="F31" s="65"/>
      <c r="G31" s="68"/>
      <c r="H31" s="69"/>
      <c r="I31" s="72"/>
      <c r="J31" s="73"/>
      <c r="K31" s="52" t="s">
        <v>198</v>
      </c>
      <c r="L31" s="56">
        <f>INDEX(Criterios!$A$1:$A27,MATCH(K31,Criterios!X$1:X$7,0))</f>
        <v>2</v>
      </c>
      <c r="M31" s="56">
        <f>COUNTA(Criterios!X$1:X$10)-1</f>
        <v>2</v>
      </c>
      <c r="N31" s="56">
        <f t="shared" si="1"/>
        <v>10</v>
      </c>
      <c r="O31" s="57"/>
    </row>
    <row r="32" spans="2:15" ht="30">
      <c r="B32" s="95"/>
      <c r="C32" s="2" t="s">
        <v>32</v>
      </c>
      <c r="D32" s="61"/>
      <c r="E32" s="64"/>
      <c r="F32" s="65"/>
      <c r="G32" s="68"/>
      <c r="H32" s="69"/>
      <c r="I32" s="72"/>
      <c r="J32" s="73"/>
      <c r="K32" s="52" t="s">
        <v>200</v>
      </c>
      <c r="L32" s="56">
        <f>INDEX(Criterios!$A$1:$A28,MATCH(K32,Criterios!Y$1:Y$7,0))</f>
        <v>3</v>
      </c>
      <c r="M32" s="56">
        <f>COUNTA(Criterios!Y$1:Y$10)-1</f>
        <v>3</v>
      </c>
      <c r="N32" s="56">
        <f t="shared" si="1"/>
        <v>10</v>
      </c>
      <c r="O32" s="57"/>
    </row>
    <row r="33" spans="2:15">
      <c r="B33" s="95"/>
      <c r="C33" s="2" t="s">
        <v>53</v>
      </c>
      <c r="D33" s="74"/>
      <c r="E33" s="75"/>
      <c r="F33" s="76"/>
      <c r="G33" s="77"/>
      <c r="H33" s="78"/>
      <c r="I33" s="79"/>
      <c r="J33" s="80"/>
      <c r="K33" s="52" t="s">
        <v>203</v>
      </c>
      <c r="L33" s="56">
        <f>INDEX(Criterios!$A$1:$A29,MATCH(K33,Criterios!Z$1:Z$7,0))</f>
        <v>3</v>
      </c>
      <c r="M33" s="56">
        <f>COUNTA(Criterios!Z$1:Z$10)-1</f>
        <v>3</v>
      </c>
      <c r="N33" s="56">
        <f t="shared" si="1"/>
        <v>10</v>
      </c>
      <c r="O33" s="57"/>
    </row>
    <row r="34" spans="2:15">
      <c r="B34" s="96" t="s">
        <v>12</v>
      </c>
      <c r="C34" s="97">
        <v>0.3</v>
      </c>
      <c r="D34" s="98"/>
      <c r="E34" s="98"/>
      <c r="F34" s="98"/>
      <c r="G34" s="98"/>
      <c r="H34" s="98"/>
      <c r="I34" s="98"/>
      <c r="J34" s="98"/>
      <c r="K34" s="99"/>
      <c r="L34" s="57"/>
      <c r="M34" s="57"/>
      <c r="N34" s="57"/>
      <c r="O34" s="56">
        <f>AVERAGE(N35:N41)*C34</f>
        <v>2.0714285714285712</v>
      </c>
    </row>
    <row r="35" spans="2:15" ht="30">
      <c r="B35" s="96"/>
      <c r="C35" s="2" t="s">
        <v>33</v>
      </c>
      <c r="D35" s="60" t="s">
        <v>64</v>
      </c>
      <c r="E35" s="62" t="s">
        <v>48</v>
      </c>
      <c r="F35" s="63"/>
      <c r="G35" s="66" t="s">
        <v>65</v>
      </c>
      <c r="H35" s="67"/>
      <c r="I35" s="70" t="s">
        <v>38</v>
      </c>
      <c r="J35" s="71"/>
      <c r="K35" s="52" t="s">
        <v>205</v>
      </c>
      <c r="L35" s="56">
        <f>INDEX(Criterios!$A$1:$A31,MATCH(K35,Criterios!AA$1:AA$7,0))</f>
        <v>1</v>
      </c>
      <c r="M35" s="56">
        <f>COUNTA(Criterios!AA$1:AA$10)-1</f>
        <v>3</v>
      </c>
      <c r="N35" s="56">
        <f t="shared" si="1"/>
        <v>3.333333333333333</v>
      </c>
      <c r="O35" s="57"/>
    </row>
    <row r="36" spans="2:15">
      <c r="B36" s="96"/>
      <c r="C36" s="2" t="s">
        <v>61</v>
      </c>
      <c r="D36" s="61"/>
      <c r="E36" s="64"/>
      <c r="F36" s="65"/>
      <c r="G36" s="68"/>
      <c r="H36" s="69"/>
      <c r="I36" s="72"/>
      <c r="J36" s="73"/>
      <c r="K36" s="52" t="s">
        <v>137</v>
      </c>
      <c r="L36" s="56">
        <f>INDEX(Criterios!$A$1:$A32,MATCH(K36,Criterios!AB$1:AB$7,0))</f>
        <v>2</v>
      </c>
      <c r="M36" s="56">
        <f>COUNTA(Criterios!AB$1:AB$10)-1</f>
        <v>2</v>
      </c>
      <c r="N36" s="56">
        <f t="shared" si="1"/>
        <v>10</v>
      </c>
      <c r="O36" s="57"/>
    </row>
    <row r="37" spans="2:15">
      <c r="B37" s="96"/>
      <c r="C37" s="2" t="s">
        <v>34</v>
      </c>
      <c r="D37" s="61"/>
      <c r="E37" s="64"/>
      <c r="F37" s="65"/>
      <c r="G37" s="68"/>
      <c r="H37" s="69"/>
      <c r="I37" s="72"/>
      <c r="J37" s="73"/>
      <c r="K37" s="52" t="s">
        <v>212</v>
      </c>
      <c r="L37" s="56">
        <f>INDEX(Criterios!$A$1:$A33,MATCH(K37,Criterios!AC$1:AC$7,0))</f>
        <v>3</v>
      </c>
      <c r="M37" s="56">
        <f>COUNTA(Criterios!AC$1:AC$10)-1</f>
        <v>3</v>
      </c>
      <c r="N37" s="56">
        <f t="shared" si="1"/>
        <v>10</v>
      </c>
      <c r="O37" s="57"/>
    </row>
    <row r="38" spans="2:15" ht="30">
      <c r="B38" s="96"/>
      <c r="C38" s="2" t="s">
        <v>62</v>
      </c>
      <c r="D38" s="61"/>
      <c r="E38" s="64"/>
      <c r="F38" s="65"/>
      <c r="G38" s="68"/>
      <c r="H38" s="69"/>
      <c r="I38" s="72"/>
      <c r="J38" s="73"/>
      <c r="K38" s="52" t="s">
        <v>215</v>
      </c>
      <c r="L38" s="56">
        <f>INDEX(Criterios!$A$1:$A34,MATCH(K38,Criterios!AD$1:AD$7,0))</f>
        <v>2</v>
      </c>
      <c r="M38" s="56">
        <f>COUNTA(Criterios!AD$1:AD$10)-1</f>
        <v>3</v>
      </c>
      <c r="N38" s="56">
        <f t="shared" si="1"/>
        <v>6.6666666666666661</v>
      </c>
      <c r="O38" s="57"/>
    </row>
    <row r="39" spans="2:15" ht="30">
      <c r="B39" s="96"/>
      <c r="C39" s="2" t="s">
        <v>35</v>
      </c>
      <c r="D39" s="61"/>
      <c r="E39" s="64"/>
      <c r="F39" s="65"/>
      <c r="G39" s="68"/>
      <c r="H39" s="69"/>
      <c r="I39" s="72"/>
      <c r="J39" s="73"/>
      <c r="K39" s="52" t="s">
        <v>219</v>
      </c>
      <c r="L39" s="56">
        <f>INDEX(Criterios!$A$1:$A35,MATCH(K39,Criterios!AE$1:AE$7,0))</f>
        <v>2</v>
      </c>
      <c r="M39" s="56">
        <f>COUNTA(Criterios!AE$1:AE$10)-1</f>
        <v>3</v>
      </c>
      <c r="N39" s="56">
        <f t="shared" si="1"/>
        <v>6.6666666666666661</v>
      </c>
      <c r="O39" s="57"/>
    </row>
    <row r="40" spans="2:15">
      <c r="B40" s="96"/>
      <c r="C40" s="2" t="s">
        <v>36</v>
      </c>
      <c r="D40" s="61"/>
      <c r="E40" s="64"/>
      <c r="F40" s="65"/>
      <c r="G40" s="68"/>
      <c r="H40" s="69"/>
      <c r="I40" s="72"/>
      <c r="J40" s="73"/>
      <c r="K40" s="52" t="s">
        <v>222</v>
      </c>
      <c r="L40" s="56">
        <f>INDEX(Criterios!$A$1:$A36,MATCH(K40,Criterios!AF$1:AF$7,0))</f>
        <v>1</v>
      </c>
      <c r="M40" s="56">
        <f>COUNTA(Criterios!AF$1:AF$10)-1</f>
        <v>2</v>
      </c>
      <c r="N40" s="56">
        <f t="shared" si="1"/>
        <v>5</v>
      </c>
      <c r="O40" s="57"/>
    </row>
    <row r="41" spans="2:15" ht="30">
      <c r="B41" s="96"/>
      <c r="C41" s="2" t="s">
        <v>63</v>
      </c>
      <c r="D41" s="61"/>
      <c r="E41" s="64"/>
      <c r="F41" s="65"/>
      <c r="G41" s="68"/>
      <c r="H41" s="69"/>
      <c r="I41" s="72"/>
      <c r="J41" s="73"/>
      <c r="K41" s="52" t="s">
        <v>184</v>
      </c>
      <c r="L41" s="56">
        <f>INDEX(Criterios!$A$1:$A37,MATCH(K41,Criterios!AG$1:AG$7,0))</f>
        <v>2</v>
      </c>
      <c r="M41" s="56">
        <f>COUNTA(Criterios!AG$1:AG$10)-1</f>
        <v>3</v>
      </c>
      <c r="N41" s="56">
        <f t="shared" si="1"/>
        <v>6.6666666666666661</v>
      </c>
      <c r="O41" s="57"/>
    </row>
    <row r="42" spans="2:15">
      <c r="C42" s="5"/>
      <c r="D42" s="5"/>
      <c r="E42" s="5"/>
      <c r="F42" s="5"/>
      <c r="G42" s="5"/>
      <c r="H42" s="5"/>
      <c r="I42" s="5"/>
      <c r="J42" s="6">
        <f>SUM(C34,C26,C19,C12,C5)</f>
        <v>1</v>
      </c>
    </row>
    <row r="44" spans="2:15" ht="16">
      <c r="B44" t="s">
        <v>7</v>
      </c>
      <c r="C44" s="8"/>
    </row>
    <row r="45" spans="2:15">
      <c r="B45" s="82"/>
      <c r="C45" s="83"/>
      <c r="D45" s="83"/>
      <c r="E45" s="83"/>
      <c r="F45" s="83"/>
      <c r="G45" s="83"/>
      <c r="H45" s="83"/>
      <c r="I45" s="83"/>
      <c r="J45" s="84"/>
    </row>
    <row r="46" spans="2:15">
      <c r="B46" s="85"/>
      <c r="C46" s="86"/>
      <c r="D46" s="86"/>
      <c r="E46" s="86"/>
      <c r="F46" s="86"/>
      <c r="G46" s="86"/>
      <c r="H46" s="86"/>
      <c r="I46" s="86"/>
      <c r="J46" s="87"/>
    </row>
    <row r="47" spans="2:15">
      <c r="B47" s="85"/>
      <c r="C47" s="86"/>
      <c r="D47" s="86"/>
      <c r="E47" s="86"/>
      <c r="F47" s="86"/>
      <c r="G47" s="86"/>
      <c r="H47" s="86"/>
      <c r="I47" s="86"/>
      <c r="J47" s="87"/>
    </row>
    <row r="48" spans="2:15">
      <c r="B48" s="88"/>
      <c r="C48" s="89"/>
      <c r="D48" s="89"/>
      <c r="E48" s="89"/>
      <c r="F48" s="89"/>
      <c r="G48" s="89"/>
      <c r="H48" s="89"/>
      <c r="I48" s="89"/>
      <c r="J48" s="90"/>
    </row>
    <row r="50" spans="2:11" ht="18">
      <c r="B50" s="1"/>
      <c r="C50" s="1"/>
      <c r="D50" s="1"/>
      <c r="E50" s="1"/>
      <c r="F50" s="1"/>
      <c r="G50" s="1"/>
      <c r="H50" s="81" t="s">
        <v>6</v>
      </c>
      <c r="I50" s="81"/>
      <c r="J50" s="81"/>
      <c r="K50" s="7">
        <f>O5+O12+O19+O26+O34</f>
        <v>6.3214285714285712</v>
      </c>
    </row>
  </sheetData>
  <mergeCells count="38">
    <mergeCell ref="I3:J3"/>
    <mergeCell ref="G3:H3"/>
    <mergeCell ref="E3:F3"/>
    <mergeCell ref="I4:J4"/>
    <mergeCell ref="C12:K12"/>
    <mergeCell ref="C19:K19"/>
    <mergeCell ref="C26:K26"/>
    <mergeCell ref="C34:K34"/>
    <mergeCell ref="E4:F4"/>
    <mergeCell ref="G4:H4"/>
    <mergeCell ref="H50:J50"/>
    <mergeCell ref="B45:J48"/>
    <mergeCell ref="D6:D11"/>
    <mergeCell ref="E6:F11"/>
    <mergeCell ref="G6:H11"/>
    <mergeCell ref="I6:J11"/>
    <mergeCell ref="D13:D18"/>
    <mergeCell ref="E13:F18"/>
    <mergeCell ref="G13:H18"/>
    <mergeCell ref="I13:J18"/>
    <mergeCell ref="B5:B11"/>
    <mergeCell ref="B19:B25"/>
    <mergeCell ref="B26:B33"/>
    <mergeCell ref="B34:B41"/>
    <mergeCell ref="C5:K5"/>
    <mergeCell ref="B12:B18"/>
    <mergeCell ref="D35:D41"/>
    <mergeCell ref="E35:F41"/>
    <mergeCell ref="G35:H41"/>
    <mergeCell ref="I35:J41"/>
    <mergeCell ref="D20:D25"/>
    <mergeCell ref="E20:F25"/>
    <mergeCell ref="G20:H25"/>
    <mergeCell ref="I20:J25"/>
    <mergeCell ref="D27:D33"/>
    <mergeCell ref="E27:F33"/>
    <mergeCell ref="G27:H33"/>
    <mergeCell ref="I27:J33"/>
  </mergeCells>
  <phoneticPr fontId="16" type="noConversion"/>
  <pageMargins left="0.75" right="0.75" top="1" bottom="1" header="0.5" footer="0.5"/>
  <pageSetup paperSize="9" scale="52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>
          <x14:formula1>
            <xm:f>Criterios!$B$1:$B$4</xm:f>
          </x14:formula1>
          <xm:sqref>K6</xm:sqref>
        </x14:dataValidation>
        <x14:dataValidation type="list" allowBlank="1" showInputMessage="1" showErrorMessage="1">
          <x14:formula1>
            <xm:f>Criterios!$C$1:$C$3</xm:f>
          </x14:formula1>
          <xm:sqref>K7</xm:sqref>
        </x14:dataValidation>
        <x14:dataValidation type="list" allowBlank="1" showInputMessage="1" showErrorMessage="1">
          <x14:formula1>
            <xm:f>Criterios!$D$1:$D$3</xm:f>
          </x14:formula1>
          <xm:sqref>K8</xm:sqref>
        </x14:dataValidation>
        <x14:dataValidation type="list" allowBlank="1" showInputMessage="1" showErrorMessage="1">
          <x14:formula1>
            <xm:f>Criterios!$E$1:$E$4</xm:f>
          </x14:formula1>
          <xm:sqref>K9</xm:sqref>
        </x14:dataValidation>
        <x14:dataValidation type="list" allowBlank="1" showInputMessage="1" showErrorMessage="1">
          <x14:formula1>
            <xm:f>Criterios!$F$1:$F$4</xm:f>
          </x14:formula1>
          <xm:sqref>K10</xm:sqref>
        </x14:dataValidation>
        <x14:dataValidation type="list" allowBlank="1" showInputMessage="1" showErrorMessage="1">
          <x14:formula1>
            <xm:f>Criterios!$G$1:$G$4</xm:f>
          </x14:formula1>
          <xm:sqref>K11</xm:sqref>
        </x14:dataValidation>
        <x14:dataValidation type="list" allowBlank="1" showInputMessage="1" showErrorMessage="1">
          <x14:formula1>
            <xm:f>Criterios!$H$1:$H$4</xm:f>
          </x14:formula1>
          <xm:sqref>K13</xm:sqref>
        </x14:dataValidation>
        <x14:dataValidation type="list" allowBlank="1" showInputMessage="1" showErrorMessage="1">
          <x14:formula1>
            <xm:f>Criterios!$I$1:$I$4</xm:f>
          </x14:formula1>
          <xm:sqref>K14</xm:sqref>
        </x14:dataValidation>
        <x14:dataValidation type="list" allowBlank="1" showInputMessage="1" showErrorMessage="1">
          <x14:formula1>
            <xm:f>Criterios!$J$1:$J$2</xm:f>
          </x14:formula1>
          <xm:sqref>K15</xm:sqref>
        </x14:dataValidation>
        <x14:dataValidation type="list" allowBlank="1" showInputMessage="1" showErrorMessage="1">
          <x14:formula1>
            <xm:f>Criterios!$K$1:$K$3</xm:f>
          </x14:formula1>
          <xm:sqref>K16</xm:sqref>
        </x14:dataValidation>
        <x14:dataValidation type="list" allowBlank="1" showInputMessage="1" showErrorMessage="1">
          <x14:formula1>
            <xm:f>Criterios!$L$1:$L$3</xm:f>
          </x14:formula1>
          <xm:sqref>K17</xm:sqref>
        </x14:dataValidation>
        <x14:dataValidation type="list" allowBlank="1" showInputMessage="1" showErrorMessage="1">
          <x14:formula1>
            <xm:f>Criterios!$M$1:$M$2</xm:f>
          </x14:formula1>
          <xm:sqref>K18</xm:sqref>
        </x14:dataValidation>
        <x14:dataValidation type="list" allowBlank="1" showInputMessage="1" showErrorMessage="1">
          <x14:formula1>
            <xm:f>Criterios!$N$1:$N$4</xm:f>
          </x14:formula1>
          <xm:sqref>K20</xm:sqref>
        </x14:dataValidation>
        <x14:dataValidation type="list" allowBlank="1" showInputMessage="1" showErrorMessage="1">
          <x14:formula1>
            <xm:f>Criterios!$S$1:$S$3</xm:f>
          </x14:formula1>
          <xm:sqref>K25</xm:sqref>
        </x14:dataValidation>
        <x14:dataValidation type="list" allowBlank="1" showInputMessage="1" showErrorMessage="1">
          <x14:formula1>
            <xm:f>Criterios!$P$1:$P$3</xm:f>
          </x14:formula1>
          <xm:sqref>K22</xm:sqref>
        </x14:dataValidation>
        <x14:dataValidation type="list" allowBlank="1" showInputMessage="1" showErrorMessage="1">
          <x14:formula1>
            <xm:f>Criterios!$Q$1:$Q$3</xm:f>
          </x14:formula1>
          <xm:sqref>K23</xm:sqref>
        </x14:dataValidation>
        <x14:dataValidation type="list" allowBlank="1" showInputMessage="1" showErrorMessage="1">
          <x14:formula1>
            <xm:f>Criterios!$R$1:$R$4</xm:f>
          </x14:formula1>
          <xm:sqref>K24</xm:sqref>
        </x14:dataValidation>
        <x14:dataValidation type="list" allowBlank="1" showInputMessage="1" showErrorMessage="1">
          <x14:formula1>
            <xm:f>Criterios!$O$1:$O$4</xm:f>
          </x14:formula1>
          <xm:sqref>K21</xm:sqref>
        </x14:dataValidation>
        <x14:dataValidation type="list" allowBlank="1" showInputMessage="1" showErrorMessage="1">
          <x14:formula1>
            <xm:f>Criterios!$T$1:$T$4</xm:f>
          </x14:formula1>
          <xm:sqref>K27</xm:sqref>
        </x14:dataValidation>
        <x14:dataValidation type="list" allowBlank="1" showInputMessage="1" showErrorMessage="1">
          <x14:formula1>
            <xm:f>Criterios!$U$1:$U$3</xm:f>
          </x14:formula1>
          <xm:sqref>K28</xm:sqref>
        </x14:dataValidation>
        <x14:dataValidation type="list" allowBlank="1" showInputMessage="1" showErrorMessage="1">
          <x14:formula1>
            <xm:f>Criterios!$V$1:$V$4</xm:f>
          </x14:formula1>
          <xm:sqref>K29</xm:sqref>
        </x14:dataValidation>
        <x14:dataValidation type="list" allowBlank="1" showInputMessage="1" showErrorMessage="1">
          <x14:formula1>
            <xm:f>Criterios!$W$1:$W$4</xm:f>
          </x14:formula1>
          <xm:sqref>K30</xm:sqref>
        </x14:dataValidation>
        <x14:dataValidation type="list" allowBlank="1" showInputMessage="1" showErrorMessage="1">
          <x14:formula1>
            <xm:f>Criterios!$X$1:$X$3</xm:f>
          </x14:formula1>
          <xm:sqref>K31</xm:sqref>
        </x14:dataValidation>
        <x14:dataValidation type="list" allowBlank="1" showInputMessage="1" showErrorMessage="1">
          <x14:formula1>
            <xm:f>Criterios!$Y$1:$Y$4</xm:f>
          </x14:formula1>
          <xm:sqref>K32</xm:sqref>
        </x14:dataValidation>
        <x14:dataValidation type="list" allowBlank="1" showInputMessage="1" showErrorMessage="1">
          <x14:formula1>
            <xm:f>Criterios!$Z$1:$Z$4</xm:f>
          </x14:formula1>
          <xm:sqref>K33</xm:sqref>
        </x14:dataValidation>
        <x14:dataValidation type="list" allowBlank="1" showInputMessage="1" showErrorMessage="1">
          <x14:formula1>
            <xm:f>Criterios!$AA$1:$AA$4</xm:f>
          </x14:formula1>
          <xm:sqref>K35</xm:sqref>
        </x14:dataValidation>
        <x14:dataValidation type="list" allowBlank="1" showInputMessage="1" showErrorMessage="1">
          <x14:formula1>
            <xm:f>Criterios!$AB$1:$AB$3</xm:f>
          </x14:formula1>
          <xm:sqref>K36</xm:sqref>
        </x14:dataValidation>
        <x14:dataValidation type="list" allowBlank="1" showInputMessage="1" showErrorMessage="1">
          <x14:formula1>
            <xm:f>Criterios!$AC$1:$AC$4</xm:f>
          </x14:formula1>
          <xm:sqref>K37</xm:sqref>
        </x14:dataValidation>
        <x14:dataValidation type="list" allowBlank="1" showInputMessage="1" showErrorMessage="1">
          <x14:formula1>
            <xm:f>Criterios!$AD$1:$AD$4</xm:f>
          </x14:formula1>
          <xm:sqref>K38</xm:sqref>
        </x14:dataValidation>
        <x14:dataValidation type="list" allowBlank="1" showInputMessage="1" showErrorMessage="1">
          <x14:formula1>
            <xm:f>Criterios!$AE$1:$AE$4</xm:f>
          </x14:formula1>
          <xm:sqref>K39</xm:sqref>
        </x14:dataValidation>
        <x14:dataValidation type="list" allowBlank="1" showInputMessage="1" showErrorMessage="1">
          <x14:formula1>
            <xm:f>Criterios!$AF$1:$AF$3</xm:f>
          </x14:formula1>
          <xm:sqref>K40</xm:sqref>
        </x14:dataValidation>
        <x14:dataValidation type="list" allowBlank="1" showInputMessage="1" showErrorMessage="1">
          <x14:formula1>
            <xm:f>Criterios!$AG$1:$AG$4</xm:f>
          </x14:formula1>
          <xm:sqref>K41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opLeftCell="U1" workbookViewId="0">
      <selection activeCell="AF18" sqref="AF18"/>
    </sheetView>
  </sheetViews>
  <sheetFormatPr baseColWidth="10" defaultRowHeight="15" x14ac:dyDescent="0"/>
  <cols>
    <col min="8" max="8" width="10.83203125" style="48"/>
    <col min="13" max="13" width="10.83203125" style="51"/>
    <col min="19" max="19" width="10.83203125" style="51"/>
    <col min="26" max="26" width="10.83203125" style="51"/>
    <col min="33" max="33" width="10.83203125" style="51"/>
  </cols>
  <sheetData>
    <row r="1" spans="1:33">
      <c r="A1">
        <v>0</v>
      </c>
      <c r="B1" s="46" t="s">
        <v>143</v>
      </c>
      <c r="C1" s="46" t="s">
        <v>73</v>
      </c>
      <c r="D1" s="46" t="s">
        <v>73</v>
      </c>
      <c r="E1" s="46" t="s">
        <v>73</v>
      </c>
      <c r="F1" s="46" t="s">
        <v>73</v>
      </c>
      <c r="G1" s="46" t="s">
        <v>81</v>
      </c>
      <c r="H1" s="47" t="s">
        <v>134</v>
      </c>
      <c r="I1" s="49" t="s">
        <v>150</v>
      </c>
      <c r="J1" s="49" t="s">
        <v>73</v>
      </c>
      <c r="K1" s="49" t="s">
        <v>154</v>
      </c>
      <c r="L1" s="49" t="s">
        <v>158</v>
      </c>
      <c r="M1" s="50" t="s">
        <v>73</v>
      </c>
      <c r="N1" s="49" t="s">
        <v>161</v>
      </c>
      <c r="O1" s="49" t="s">
        <v>165</v>
      </c>
      <c r="P1" s="49" t="s">
        <v>169</v>
      </c>
      <c r="Q1" s="49" t="s">
        <v>172</v>
      </c>
      <c r="R1" s="49" t="s">
        <v>175</v>
      </c>
      <c r="S1" s="50" t="s">
        <v>179</v>
      </c>
      <c r="T1" s="49" t="s">
        <v>182</v>
      </c>
      <c r="U1" s="49" t="s">
        <v>191</v>
      </c>
      <c r="V1" s="49" t="s">
        <v>187</v>
      </c>
      <c r="W1" s="49" t="s">
        <v>192</v>
      </c>
      <c r="X1" s="49" t="s">
        <v>196</v>
      </c>
      <c r="Y1" s="49" t="s">
        <v>103</v>
      </c>
      <c r="Z1" s="50" t="s">
        <v>102</v>
      </c>
      <c r="AA1" s="49" t="s">
        <v>204</v>
      </c>
      <c r="AB1" s="49" t="s">
        <v>207</v>
      </c>
      <c r="AC1" s="49" t="s">
        <v>209</v>
      </c>
      <c r="AD1" s="49" t="s">
        <v>213</v>
      </c>
      <c r="AE1" s="49" t="s">
        <v>217</v>
      </c>
      <c r="AF1" s="49" t="s">
        <v>221</v>
      </c>
      <c r="AG1" s="50" t="s">
        <v>224</v>
      </c>
    </row>
    <row r="2" spans="1:33">
      <c r="A2">
        <v>1</v>
      </c>
      <c r="B2" s="46" t="s">
        <v>73</v>
      </c>
      <c r="C2" s="46" t="s">
        <v>72</v>
      </c>
      <c r="D2" t="s">
        <v>144</v>
      </c>
      <c r="E2" s="46" t="s">
        <v>76</v>
      </c>
      <c r="F2" s="46" t="s">
        <v>76</v>
      </c>
      <c r="G2" s="46" t="s">
        <v>80</v>
      </c>
      <c r="H2" s="47" t="s">
        <v>149</v>
      </c>
      <c r="I2" s="49" t="s">
        <v>151</v>
      </c>
      <c r="J2" s="49" t="s">
        <v>71</v>
      </c>
      <c r="K2" s="49" t="s">
        <v>155</v>
      </c>
      <c r="L2" s="49" t="s">
        <v>159</v>
      </c>
      <c r="M2" s="50" t="s">
        <v>74</v>
      </c>
      <c r="N2" s="49" t="s">
        <v>162</v>
      </c>
      <c r="O2" s="49" t="s">
        <v>166</v>
      </c>
      <c r="P2" s="49" t="s">
        <v>170</v>
      </c>
      <c r="Q2" s="49" t="s">
        <v>173</v>
      </c>
      <c r="R2" s="49" t="s">
        <v>176</v>
      </c>
      <c r="S2" s="50" t="s">
        <v>180</v>
      </c>
      <c r="T2" s="49" t="s">
        <v>108</v>
      </c>
      <c r="U2" s="49" t="s">
        <v>185</v>
      </c>
      <c r="V2" s="49" t="s">
        <v>188</v>
      </c>
      <c r="W2" s="49" t="s">
        <v>193</v>
      </c>
      <c r="X2" s="49" t="s">
        <v>197</v>
      </c>
      <c r="Y2" s="49" t="s">
        <v>199</v>
      </c>
      <c r="Z2" s="50" t="s">
        <v>201</v>
      </c>
      <c r="AA2" s="49" t="s">
        <v>205</v>
      </c>
      <c r="AB2" s="49" t="s">
        <v>208</v>
      </c>
      <c r="AC2" s="49" t="s">
        <v>210</v>
      </c>
      <c r="AD2" s="58" t="s">
        <v>214</v>
      </c>
      <c r="AE2" s="49" t="s">
        <v>218</v>
      </c>
      <c r="AF2" s="49" t="s">
        <v>222</v>
      </c>
      <c r="AG2" s="50" t="s">
        <v>225</v>
      </c>
    </row>
    <row r="3" spans="1:33">
      <c r="A3">
        <v>2</v>
      </c>
      <c r="B3" s="46" t="s">
        <v>67</v>
      </c>
      <c r="C3" s="46" t="s">
        <v>74</v>
      </c>
      <c r="D3" s="46" t="s">
        <v>74</v>
      </c>
      <c r="E3" s="46" t="s">
        <v>74</v>
      </c>
      <c r="F3" s="46" t="s">
        <v>74</v>
      </c>
      <c r="G3" s="46" t="s">
        <v>79</v>
      </c>
      <c r="H3" s="47" t="s">
        <v>148</v>
      </c>
      <c r="I3" s="49" t="s">
        <v>152</v>
      </c>
      <c r="K3" t="s">
        <v>156</v>
      </c>
      <c r="L3" t="s">
        <v>160</v>
      </c>
      <c r="N3" s="54" t="s">
        <v>163</v>
      </c>
      <c r="O3" s="54" t="s">
        <v>167</v>
      </c>
      <c r="P3" s="54" t="s">
        <v>171</v>
      </c>
      <c r="Q3" s="54" t="s">
        <v>174</v>
      </c>
      <c r="R3" s="54" t="s">
        <v>177</v>
      </c>
      <c r="S3" s="55" t="s">
        <v>181</v>
      </c>
      <c r="T3" s="54" t="s">
        <v>183</v>
      </c>
      <c r="U3" s="54" t="s">
        <v>186</v>
      </c>
      <c r="V3" s="54" t="s">
        <v>189</v>
      </c>
      <c r="W3" s="54" t="s">
        <v>194</v>
      </c>
      <c r="X3" s="54" t="s">
        <v>198</v>
      </c>
      <c r="Y3" s="54" t="s">
        <v>72</v>
      </c>
      <c r="Z3" s="55" t="s">
        <v>202</v>
      </c>
      <c r="AA3" s="54" t="s">
        <v>72</v>
      </c>
      <c r="AB3" s="54" t="s">
        <v>137</v>
      </c>
      <c r="AC3" s="54" t="s">
        <v>211</v>
      </c>
      <c r="AD3" s="59" t="s">
        <v>215</v>
      </c>
      <c r="AE3" s="54" t="s">
        <v>219</v>
      </c>
      <c r="AF3" s="54" t="s">
        <v>223</v>
      </c>
      <c r="AG3" s="55" t="s">
        <v>184</v>
      </c>
    </row>
    <row r="4" spans="1:33">
      <c r="A4">
        <v>3</v>
      </c>
      <c r="B4" s="46" t="s">
        <v>68</v>
      </c>
      <c r="C4" s="46"/>
      <c r="D4" s="46"/>
      <c r="E4" s="46" t="s">
        <v>75</v>
      </c>
      <c r="F4" s="46" t="s">
        <v>145</v>
      </c>
      <c r="G4" s="46" t="s">
        <v>146</v>
      </c>
      <c r="H4" s="47" t="s">
        <v>147</v>
      </c>
      <c r="I4" s="49" t="s">
        <v>153</v>
      </c>
      <c r="N4" s="49" t="s">
        <v>164</v>
      </c>
      <c r="O4" s="54" t="s">
        <v>168</v>
      </c>
      <c r="R4" s="54" t="s">
        <v>178</v>
      </c>
      <c r="T4" s="54" t="s">
        <v>184</v>
      </c>
      <c r="V4" s="54" t="s">
        <v>190</v>
      </c>
      <c r="W4" s="54" t="s">
        <v>195</v>
      </c>
      <c r="Y4" s="54" t="s">
        <v>200</v>
      </c>
      <c r="Z4" s="55" t="s">
        <v>203</v>
      </c>
      <c r="AA4" s="54" t="s">
        <v>206</v>
      </c>
      <c r="AC4" s="54" t="s">
        <v>212</v>
      </c>
      <c r="AD4" s="54" t="s">
        <v>216</v>
      </c>
      <c r="AE4" s="54" t="s">
        <v>220</v>
      </c>
      <c r="AG4" s="55" t="s">
        <v>226</v>
      </c>
    </row>
    <row r="5" spans="1:33">
      <c r="A5">
        <v>4</v>
      </c>
      <c r="B5" s="45"/>
      <c r="C5" s="46"/>
      <c r="D5" s="46"/>
    </row>
    <row r="6" spans="1:33">
      <c r="A6">
        <v>5</v>
      </c>
      <c r="C6" s="46"/>
      <c r="D6" s="46"/>
    </row>
    <row r="7" spans="1:33">
      <c r="A7">
        <v>6</v>
      </c>
      <c r="C7" s="46"/>
      <c r="D7" s="46"/>
    </row>
    <row r="9" spans="1:33">
      <c r="T9" s="2"/>
    </row>
    <row r="10" spans="1:33">
      <c r="T10" s="2"/>
    </row>
    <row r="11" spans="1:33">
      <c r="T11" s="2"/>
      <c r="AA11" s="2"/>
    </row>
    <row r="12" spans="1:33">
      <c r="T12" s="2"/>
      <c r="AA12" s="2"/>
    </row>
    <row r="13" spans="1:33">
      <c r="T13" s="2"/>
      <c r="AA13" s="2"/>
    </row>
    <row r="14" spans="1:33">
      <c r="T14" s="2"/>
      <c r="AA14" s="2"/>
    </row>
    <row r="15" spans="1:33">
      <c r="T15" s="2"/>
      <c r="AA15" s="2"/>
    </row>
    <row r="16" spans="1:33">
      <c r="AA16" s="2"/>
    </row>
    <row r="17" spans="2:27">
      <c r="AA17" s="2"/>
    </row>
    <row r="21" spans="2:27">
      <c r="B21" s="25"/>
      <c r="C21" s="19"/>
      <c r="D21" s="20"/>
      <c r="E21" s="21"/>
    </row>
  </sheetData>
  <sortState ref="E4:E7">
    <sortCondition descending="1" ref="E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50"/>
  <sheetViews>
    <sheetView workbookViewId="0">
      <selection activeCell="I11" sqref="I11"/>
    </sheetView>
  </sheetViews>
  <sheetFormatPr baseColWidth="10" defaultRowHeight="15" x14ac:dyDescent="0"/>
  <cols>
    <col min="1" max="1" width="8.5" customWidth="1"/>
    <col min="2" max="2" width="16.6640625" customWidth="1"/>
    <col min="3" max="3" width="42" customWidth="1"/>
    <col min="4" max="4" width="27.83203125" customWidth="1"/>
    <col min="5" max="5" width="22.33203125" customWidth="1"/>
    <col min="6" max="6" width="26.6640625" customWidth="1"/>
    <col min="7" max="7" width="24.6640625" customWidth="1"/>
    <col min="8" max="8" width="12.6640625" customWidth="1"/>
  </cols>
  <sheetData>
    <row r="2" spans="2:8" ht="18">
      <c r="B2" s="7" t="s">
        <v>49</v>
      </c>
    </row>
    <row r="3" spans="2:8">
      <c r="D3" s="29"/>
      <c r="E3" s="29"/>
      <c r="F3" s="29"/>
      <c r="G3" s="29"/>
    </row>
    <row r="4" spans="2:8" ht="18">
      <c r="C4" s="4" t="s">
        <v>0</v>
      </c>
      <c r="D4" s="26" t="s">
        <v>2</v>
      </c>
      <c r="E4" s="27" t="s">
        <v>3</v>
      </c>
      <c r="F4" s="28" t="s">
        <v>4</v>
      </c>
      <c r="G4" s="30" t="s">
        <v>5</v>
      </c>
      <c r="H4" s="9" t="s">
        <v>1</v>
      </c>
    </row>
    <row r="5" spans="2:8">
      <c r="B5" s="94" t="s">
        <v>8</v>
      </c>
      <c r="C5" s="97">
        <v>0.15</v>
      </c>
      <c r="D5" s="98"/>
      <c r="E5" s="98"/>
      <c r="F5" s="98"/>
      <c r="G5" s="98"/>
      <c r="H5" s="99"/>
    </row>
    <row r="6" spans="2:8" ht="30" customHeight="1">
      <c r="B6" s="94"/>
      <c r="C6" s="2" t="s">
        <v>13</v>
      </c>
      <c r="D6" s="23" t="s">
        <v>68</v>
      </c>
      <c r="E6" s="12" t="s">
        <v>67</v>
      </c>
      <c r="F6" s="14" t="s">
        <v>69</v>
      </c>
      <c r="G6" s="16" t="s">
        <v>70</v>
      </c>
      <c r="H6" s="31"/>
    </row>
    <row r="7" spans="2:8">
      <c r="B7" s="94"/>
      <c r="C7" s="2" t="s">
        <v>14</v>
      </c>
      <c r="D7" s="24" t="s">
        <v>71</v>
      </c>
      <c r="E7" s="13" t="s">
        <v>71</v>
      </c>
      <c r="F7" s="15" t="s">
        <v>72</v>
      </c>
      <c r="G7" s="17" t="s">
        <v>73</v>
      </c>
      <c r="H7" s="31">
        <v>9</v>
      </c>
    </row>
    <row r="8" spans="2:8">
      <c r="B8" s="94"/>
      <c r="C8" s="2" t="s">
        <v>15</v>
      </c>
      <c r="D8" s="24" t="s">
        <v>74</v>
      </c>
      <c r="E8" s="13" t="s">
        <v>74</v>
      </c>
      <c r="F8" s="15" t="s">
        <v>73</v>
      </c>
      <c r="G8" s="17" t="s">
        <v>73</v>
      </c>
      <c r="H8" s="31"/>
    </row>
    <row r="9" spans="2:8" ht="15" customHeight="1">
      <c r="B9" s="94"/>
      <c r="C9" s="2" t="s">
        <v>16</v>
      </c>
      <c r="D9" s="24" t="s">
        <v>75</v>
      </c>
      <c r="E9" s="13" t="s">
        <v>74</v>
      </c>
      <c r="F9" s="15" t="s">
        <v>76</v>
      </c>
      <c r="G9" s="17" t="s">
        <v>73</v>
      </c>
      <c r="H9" s="31">
        <v>2</v>
      </c>
    </row>
    <row r="10" spans="2:8" ht="15" customHeight="1">
      <c r="B10" s="94"/>
      <c r="C10" s="2" t="s">
        <v>17</v>
      </c>
      <c r="D10" s="24" t="s">
        <v>77</v>
      </c>
      <c r="E10" s="13" t="s">
        <v>74</v>
      </c>
      <c r="F10" s="15" t="s">
        <v>76</v>
      </c>
      <c r="G10" s="17" t="s">
        <v>73</v>
      </c>
      <c r="H10" s="31"/>
    </row>
    <row r="11" spans="2:8" ht="30" customHeight="1">
      <c r="B11" s="94"/>
      <c r="C11" s="3" t="s">
        <v>56</v>
      </c>
      <c r="D11" s="25" t="s">
        <v>78</v>
      </c>
      <c r="E11" s="19" t="s">
        <v>79</v>
      </c>
      <c r="F11" s="20" t="s">
        <v>80</v>
      </c>
      <c r="G11" s="21" t="s">
        <v>81</v>
      </c>
      <c r="H11" s="31">
        <v>0</v>
      </c>
    </row>
    <row r="12" spans="2:8">
      <c r="B12" s="100" t="s">
        <v>9</v>
      </c>
      <c r="C12" s="103">
        <v>0.15</v>
      </c>
      <c r="D12" s="104"/>
      <c r="E12" s="104"/>
      <c r="F12" s="104"/>
      <c r="G12" s="104"/>
      <c r="H12" s="105"/>
    </row>
    <row r="13" spans="2:8" ht="15" customHeight="1">
      <c r="B13" s="101"/>
      <c r="C13" s="2" t="s">
        <v>18</v>
      </c>
      <c r="D13" s="10" t="s">
        <v>74</v>
      </c>
      <c r="E13" s="12" t="s">
        <v>88</v>
      </c>
      <c r="F13" s="14" t="s">
        <v>89</v>
      </c>
      <c r="G13" s="16" t="s">
        <v>90</v>
      </c>
    </row>
    <row r="14" spans="2:8" ht="15" customHeight="1">
      <c r="B14" s="101"/>
      <c r="C14" s="2" t="s">
        <v>19</v>
      </c>
      <c r="D14" s="11" t="s">
        <v>92</v>
      </c>
      <c r="E14" s="13" t="s">
        <v>91</v>
      </c>
      <c r="F14" s="15" t="s">
        <v>82</v>
      </c>
      <c r="G14" s="17" t="s">
        <v>83</v>
      </c>
    </row>
    <row r="15" spans="2:8" ht="15" customHeight="1">
      <c r="B15" s="101"/>
      <c r="C15" s="2" t="s">
        <v>20</v>
      </c>
      <c r="D15" s="11" t="s">
        <v>84</v>
      </c>
      <c r="E15" s="13" t="s">
        <v>137</v>
      </c>
      <c r="F15" s="15" t="s">
        <v>80</v>
      </c>
      <c r="G15" s="17" t="s">
        <v>138</v>
      </c>
      <c r="H15">
        <v>10</v>
      </c>
    </row>
    <row r="16" spans="2:8" ht="30" customHeight="1">
      <c r="B16" s="101"/>
      <c r="C16" s="2" t="s">
        <v>21</v>
      </c>
      <c r="D16" s="11" t="s">
        <v>74</v>
      </c>
      <c r="E16" s="13" t="s">
        <v>74</v>
      </c>
      <c r="F16" s="15" t="s">
        <v>85</v>
      </c>
      <c r="G16" s="17" t="s">
        <v>86</v>
      </c>
    </row>
    <row r="17" spans="2:8" ht="30" customHeight="1">
      <c r="B17" s="101"/>
      <c r="C17" s="2" t="s">
        <v>57</v>
      </c>
      <c r="D17" s="11" t="s">
        <v>74</v>
      </c>
      <c r="E17" s="13" t="s">
        <v>74</v>
      </c>
      <c r="F17" s="15" t="s">
        <v>87</v>
      </c>
      <c r="G17" s="17" t="s">
        <v>73</v>
      </c>
    </row>
    <row r="18" spans="2:8">
      <c r="B18" s="102"/>
      <c r="C18" s="2" t="s">
        <v>22</v>
      </c>
      <c r="D18" s="18" t="s">
        <v>74</v>
      </c>
      <c r="E18" s="19" t="s">
        <v>74</v>
      </c>
      <c r="F18" s="20" t="s">
        <v>74</v>
      </c>
      <c r="G18" s="44" t="s">
        <v>73</v>
      </c>
    </row>
    <row r="19" spans="2:8">
      <c r="B19" s="94" t="s">
        <v>10</v>
      </c>
      <c r="C19" s="97">
        <v>0.2</v>
      </c>
      <c r="D19" s="98"/>
      <c r="E19" s="98"/>
      <c r="F19" s="98"/>
      <c r="G19" s="98"/>
      <c r="H19" s="99"/>
    </row>
    <row r="20" spans="2:8" ht="15" customHeight="1">
      <c r="B20" s="94"/>
      <c r="C20" s="2" t="s">
        <v>23</v>
      </c>
      <c r="D20" s="10" t="s">
        <v>93</v>
      </c>
      <c r="E20" s="32" t="s">
        <v>74</v>
      </c>
      <c r="F20" s="33" t="s">
        <v>139</v>
      </c>
      <c r="G20" s="16" t="s">
        <v>73</v>
      </c>
    </row>
    <row r="21" spans="2:8" ht="30">
      <c r="B21" s="94"/>
      <c r="C21" s="2" t="s">
        <v>59</v>
      </c>
      <c r="D21" s="11" t="s">
        <v>74</v>
      </c>
      <c r="E21" s="34" t="s">
        <v>74</v>
      </c>
      <c r="F21" s="35" t="s">
        <v>94</v>
      </c>
      <c r="G21" s="17" t="s">
        <v>73</v>
      </c>
    </row>
    <row r="22" spans="2:8" ht="30">
      <c r="B22" s="94"/>
      <c r="C22" s="2" t="s">
        <v>24</v>
      </c>
      <c r="D22" s="11" t="s">
        <v>95</v>
      </c>
      <c r="E22" s="34" t="s">
        <v>74</v>
      </c>
      <c r="F22" s="35" t="s">
        <v>96</v>
      </c>
      <c r="G22" s="17" t="s">
        <v>73</v>
      </c>
    </row>
    <row r="23" spans="2:8">
      <c r="B23" s="94"/>
      <c r="C23" s="2" t="s">
        <v>60</v>
      </c>
      <c r="D23" s="11" t="s">
        <v>74</v>
      </c>
      <c r="E23" s="34" t="s">
        <v>74</v>
      </c>
      <c r="F23" s="35" t="s">
        <v>97</v>
      </c>
      <c r="G23" s="17" t="s">
        <v>73</v>
      </c>
    </row>
    <row r="24" spans="2:8" ht="30">
      <c r="B24" s="94"/>
      <c r="C24" s="2" t="s">
        <v>25</v>
      </c>
      <c r="D24" s="11" t="s">
        <v>98</v>
      </c>
      <c r="E24" s="34" t="s">
        <v>74</v>
      </c>
      <c r="F24" s="35" t="s">
        <v>99</v>
      </c>
      <c r="G24" s="17" t="s">
        <v>100</v>
      </c>
      <c r="H24">
        <v>9</v>
      </c>
    </row>
    <row r="25" spans="2:8" ht="30">
      <c r="B25" s="94"/>
      <c r="C25" s="2" t="s">
        <v>26</v>
      </c>
      <c r="D25" s="18" t="s">
        <v>74</v>
      </c>
      <c r="E25" s="36" t="s">
        <v>101</v>
      </c>
      <c r="F25" s="37" t="s">
        <v>73</v>
      </c>
      <c r="G25" s="21" t="s">
        <v>73</v>
      </c>
    </row>
    <row r="26" spans="2:8">
      <c r="B26" s="95" t="s">
        <v>11</v>
      </c>
      <c r="C26" s="103">
        <v>0.2</v>
      </c>
      <c r="D26" s="104"/>
      <c r="E26" s="104"/>
      <c r="F26" s="104"/>
      <c r="G26" s="104"/>
      <c r="H26" s="105"/>
    </row>
    <row r="27" spans="2:8" ht="15" customHeight="1">
      <c r="B27" s="95"/>
      <c r="C27" s="2" t="s">
        <v>27</v>
      </c>
      <c r="D27" s="38" t="s">
        <v>110</v>
      </c>
      <c r="E27" s="32" t="s">
        <v>110</v>
      </c>
      <c r="F27" s="33" t="s">
        <v>109</v>
      </c>
      <c r="G27" s="16" t="s">
        <v>108</v>
      </c>
    </row>
    <row r="28" spans="2:8">
      <c r="B28" s="95"/>
      <c r="C28" s="2" t="s">
        <v>28</v>
      </c>
      <c r="D28" s="39" t="s">
        <v>74</v>
      </c>
      <c r="E28" s="34" t="s">
        <v>74</v>
      </c>
      <c r="F28" s="35" t="s">
        <v>111</v>
      </c>
      <c r="G28" s="17" t="s">
        <v>107</v>
      </c>
    </row>
    <row r="29" spans="2:8">
      <c r="B29" s="95"/>
      <c r="C29" s="2" t="s">
        <v>29</v>
      </c>
      <c r="D29" s="39" t="s">
        <v>112</v>
      </c>
      <c r="E29" s="34" t="s">
        <v>112</v>
      </c>
      <c r="F29" s="35" t="s">
        <v>113</v>
      </c>
      <c r="G29" s="17" t="s">
        <v>106</v>
      </c>
    </row>
    <row r="30" spans="2:8">
      <c r="B30" s="95"/>
      <c r="C30" s="2" t="s">
        <v>30</v>
      </c>
      <c r="D30" s="39" t="s">
        <v>141</v>
      </c>
      <c r="E30" s="34" t="s">
        <v>114</v>
      </c>
      <c r="F30" s="35" t="s">
        <v>115</v>
      </c>
      <c r="G30" s="17" t="s">
        <v>105</v>
      </c>
    </row>
    <row r="31" spans="2:8" ht="30">
      <c r="B31" s="95"/>
      <c r="C31" s="2" t="s">
        <v>31</v>
      </c>
      <c r="D31" s="39" t="s">
        <v>74</v>
      </c>
      <c r="E31" s="34" t="s">
        <v>116</v>
      </c>
      <c r="F31" s="35" t="s">
        <v>117</v>
      </c>
      <c r="G31" s="17" t="s">
        <v>104</v>
      </c>
    </row>
    <row r="32" spans="2:8">
      <c r="B32" s="95"/>
      <c r="C32" s="2" t="s">
        <v>32</v>
      </c>
      <c r="D32" s="39" t="s">
        <v>74</v>
      </c>
      <c r="E32" s="34" t="s">
        <v>74</v>
      </c>
      <c r="F32" s="35" t="s">
        <v>118</v>
      </c>
      <c r="G32" s="17" t="s">
        <v>103</v>
      </c>
      <c r="H32">
        <v>5</v>
      </c>
    </row>
    <row r="33" spans="2:8">
      <c r="B33" s="95"/>
      <c r="C33" s="2" t="s">
        <v>53</v>
      </c>
      <c r="D33" s="40" t="s">
        <v>74</v>
      </c>
      <c r="E33" s="36" t="s">
        <v>74</v>
      </c>
      <c r="F33" s="37" t="s">
        <v>66</v>
      </c>
      <c r="G33" s="21" t="s">
        <v>102</v>
      </c>
    </row>
    <row r="34" spans="2:8">
      <c r="B34" s="96" t="s">
        <v>12</v>
      </c>
      <c r="C34" s="97">
        <v>0.3</v>
      </c>
      <c r="D34" s="98"/>
      <c r="E34" s="98"/>
      <c r="F34" s="98"/>
      <c r="G34" s="98"/>
      <c r="H34" s="99"/>
    </row>
    <row r="35" spans="2:8" ht="30" customHeight="1">
      <c r="B35" s="96"/>
      <c r="C35" s="2" t="s">
        <v>33</v>
      </c>
      <c r="D35" s="38" t="s">
        <v>119</v>
      </c>
      <c r="E35" s="32" t="s">
        <v>120</v>
      </c>
      <c r="F35" s="33" t="s">
        <v>121</v>
      </c>
      <c r="G35" s="16" t="s">
        <v>122</v>
      </c>
      <c r="H35">
        <v>4</v>
      </c>
    </row>
    <row r="36" spans="2:8">
      <c r="B36" s="96"/>
      <c r="C36" s="2" t="s">
        <v>61</v>
      </c>
      <c r="D36" s="39" t="s">
        <v>140</v>
      </c>
      <c r="E36" s="34" t="s">
        <v>74</v>
      </c>
      <c r="F36" s="35" t="s">
        <v>135</v>
      </c>
      <c r="G36" s="17" t="s">
        <v>136</v>
      </c>
    </row>
    <row r="37" spans="2:8">
      <c r="B37" s="96"/>
      <c r="C37" s="2" t="s">
        <v>34</v>
      </c>
      <c r="D37" s="39" t="s">
        <v>74</v>
      </c>
      <c r="E37" s="34" t="s">
        <v>74</v>
      </c>
      <c r="F37" s="35" t="s">
        <v>123</v>
      </c>
      <c r="G37" s="17" t="s">
        <v>100</v>
      </c>
    </row>
    <row r="38" spans="2:8" ht="30">
      <c r="B38" s="96"/>
      <c r="C38" s="2" t="s">
        <v>62</v>
      </c>
      <c r="D38" s="39" t="s">
        <v>74</v>
      </c>
      <c r="E38" s="42" t="s">
        <v>124</v>
      </c>
      <c r="F38" s="41" t="s">
        <v>125</v>
      </c>
      <c r="G38" s="43" t="s">
        <v>126</v>
      </c>
    </row>
    <row r="39" spans="2:8" ht="30">
      <c r="B39" s="96"/>
      <c r="C39" s="2" t="s">
        <v>35</v>
      </c>
      <c r="D39" s="39" t="s">
        <v>127</v>
      </c>
      <c r="E39" s="34" t="s">
        <v>128</v>
      </c>
      <c r="F39" s="35" t="s">
        <v>80</v>
      </c>
      <c r="G39" s="17" t="s">
        <v>100</v>
      </c>
    </row>
    <row r="40" spans="2:8" ht="30">
      <c r="B40" s="96"/>
      <c r="C40" s="2" t="s">
        <v>36</v>
      </c>
      <c r="D40" s="39" t="s">
        <v>129</v>
      </c>
      <c r="E40" s="34" t="s">
        <v>130</v>
      </c>
      <c r="F40" s="35" t="s">
        <v>131</v>
      </c>
      <c r="G40" s="17" t="s">
        <v>132</v>
      </c>
    </row>
    <row r="41" spans="2:8" ht="30">
      <c r="B41" s="96"/>
      <c r="C41" s="2" t="s">
        <v>63</v>
      </c>
      <c r="D41" s="40" t="s">
        <v>74</v>
      </c>
      <c r="E41" s="36" t="s">
        <v>142</v>
      </c>
      <c r="F41" s="37" t="s">
        <v>133</v>
      </c>
      <c r="G41" s="21" t="s">
        <v>134</v>
      </c>
    </row>
    <row r="42" spans="2:8">
      <c r="C42" s="5"/>
      <c r="D42" s="5"/>
      <c r="E42" s="5"/>
      <c r="F42" s="5"/>
      <c r="G42" s="5"/>
    </row>
    <row r="44" spans="2:8" ht="16">
      <c r="B44" t="s">
        <v>7</v>
      </c>
      <c r="C44" s="8"/>
    </row>
    <row r="45" spans="2:8">
      <c r="B45" s="82"/>
      <c r="C45" s="83"/>
      <c r="D45" s="83"/>
      <c r="E45" s="83"/>
      <c r="F45" s="83"/>
      <c r="G45" s="84"/>
    </row>
    <row r="46" spans="2:8">
      <c r="B46" s="85"/>
      <c r="C46" s="86"/>
      <c r="D46" s="86"/>
      <c r="E46" s="86"/>
      <c r="F46" s="86"/>
      <c r="G46" s="87"/>
    </row>
    <row r="47" spans="2:8">
      <c r="B47" s="85"/>
      <c r="C47" s="86"/>
      <c r="D47" s="86"/>
      <c r="E47" s="86"/>
      <c r="F47" s="86"/>
      <c r="G47" s="87"/>
    </row>
    <row r="48" spans="2:8">
      <c r="B48" s="88"/>
      <c r="C48" s="89"/>
      <c r="D48" s="89"/>
      <c r="E48" s="89"/>
      <c r="F48" s="89"/>
      <c r="G48" s="90"/>
    </row>
    <row r="50" spans="2:8" ht="18">
      <c r="B50" s="1"/>
      <c r="C50" s="1"/>
      <c r="D50" s="1"/>
      <c r="E50" s="1"/>
      <c r="F50" s="1"/>
      <c r="G50" s="22"/>
      <c r="H50" s="7">
        <f>AVERAGE(H6:H11)*C5+AVERAGE(H13:H18)*C12+AVERAGE(H20:H25)*C19+AVERAGE(H27:H33)*C26+AVERAGE(H35:H41)*C34</f>
        <v>6.05</v>
      </c>
    </row>
  </sheetData>
  <mergeCells count="11">
    <mergeCell ref="B19:B25"/>
    <mergeCell ref="C19:H19"/>
    <mergeCell ref="B12:B18"/>
    <mergeCell ref="C12:H12"/>
    <mergeCell ref="B5:B11"/>
    <mergeCell ref="C5:H5"/>
    <mergeCell ref="B45:G48"/>
    <mergeCell ref="B34:B41"/>
    <mergeCell ref="C34:H34"/>
    <mergeCell ref="B26:B33"/>
    <mergeCell ref="C26:H26"/>
  </mergeCells>
  <pageMargins left="0.75" right="0.75" top="1" bottom="1" header="0.5" footer="0.5"/>
  <pageSetup paperSize="9" scale="5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RubricaTFM</vt:lpstr>
      <vt:lpstr>Criterios</vt:lpstr>
      <vt:lpstr>RubricaTFM_2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Lera</dc:creator>
  <cp:lastModifiedBy>Isaac Lera</cp:lastModifiedBy>
  <cp:lastPrinted>2017-07-19T09:09:35Z</cp:lastPrinted>
  <dcterms:created xsi:type="dcterms:W3CDTF">2017-07-18T10:00:41Z</dcterms:created>
  <dcterms:modified xsi:type="dcterms:W3CDTF">2017-09-22T06:40:57Z</dcterms:modified>
</cp:coreProperties>
</file>