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arcor/PycharmProjects/Setup/Data/"/>
    </mc:Choice>
  </mc:AlternateContent>
  <xr:revisionPtr revIDLastSave="0" documentId="13_ncr:1_{E63C3D90-0EE5-4E4C-8882-7E1B9F338658}" xr6:coauthVersionLast="47" xr6:coauthVersionMax="47" xr10:uidLastSave="{00000000-0000-0000-0000-000000000000}"/>
  <bookViews>
    <workbookView xWindow="18080" yWindow="1040" windowWidth="17760" windowHeight="21120" activeTab="3" xr2:uid="{F223C087-CA58-3841-BDD9-F0A772163B66}"/>
  </bookViews>
  <sheets>
    <sheet name="SOURCES" sheetId="2" r:id="rId1"/>
    <sheet name="ALL" sheetId="11" r:id="rId2"/>
    <sheet name="Hydrogen" sheetId="8" r:id="rId3"/>
    <sheet name="Hydro" sheetId="6" r:id="rId4"/>
    <sheet name="Wind" sheetId="4" r:id="rId5"/>
    <sheet name="Photovoltaic" sheetId="5" r:id="rId6"/>
    <sheet name="Gas" sheetId="7" r:id="rId7"/>
    <sheet name="Plants" sheetId="1" r:id="rId8"/>
    <sheet name="Pivot" sheetId="3" r:id="rId9"/>
  </sheets>
  <definedNames>
    <definedName name="_xlnm._FilterDatabase" localSheetId="1" hidden="1">ALL!$A$1:$E$1</definedName>
    <definedName name="_xlnm._FilterDatabase" localSheetId="6" hidden="1">Gas!$A$1:$H$1</definedName>
    <definedName name="_xlnm._FilterDatabase" localSheetId="3" hidden="1">Hydro!$A$1:$J$58</definedName>
    <definedName name="_xlnm._FilterDatabase" localSheetId="5" hidden="1">Photovoltaic!$A$1:$I$1</definedName>
    <definedName name="_xlnm._FilterDatabase" localSheetId="7" hidden="1">Plants!$A$1:$G$99</definedName>
    <definedName name="_xlnm._FilterDatabase" localSheetId="4" hidden="1">Wind!$A$1:$O$88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6" l="1"/>
  <c r="J55" i="6"/>
  <c r="J56" i="6"/>
  <c r="J57" i="6"/>
  <c r="J58" i="6"/>
  <c r="J53" i="6"/>
  <c r="J49" i="6"/>
  <c r="J45" i="6"/>
  <c r="J42" i="6"/>
  <c r="J39" i="6"/>
  <c r="J30" i="6"/>
  <c r="J29" i="6"/>
  <c r="G20" i="4"/>
  <c r="G65" i="4"/>
  <c r="O15" i="4" l="1"/>
  <c r="O7" i="4"/>
  <c r="G7" i="4"/>
  <c r="G15" i="4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2" i="6"/>
  <c r="L22" i="6" s="1"/>
  <c r="K21" i="6"/>
  <c r="L21" i="6" s="1"/>
  <c r="K20" i="6"/>
  <c r="L20" i="6" s="1"/>
  <c r="K19" i="6"/>
  <c r="L19" i="6" s="1"/>
  <c r="K18" i="6"/>
  <c r="L18" i="6" s="1"/>
  <c r="K16" i="6"/>
  <c r="L16" i="6" s="1"/>
  <c r="K14" i="6"/>
  <c r="L14" i="6" s="1"/>
  <c r="K12" i="6"/>
  <c r="L12" i="6" s="1"/>
  <c r="K10" i="6"/>
  <c r="L10" i="6" s="1"/>
  <c r="K9" i="6"/>
  <c r="L9" i="6" s="1"/>
  <c r="K8" i="6"/>
  <c r="L8" i="6" s="1"/>
  <c r="K6" i="6"/>
  <c r="L6" i="6" s="1"/>
  <c r="K5" i="6"/>
  <c r="L5" i="6" s="1"/>
  <c r="K4" i="6"/>
  <c r="L4" i="6" s="1"/>
  <c r="K3" i="6"/>
  <c r="L3" i="6" s="1"/>
  <c r="K2" i="6"/>
  <c r="L2" i="6" s="1"/>
  <c r="G3" i="4"/>
  <c r="G4" i="4"/>
  <c r="G5" i="4"/>
  <c r="G6" i="4"/>
  <c r="G8" i="4"/>
  <c r="G9" i="4"/>
  <c r="G10" i="4"/>
  <c r="G11" i="4"/>
  <c r="G12" i="4"/>
  <c r="G14" i="4"/>
  <c r="G13" i="4"/>
  <c r="G16" i="4"/>
  <c r="G17" i="4"/>
  <c r="G18" i="4"/>
  <c r="G19" i="4"/>
  <c r="G21" i="4"/>
  <c r="G22" i="4"/>
  <c r="G23" i="4"/>
  <c r="G24" i="4"/>
  <c r="G25" i="4"/>
  <c r="G26" i="4"/>
  <c r="G28" i="4"/>
  <c r="G33" i="4"/>
  <c r="G30" i="4"/>
  <c r="G34" i="4"/>
  <c r="G32" i="4"/>
  <c r="G29" i="4"/>
  <c r="G31" i="4"/>
  <c r="G35" i="4"/>
  <c r="G38" i="4"/>
  <c r="G37" i="4"/>
  <c r="G36" i="4"/>
  <c r="G42" i="4"/>
  <c r="G41" i="4"/>
  <c r="G40" i="4"/>
  <c r="G39" i="4"/>
  <c r="G43" i="4"/>
  <c r="G44" i="4"/>
  <c r="G45" i="4"/>
  <c r="G46" i="4"/>
  <c r="G47" i="4"/>
  <c r="G49" i="4"/>
  <c r="G51" i="4"/>
  <c r="G52" i="4"/>
  <c r="G48" i="4"/>
  <c r="G50" i="4"/>
  <c r="G53" i="4"/>
  <c r="G54" i="4"/>
  <c r="G56" i="4"/>
  <c r="G57" i="4"/>
  <c r="G59" i="4"/>
  <c r="G58" i="4"/>
  <c r="G55" i="4"/>
  <c r="G60" i="4"/>
  <c r="G61" i="4"/>
  <c r="G64" i="4"/>
  <c r="G63" i="4"/>
  <c r="G67" i="4"/>
  <c r="G66" i="4"/>
  <c r="G62" i="4"/>
  <c r="G69" i="4"/>
  <c r="G68" i="4"/>
  <c r="G70" i="4"/>
  <c r="G74" i="4"/>
  <c r="G73" i="4"/>
  <c r="G72" i="4"/>
  <c r="G71" i="4"/>
  <c r="G75" i="4"/>
  <c r="G81" i="4"/>
  <c r="G76" i="4"/>
  <c r="G78" i="4"/>
  <c r="G79" i="4"/>
  <c r="G80" i="4"/>
  <c r="G77" i="4"/>
  <c r="G82" i="4"/>
  <c r="G84" i="4"/>
  <c r="G83" i="4"/>
  <c r="G85" i="4"/>
  <c r="G86" i="4"/>
  <c r="G88" i="4"/>
  <c r="G87" i="4"/>
  <c r="B10" i="3"/>
  <c r="F3" i="7"/>
  <c r="G3" i="7"/>
  <c r="G2" i="7"/>
  <c r="F2" i="7"/>
  <c r="O3" i="4"/>
  <c r="O4" i="4"/>
  <c r="O5" i="4"/>
  <c r="O6" i="4"/>
  <c r="O8" i="4"/>
  <c r="O9" i="4"/>
  <c r="O10" i="4"/>
  <c r="O11" i="4"/>
  <c r="O12" i="4"/>
  <c r="O14" i="4"/>
  <c r="O13" i="4"/>
  <c r="O16" i="4"/>
  <c r="O17" i="4"/>
  <c r="O18" i="4"/>
  <c r="O19" i="4"/>
  <c r="O21" i="4"/>
  <c r="O22" i="4"/>
  <c r="O20" i="4"/>
  <c r="O23" i="4"/>
  <c r="O24" i="4"/>
  <c r="O25" i="4"/>
  <c r="O26" i="4"/>
  <c r="O27" i="4"/>
  <c r="O28" i="4"/>
  <c r="O33" i="4"/>
  <c r="O30" i="4"/>
  <c r="O34" i="4"/>
  <c r="O32" i="4"/>
  <c r="O29" i="4"/>
  <c r="O31" i="4"/>
  <c r="O35" i="4"/>
  <c r="O38" i="4"/>
  <c r="O37" i="4"/>
  <c r="O36" i="4"/>
  <c r="O42" i="4"/>
  <c r="O41" i="4"/>
  <c r="O40" i="4"/>
  <c r="O39" i="4"/>
  <c r="O43" i="4"/>
  <c r="O44" i="4"/>
  <c r="O45" i="4"/>
  <c r="O46" i="4"/>
  <c r="O47" i="4"/>
  <c r="O49" i="4"/>
  <c r="O51" i="4"/>
  <c r="O52" i="4"/>
  <c r="O48" i="4"/>
  <c r="O50" i="4"/>
  <c r="O53" i="4"/>
  <c r="O54" i="4"/>
  <c r="O56" i="4"/>
  <c r="O57" i="4"/>
  <c r="O59" i="4"/>
  <c r="O58" i="4"/>
  <c r="O55" i="4"/>
  <c r="O60" i="4"/>
  <c r="O61" i="4"/>
  <c r="O64" i="4"/>
  <c r="O65" i="4"/>
  <c r="O63" i="4"/>
  <c r="O67" i="4"/>
  <c r="O66" i="4"/>
  <c r="O62" i="4"/>
  <c r="O69" i="4"/>
  <c r="O68" i="4"/>
  <c r="O70" i="4"/>
  <c r="O74" i="4"/>
  <c r="O73" i="4"/>
  <c r="O72" i="4"/>
  <c r="O71" i="4"/>
  <c r="O75" i="4"/>
  <c r="O81" i="4"/>
  <c r="O76" i="4"/>
  <c r="O78" i="4"/>
  <c r="O79" i="4"/>
  <c r="O80" i="4"/>
  <c r="O77" i="4"/>
  <c r="O82" i="4"/>
  <c r="O84" i="4"/>
  <c r="O83" i="4"/>
  <c r="O85" i="4"/>
  <c r="O86" i="4"/>
  <c r="O88" i="4"/>
  <c r="O87" i="4"/>
  <c r="O2" i="4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H2" i="5"/>
  <c r="G2" i="5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31" i="6"/>
  <c r="I32" i="6"/>
  <c r="I33" i="6"/>
  <c r="I34" i="6"/>
  <c r="I35" i="6"/>
  <c r="I36" i="6"/>
  <c r="I37" i="6"/>
  <c r="I38" i="6"/>
  <c r="I40" i="6"/>
  <c r="I41" i="6"/>
  <c r="I43" i="6"/>
  <c r="I44" i="6"/>
  <c r="I46" i="6"/>
  <c r="I47" i="6"/>
  <c r="I48" i="6"/>
  <c r="I50" i="6"/>
  <c r="I51" i="6"/>
  <c r="I52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31" i="6"/>
  <c r="H32" i="6"/>
  <c r="H33" i="6"/>
  <c r="H34" i="6"/>
  <c r="H35" i="6"/>
  <c r="H36" i="6"/>
  <c r="H37" i="6"/>
  <c r="H38" i="6"/>
  <c r="H40" i="6"/>
  <c r="H41" i="6"/>
  <c r="H43" i="6"/>
  <c r="H44" i="6"/>
  <c r="H46" i="6"/>
  <c r="H47" i="6"/>
  <c r="H48" i="6"/>
  <c r="H50" i="6"/>
  <c r="H51" i="6"/>
  <c r="H52" i="6"/>
  <c r="I3" i="6"/>
  <c r="I4" i="6"/>
  <c r="I5" i="6"/>
  <c r="I6" i="6"/>
  <c r="I2" i="6"/>
  <c r="H3" i="6"/>
  <c r="H4" i="6"/>
  <c r="H5" i="6"/>
  <c r="H6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tc={F7DDBAE3-F54C-8241-9E36-0B461F6A4951}</author>
    <author>tc={1061B6A0-4073-1C42-B0B8-8C51FA2907A8}</author>
    <author>tc={123FDF20-16AE-9147-9F38-E5913C68F1DD}</author>
    <author>tc={63413BD8-98AC-C44D-AB5D-248873854D46}</author>
    <author>tc={5FCF9A21-507A-9347-B557-7AE6787AF0A1}</author>
    <author>tc={19141704-346F-0F4D-8104-DC0D7E9EB419}</author>
    <author>tc={1260557D-A767-0243-A435-0A615470F906}</author>
    <author>tc={96651EDC-0BCE-6446-862E-9E620DF846F1}</author>
  </authors>
  <commentList>
    <comment ref="D7" authorId="0" shapeId="0" xr:uid="{F7DDBAE3-F54C-8241-9E36-0B461F6A4951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
Reply:
    https://www.edp.com/en/news/edp-agrees-sell-6-hydro-plants-portugal-eu22-billion</t>
      </text>
    </comment>
    <comment ref="D11" authorId="1" shapeId="0" xr:uid="{1061B6A0-4073-1C42-B0B8-8C51FA29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3" authorId="2" shapeId="0" xr:uid="{123FDF20-16AE-9147-9F38-E5913C68F1DD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5" authorId="3" shapeId="0" xr:uid="{63413BD8-98AC-C44D-AB5D-248873854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A17" authorId="4" shapeId="0" xr:uid="{5FCF9A21-507A-9347-B557-7AE6787AF0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belong to Iberdrola</t>
      </text>
    </comment>
    <comment ref="A23" authorId="5" shapeId="0" xr:uid="{19141704-346F-0F4D-8104-DC0D7E9EB41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belong to Iberdrola</t>
      </text>
    </comment>
    <comment ref="F46" authorId="6" shapeId="0" xr:uid="{1260557D-A767-0243-A435-0A615470F9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is cnpgb</t>
      </text>
    </comment>
    <comment ref="F47" authorId="7" shapeId="0" xr:uid="{96651EDC-0BCE-6446-862E-9E620DF846F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is cnpgb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tc={B59D8A4C-E4D6-0A41-AE1B-8E8BEA59193F}</author>
  </authors>
  <commentList>
    <comment ref="G2" authorId="0" shapeId="0" xr:uid="{B59D8A4C-E4D6-0A41-AE1B-8E8BEA59193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https://www.edp.com/pt-pt/noticias/maior-parque-eolico-da-edp-renovaveis-em-portugal-recebe-nova-potencia-e-passa-a-ter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tc={C6D19E6F-2857-4A4C-8391-D89829672657}</author>
    <author>tc={A3676CA9-0074-E94D-AED0-55F8D9B7D5AA}</author>
    <author>tc={1C96A172-10DF-B24A-BF59-7D0D78B1C7CD}</author>
    <author>tc={884410E6-1FDB-C546-A1B4-D89FABDB4191}</author>
  </authors>
  <commentList>
    <comment ref="D9" authorId="0" shapeId="0" xr:uid="{C6D19E6F-2857-4A4C-8391-D8982967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
Reply:
    https://www.edp.com/en/news/edp-agrees-sell-6-hydro-plants-portugal-eu22-billion</t>
      </text>
    </comment>
    <comment ref="D14" authorId="1" shapeId="0" xr:uid="{A3676CA9-0074-E94D-AED0-55F8D9B7D5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6" authorId="2" shapeId="0" xr:uid="{1C96A172-10DF-B24A-BF59-7D0D78B1C7CD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  <comment ref="D19" authorId="3" shapeId="0" xr:uid="{884410E6-1FDB-C546-A1B4-D89FABDB4191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in December 2019: https://www.edp.com/en/news/edp-agrees-sell-6-hydro-plants-portugal-eu22-billion</t>
      </text>
    </comment>
  </commentList>
</comments>
</file>

<file path=xl/sharedStrings.xml><?xml version="1.0" encoding="utf-8"?>
<sst xmlns="http://schemas.openxmlformats.org/spreadsheetml/2006/main" count="1642" uniqueCount="338">
  <si>
    <t>Plant Name</t>
  </si>
  <si>
    <t>Central Termoeléctrica do Ribatejo</t>
  </si>
  <si>
    <t>Central de Ciclo Combinado de Lares</t>
  </si>
  <si>
    <t>Central Hidroelétrica de Frades II</t>
  </si>
  <si>
    <t>Central Hidroelétrica do Alto Lindoso</t>
  </si>
  <si>
    <t>Central Hidroeléctrica da Aguieira</t>
  </si>
  <si>
    <t>Central Hidroeléctrica do Alqueva I</t>
  </si>
  <si>
    <t>Central Hidroeléctrica do Alqueva II</t>
  </si>
  <si>
    <t>Central Hidroeléctrica de Picote II</t>
  </si>
  <si>
    <t>Central Hidroelétrica da Valeira</t>
  </si>
  <si>
    <t>Central Hidroelétrica de Salamonde II</t>
  </si>
  <si>
    <t>Central Hidroelétrica do Carrapatelo</t>
  </si>
  <si>
    <t>Central Hidroeléctrica de Picote</t>
  </si>
  <si>
    <t>Central Hidroelétrica de Frades I</t>
  </si>
  <si>
    <t>Central Hidroelétrica de Miranda II</t>
  </si>
  <si>
    <t>Central Hidroelétrica do Pocinho</t>
  </si>
  <si>
    <t>Central Hidroelétrica de Miranda</t>
  </si>
  <si>
    <t>Central Hidroelétrica da Régua</t>
  </si>
  <si>
    <t>Central Hidroeléctrica do Alto Tâmega</t>
  </si>
  <si>
    <t>Central Hidroelétrica de Castelo do Bode</t>
  </si>
  <si>
    <t>Central Hidroeléctrica do Ribeiradio</t>
  </si>
  <si>
    <t>Central Hidroeléctrica do Torrão</t>
  </si>
  <si>
    <t>Central Hidroelétrica de Fratel</t>
  </si>
  <si>
    <t>Central Hidroelétrica de Vilarinho das Furnas</t>
  </si>
  <si>
    <t>Central Hidroeléctrica de Daivões</t>
  </si>
  <si>
    <t>Central Hidroelétrica de Crestuma-Lever</t>
  </si>
  <si>
    <t>Central Hidroelétrica do Cabril</t>
  </si>
  <si>
    <t>Central Hidroelétrica de Salamonde I</t>
  </si>
  <si>
    <t>Central Hidroelétrica de Pracana</t>
  </si>
  <si>
    <t>Central Hidroelétrica do Caldeirão</t>
  </si>
  <si>
    <t>Central Hidroelétrica da Paradela</t>
  </si>
  <si>
    <t>Central Hidroelétrica de Vila Nova I</t>
  </si>
  <si>
    <t>Central Hidroelétrica de Belver</t>
  </si>
  <si>
    <t>Central Hidroelétrica do Lindoso</t>
  </si>
  <si>
    <t>Central Hidroelétrica de Bouçã</t>
  </si>
  <si>
    <t>Central Hidroelétrica de Vila Cova</t>
  </si>
  <si>
    <t>Central Hidroelétrica do Desterro</t>
  </si>
  <si>
    <t>Central Hidroelétrica do Guillhofrei</t>
  </si>
  <si>
    <t>Central Hidroelétrica de Varosa</t>
  </si>
  <si>
    <t>Central Hidroelétrica de Santa Luzia</t>
  </si>
  <si>
    <t>Central Hidroeléctrica de Sabugueiro I &amp; II</t>
  </si>
  <si>
    <t>Central Hidroelétrica de Ponte de Jugais</t>
  </si>
  <si>
    <t>Central Hidroelétrica da Ermida</t>
  </si>
  <si>
    <t>Central Hidroelétrica de France</t>
  </si>
  <si>
    <t>Central Hidroelétrica de Bouçoais-Sonim</t>
  </si>
  <si>
    <t>Central Hidroelétrica de Rebordelo</t>
  </si>
  <si>
    <t>Central Hidroelétrica do Ermal</t>
  </si>
  <si>
    <t>gas</t>
  </si>
  <si>
    <t>hydro - water-pumped-storage</t>
  </si>
  <si>
    <t>hydro - water-storage</t>
  </si>
  <si>
    <t>hydro - run-of-the-river</t>
  </si>
  <si>
    <t>Central Fotovoltaica da Cerca</t>
  </si>
  <si>
    <t>Parque Solar Escalabis</t>
  </si>
  <si>
    <t>Central Solar Fotovoltaica de Santas</t>
  </si>
  <si>
    <t>Central Solar Fotovoltaica Ourika!</t>
  </si>
  <si>
    <t>Central Fotovoltaica Alcochete I</t>
  </si>
  <si>
    <t>Central Fotovoltaica Alcochete II</t>
  </si>
  <si>
    <t>Central Solar Flutuante de Alqueva</t>
  </si>
  <si>
    <t>Central Fotovoltaica Estarreja</t>
  </si>
  <si>
    <t>Central Fotovoltaica da Navigator Figueira</t>
  </si>
  <si>
    <t>Central Fotovoltaica de Alta Concentração de Estoi</t>
  </si>
  <si>
    <t>solar - photovoltaic</t>
  </si>
  <si>
    <t>Parque Eólico do Alto da Coutada</t>
  </si>
  <si>
    <t>Sub-Parque Eólico do Pinhal Interior I</t>
  </si>
  <si>
    <t>Parque Eólico da Beira Interior</t>
  </si>
  <si>
    <t>Parque Eólico das Beiras</t>
  </si>
  <si>
    <t>Parque Eólico do Sincelo</t>
  </si>
  <si>
    <t>Parque Eólico da Serra dos Candeeiros</t>
  </si>
  <si>
    <t>Parque Eólico de Pampilhosa da Serra</t>
  </si>
  <si>
    <t>Parque Eólico de Testos</t>
  </si>
  <si>
    <t>Parque Eólico de Vale de Galegos</t>
  </si>
  <si>
    <t>Parque Eólico do Cabeço da Rainha</t>
  </si>
  <si>
    <t>Parque Eólico de São João</t>
  </si>
  <si>
    <t>Parque Eólico de Alvaiázere</t>
  </si>
  <si>
    <t>Parque Eólico do Pinheiro</t>
  </si>
  <si>
    <t>Parque Eólico de Maúnça</t>
  </si>
  <si>
    <t>Parque Eólico do Guardão</t>
  </si>
  <si>
    <t>Parque Eólico de Vila Nova II</t>
  </si>
  <si>
    <t>Parque Eólico do Alto do Monção</t>
  </si>
  <si>
    <t>Parque Eólico do Alto do Talefe</t>
  </si>
  <si>
    <t>Parque Eólico do Mosteiro</t>
  </si>
  <si>
    <t>Parque Eólico de Cadafaz / Góis</t>
  </si>
  <si>
    <t>Central Fotovoltaica Monte de Vez</t>
  </si>
  <si>
    <t>Central Hidroeléctrica do Alto Rabagão</t>
  </si>
  <si>
    <t>Long</t>
  </si>
  <si>
    <t>Lat</t>
  </si>
  <si>
    <t>Type 1</t>
  </si>
  <si>
    <t>Type 2</t>
  </si>
  <si>
    <t>solar</t>
  </si>
  <si>
    <t>wind</t>
  </si>
  <si>
    <t>hydro</t>
  </si>
  <si>
    <t xml:space="preserve">Central Fotovoltaica Mina de Orgueirel </t>
  </si>
  <si>
    <t>Parque Eólico do Açor</t>
  </si>
  <si>
    <t>Parque Eólico de Barão de São João</t>
  </si>
  <si>
    <t>Parque Eólico de Penacova</t>
  </si>
  <si>
    <t>Parque Eólico de Coentral / Safra</t>
  </si>
  <si>
    <t>Parque Eólico da Serra de Alvoaça</t>
  </si>
  <si>
    <t>Parque Eólico de Alto Arganil</t>
  </si>
  <si>
    <t>Parque Eólico do Cabeço da Rainha II</t>
  </si>
  <si>
    <t>Parque Eólico da Tocha II</t>
  </si>
  <si>
    <t>Parque Eólico da Serra do Mú</t>
  </si>
  <si>
    <t>Parque Eólico de Vila Nova</t>
  </si>
  <si>
    <t>Parque Eólico de Chão Falcão</t>
  </si>
  <si>
    <t>Parque Eólico do Alto de Bustelo</t>
  </si>
  <si>
    <t>Parque Eólico do Sobral</t>
  </si>
  <si>
    <t>Parque Eólico do Bairro</t>
  </si>
  <si>
    <t>Parque Eólico da Serra do Barroso</t>
  </si>
  <si>
    <t>Parque Eólico da Serra de Sicó</t>
  </si>
  <si>
    <t>Parque Eólico de Candal / Coelheira</t>
  </si>
  <si>
    <t>Parque Eólico Flutuante WindFloat Atlantic</t>
  </si>
  <si>
    <t>wind - wind_turbine-offshore</t>
  </si>
  <si>
    <t>wind - wind_turbine-onshore</t>
  </si>
  <si>
    <t>Row Labels</t>
  </si>
  <si>
    <t>Grand Total</t>
  </si>
  <si>
    <t>Sold</t>
  </si>
  <si>
    <t>n</t>
  </si>
  <si>
    <t>y</t>
  </si>
  <si>
    <t>Total Capacity (MW)</t>
  </si>
  <si>
    <t>Number of Turbines</t>
  </si>
  <si>
    <t>ID</t>
  </si>
  <si>
    <t>Total Capacity (kW)</t>
  </si>
  <si>
    <t>#ND</t>
  </si>
  <si>
    <t>Developer</t>
  </si>
  <si>
    <t>Operator</t>
  </si>
  <si>
    <t>Owner</t>
  </si>
  <si>
    <t>Enersis</t>
  </si>
  <si>
    <t>EDP Renovaveis</t>
  </si>
  <si>
    <t>Brookfield Renewable Power</t>
  </si>
  <si>
    <t>Enernova</t>
  </si>
  <si>
    <t>EDP Renovaveis/Repsol/Principle Power/ASM/Vestas/InovCapital</t>
  </si>
  <si>
    <t>EDP Renovaveis/Repsol/Principle Power/Vestas/InovCapital</t>
  </si>
  <si>
    <t>EDP Renovaveis/Repsol/Principle Power/Engie</t>
  </si>
  <si>
    <t>ENEOP</t>
  </si>
  <si>
    <t>Enernova/Tecneira</t>
  </si>
  <si>
    <t>Tecneira</t>
  </si>
  <si>
    <t>ACS</t>
  </si>
  <si>
    <t>Cavalum/Tecneira</t>
  </si>
  <si>
    <t>Grupo PROCME</t>
  </si>
  <si>
    <t>CJR Renewables</t>
  </si>
  <si>
    <t>Safe 4 fire</t>
  </si>
  <si>
    <t>Eolica da Arada</t>
  </si>
  <si>
    <t>EDP Renovaveis/Cavalum</t>
  </si>
  <si>
    <t>Enel GreenPower</t>
  </si>
  <si>
    <t>Comissioning Date</t>
  </si>
  <si>
    <t>Longitude</t>
  </si>
  <si>
    <t>Latitude</t>
  </si>
  <si>
    <t>Toutiço</t>
  </si>
  <si>
    <t>Penacova</t>
  </si>
  <si>
    <t>Sincelo</t>
  </si>
  <si>
    <t>Coentral Safra</t>
  </si>
  <si>
    <t>Tocha II</t>
  </si>
  <si>
    <t>Vigia</t>
  </si>
  <si>
    <t>Alto Arganil</t>
  </si>
  <si>
    <t>Vila Nova</t>
  </si>
  <si>
    <t>WindFloat Atlantic</t>
  </si>
  <si>
    <t>Bordeira</t>
  </si>
  <si>
    <t>Testos</t>
  </si>
  <si>
    <t>Cabeco de Raihna II</t>
  </si>
  <si>
    <t>Serra d’el Rei</t>
  </si>
  <si>
    <t>Maunca</t>
  </si>
  <si>
    <t>Penamacor</t>
  </si>
  <si>
    <t>Açor</t>
  </si>
  <si>
    <t>Negrelo-Guilhado</t>
  </si>
  <si>
    <t>Serra do Barroso</t>
  </si>
  <si>
    <t>Serra de Alvoaça</t>
  </si>
  <si>
    <t>Serra do Barroso III</t>
  </si>
  <si>
    <t>Serra do Mu</t>
  </si>
  <si>
    <t>Sao Joao 2</t>
  </si>
  <si>
    <t>Barao de Sao Joao</t>
  </si>
  <si>
    <t>Alto do Talefe</t>
  </si>
  <si>
    <t>Guerreiros</t>
  </si>
  <si>
    <t>Fanhoes I</t>
  </si>
  <si>
    <t>Alagoa de Cima</t>
  </si>
  <si>
    <t>Fonte da Quelha</t>
  </si>
  <si>
    <t>Ortiga</t>
  </si>
  <si>
    <t>Cabeço da Rainha</t>
  </si>
  <si>
    <t>Cadafaz</t>
  </si>
  <si>
    <t>Fonte da Mesa</t>
  </si>
  <si>
    <t>Madrinha</t>
  </si>
  <si>
    <t>Caldas</t>
  </si>
  <si>
    <t>Pena Suar</t>
  </si>
  <si>
    <t>Serra do Barroso II</t>
  </si>
  <si>
    <t>Mosteiro</t>
  </si>
  <si>
    <t>Po</t>
  </si>
  <si>
    <t>Tocha</t>
  </si>
  <si>
    <t>Sao Joao 1</t>
  </si>
  <si>
    <t>Felgar</t>
  </si>
  <si>
    <t>Amaral</t>
  </si>
  <si>
    <t>Sobral II</t>
  </si>
  <si>
    <t>Salgueiros-Guilhado</t>
  </si>
  <si>
    <t>Cinfaes</t>
  </si>
  <si>
    <t>Padrela</t>
  </si>
  <si>
    <t>Pico Alto</t>
  </si>
  <si>
    <t>Arruda I</t>
  </si>
  <si>
    <t>Bolores</t>
  </si>
  <si>
    <t>Abogalheira</t>
  </si>
  <si>
    <t>Fanhoes II</t>
  </si>
  <si>
    <t>Ortiga II</t>
  </si>
  <si>
    <t>Aguieira</t>
  </si>
  <si>
    <t>Casa da Lagoa</t>
  </si>
  <si>
    <t>Leiranco</t>
  </si>
  <si>
    <t>https://www.openstreetmap.org/#map=18/41.681065/-8.020615</t>
  </si>
  <si>
    <t>Link</t>
  </si>
  <si>
    <t>https://www.openstreetmap.org/#map=18/41.869469/-8.202796</t>
  </si>
  <si>
    <t>https://www.openstreetmap.org/#map=17/40.340019/-8.196959</t>
  </si>
  <si>
    <t>https://www.openstreetmap.org/#map=19/38.197062/-7.496458</t>
  </si>
  <si>
    <t>https://www.openstreetmap.org/#map=17/38.193774/-7.496978</t>
  </si>
  <si>
    <t>https://www.openstreetmap.org/#map=19/41.379274/-6.351490</t>
  </si>
  <si>
    <t>https://www.openstreetmap.org/#map=18/41.160361/-7.373859</t>
  </si>
  <si>
    <t>https://www.openstreetmap.org/#map=19/41.689645/-8.091023</t>
  </si>
  <si>
    <t>https://www.openstreetmap.org/#map=18/41.084503/-8.130264</t>
  </si>
  <si>
    <t>https://www.openstreetmap.org/#map=19/41.378940/-6.352707</t>
  </si>
  <si>
    <t>https://www.openstreetmap.org/#map=19/40.741831/-8.321999</t>
  </si>
  <si>
    <t>https://www.openstreetmap.org/#map=19/41.134326/-7.114144</t>
  </si>
  <si>
    <t>https://www.openstreetmap.org/#map=18/41.488199/-6.266885</t>
  </si>
  <si>
    <t>https://www.openstreetmap.org/#map=19/41.488346/-6.264964</t>
  </si>
  <si>
    <t>https://www.openstreetmap.org/#map=19/41.147105/-7.739793</t>
  </si>
  <si>
    <t>https://www.openstreetmap.org/#map=19/41.573615/-7.731430</t>
  </si>
  <si>
    <t>https://www.openstreetmap.org/#map=19/39.542604/-8.319260</t>
  </si>
  <si>
    <t>https://www.openstreetmap.org/#map=18/40.741787/-8.322047</t>
  </si>
  <si>
    <t>https://www.openstreetmap.org/#map=19/41.096607/-8.263108</t>
  </si>
  <si>
    <t>https://www.openstreetmap.org/#map=19/39.542652/-7.802905</t>
  </si>
  <si>
    <t>https://www.openstreetmap.org/#map=18/41.700133/-8.176162</t>
  </si>
  <si>
    <t>https://www.openstreetmap.org/#map=19/41.524256/-7.864854</t>
  </si>
  <si>
    <t>https://www.openstreetmap.org/#map=19/41.071720/-8.485930</t>
  </si>
  <si>
    <t>https://www.openstreetmap.org/#map=19/39.917476/-8.132273</t>
  </si>
  <si>
    <t>https://www.openstreetmap.org/#map=19/41.702016/-8.007156</t>
  </si>
  <si>
    <t>https://www.openstreetmap.org/#map=19/39.480694/-7.998363</t>
  </si>
  <si>
    <t>https://www.openstreetmap.org/#map=18/41.738460/-7.859210</t>
  </si>
  <si>
    <t>https://www.openstreetmap.org/#map=19/41.770093/-7.953123</t>
  </si>
  <si>
    <t>https://www.openstreetmap.org/#map=16/41.85919/-8.27071</t>
  </si>
  <si>
    <t>https://www.openstreetmap.org/#map=19/39.853896/-8.219734</t>
  </si>
  <si>
    <t>https://www.openstreetmap.org/#map=19/41.689979/-8.092179</t>
  </si>
  <si>
    <t>https://www.openstreetmap.org/#map=19/39.564978/-7.812929</t>
  </si>
  <si>
    <t>https://www.openstreetmap.org/#map=19/40.531647/-7.329766</t>
  </si>
  <si>
    <t>https://www.openstreetmap.org/#map=18/41.140884/-7.775745</t>
  </si>
  <si>
    <t>https://www.openstreetmap.org/#map=19/40.079773/-7.818559</t>
  </si>
  <si>
    <t>https://www.openstreetmap.org/#map=18/40.379685/-7.727911</t>
  </si>
  <si>
    <t>https://www.openstreetmap.org/#map=19/40.396613/-7.662427</t>
  </si>
  <si>
    <t>https://www.openstreetmap.org/#map=19/40.384983/-7.705002</t>
  </si>
  <si>
    <t>https://www.openstreetmap.org/#map=19/40.398074/-7.687326</t>
  </si>
  <si>
    <t>https://www.openstreetmap.org/#map=19/41.717350/-7.204719</t>
  </si>
  <si>
    <t>https://www.openstreetmap.org/#map=19/41.740702/-7.174735</t>
  </si>
  <si>
    <t>https://www.openstreetmap.org/#map=19/41.578095/-8.152727</t>
  </si>
  <si>
    <t>https://www.openstreetmap.org/#map=19/40.714167/-8.353432</t>
  </si>
  <si>
    <t>https://www.openstreetmap.org/#map=19/41.884459/-8.761326</t>
  </si>
  <si>
    <t>https://www.openstreetmap.org/#map=19/41.585731/-8.138383</t>
  </si>
  <si>
    <t>Average Annual Productivity (GWh)</t>
  </si>
  <si>
    <t>https://www.openstreetmap.org/#map=13/39.20778/-8.80795</t>
  </si>
  <si>
    <t>https://www.openstreetmap.org/#map=15/37.66813/-8.18945</t>
  </si>
  <si>
    <t>https://www.openstreetmap.org/#map=15/39.99645/-8.40076</t>
  </si>
  <si>
    <t>https://www.openstreetmap.org/#map=15/38.69499/-8.89313</t>
  </si>
  <si>
    <t>https://www.openstreetmap.org/#map=15/38.70021/-8.89004</t>
  </si>
  <si>
    <t>https://www.openstreetmap.org/#map=16/40.30853/-7.14453</t>
  </si>
  <si>
    <t>https://www.openstreetmap.org/#map=17/38.199339/-7.497547</t>
  </si>
  <si>
    <t>https://www.openstreetmap.org/#map=16/37.07684/-7.85666</t>
  </si>
  <si>
    <t>https://www.openstreetmap.org/#map=17/40.064196/-8.852609</t>
  </si>
  <si>
    <t>https://www.openstreetmap.org/#map=17/40.824145/-8.555346</t>
  </si>
  <si>
    <t>https://www.openstreetmap.org/#map=17/39.1018/-8.8241</t>
  </si>
  <si>
    <t>https://www.openstreetmap.org/#map=16/39.01096/-8.95281</t>
  </si>
  <si>
    <t>https://www.openstreetmap.org/#map=17/40.124225/-8.774847</t>
  </si>
  <si>
    <t>Area</t>
  </si>
  <si>
    <t>Beja (Alentejo)</t>
  </si>
  <si>
    <t>Braga (Norte)</t>
  </si>
  <si>
    <t>Bragança (Norte)</t>
  </si>
  <si>
    <t>Castelo Branco (Centro)</t>
  </si>
  <si>
    <t>Coimbra (Centro)</t>
  </si>
  <si>
    <t>Faro (Algarve)</t>
  </si>
  <si>
    <t>Guarda (Centro/Norte)</t>
  </si>
  <si>
    <t>Leiria (Centro/Lisboa)</t>
  </si>
  <si>
    <t>Lisboa (Lisboa)</t>
  </si>
  <si>
    <t>Offshore</t>
  </si>
  <si>
    <t>Porto (Norte)</t>
  </si>
  <si>
    <t>Viana do Castelo (Norte)</t>
  </si>
  <si>
    <t>Vila Real (Norte)</t>
  </si>
  <si>
    <t>Viseu (Centro/Norte)</t>
  </si>
  <si>
    <t>Sum of Total Capacity (MW)</t>
  </si>
  <si>
    <t>(All)</t>
  </si>
  <si>
    <t/>
  </si>
  <si>
    <t>(Multiple Items)</t>
  </si>
  <si>
    <t>Renewable Share</t>
  </si>
  <si>
    <t>FLEXnCONFU</t>
  </si>
  <si>
    <t>hydrogen</t>
  </si>
  <si>
    <t>GreenH2Atlantic</t>
  </si>
  <si>
    <t>COD</t>
  </si>
  <si>
    <t>Q2 2023</t>
  </si>
  <si>
    <t>Q4 2025</t>
  </si>
  <si>
    <t>Fisigen Thermoelectric Power Station</t>
  </si>
  <si>
    <t>Estimated Annual Production GWh</t>
  </si>
  <si>
    <t>Central Hidroeléctrica da Touvedo</t>
  </si>
  <si>
    <t>Central Hidroeléctrica do Caniçada</t>
  </si>
  <si>
    <t>Total Storage (hm3)</t>
  </si>
  <si>
    <t>Central Hidroelétrica do Pedrogão</t>
  </si>
  <si>
    <t xml:space="preserve">Central Hidroelétrica do Riba Côa </t>
  </si>
  <si>
    <t>Central Hidroelétrica de Raiva</t>
  </si>
  <si>
    <t>Central Hidroelétrica do Rei de Moinhos</t>
  </si>
  <si>
    <t>Central Hidroelétrica da Ribafeita</t>
  </si>
  <si>
    <t>Central Hidroelétrica do Rei do Pateiro</t>
  </si>
  <si>
    <t>Central Hidroeléctrica do Tabuaço</t>
  </si>
  <si>
    <t>Central Hidroelétrica do Caniços</t>
  </si>
  <si>
    <t>Central Hidroelétrica do Senhora do Porto</t>
  </si>
  <si>
    <t xml:space="preserve">Central Hidroelétrica do Ponte da Esperança </t>
  </si>
  <si>
    <t>hydro- small-hydro</t>
  </si>
  <si>
    <t>Capacity Factor</t>
  </si>
  <si>
    <t>Prod in kWh</t>
  </si>
  <si>
    <t>Picoto/São Silvestre</t>
  </si>
  <si>
    <t>Santo Antonio</t>
  </si>
  <si>
    <t>latitude</t>
  </si>
  <si>
    <t>longitude</t>
  </si>
  <si>
    <t>Hub Height (m)</t>
  </si>
  <si>
    <t>Type</t>
  </si>
  <si>
    <t>capacity_MW</t>
  </si>
  <si>
    <t>Turbine Model</t>
  </si>
  <si>
    <t>UNKNOWN</t>
  </si>
  <si>
    <t>1.5s</t>
  </si>
  <si>
    <t>E40/600</t>
  </si>
  <si>
    <t>E48/600</t>
  </si>
  <si>
    <t>E82/2000</t>
  </si>
  <si>
    <t>E82/2300</t>
  </si>
  <si>
    <t>V80/2000</t>
  </si>
  <si>
    <t>E40/500</t>
  </si>
  <si>
    <t>E70/2000</t>
  </si>
  <si>
    <t>80 1.6</t>
  </si>
  <si>
    <t>V42/600</t>
  </si>
  <si>
    <t>B62/1300</t>
  </si>
  <si>
    <t>V117/4000-4200</t>
  </si>
  <si>
    <t>SG 3.4-132</t>
  </si>
  <si>
    <t>V100/1800</t>
  </si>
  <si>
    <t>3.6M114 NES</t>
  </si>
  <si>
    <t>E70/2300</t>
  </si>
  <si>
    <t>G83/2000</t>
  </si>
  <si>
    <t>V90/3000</t>
  </si>
  <si>
    <t>E66/2000</t>
  </si>
  <si>
    <t>MM92/2050</t>
  </si>
  <si>
    <t>G80/2000</t>
  </si>
  <si>
    <t>E92/2350</t>
  </si>
  <si>
    <t>V162/6.2MW</t>
  </si>
  <si>
    <t>Ecotecnia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</si>
</sst>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Display"/>
      <scheme val="major"/>
    </font>
    <font>
      <sz val="12"/>
      <color theme="1"/>
      <name val="Aptos Display"/>
      <scheme val="major"/>
    </font>
    <font>
      <sz val="12"/>
      <color rgb="FF000000"/>
      <name val="Aptos Display"/>
      <scheme val="maj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Display"/>
      <charset val="1"/>
    </font>
    <font>
      <sz val="12"/>
      <color rgb="FF000000"/>
      <name val="Aptos Display"/>
      <charset val="1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2" borderId="0" xfId="0" applyFont="1" applyFill="1"/>
    <xf numFmtId="9" fontId="1" fillId="0" borderId="0" xfId="2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127000</xdr:rowOff>
    </xdr:from>
    <xdr:to>
      <xdr:col>12</xdr:col>
      <xdr:colOff>749300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A05A2-198D-7448-B849-AFB3806CB109}"/>
            </a:ext>
          </a:extLst>
        </xdr:cNvPr>
        <xdr:cNvSpPr txBox="1"/>
      </xdr:nvSpPr>
      <xdr:spPr>
        <a:xfrm>
          <a:off x="584200" y="533400"/>
          <a:ext cx="100711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https://openinframap.org/stats/area/Portugal/plants</a:t>
          </a:r>
        </a:p>
      </xdr:txBody>
    </xdr:sp>
    <xdr:clientData/>
  </xdr:twoCellAnchor>
  <xdr:twoCellAnchor>
    <xdr:from>
      <xdr:col>0</xdr:col>
      <xdr:colOff>596900</xdr:colOff>
      <xdr:row>6</xdr:row>
      <xdr:rowOff>190500</xdr:rowOff>
    </xdr:from>
    <xdr:to>
      <xdr:col>12</xdr:col>
      <xdr:colOff>762000</xdr:colOff>
      <xdr:row>10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407A4D-8947-4A44-AEA1-547DC3BF10E2}"/>
            </a:ext>
          </a:extLst>
        </xdr:cNvPr>
        <xdr:cNvSpPr txBox="1"/>
      </xdr:nvSpPr>
      <xdr:spPr>
        <a:xfrm>
          <a:off x="596900" y="1409700"/>
          <a:ext cx="100711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https://www.thewindpower.net</a:t>
          </a:r>
        </a:p>
      </xdr:txBody>
    </xdr:sp>
    <xdr:clientData/>
  </xdr:twoCellAnchor>
  <xdr:twoCellAnchor>
    <xdr:from>
      <xdr:col>0</xdr:col>
      <xdr:colOff>584200</xdr:colOff>
      <xdr:row>11</xdr:row>
      <xdr:rowOff>76200</xdr:rowOff>
    </xdr:from>
    <xdr:to>
      <xdr:col>12</xdr:col>
      <xdr:colOff>749300</xdr:colOff>
      <xdr:row>14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77806C-2F5B-8F43-BE41-00BC5F72D50B}"/>
            </a:ext>
          </a:extLst>
        </xdr:cNvPr>
        <xdr:cNvSpPr txBox="1"/>
      </xdr:nvSpPr>
      <xdr:spPr>
        <a:xfrm>
          <a:off x="584200" y="2311400"/>
          <a:ext cx="100711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https://portugal.edp.com/pt-pt/edp-portugal/</a:t>
          </a:r>
        </a:p>
      </xdr:txBody>
    </xdr:sp>
    <xdr:clientData/>
  </xdr:twoCellAnchor>
  <xdr:twoCellAnchor>
    <xdr:from>
      <xdr:col>0</xdr:col>
      <xdr:colOff>482600</xdr:colOff>
      <xdr:row>16</xdr:row>
      <xdr:rowOff>76200</xdr:rowOff>
    </xdr:from>
    <xdr:to>
      <xdr:col>13</xdr:col>
      <xdr:colOff>38100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9C34D0-D381-35CC-F65B-6645773D666E}"/>
            </a:ext>
          </a:extLst>
        </xdr:cNvPr>
        <xdr:cNvSpPr txBox="1"/>
      </xdr:nvSpPr>
      <xdr:spPr>
        <a:xfrm>
          <a:off x="482600" y="3327400"/>
          <a:ext cx="10287000" cy="62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https://www.edpr.com/en/portugal#about</a:t>
          </a:r>
        </a:p>
      </xdr:txBody>
    </xdr:sp>
    <xdr:clientData/>
  </xdr:twoCellAnchor>
  <xdr:twoCellAnchor editAs="oneCell">
    <xdr:from>
      <xdr:col>0</xdr:col>
      <xdr:colOff>279400</xdr:colOff>
      <xdr:row>21</xdr:row>
      <xdr:rowOff>177800</xdr:rowOff>
    </xdr:from>
    <xdr:to>
      <xdr:col>9</xdr:col>
      <xdr:colOff>622300</xdr:colOff>
      <xdr:row>38</xdr:row>
      <xdr:rowOff>20493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9B0DFB-7BD8-1F7B-25EA-3180F59D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4445000"/>
          <a:ext cx="7772400" cy="3297093"/>
        </a:xfrm>
        <a:prstGeom prst="rect">
          <a:avLst/>
        </a:prstGeom>
      </xdr:spPr>
    </xdr:pic>
    <xdr:clientData/>
  </xdr:twoCellAnchor>
  <xdr:twoCellAnchor editAs="oneCell">
    <xdr:from>
      <xdr:col>0</xdr:col>
      <xdr:colOff>622300</xdr:colOff>
      <xdr:row>40</xdr:row>
      <xdr:rowOff>177800</xdr:rowOff>
    </xdr:from>
    <xdr:to>
      <xdr:col>10</xdr:col>
      <xdr:colOff>139700</xdr:colOff>
      <xdr:row>43</xdr:row>
      <xdr:rowOff>40920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37107B-5425-2896-EBCA-E67682954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8305800"/>
          <a:ext cx="7772400" cy="472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61</xdr:row>
      <xdr:rowOff>114300</xdr:rowOff>
    </xdr:from>
    <xdr:to>
      <xdr:col>4</xdr:col>
      <xdr:colOff>1562372</xdr:colOff>
      <xdr:row>111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2CBB5E-253A-B062-34ED-68BCA4B6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0883900"/>
          <a:ext cx="6629672" cy="10058400"/>
        </a:xfrm>
        <a:prstGeom prst="rect">
          <a:avLst/>
        </a:prstGeom>
      </xdr:spPr>
    </xdr:pic>
    <xdr:clientData/>
  </xdr:twoCellAnchor>
  <xdr:twoCellAnchor>
    <xdr:from>
      <xdr:col>0</xdr:col>
      <xdr:colOff>1625600</xdr:colOff>
      <xdr:row>59</xdr:row>
      <xdr:rowOff>114300</xdr:rowOff>
    </xdr:from>
    <xdr:to>
      <xdr:col>4</xdr:col>
      <xdr:colOff>762000</xdr:colOff>
      <xdr:row>61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611CFC-7A07-FD67-8D73-4D182901377E}"/>
            </a:ext>
          </a:extLst>
        </xdr:cNvPr>
        <xdr:cNvSpPr txBox="1"/>
      </xdr:nvSpPr>
      <xdr:spPr>
        <a:xfrm>
          <a:off x="1625600" y="10477500"/>
          <a:ext cx="57277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52 Plants according</a:t>
          </a:r>
          <a:r>
            <a:rPr lang="en-US" sz="2000" b="1" baseline="0"/>
            <a:t> to EDP website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8880</xdr:colOff>
      <xdr:row>12</xdr:row>
      <xdr:rowOff>194953</xdr:rowOff>
    </xdr:from>
    <xdr:to>
      <xdr:col>4</xdr:col>
      <xdr:colOff>171662</xdr:colOff>
      <xdr:row>18</xdr:row>
      <xdr:rowOff>13490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68D72D-C096-E366-8B76-916059EB6623}"/>
            </a:ext>
          </a:extLst>
        </xdr:cNvPr>
        <xdr:cNvSpPr txBox="1"/>
      </xdr:nvSpPr>
      <xdr:spPr>
        <a:xfrm>
          <a:off x="8880" y="2857856"/>
          <a:ext cx="5966545" cy="10475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https://www.edpr.com/en/news/2024/03/18/edp-surpasses-500-mwp-installed-solar-capacity-portugal-its-largest-solar-plant#:~:text=EDP%20now%20owns%20540%20MWp,located%20in%20the%20Lisbon%20district.</a:t>
          </a:r>
          <a:r>
            <a:rPr lang="en-US"/>
            <a:t>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329927</xdr:colOff>
      <xdr:row>45</xdr:row>
      <xdr:rowOff>13943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90854-E1F8-A6C4-F55C-D10F16190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6774"/>
          <a:ext cx="7772400" cy="5339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4</xdr:col>
      <xdr:colOff>1536700</xdr:colOff>
      <xdr:row>29</xdr:row>
      <xdr:rowOff>165807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D082E4-B4BD-C350-7167-FB247AAF9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800"/>
          <a:ext cx="7772400" cy="32138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1536700</xdr:colOff>
      <xdr:row>46</xdr:row>
      <xdr:rowOff>67356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D605A-B73F-2B6D-47C5-91AB8B0F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08800"/>
          <a:ext cx="7772400" cy="25057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Marco Rauser" id="{EBFB9113-8E72-8D48-90D0-A7ACB44D8711}" userId="S::s-drauser@ucp.pt::5740eace-cf39-40b5-b890-181b2a29069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auser" refreshedDate="45707.497457407408" createdVersion="8" refreshedVersion="8" minRefreshableVersion="3" recordCount="116" xr:uid="{FC6487C9-9103-0440-B755-779C673FD596}">
  <cacheSource type="worksheet">
    <worksheetSource ref="A1:G1048576" sheet="Plants"/>
  </cacheSource>
  <cacheFields count="7">
    <cacheField name="Plant Name" numFmtId="0">
      <sharedItems containsBlank="1"/>
    </cacheField>
    <cacheField name="Type 1" numFmtId="0">
      <sharedItems containsBlank="1" count="5">
        <s v="gas"/>
        <s v="hydro"/>
        <s v="solar"/>
        <s v="wind"/>
        <m/>
      </sharedItems>
    </cacheField>
    <cacheField name="Type 2" numFmtId="0">
      <sharedItems containsBlank="1" count="8">
        <s v="gas"/>
        <s v="hydro - water-pumped-storage"/>
        <s v="hydro - water-storage"/>
        <s v="solar - photovoltaic"/>
        <s v="wind - wind_turbine-onshore"/>
        <s v="hydro - run-of-the-river"/>
        <s v="wind - wind_turbine-offshore"/>
        <m/>
      </sharedItems>
    </cacheField>
    <cacheField name="Sold" numFmtId="0">
      <sharedItems containsBlank="1" count="3">
        <s v="n"/>
        <s v="y"/>
        <m/>
      </sharedItems>
    </cacheField>
    <cacheField name="Total Capacity (MW)" numFmtId="0">
      <sharedItems containsString="0" containsBlank="1" containsNumber="1" minValue="2.48" maxValue="1176"/>
    </cacheField>
    <cacheField name="Long" numFmtId="0">
      <sharedItems containsNonDate="0" containsString="0" containsBlank="1"/>
    </cacheField>
    <cacheField name="L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Central Termoeléctrica do Ribatejo"/>
    <x v="0"/>
    <x v="0"/>
    <x v="0"/>
    <n v="1176"/>
    <m/>
    <m/>
  </r>
  <r>
    <s v="Central de Ciclo Combinado de Lares"/>
    <x v="0"/>
    <x v="0"/>
    <x v="0"/>
    <n v="863"/>
    <m/>
    <m/>
  </r>
  <r>
    <s v="Central Hidroelétrica de Frades II"/>
    <x v="1"/>
    <x v="1"/>
    <x v="0"/>
    <n v="736"/>
    <m/>
    <m/>
  </r>
  <r>
    <s v="Central Hidroelétrica do Alto Lindoso"/>
    <x v="1"/>
    <x v="2"/>
    <x v="0"/>
    <n v="630"/>
    <m/>
    <m/>
  </r>
  <r>
    <s v="Central Hidroeléctrica da Aguieira"/>
    <x v="1"/>
    <x v="1"/>
    <x v="0"/>
    <n v="336"/>
    <m/>
    <m/>
  </r>
  <r>
    <s v="Central Hidroeléctrica do Alqueva I"/>
    <x v="1"/>
    <x v="1"/>
    <x v="0"/>
    <n v="256"/>
    <m/>
    <m/>
  </r>
  <r>
    <s v="Central Hidroeléctrica do Alqueva II"/>
    <x v="1"/>
    <x v="2"/>
    <x v="0"/>
    <n v="256"/>
    <m/>
    <m/>
  </r>
  <r>
    <s v="Central Hidroeléctrica de Picote II"/>
    <x v="1"/>
    <x v="2"/>
    <x v="1"/>
    <n v="241"/>
    <m/>
    <m/>
  </r>
  <r>
    <s v="Central Hidroelétrica da Valeira"/>
    <x v="1"/>
    <x v="2"/>
    <x v="0"/>
    <n v="236"/>
    <m/>
    <m/>
  </r>
  <r>
    <s v="Central Hidroelétrica de Salamonde II"/>
    <x v="1"/>
    <x v="1"/>
    <x v="0"/>
    <n v="223"/>
    <m/>
    <m/>
  </r>
  <r>
    <s v="Central Fotovoltaica da Cerca"/>
    <x v="2"/>
    <x v="3"/>
    <x v="0"/>
    <n v="202"/>
    <m/>
    <m/>
  </r>
  <r>
    <s v="Central Hidroelétrica do Carrapatelo"/>
    <x v="1"/>
    <x v="2"/>
    <x v="0"/>
    <n v="198"/>
    <m/>
    <m/>
  </r>
  <r>
    <s v="Central Hidroeléctrica de Picote"/>
    <x v="1"/>
    <x v="2"/>
    <x v="1"/>
    <n v="192"/>
    <m/>
    <m/>
  </r>
  <r>
    <s v="Central Hidroelétrica de Frades I"/>
    <x v="1"/>
    <x v="1"/>
    <x v="0"/>
    <n v="191"/>
    <m/>
    <m/>
  </r>
  <r>
    <s v="Central Hidroelétrica de Miranda II"/>
    <x v="1"/>
    <x v="2"/>
    <x v="1"/>
    <n v="189"/>
    <m/>
    <m/>
  </r>
  <r>
    <s v="Parque Solar Escalabis"/>
    <x v="2"/>
    <x v="3"/>
    <x v="0"/>
    <n v="189"/>
    <m/>
    <m/>
  </r>
  <r>
    <s v="Central Hidroelétrica do Pocinho"/>
    <x v="1"/>
    <x v="2"/>
    <x v="0"/>
    <n v="186"/>
    <m/>
    <m/>
  </r>
  <r>
    <s v="Central Hidroelétrica de Miranda"/>
    <x v="1"/>
    <x v="2"/>
    <x v="1"/>
    <n v="180"/>
    <m/>
    <m/>
  </r>
  <r>
    <s v="Central Solar Fotovoltaica de Santas"/>
    <x v="2"/>
    <x v="3"/>
    <x v="0"/>
    <n v="180"/>
    <m/>
    <m/>
  </r>
  <r>
    <s v="Central Hidroelétrica da Régua"/>
    <x v="1"/>
    <x v="2"/>
    <x v="0"/>
    <n v="177"/>
    <m/>
    <m/>
  </r>
  <r>
    <s v="Parque Eólico do Alto da Coutada"/>
    <x v="3"/>
    <x v="4"/>
    <x v="0"/>
    <n v="166"/>
    <m/>
    <m/>
  </r>
  <r>
    <s v="Central Hidroeléctrica do Alto Tâmega"/>
    <x v="1"/>
    <x v="2"/>
    <x v="0"/>
    <n v="160"/>
    <m/>
    <m/>
  </r>
  <r>
    <s v="Central Hidroelétrica de Castelo do Bode"/>
    <x v="1"/>
    <x v="2"/>
    <x v="0"/>
    <n v="159"/>
    <m/>
    <m/>
  </r>
  <r>
    <s v="Sub-Parque Eólico do Pinhal Interior I"/>
    <x v="3"/>
    <x v="4"/>
    <x v="0"/>
    <n v="157"/>
    <m/>
    <m/>
  </r>
  <r>
    <s v="Central Hidroeléctrica do Ribeiradio"/>
    <x v="1"/>
    <x v="1"/>
    <x v="0"/>
    <n v="147"/>
    <m/>
    <m/>
  </r>
  <r>
    <s v="Central Hidroeléctrica do Torrão"/>
    <x v="1"/>
    <x v="2"/>
    <x v="0"/>
    <n v="137"/>
    <m/>
    <m/>
  </r>
  <r>
    <s v="Central Hidroelétrica de Fratel"/>
    <x v="1"/>
    <x v="2"/>
    <x v="0"/>
    <n v="130"/>
    <m/>
    <m/>
  </r>
  <r>
    <s v="Central Hidroelétrica de Vilarinho das Furnas"/>
    <x v="1"/>
    <x v="1"/>
    <x v="0"/>
    <n v="125"/>
    <m/>
    <m/>
  </r>
  <r>
    <s v="Parque Eólico da Serra dos Candeeiros"/>
    <x v="3"/>
    <x v="4"/>
    <x v="0"/>
    <n v="121"/>
    <m/>
    <m/>
  </r>
  <r>
    <s v="Central Hidroeléctrica de Daivões"/>
    <x v="1"/>
    <x v="2"/>
    <x v="0"/>
    <n v="118"/>
    <m/>
    <m/>
  </r>
  <r>
    <s v="Central Hidroelétrica de Crestuma-Lever"/>
    <x v="1"/>
    <x v="2"/>
    <x v="0"/>
    <n v="115"/>
    <m/>
    <m/>
  </r>
  <r>
    <s v="Parque Eólico de Pampilhosa da Serra"/>
    <x v="3"/>
    <x v="4"/>
    <x v="0"/>
    <n v="114"/>
    <m/>
    <m/>
  </r>
  <r>
    <s v="Central Hidroelétrica do Cabril"/>
    <x v="1"/>
    <x v="2"/>
    <x v="0"/>
    <n v="106"/>
    <m/>
    <m/>
  </r>
  <r>
    <s v="Parque Eólico das Beiras"/>
    <x v="3"/>
    <x v="4"/>
    <x v="0"/>
    <n v="101"/>
    <m/>
    <m/>
  </r>
  <r>
    <s v="Parque Eólico do Sincelo"/>
    <x v="3"/>
    <x v="4"/>
    <x v="0"/>
    <n v="92"/>
    <m/>
    <m/>
  </r>
  <r>
    <s v="Parque Eólico de Chão Falcão"/>
    <x v="3"/>
    <x v="4"/>
    <x v="0"/>
    <n v="90"/>
    <m/>
    <m/>
  </r>
  <r>
    <s v="Central Hidroelétrica de Vila Nova I"/>
    <x v="1"/>
    <x v="1"/>
    <x v="0"/>
    <n v="88"/>
    <m/>
    <m/>
  </r>
  <r>
    <s v="Central Hidroelétrica de Belver"/>
    <x v="1"/>
    <x v="2"/>
    <x v="0"/>
    <n v="79"/>
    <m/>
    <m/>
  </r>
  <r>
    <s v="Central Hidroeléctrica do Alto Rabagão"/>
    <x v="1"/>
    <x v="2"/>
    <x v="0"/>
    <n v="66"/>
    <m/>
    <m/>
  </r>
  <r>
    <s v="Parque Eólico de Barão de São João"/>
    <x v="3"/>
    <x v="4"/>
    <x v="0"/>
    <n v="62"/>
    <m/>
    <m/>
  </r>
  <r>
    <s v="Central Solar Fotovoltaica Ourika!"/>
    <x v="2"/>
    <x v="3"/>
    <x v="0"/>
    <n v="60"/>
    <m/>
    <m/>
  </r>
  <r>
    <s v="Parque Eólico da Beira Interior"/>
    <x v="3"/>
    <x v="4"/>
    <x v="0"/>
    <n v="58"/>
    <m/>
    <m/>
  </r>
  <r>
    <s v="Central Hidroelétrica da Paradela"/>
    <x v="1"/>
    <x v="2"/>
    <x v="0"/>
    <n v="53"/>
    <m/>
    <m/>
  </r>
  <r>
    <s v="Parque Eólico de Penacova"/>
    <x v="3"/>
    <x v="4"/>
    <x v="0"/>
    <n v="46.8"/>
    <m/>
    <m/>
  </r>
  <r>
    <s v="Central Hidroelétrica do Lindoso"/>
    <x v="1"/>
    <x v="1"/>
    <x v="0"/>
    <n v="44.1"/>
    <m/>
    <m/>
  </r>
  <r>
    <s v="Central Hidroelétrica de Bouçã"/>
    <x v="1"/>
    <x v="2"/>
    <x v="0"/>
    <n v="44"/>
    <m/>
    <m/>
  </r>
  <r>
    <s v="Parque Eólico de Coentral / Safra"/>
    <x v="3"/>
    <x v="4"/>
    <x v="0"/>
    <n v="41.8"/>
    <m/>
    <m/>
  </r>
  <r>
    <s v="Central Hidroelétrica de Salamonde I"/>
    <x v="1"/>
    <x v="2"/>
    <x v="0"/>
    <n v="41"/>
    <m/>
    <m/>
  </r>
  <r>
    <s v="Central Hidroelétrica de Pracana"/>
    <x v="1"/>
    <x v="2"/>
    <x v="0"/>
    <n v="40"/>
    <m/>
    <m/>
  </r>
  <r>
    <s v="Parque Eólico de Candal / Coelheira"/>
    <x v="3"/>
    <x v="4"/>
    <x v="0"/>
    <n v="40"/>
    <m/>
    <m/>
  </r>
  <r>
    <s v="Central Hidroelétrica do Caldeirão"/>
    <x v="1"/>
    <x v="5"/>
    <x v="0"/>
    <n v="39"/>
    <m/>
    <m/>
  </r>
  <r>
    <s v="Central Hidroelétrica do Caldeirão"/>
    <x v="1"/>
    <x v="2"/>
    <x v="0"/>
    <n v="39"/>
    <m/>
    <m/>
  </r>
  <r>
    <s v="Parque Eólico da Serra de Alvoaça"/>
    <x v="3"/>
    <x v="4"/>
    <x v="0"/>
    <n v="36.1"/>
    <m/>
    <m/>
  </r>
  <r>
    <s v="Parque Eólico de Alto Arganil"/>
    <x v="3"/>
    <x v="4"/>
    <x v="0"/>
    <n v="36"/>
    <m/>
    <m/>
  </r>
  <r>
    <s v="Parque Eólico do Cabeço da Rainha II"/>
    <x v="3"/>
    <x v="4"/>
    <x v="0"/>
    <n v="34"/>
    <m/>
    <m/>
  </r>
  <r>
    <s v="Parque Eólico da Tocha II"/>
    <x v="3"/>
    <x v="4"/>
    <x v="0"/>
    <n v="32.9"/>
    <m/>
    <m/>
  </r>
  <r>
    <s v="Central Fotovoltaica Alcochete I"/>
    <x v="2"/>
    <x v="3"/>
    <x v="0"/>
    <n v="32.89"/>
    <m/>
    <m/>
  </r>
  <r>
    <s v="Parque Eólico do Alto do Monção"/>
    <x v="3"/>
    <x v="4"/>
    <x v="0"/>
    <n v="32"/>
    <m/>
    <m/>
  </r>
  <r>
    <s v="Parque Eólico da Serra do Mú"/>
    <x v="3"/>
    <x v="4"/>
    <x v="0"/>
    <n v="30.7"/>
    <m/>
    <m/>
  </r>
  <r>
    <s v="Parque Eólico de Vila Nova"/>
    <x v="3"/>
    <x v="4"/>
    <x v="0"/>
    <n v="30"/>
    <m/>
    <m/>
  </r>
  <r>
    <s v="Parque Eólico do Guardão"/>
    <x v="3"/>
    <x v="4"/>
    <x v="0"/>
    <n v="28.7"/>
    <m/>
    <m/>
  </r>
  <r>
    <s v="Parque Eólico de Vila Nova II"/>
    <x v="3"/>
    <x v="4"/>
    <x v="0"/>
    <n v="28.6"/>
    <m/>
    <m/>
  </r>
  <r>
    <s v="Parque Eólico de Testos"/>
    <x v="3"/>
    <x v="4"/>
    <x v="0"/>
    <n v="28"/>
    <m/>
    <m/>
  </r>
  <r>
    <s v="Parque Eólico de Vale de Galegos"/>
    <x v="3"/>
    <x v="4"/>
    <x v="0"/>
    <n v="27.8"/>
    <m/>
    <m/>
  </r>
  <r>
    <s v="Parque Eólico do Cabeço da Rainha"/>
    <x v="3"/>
    <x v="4"/>
    <x v="0"/>
    <n v="26.2"/>
    <m/>
    <m/>
  </r>
  <r>
    <s v="Parque Eólico Flutuante WindFloat Atlantic"/>
    <x v="3"/>
    <x v="6"/>
    <x v="0"/>
    <n v="25"/>
    <m/>
    <m/>
  </r>
  <r>
    <s v="Central Hidroelétrica de Varosa"/>
    <x v="1"/>
    <x v="2"/>
    <x v="0"/>
    <n v="24.5"/>
    <m/>
    <m/>
  </r>
  <r>
    <s v="Central Hidroelétrica de Santa Luzia"/>
    <x v="1"/>
    <x v="2"/>
    <x v="0"/>
    <n v="24.4"/>
    <m/>
    <m/>
  </r>
  <r>
    <s v="Parque Eólico do Açor"/>
    <x v="3"/>
    <x v="4"/>
    <x v="0"/>
    <n v="24.3"/>
    <m/>
    <m/>
  </r>
  <r>
    <s v="Central Hidroelétrica de Vila Cova"/>
    <x v="1"/>
    <x v="5"/>
    <x v="0"/>
    <n v="22.9"/>
    <m/>
    <m/>
  </r>
  <r>
    <s v="Parque Eólico de São João"/>
    <x v="3"/>
    <x v="4"/>
    <x v="0"/>
    <n v="22.8"/>
    <m/>
    <m/>
  </r>
  <r>
    <s v="Central Hidroeléctrica de Sabugueiro I &amp; II"/>
    <x v="1"/>
    <x v="5"/>
    <x v="0"/>
    <n v="22.5"/>
    <m/>
    <m/>
  </r>
  <r>
    <s v="Parque Eólico do Bairro"/>
    <x v="3"/>
    <x v="4"/>
    <x v="0"/>
    <n v="22"/>
    <m/>
    <m/>
  </r>
  <r>
    <s v="Parque Eólico de Alvaiázere"/>
    <x v="3"/>
    <x v="4"/>
    <x v="0"/>
    <n v="21.6"/>
    <m/>
    <m/>
  </r>
  <r>
    <s v="Parque Eólico do Pinheiro"/>
    <x v="3"/>
    <x v="4"/>
    <x v="0"/>
    <n v="21.6"/>
    <m/>
    <m/>
  </r>
  <r>
    <s v="Central Fotovoltaica Monte de Vez"/>
    <x v="2"/>
    <x v="3"/>
    <x v="0"/>
    <n v="21"/>
    <m/>
    <m/>
  </r>
  <r>
    <s v="Parque Eólico de Maúnça"/>
    <x v="3"/>
    <x v="4"/>
    <x v="0"/>
    <n v="20.5"/>
    <m/>
    <m/>
  </r>
  <r>
    <s v="Central Hidroelétrica de Ponte de Jugais"/>
    <x v="1"/>
    <x v="5"/>
    <x v="0"/>
    <n v="20.3"/>
    <m/>
    <m/>
  </r>
  <r>
    <s v="Parque Eólico da Serra de Sicó"/>
    <x v="3"/>
    <x v="4"/>
    <x v="0"/>
    <n v="20"/>
    <m/>
    <m/>
  </r>
  <r>
    <s v="Parque Eólico do Alto de Bustelo"/>
    <x v="3"/>
    <x v="4"/>
    <x v="0"/>
    <n v="18"/>
    <m/>
    <m/>
  </r>
  <r>
    <s v="Parque Eólico da Serra do Barroso"/>
    <x v="3"/>
    <x v="4"/>
    <x v="0"/>
    <n v="18"/>
    <m/>
    <m/>
  </r>
  <r>
    <s v="Parque Eólico do Sobral"/>
    <x v="3"/>
    <x v="4"/>
    <x v="0"/>
    <n v="14"/>
    <m/>
    <m/>
  </r>
  <r>
    <s v="Parque Eólico do Alto do Talefe"/>
    <x v="3"/>
    <x v="4"/>
    <x v="0"/>
    <n v="13.5"/>
    <m/>
    <m/>
  </r>
  <r>
    <s v="Central Hidroelétrica do Desterro"/>
    <x v="1"/>
    <x v="5"/>
    <x v="0"/>
    <n v="12.9"/>
    <m/>
    <m/>
  </r>
  <r>
    <s v="Central Fotovoltaica Alcochete II"/>
    <x v="2"/>
    <x v="3"/>
    <x v="0"/>
    <n v="12.72"/>
    <m/>
    <m/>
  </r>
  <r>
    <s v="Parque Eólico de Cadafaz / Góis"/>
    <x v="3"/>
    <x v="4"/>
    <x v="0"/>
    <n v="12.2"/>
    <m/>
    <m/>
  </r>
  <r>
    <s v="Parque Eólico do Mosteiro"/>
    <x v="3"/>
    <x v="4"/>
    <x v="0"/>
    <n v="10.9"/>
    <m/>
    <m/>
  </r>
  <r>
    <s v="Central Hidroelétrica de Bouçoais-Sonim"/>
    <x v="1"/>
    <x v="5"/>
    <x v="0"/>
    <n v="10"/>
    <m/>
    <m/>
  </r>
  <r>
    <s v="Central Hidroelétrica de Rebordelo"/>
    <x v="1"/>
    <x v="2"/>
    <x v="0"/>
    <n v="10"/>
    <m/>
    <m/>
  </r>
  <r>
    <s v="Central Hidroelétrica do Ermal"/>
    <x v="1"/>
    <x v="2"/>
    <x v="0"/>
    <n v="10"/>
    <m/>
    <m/>
  </r>
  <r>
    <s v="Central Fotovoltaica Mina de Orgueirel "/>
    <x v="2"/>
    <x v="3"/>
    <x v="0"/>
    <n v="8.4"/>
    <m/>
    <m/>
  </r>
  <r>
    <s v="Central Hidroelétrica da Ermida"/>
    <x v="1"/>
    <x v="2"/>
    <x v="0"/>
    <n v="7"/>
    <m/>
    <m/>
  </r>
  <r>
    <s v="Central Hidroelétrica de France"/>
    <x v="1"/>
    <x v="5"/>
    <x v="0"/>
    <n v="7"/>
    <m/>
    <m/>
  </r>
  <r>
    <s v="Central Solar Flutuante de Alqueva"/>
    <x v="2"/>
    <x v="3"/>
    <x v="0"/>
    <n v="5"/>
    <m/>
    <m/>
  </r>
  <r>
    <s v="Central Hidroelétrica do Guillhofrei"/>
    <x v="1"/>
    <x v="2"/>
    <x v="0"/>
    <n v="4"/>
    <m/>
    <m/>
  </r>
  <r>
    <s v="Central Fotovoltaica de Alta Concentração de Estoi"/>
    <x v="2"/>
    <x v="3"/>
    <x v="0"/>
    <n v="3"/>
    <m/>
    <m/>
  </r>
  <r>
    <s v="Central Fotovoltaica da Navigator Figueira"/>
    <x v="2"/>
    <x v="3"/>
    <x v="0"/>
    <n v="2.6"/>
    <m/>
    <m/>
  </r>
  <r>
    <s v="Central Fotovoltaica Estarreja"/>
    <x v="2"/>
    <x v="3"/>
    <x v="0"/>
    <n v="2.48"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  <r>
    <m/>
    <x v="4"/>
    <x v="7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60CA4-1D34-824D-AEAE-3805E1E10A6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D3:E7" firstHeaderRow="1" firstDataRow="1" firstDataCol="1" rowPageCount="1" colPageCount="1"/>
  <pivotFields count="7">
    <pivotField showAll="0"/>
    <pivotField showAll="0"/>
    <pivotField axis="axisRow" showAll="0">
      <items count="9">
        <item h="1" x="0"/>
        <item x="5"/>
        <item x="1"/>
        <item x="2"/>
        <item h="1" x="3"/>
        <item h="1" x="6"/>
        <item h="1" x="4"/>
        <item h="1"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Total Capacity (MW)" fld="4" baseField="0" baseItem="0"/>
  </dataFields>
  <formats count="1">
    <format dxfId="0">
      <pivotArea collapsedLevelsAreSubtotals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47370-BA2E-8843-B9A3-31372DE8F1E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7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axis="axisPage" multipleItemSelectionAllowed="1" showAll="0">
      <items count="4">
        <item x="0"/>
        <item h="1"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um of Total Capacity (MW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5-02-10T19:48:05.82" personId="{EBFB9113-8E72-8D48-90D0-A7ACB44D8711}" id="{F7DDBAE3-F54C-8241-9E36-0B461F6A4951}">
    <text>Sold in December 2019</text>
  </threadedComment>
  <threadedComment ref="D7" dT="2025-02-10T19:48:31.25" personId="{EBFB9113-8E72-8D48-90D0-A7ACB44D8711}" id="{0E86B50F-F14C-AB4A-A0C0-143EB6FC8005}" parentId="{F7DDBAE3-F54C-8241-9E36-0B461F6A4951}">
    <text>https://www.edp.com/en/news/edp-agrees-sell-6-hydro-plants-portugal-eu22-billion</text>
    <extLst>
      <x:ext xmlns:xltc2="http://schemas.microsoft.com/office/spreadsheetml/2020/threadedcomments2" uri="{F7C98A9C-CBB3-438F-8F68-D28B6AF4A901}">
        <xltc2:checksum>1838292064</xltc2:checksum>
        <xltc2:hyperlink startIndex="0" length="80" url="https://www.edp.com/en/news/edp-agrees-sell-6-hydro-plants-portugal-eu22-billion"/>
      </x:ext>
    </extLst>
  </threadedComment>
  <threadedComment ref="D11" dT="2025-02-10T19:48:25.91" personId="{EBFB9113-8E72-8D48-90D0-A7ACB44D8711}" id="{1061B6A0-4073-1C42-B0B8-8C51FA2907A8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3" dT="2025-02-10T19:49:03.25" personId="{EBFB9113-8E72-8D48-90D0-A7ACB44D8711}" id="{123FDF20-16AE-9147-9F38-E5913C68F1DD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5" dT="2025-02-10T19:48:51.15" personId="{EBFB9113-8E72-8D48-90D0-A7ACB44D8711}" id="{63413BD8-98AC-C44D-AB5D-248873854D46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A17" dT="2025-02-12T18:17:15.71" personId="{EBFB9113-8E72-8D48-90D0-A7ACB44D8711}" id="{5FCF9A21-507A-9347-B557-7AE6787AF0A1}">
    <text>May belong to Iberdrola</text>
  </threadedComment>
  <threadedComment ref="A23" dT="2025-02-12T18:17:25.89" personId="{EBFB9113-8E72-8D48-90D0-A7ACB44D8711}" id="{19141704-346F-0F4D-8104-DC0D7E9EB419}">
    <text>May belong to Iberdrola</text>
  </threadedComment>
  <threadedComment ref="F46" dT="2025-02-12T18:24:41.40" personId="{EBFB9113-8E72-8D48-90D0-A7ACB44D8711}" id="{1260557D-A767-0243-A435-0A615470F906}">
    <text>Source is cnpgb</text>
  </threadedComment>
  <threadedComment ref="F47" dT="2025-02-12T18:24:52.58" personId="{EBFB9113-8E72-8D48-90D0-A7ACB44D8711}" id="{96651EDC-0BCE-6446-862E-9E620DF846F1}">
    <text>source is cnpgb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5-02-20T10:58:32.30" personId="{EBFB9113-8E72-8D48-90D0-A7ACB44D8711}" id="{B59D8A4C-E4D6-0A41-AE1B-8E8BEA59193F}">
    <text>https://www.edp.com/pt-pt/noticias/maior-parque-eolico-da-edp-renovaveis-em-portugal-recebe-nova-potencia-e-passa-a-ter</text>
    <extLst>
      <x:ext xmlns:xltc2="http://schemas.microsoft.com/office/spreadsheetml/2020/threadedcomments2" uri="{F7C98A9C-CBB3-438F-8F68-D28B6AF4A901}">
        <xltc2:checksum>4039793818</xltc2:checksum>
        <xltc2:hyperlink startIndex="0" length="119" url="https://www.edp.com/pt-pt/noticias/maior-parque-eolico-da-edp-renovaveis-em-portugal-recebe-nova-potencia-e-passa-a-ter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9" dT="2025-02-10T19:48:05.82" personId="{EBFB9113-8E72-8D48-90D0-A7ACB44D8711}" id="{C6D19E6F-2857-4A4C-8391-D89829672657}">
    <text>Sold in December 2019</text>
  </threadedComment>
  <threadedComment ref="D9" dT="2025-02-10T19:48:31.25" personId="{EBFB9113-8E72-8D48-90D0-A7ACB44D8711}" id="{B4884B23-B6B6-3C41-82CA-DEBEC2036BEF}" parentId="{C6D19E6F-2857-4A4C-8391-D89829672657}">
    <text>https://www.edp.com/en/news/edp-agrees-sell-6-hydro-plants-portugal-eu22-billion</text>
    <extLst>
      <x:ext xmlns:xltc2="http://schemas.microsoft.com/office/spreadsheetml/2020/threadedcomments2" uri="{F7C98A9C-CBB3-438F-8F68-D28B6AF4A901}">
        <xltc2:checksum>1838292064</xltc2:checksum>
        <xltc2:hyperlink startIndex="0" length="80" url="https://www.edp.com/en/news/edp-agrees-sell-6-hydro-plants-portugal-eu22-billion"/>
      </x:ext>
    </extLst>
  </threadedComment>
  <threadedComment ref="D14" dT="2025-02-10T19:48:25.91" personId="{EBFB9113-8E72-8D48-90D0-A7ACB44D8711}" id="{A3676CA9-0074-E94D-AED0-55F8D9B7D5AA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6" dT="2025-02-10T19:49:03.25" personId="{EBFB9113-8E72-8D48-90D0-A7ACB44D8711}" id="{1C96A172-10DF-B24A-BF59-7D0D78B1C7CD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  <threadedComment ref="D19" dT="2025-02-10T19:48:51.15" personId="{EBFB9113-8E72-8D48-90D0-A7ACB44D8711}" id="{884410E6-1FDB-C546-A1B4-D89FABDB4191}">
    <text>Sold in December 2019: https://www.edp.com/en/news/edp-agrees-sell-6-hydro-plants-portugal-eu22-billion</text>
    <extLst>
      <x:ext xmlns:xltc2="http://schemas.microsoft.com/office/spreadsheetml/2020/threadedcomments2" uri="{F7C98A9C-CBB3-438F-8F68-D28B6AF4A901}">
        <xltc2:checksum>2873722010</xltc2:checksum>
        <xltc2:hyperlink startIndex="23" length="80" url="https://www.edp.com/en/news/edp-agrees-sell-6-hydro-plants-portugal-eu22-billio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ED3E-E164-4D4F-82C5-1675CABB0D5F}">
  <dimension ref="A1"/>
  <sheetViews>
    <sheetView workbookViewId="0">
      <selection activeCell="F46" sqref="F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7277-E044-B145-947F-6CADB43B75B3}">
  <dimension ref="A1:E150"/>
  <sheetViews>
    <sheetView workbookViewId="0">
      <selection activeCell="C25" sqref="C25"/>
    </sheetView>
  </sheetViews>
  <sheetFormatPr baseColWidth="10" defaultRowHeight="16" x14ac:dyDescent="0.2"/>
  <cols>
    <col min="1" max="1" width="39" customWidth="1"/>
    <col min="3" max="3" width="21" customWidth="1"/>
  </cols>
  <sheetData>
    <row r="1" spans="1:5" x14ac:dyDescent="0.2">
      <c r="A1" s="1" t="s">
        <v>0</v>
      </c>
      <c r="B1" s="1" t="s">
        <v>310</v>
      </c>
      <c r="C1" s="1" t="s">
        <v>117</v>
      </c>
      <c r="D1" s="1" t="s">
        <v>307</v>
      </c>
      <c r="E1" s="1" t="s">
        <v>308</v>
      </c>
    </row>
    <row r="2" spans="1:5" x14ac:dyDescent="0.2">
      <c r="A2" t="s">
        <v>3</v>
      </c>
      <c r="B2" t="s">
        <v>90</v>
      </c>
      <c r="C2">
        <v>736</v>
      </c>
      <c r="D2">
        <v>41.681064999999997</v>
      </c>
      <c r="E2">
        <v>-8.0206149999999994</v>
      </c>
    </row>
    <row r="3" spans="1:5" x14ac:dyDescent="0.2">
      <c r="A3" t="s">
        <v>4</v>
      </c>
      <c r="B3" t="s">
        <v>90</v>
      </c>
      <c r="C3">
        <v>630</v>
      </c>
      <c r="D3">
        <v>41.869469000000002</v>
      </c>
      <c r="E3">
        <v>-8.2027959999999993</v>
      </c>
    </row>
    <row r="4" spans="1:5" x14ac:dyDescent="0.2">
      <c r="A4" t="s">
        <v>5</v>
      </c>
      <c r="B4" t="s">
        <v>90</v>
      </c>
      <c r="C4">
        <v>336</v>
      </c>
      <c r="D4">
        <v>40.340018999999998</v>
      </c>
      <c r="E4">
        <v>-8.1969589999999997</v>
      </c>
    </row>
    <row r="5" spans="1:5" x14ac:dyDescent="0.2">
      <c r="A5" t="s">
        <v>6</v>
      </c>
      <c r="B5" t="s">
        <v>90</v>
      </c>
      <c r="C5">
        <v>256</v>
      </c>
      <c r="D5">
        <v>38.197062000000003</v>
      </c>
      <c r="E5">
        <v>-7.4964579999999996</v>
      </c>
    </row>
    <row r="6" spans="1:5" x14ac:dyDescent="0.2">
      <c r="A6" t="s">
        <v>7</v>
      </c>
      <c r="B6" t="s">
        <v>90</v>
      </c>
      <c r="C6">
        <v>256</v>
      </c>
      <c r="D6">
        <v>38.193773999999998</v>
      </c>
      <c r="E6">
        <v>-7.4969780000000004</v>
      </c>
    </row>
    <row r="7" spans="1:5" x14ac:dyDescent="0.2">
      <c r="A7" t="s">
        <v>9</v>
      </c>
      <c r="B7" t="s">
        <v>90</v>
      </c>
      <c r="C7">
        <v>236</v>
      </c>
      <c r="D7">
        <v>41.160361000000002</v>
      </c>
      <c r="E7">
        <v>-7.3738590000000004</v>
      </c>
    </row>
    <row r="8" spans="1:5" x14ac:dyDescent="0.2">
      <c r="A8" t="s">
        <v>10</v>
      </c>
      <c r="B8" t="s">
        <v>90</v>
      </c>
      <c r="C8">
        <v>223</v>
      </c>
      <c r="D8">
        <v>41.689644999999999</v>
      </c>
      <c r="E8">
        <v>-8.0910229999999999</v>
      </c>
    </row>
    <row r="9" spans="1:5" x14ac:dyDescent="0.2">
      <c r="A9" t="s">
        <v>11</v>
      </c>
      <c r="B9" t="s">
        <v>90</v>
      </c>
      <c r="C9">
        <v>201</v>
      </c>
      <c r="D9">
        <v>41.084502999999998</v>
      </c>
      <c r="E9">
        <v>-8.1302640000000004</v>
      </c>
    </row>
    <row r="10" spans="1:5" x14ac:dyDescent="0.2">
      <c r="A10" t="s">
        <v>13</v>
      </c>
      <c r="B10" t="s">
        <v>90</v>
      </c>
      <c r="C10">
        <v>191.4</v>
      </c>
      <c r="D10">
        <v>40.741830999999998</v>
      </c>
      <c r="E10">
        <v>-8.3219989999999999</v>
      </c>
    </row>
    <row r="11" spans="1:5" x14ac:dyDescent="0.2">
      <c r="A11" t="s">
        <v>15</v>
      </c>
      <c r="B11" t="s">
        <v>90</v>
      </c>
      <c r="C11">
        <v>186</v>
      </c>
      <c r="D11">
        <v>41.134326000000001</v>
      </c>
      <c r="E11">
        <v>-7.1141439999999996</v>
      </c>
    </row>
    <row r="12" spans="1:5" x14ac:dyDescent="0.2">
      <c r="A12" t="s">
        <v>17</v>
      </c>
      <c r="B12" t="s">
        <v>90</v>
      </c>
      <c r="C12">
        <v>180</v>
      </c>
      <c r="D12">
        <v>41.147105000000003</v>
      </c>
      <c r="E12">
        <v>-7.7397929999999997</v>
      </c>
    </row>
    <row r="13" spans="1:5" x14ac:dyDescent="0.2">
      <c r="A13" t="s">
        <v>19</v>
      </c>
      <c r="B13" t="s">
        <v>90</v>
      </c>
      <c r="C13">
        <v>159</v>
      </c>
      <c r="D13">
        <v>39.542603999999997</v>
      </c>
      <c r="E13">
        <v>-8.3192599999999999</v>
      </c>
    </row>
    <row r="14" spans="1:5" x14ac:dyDescent="0.2">
      <c r="A14" t="s">
        <v>20</v>
      </c>
      <c r="B14" t="s">
        <v>90</v>
      </c>
      <c r="C14">
        <v>147</v>
      </c>
      <c r="D14">
        <v>40.741787000000002</v>
      </c>
      <c r="E14">
        <v>-8.3220469999999995</v>
      </c>
    </row>
    <row r="15" spans="1:5" x14ac:dyDescent="0.2">
      <c r="A15" t="s">
        <v>21</v>
      </c>
      <c r="B15" t="s">
        <v>90</v>
      </c>
      <c r="C15">
        <v>137</v>
      </c>
      <c r="D15">
        <v>41.096606999999999</v>
      </c>
      <c r="E15">
        <v>-8.2631080000000008</v>
      </c>
    </row>
    <row r="16" spans="1:5" x14ac:dyDescent="0.2">
      <c r="A16" t="s">
        <v>22</v>
      </c>
      <c r="B16" t="s">
        <v>90</v>
      </c>
      <c r="C16">
        <v>130</v>
      </c>
      <c r="D16">
        <v>39.542651999999997</v>
      </c>
      <c r="E16">
        <v>-7.802905</v>
      </c>
    </row>
    <row r="17" spans="1:5" x14ac:dyDescent="0.2">
      <c r="A17" t="s">
        <v>23</v>
      </c>
      <c r="B17" t="s">
        <v>90</v>
      </c>
      <c r="C17">
        <v>125</v>
      </c>
      <c r="D17">
        <v>41.700133000000001</v>
      </c>
      <c r="E17">
        <v>-8.1761619999999997</v>
      </c>
    </row>
    <row r="18" spans="1:5" x14ac:dyDescent="0.2">
      <c r="A18" t="s">
        <v>25</v>
      </c>
      <c r="B18" t="s">
        <v>90</v>
      </c>
      <c r="C18">
        <v>117</v>
      </c>
      <c r="D18">
        <v>41.071719999999999</v>
      </c>
      <c r="E18">
        <v>-8.4859299999999998</v>
      </c>
    </row>
    <row r="19" spans="1:5" x14ac:dyDescent="0.2">
      <c r="A19" t="s">
        <v>26</v>
      </c>
      <c r="B19" t="s">
        <v>90</v>
      </c>
      <c r="C19">
        <v>106</v>
      </c>
      <c r="D19">
        <v>39.917476000000001</v>
      </c>
      <c r="E19">
        <v>-8.1322729999999996</v>
      </c>
    </row>
    <row r="20" spans="1:5" x14ac:dyDescent="0.2">
      <c r="A20" t="s">
        <v>31</v>
      </c>
      <c r="B20" t="s">
        <v>90</v>
      </c>
      <c r="C20">
        <v>88</v>
      </c>
      <c r="D20">
        <v>41.702016</v>
      </c>
      <c r="E20">
        <v>-8.0071560000000002</v>
      </c>
    </row>
    <row r="21" spans="1:5" x14ac:dyDescent="0.2">
      <c r="A21" t="s">
        <v>32</v>
      </c>
      <c r="B21" t="s">
        <v>90</v>
      </c>
      <c r="C21">
        <v>80.7</v>
      </c>
      <c r="D21">
        <v>39.480694</v>
      </c>
      <c r="E21">
        <v>-7.9983630000000003</v>
      </c>
    </row>
    <row r="22" spans="1:5" x14ac:dyDescent="0.2">
      <c r="A22" t="s">
        <v>83</v>
      </c>
      <c r="B22" t="s">
        <v>90</v>
      </c>
      <c r="C22">
        <v>68</v>
      </c>
      <c r="D22">
        <v>41.738460000000003</v>
      </c>
      <c r="E22">
        <v>-7.85921</v>
      </c>
    </row>
    <row r="23" spans="1:5" x14ac:dyDescent="0.2">
      <c r="A23" t="s">
        <v>290</v>
      </c>
      <c r="B23" t="s">
        <v>90</v>
      </c>
      <c r="C23">
        <v>62</v>
      </c>
      <c r="D23">
        <v>41.6527881326478</v>
      </c>
      <c r="E23">
        <v>-8.2308536490119106</v>
      </c>
    </row>
    <row r="24" spans="1:5" x14ac:dyDescent="0.2">
      <c r="A24" t="s">
        <v>298</v>
      </c>
      <c r="B24" t="s">
        <v>90</v>
      </c>
      <c r="C24">
        <v>58</v>
      </c>
      <c r="D24">
        <v>40.987365075772999</v>
      </c>
      <c r="E24">
        <v>-7.5346364108029196</v>
      </c>
    </row>
    <row r="25" spans="1:5" x14ac:dyDescent="0.2">
      <c r="A25" t="s">
        <v>30</v>
      </c>
      <c r="B25" t="s">
        <v>90</v>
      </c>
      <c r="C25">
        <v>53</v>
      </c>
      <c r="D25">
        <v>41.770093000000003</v>
      </c>
      <c r="E25">
        <v>-7.9531229999999997</v>
      </c>
    </row>
    <row r="26" spans="1:5" x14ac:dyDescent="0.2">
      <c r="A26" t="s">
        <v>33</v>
      </c>
      <c r="B26" t="s">
        <v>90</v>
      </c>
      <c r="C26">
        <v>44.1</v>
      </c>
      <c r="D26">
        <v>41.859189999999998</v>
      </c>
      <c r="E26">
        <v>-8.2707099999999993</v>
      </c>
    </row>
    <row r="27" spans="1:5" x14ac:dyDescent="0.2">
      <c r="A27" t="s">
        <v>34</v>
      </c>
      <c r="B27" t="s">
        <v>90</v>
      </c>
      <c r="C27">
        <v>44</v>
      </c>
      <c r="D27">
        <v>39.853895999999999</v>
      </c>
      <c r="E27">
        <v>-8.2197340000000008</v>
      </c>
    </row>
    <row r="28" spans="1:5" x14ac:dyDescent="0.2">
      <c r="A28" t="s">
        <v>27</v>
      </c>
      <c r="B28" t="s">
        <v>90</v>
      </c>
      <c r="C28">
        <v>42</v>
      </c>
      <c r="D28">
        <v>41.689979000000001</v>
      </c>
      <c r="E28">
        <v>-8.0921789999999998</v>
      </c>
    </row>
    <row r="29" spans="1:5" x14ac:dyDescent="0.2">
      <c r="A29" t="s">
        <v>28</v>
      </c>
      <c r="B29" t="s">
        <v>90</v>
      </c>
      <c r="C29">
        <v>41</v>
      </c>
      <c r="D29">
        <v>39.564978000000004</v>
      </c>
      <c r="E29">
        <v>-7.8129289999999996</v>
      </c>
    </row>
    <row r="30" spans="1:5" x14ac:dyDescent="0.2">
      <c r="A30" t="s">
        <v>29</v>
      </c>
      <c r="B30" t="s">
        <v>90</v>
      </c>
      <c r="C30">
        <v>40</v>
      </c>
      <c r="D30">
        <v>40.531647</v>
      </c>
      <c r="E30">
        <v>-7.3297660000000002</v>
      </c>
    </row>
    <row r="31" spans="1:5" x14ac:dyDescent="0.2">
      <c r="A31" t="s">
        <v>38</v>
      </c>
      <c r="B31" t="s">
        <v>90</v>
      </c>
      <c r="C31">
        <v>24.5</v>
      </c>
      <c r="D31">
        <v>41.140884</v>
      </c>
      <c r="E31">
        <v>-7.7757449999999997</v>
      </c>
    </row>
    <row r="32" spans="1:5" x14ac:dyDescent="0.2">
      <c r="A32" t="s">
        <v>39</v>
      </c>
      <c r="B32" t="s">
        <v>90</v>
      </c>
      <c r="C32">
        <v>24.4</v>
      </c>
      <c r="D32">
        <v>40.079773000000003</v>
      </c>
      <c r="E32">
        <v>-7.8185589999999996</v>
      </c>
    </row>
    <row r="33" spans="1:5" x14ac:dyDescent="0.2">
      <c r="A33" t="s">
        <v>294</v>
      </c>
      <c r="B33" t="s">
        <v>90</v>
      </c>
      <c r="C33">
        <v>24</v>
      </c>
      <c r="D33">
        <v>40.309574845574197</v>
      </c>
      <c r="E33">
        <v>-8.2488031112247402</v>
      </c>
    </row>
    <row r="34" spans="1:5" x14ac:dyDescent="0.2">
      <c r="A34" t="s">
        <v>35</v>
      </c>
      <c r="B34" t="s">
        <v>90</v>
      </c>
      <c r="C34">
        <v>23.4</v>
      </c>
      <c r="D34">
        <v>40.379685000000002</v>
      </c>
      <c r="E34">
        <v>-7.7279109999999998</v>
      </c>
    </row>
    <row r="35" spans="1:5" x14ac:dyDescent="0.2">
      <c r="A35" t="s">
        <v>40</v>
      </c>
      <c r="B35" t="s">
        <v>90</v>
      </c>
      <c r="C35">
        <v>22.5</v>
      </c>
      <c r="D35">
        <v>40.396613000000002</v>
      </c>
      <c r="E35">
        <v>-7.6624270000000001</v>
      </c>
    </row>
    <row r="36" spans="1:5" x14ac:dyDescent="0.2">
      <c r="A36" t="s">
        <v>289</v>
      </c>
      <c r="B36" t="s">
        <v>90</v>
      </c>
      <c r="C36">
        <v>22</v>
      </c>
      <c r="D36">
        <v>41.812765504029798</v>
      </c>
      <c r="E36">
        <v>-8.3535253102813005</v>
      </c>
    </row>
    <row r="37" spans="1:5" x14ac:dyDescent="0.2">
      <c r="A37" t="s">
        <v>41</v>
      </c>
      <c r="B37" t="s">
        <v>90</v>
      </c>
      <c r="C37">
        <v>20.3</v>
      </c>
      <c r="D37">
        <v>40.384982999999998</v>
      </c>
      <c r="E37">
        <v>-7.7050020000000004</v>
      </c>
    </row>
    <row r="38" spans="1:5" x14ac:dyDescent="0.2">
      <c r="A38" t="s">
        <v>36</v>
      </c>
      <c r="B38" t="s">
        <v>90</v>
      </c>
      <c r="C38">
        <v>13.2</v>
      </c>
      <c r="D38">
        <v>40.398074000000001</v>
      </c>
      <c r="E38">
        <v>-7.6873259999999997</v>
      </c>
    </row>
    <row r="39" spans="1:5" x14ac:dyDescent="0.2">
      <c r="A39" t="s">
        <v>292</v>
      </c>
      <c r="B39" t="s">
        <v>90</v>
      </c>
      <c r="C39">
        <v>10</v>
      </c>
      <c r="D39">
        <v>38.110438519664797</v>
      </c>
      <c r="E39">
        <v>-7.6291667432392396</v>
      </c>
    </row>
    <row r="40" spans="1:5" x14ac:dyDescent="0.2">
      <c r="A40" t="s">
        <v>44</v>
      </c>
      <c r="B40" t="s">
        <v>90</v>
      </c>
      <c r="C40">
        <v>10</v>
      </c>
      <c r="D40">
        <v>41.717350000000003</v>
      </c>
      <c r="E40">
        <v>-7.2047189999999999</v>
      </c>
    </row>
    <row r="41" spans="1:5" x14ac:dyDescent="0.2">
      <c r="A41" t="s">
        <v>45</v>
      </c>
      <c r="B41" t="s">
        <v>90</v>
      </c>
      <c r="C41">
        <v>10</v>
      </c>
      <c r="D41">
        <v>41.740701999999999</v>
      </c>
      <c r="E41">
        <v>-7.1747350000000001</v>
      </c>
    </row>
    <row r="42" spans="1:5" x14ac:dyDescent="0.2">
      <c r="A42" t="s">
        <v>46</v>
      </c>
      <c r="B42" t="s">
        <v>90</v>
      </c>
      <c r="C42">
        <v>10</v>
      </c>
      <c r="D42">
        <v>41.578094999999998</v>
      </c>
      <c r="E42">
        <v>-8.1527270000000005</v>
      </c>
    </row>
    <row r="43" spans="1:5" x14ac:dyDescent="0.2">
      <c r="A43" t="s">
        <v>300</v>
      </c>
      <c r="B43" t="s">
        <v>90</v>
      </c>
      <c r="C43">
        <v>8.8000000000000007</v>
      </c>
      <c r="D43">
        <v>41.5694663724653</v>
      </c>
      <c r="E43">
        <v>-8.1962828024924903</v>
      </c>
    </row>
    <row r="44" spans="1:5" x14ac:dyDescent="0.2">
      <c r="A44" t="s">
        <v>42</v>
      </c>
      <c r="B44" t="s">
        <v>90</v>
      </c>
      <c r="C44">
        <v>7</v>
      </c>
      <c r="D44">
        <v>40.714167000000003</v>
      </c>
      <c r="E44">
        <v>-8.3534319999999997</v>
      </c>
    </row>
    <row r="45" spans="1:5" x14ac:dyDescent="0.2">
      <c r="A45" t="s">
        <v>43</v>
      </c>
      <c r="B45" t="s">
        <v>90</v>
      </c>
      <c r="C45">
        <v>7</v>
      </c>
      <c r="D45">
        <v>41.884459</v>
      </c>
      <c r="E45">
        <v>-8.7613260000000004</v>
      </c>
    </row>
    <row r="46" spans="1:5" x14ac:dyDescent="0.2">
      <c r="A46" t="s">
        <v>37</v>
      </c>
      <c r="B46" t="s">
        <v>90</v>
      </c>
      <c r="C46">
        <v>4</v>
      </c>
      <c r="D46">
        <v>41.585731000000003</v>
      </c>
      <c r="E46">
        <v>-8.1383829999999993</v>
      </c>
    </row>
    <row r="47" spans="1:5" x14ac:dyDescent="0.2">
      <c r="A47" t="s">
        <v>301</v>
      </c>
      <c r="B47" t="s">
        <v>90</v>
      </c>
      <c r="C47">
        <v>2.8</v>
      </c>
      <c r="D47">
        <v>41.576507021472501</v>
      </c>
      <c r="E47">
        <v>-8.1577146178308393</v>
      </c>
    </row>
    <row r="48" spans="1:5" x14ac:dyDescent="0.2">
      <c r="A48" t="s">
        <v>299</v>
      </c>
      <c r="B48" t="s">
        <v>90</v>
      </c>
      <c r="C48">
        <v>0.9</v>
      </c>
      <c r="D48">
        <v>41.364391703574299</v>
      </c>
      <c r="E48">
        <v>-8.4290809105655509</v>
      </c>
    </row>
    <row r="49" spans="1:5" x14ac:dyDescent="0.2">
      <c r="A49" t="s">
        <v>296</v>
      </c>
      <c r="B49" t="s">
        <v>90</v>
      </c>
      <c r="C49">
        <v>0.9</v>
      </c>
      <c r="D49">
        <v>40.762186327451197</v>
      </c>
      <c r="E49">
        <v>-7.9778207569720703</v>
      </c>
    </row>
    <row r="50" spans="1:5" x14ac:dyDescent="0.2">
      <c r="A50" t="s">
        <v>295</v>
      </c>
      <c r="B50" t="s">
        <v>90</v>
      </c>
      <c r="C50">
        <v>0.8</v>
      </c>
      <c r="D50">
        <v>40.260000687966901</v>
      </c>
      <c r="E50">
        <v>-8.0302552345418796</v>
      </c>
    </row>
    <row r="51" spans="1:5" x14ac:dyDescent="0.2">
      <c r="A51" t="s">
        <v>297</v>
      </c>
      <c r="B51" t="s">
        <v>90</v>
      </c>
      <c r="C51">
        <v>0.3</v>
      </c>
      <c r="D51">
        <v>40.512596485060499</v>
      </c>
      <c r="E51">
        <v>-7.3644647497282598</v>
      </c>
    </row>
    <row r="52" spans="1:5" x14ac:dyDescent="0.2">
      <c r="A52" t="s">
        <v>293</v>
      </c>
      <c r="B52" t="s">
        <v>90</v>
      </c>
      <c r="C52">
        <v>0.1</v>
      </c>
      <c r="D52">
        <v>40.698575725019602</v>
      </c>
      <c r="E52">
        <v>-6.9307273030399896</v>
      </c>
    </row>
    <row r="53" spans="1:5" x14ac:dyDescent="0.2">
      <c r="A53" t="s">
        <v>306</v>
      </c>
      <c r="B53" t="s">
        <v>89</v>
      </c>
      <c r="C53">
        <v>32</v>
      </c>
      <c r="D53">
        <v>42.030299999999997</v>
      </c>
      <c r="E53">
        <v>-8.1758000000000006</v>
      </c>
    </row>
    <row r="54" spans="1:5" x14ac:dyDescent="0.2">
      <c r="A54" t="s">
        <v>305</v>
      </c>
      <c r="B54" t="s">
        <v>89</v>
      </c>
      <c r="C54">
        <v>23</v>
      </c>
      <c r="D54">
        <v>42.015388999999999</v>
      </c>
      <c r="E54">
        <v>-8.3455829999999995</v>
      </c>
    </row>
    <row r="55" spans="1:5" x14ac:dyDescent="0.2">
      <c r="A55" t="s">
        <v>172</v>
      </c>
      <c r="B55" t="s">
        <v>89</v>
      </c>
      <c r="C55">
        <v>1.5</v>
      </c>
      <c r="D55">
        <v>41.971708</v>
      </c>
      <c r="E55">
        <v>-8.4462770000000003</v>
      </c>
    </row>
    <row r="56" spans="1:5" x14ac:dyDescent="0.2">
      <c r="A56" t="s">
        <v>172</v>
      </c>
      <c r="B56" t="s">
        <v>89</v>
      </c>
      <c r="C56">
        <v>12</v>
      </c>
      <c r="D56">
        <v>41.84</v>
      </c>
      <c r="E56">
        <v>-8.42</v>
      </c>
    </row>
    <row r="57" spans="1:5" x14ac:dyDescent="0.2">
      <c r="A57" t="s">
        <v>198</v>
      </c>
      <c r="B57" t="s">
        <v>89</v>
      </c>
      <c r="C57">
        <v>0.6</v>
      </c>
      <c r="D57">
        <v>41.776440000000001</v>
      </c>
      <c r="E57">
        <v>-7.8666251000000003</v>
      </c>
    </row>
    <row r="58" spans="1:5" x14ac:dyDescent="0.2">
      <c r="A58" t="s">
        <v>200</v>
      </c>
      <c r="B58" t="s">
        <v>89</v>
      </c>
      <c r="C58">
        <v>0.6</v>
      </c>
      <c r="D58">
        <v>41.7327564</v>
      </c>
      <c r="E58">
        <v>-7.6495522999999999</v>
      </c>
    </row>
    <row r="59" spans="1:5" x14ac:dyDescent="0.2">
      <c r="A59" t="s">
        <v>181</v>
      </c>
      <c r="B59" t="s">
        <v>89</v>
      </c>
      <c r="C59">
        <v>10</v>
      </c>
      <c r="D59">
        <v>41.691744</v>
      </c>
      <c r="E59">
        <v>-7.8430770000000001</v>
      </c>
    </row>
    <row r="60" spans="1:5" x14ac:dyDescent="0.2">
      <c r="A60" t="s">
        <v>181</v>
      </c>
      <c r="B60" t="s">
        <v>89</v>
      </c>
      <c r="C60">
        <v>2.2999999999999998</v>
      </c>
      <c r="D60">
        <v>41.691744</v>
      </c>
      <c r="E60">
        <v>-7.8430770000000001</v>
      </c>
    </row>
    <row r="61" spans="1:5" x14ac:dyDescent="0.2">
      <c r="A61" t="s">
        <v>163</v>
      </c>
      <c r="B61" t="s">
        <v>89</v>
      </c>
      <c r="C61">
        <v>18</v>
      </c>
      <c r="D61">
        <v>41.685645000000001</v>
      </c>
      <c r="E61">
        <v>-7.8727980000000004</v>
      </c>
    </row>
    <row r="62" spans="1:5" x14ac:dyDescent="0.2">
      <c r="A62" t="s">
        <v>165</v>
      </c>
      <c r="B62" t="s">
        <v>89</v>
      </c>
      <c r="C62">
        <v>16</v>
      </c>
      <c r="D62">
        <v>41.680585000000001</v>
      </c>
      <c r="E62">
        <v>-7.8497320000000004</v>
      </c>
    </row>
    <row r="63" spans="1:5" x14ac:dyDescent="0.2">
      <c r="A63" t="s">
        <v>165</v>
      </c>
      <c r="B63" t="s">
        <v>89</v>
      </c>
      <c r="C63">
        <v>6.9</v>
      </c>
      <c r="D63">
        <v>41.680585000000001</v>
      </c>
      <c r="E63">
        <v>-7.8497320000000004</v>
      </c>
    </row>
    <row r="64" spans="1:5" x14ac:dyDescent="0.2">
      <c r="A64" t="s">
        <v>169</v>
      </c>
      <c r="B64" t="s">
        <v>89</v>
      </c>
      <c r="C64">
        <v>12</v>
      </c>
      <c r="D64">
        <v>41.646396899999999</v>
      </c>
      <c r="E64">
        <v>-8.0491700999999996</v>
      </c>
    </row>
    <row r="65" spans="1:5" x14ac:dyDescent="0.2">
      <c r="A65" t="s">
        <v>169</v>
      </c>
      <c r="B65" t="s">
        <v>89</v>
      </c>
      <c r="C65">
        <v>1.5</v>
      </c>
      <c r="D65">
        <v>41.646396899999999</v>
      </c>
      <c r="E65">
        <v>-8.0491700999999996</v>
      </c>
    </row>
    <row r="66" spans="1:5" x14ac:dyDescent="0.2">
      <c r="A66" t="s">
        <v>199</v>
      </c>
      <c r="B66" t="s">
        <v>89</v>
      </c>
      <c r="C66">
        <v>0.6</v>
      </c>
      <c r="D66">
        <v>41.561219000000001</v>
      </c>
      <c r="E66">
        <v>-7.5249490000000003</v>
      </c>
    </row>
    <row r="67" spans="1:5" x14ac:dyDescent="0.2">
      <c r="A67" t="s">
        <v>191</v>
      </c>
      <c r="B67" t="s">
        <v>89</v>
      </c>
      <c r="C67">
        <v>7.5</v>
      </c>
      <c r="D67">
        <v>41.56</v>
      </c>
      <c r="E67">
        <v>-7.49</v>
      </c>
    </row>
    <row r="68" spans="1:5" x14ac:dyDescent="0.2">
      <c r="A68" t="s">
        <v>189</v>
      </c>
      <c r="B68" t="s">
        <v>89</v>
      </c>
      <c r="C68">
        <v>8</v>
      </c>
      <c r="D68">
        <v>41.490006000000001</v>
      </c>
      <c r="E68">
        <v>-7.6009849999999997</v>
      </c>
    </row>
    <row r="69" spans="1:5" x14ac:dyDescent="0.2">
      <c r="A69" t="s">
        <v>189</v>
      </c>
      <c r="B69" t="s">
        <v>89</v>
      </c>
      <c r="C69">
        <v>4.5999999999999996</v>
      </c>
      <c r="D69">
        <v>41.490006000000001</v>
      </c>
      <c r="E69">
        <v>-7.6009849999999997</v>
      </c>
    </row>
    <row r="70" spans="1:5" x14ac:dyDescent="0.2">
      <c r="A70" t="s">
        <v>162</v>
      </c>
      <c r="B70" t="s">
        <v>89</v>
      </c>
      <c r="C70">
        <v>20</v>
      </c>
      <c r="D70">
        <v>41.475040999999997</v>
      </c>
      <c r="E70">
        <v>-7.6271699999999996</v>
      </c>
    </row>
    <row r="71" spans="1:5" x14ac:dyDescent="0.2">
      <c r="A71" t="s">
        <v>162</v>
      </c>
      <c r="B71" t="s">
        <v>89</v>
      </c>
      <c r="C71">
        <v>2.2999999999999998</v>
      </c>
      <c r="D71">
        <v>41.475040999999997</v>
      </c>
      <c r="E71">
        <v>-7.6271699999999996</v>
      </c>
    </row>
    <row r="72" spans="1:5" x14ac:dyDescent="0.2">
      <c r="A72" t="s">
        <v>180</v>
      </c>
      <c r="B72" t="s">
        <v>89</v>
      </c>
      <c r="C72">
        <v>10</v>
      </c>
      <c r="D72">
        <v>41.25</v>
      </c>
      <c r="E72">
        <v>-7.89</v>
      </c>
    </row>
    <row r="73" spans="1:5" x14ac:dyDescent="0.2">
      <c r="A73" t="s">
        <v>180</v>
      </c>
      <c r="B73" t="s">
        <v>89</v>
      </c>
      <c r="C73">
        <v>6</v>
      </c>
      <c r="D73">
        <v>41.25</v>
      </c>
      <c r="E73">
        <v>-7.89</v>
      </c>
    </row>
    <row r="74" spans="1:5" x14ac:dyDescent="0.2">
      <c r="A74" t="s">
        <v>195</v>
      </c>
      <c r="B74" t="s">
        <v>89</v>
      </c>
      <c r="C74">
        <v>3.34</v>
      </c>
      <c r="D74">
        <v>41.2</v>
      </c>
      <c r="E74">
        <v>-8.0299999999999994</v>
      </c>
    </row>
    <row r="75" spans="1:5" x14ac:dyDescent="0.2">
      <c r="A75" t="s">
        <v>186</v>
      </c>
      <c r="B75" t="s">
        <v>89</v>
      </c>
      <c r="C75">
        <v>8</v>
      </c>
      <c r="D75">
        <v>41.171152800000002</v>
      </c>
      <c r="E75">
        <v>-6.9816811000000003</v>
      </c>
    </row>
    <row r="76" spans="1:5" x14ac:dyDescent="0.2">
      <c r="A76" t="s">
        <v>177</v>
      </c>
      <c r="B76" t="s">
        <v>89</v>
      </c>
      <c r="C76">
        <v>10.199999999999999</v>
      </c>
      <c r="D76">
        <v>41.086263000000002</v>
      </c>
      <c r="E76">
        <v>-7.8700150000000004</v>
      </c>
    </row>
    <row r="77" spans="1:5" x14ac:dyDescent="0.2">
      <c r="A77" t="s">
        <v>190</v>
      </c>
      <c r="B77" t="s">
        <v>89</v>
      </c>
      <c r="C77">
        <v>8</v>
      </c>
      <c r="D77">
        <v>41.025196000000001</v>
      </c>
      <c r="E77">
        <v>-8.0892350000000004</v>
      </c>
    </row>
    <row r="78" spans="1:5" x14ac:dyDescent="0.2">
      <c r="A78" t="s">
        <v>173</v>
      </c>
      <c r="B78" t="s">
        <v>89</v>
      </c>
      <c r="C78">
        <v>12</v>
      </c>
      <c r="D78">
        <v>41.014551699999998</v>
      </c>
      <c r="E78">
        <v>-8.0995629000000005</v>
      </c>
    </row>
    <row r="79" spans="1:5" x14ac:dyDescent="0.2">
      <c r="A79" t="s">
        <v>173</v>
      </c>
      <c r="B79" t="s">
        <v>89</v>
      </c>
      <c r="C79">
        <v>1.5</v>
      </c>
      <c r="D79">
        <v>41.014551699999998</v>
      </c>
      <c r="E79">
        <v>-8.0995629000000005</v>
      </c>
    </row>
    <row r="80" spans="1:5" x14ac:dyDescent="0.2">
      <c r="A80" t="s">
        <v>151</v>
      </c>
      <c r="B80" t="s">
        <v>89</v>
      </c>
      <c r="C80">
        <v>28.8</v>
      </c>
      <c r="D80">
        <v>40.993569999999998</v>
      </c>
      <c r="E80">
        <v>-7.7885119999999999</v>
      </c>
    </row>
    <row r="81" spans="1:5" x14ac:dyDescent="0.2">
      <c r="A81" t="s">
        <v>156</v>
      </c>
      <c r="B81" t="s">
        <v>89</v>
      </c>
      <c r="C81">
        <v>24</v>
      </c>
      <c r="D81">
        <v>40.990299</v>
      </c>
      <c r="E81">
        <v>-7.8502859999999997</v>
      </c>
    </row>
    <row r="82" spans="1:5" x14ac:dyDescent="0.2">
      <c r="A82" t="s">
        <v>156</v>
      </c>
      <c r="B82" t="s">
        <v>89</v>
      </c>
      <c r="C82">
        <v>4</v>
      </c>
      <c r="D82">
        <v>40.990299</v>
      </c>
      <c r="E82">
        <v>-7.8502859999999997</v>
      </c>
    </row>
    <row r="83" spans="1:5" x14ac:dyDescent="0.2">
      <c r="A83" t="s">
        <v>182</v>
      </c>
      <c r="B83" t="s">
        <v>89</v>
      </c>
      <c r="C83">
        <v>9.1</v>
      </c>
      <c r="D83">
        <v>40.725000299999998</v>
      </c>
      <c r="E83">
        <v>-7.4967777</v>
      </c>
    </row>
    <row r="84" spans="1:5" x14ac:dyDescent="0.2">
      <c r="A84" t="s">
        <v>148</v>
      </c>
      <c r="B84" t="s">
        <v>89</v>
      </c>
      <c r="C84">
        <v>37.799999999999997</v>
      </c>
      <c r="D84">
        <v>40.625112999999999</v>
      </c>
      <c r="E84">
        <v>-7.222988</v>
      </c>
    </row>
    <row r="85" spans="1:5" x14ac:dyDescent="0.2">
      <c r="A85" t="s">
        <v>148</v>
      </c>
      <c r="B85" t="s">
        <v>89</v>
      </c>
      <c r="C85">
        <v>46.2</v>
      </c>
      <c r="D85">
        <v>40.607250999999998</v>
      </c>
      <c r="E85">
        <v>-7.1847060000000003</v>
      </c>
    </row>
    <row r="86" spans="1:5" x14ac:dyDescent="0.2">
      <c r="A86" t="s">
        <v>150</v>
      </c>
      <c r="B86" t="s">
        <v>89</v>
      </c>
      <c r="C86">
        <v>31.184999999999999</v>
      </c>
      <c r="D86">
        <v>40.355294000000001</v>
      </c>
      <c r="E86">
        <v>-8.8188209999999998</v>
      </c>
    </row>
    <row r="87" spans="1:5" x14ac:dyDescent="0.2">
      <c r="A87" t="s">
        <v>184</v>
      </c>
      <c r="B87" t="s">
        <v>89</v>
      </c>
      <c r="C87">
        <v>9</v>
      </c>
      <c r="D87">
        <v>40.320182000000003</v>
      </c>
      <c r="E87">
        <v>-8.8160539999999994</v>
      </c>
    </row>
    <row r="88" spans="1:5" x14ac:dyDescent="0.2">
      <c r="A88" t="s">
        <v>147</v>
      </c>
      <c r="B88" t="s">
        <v>89</v>
      </c>
      <c r="C88">
        <v>46.8</v>
      </c>
      <c r="D88">
        <v>40.288950999999997</v>
      </c>
      <c r="E88">
        <v>-8.2981580000000008</v>
      </c>
    </row>
    <row r="89" spans="1:5" x14ac:dyDescent="0.2">
      <c r="A89" t="s">
        <v>164</v>
      </c>
      <c r="B89" t="s">
        <v>89</v>
      </c>
      <c r="C89">
        <v>16.100000000000001</v>
      </c>
      <c r="D89">
        <v>40.264223999999999</v>
      </c>
      <c r="E89">
        <v>-7.6977039999999999</v>
      </c>
    </row>
    <row r="90" spans="1:5" x14ac:dyDescent="0.2">
      <c r="A90" t="s">
        <v>160</v>
      </c>
      <c r="B90" t="s">
        <v>89</v>
      </c>
      <c r="C90">
        <v>20</v>
      </c>
      <c r="D90">
        <v>40.206591000000003</v>
      </c>
      <c r="E90">
        <v>-7.2460446000000003</v>
      </c>
    </row>
    <row r="91" spans="1:5" x14ac:dyDescent="0.2">
      <c r="A91" t="s">
        <v>152</v>
      </c>
      <c r="B91" t="s">
        <v>89</v>
      </c>
      <c r="C91">
        <v>26</v>
      </c>
      <c r="D91">
        <v>40.200842600000001</v>
      </c>
      <c r="E91">
        <v>-7.7958739000000001</v>
      </c>
    </row>
    <row r="92" spans="1:5" x14ac:dyDescent="0.2">
      <c r="A92" t="s">
        <v>161</v>
      </c>
      <c r="B92" t="s">
        <v>89</v>
      </c>
      <c r="C92">
        <v>20</v>
      </c>
      <c r="D92">
        <v>40.197499999999998</v>
      </c>
      <c r="E92">
        <v>-7.8016331000000001</v>
      </c>
    </row>
    <row r="93" spans="1:5" x14ac:dyDescent="0.2">
      <c r="A93" t="s">
        <v>161</v>
      </c>
      <c r="B93" t="s">
        <v>89</v>
      </c>
      <c r="C93">
        <v>2.2999999999999998</v>
      </c>
      <c r="D93">
        <v>40.197499999999998</v>
      </c>
      <c r="E93">
        <v>-7.8016331000000001</v>
      </c>
    </row>
    <row r="94" spans="1:5" x14ac:dyDescent="0.2">
      <c r="A94" t="s">
        <v>161</v>
      </c>
      <c r="B94" t="s">
        <v>89</v>
      </c>
      <c r="C94">
        <v>2</v>
      </c>
      <c r="D94">
        <v>40.197499999999998</v>
      </c>
      <c r="E94">
        <v>-7.8016331000000001</v>
      </c>
    </row>
    <row r="95" spans="1:5" x14ac:dyDescent="0.2">
      <c r="A95" t="s">
        <v>146</v>
      </c>
      <c r="B95" t="s">
        <v>89</v>
      </c>
      <c r="C95">
        <v>187</v>
      </c>
      <c r="D95">
        <v>40.171836999999996</v>
      </c>
      <c r="E95">
        <v>-7.8336430000000004</v>
      </c>
    </row>
    <row r="96" spans="1:5" x14ac:dyDescent="0.2">
      <c r="A96" t="s">
        <v>146</v>
      </c>
      <c r="B96" t="s">
        <v>89</v>
      </c>
      <c r="C96">
        <v>21</v>
      </c>
      <c r="D96">
        <v>40.171836999999996</v>
      </c>
      <c r="E96">
        <v>-7.8336430000000004</v>
      </c>
    </row>
    <row r="97" spans="1:5" x14ac:dyDescent="0.2">
      <c r="A97" t="s">
        <v>176</v>
      </c>
      <c r="B97" t="s">
        <v>89</v>
      </c>
      <c r="C97">
        <v>10.199999999999999</v>
      </c>
      <c r="D97">
        <v>40.130000000000003</v>
      </c>
      <c r="E97">
        <v>-8.0500000000000007</v>
      </c>
    </row>
    <row r="98" spans="1:5" x14ac:dyDescent="0.2">
      <c r="A98" t="s">
        <v>149</v>
      </c>
      <c r="B98" t="s">
        <v>89</v>
      </c>
      <c r="C98">
        <v>38.409999999999997</v>
      </c>
      <c r="D98">
        <v>40.107969099999998</v>
      </c>
      <c r="E98">
        <v>-8.1769934000000006</v>
      </c>
    </row>
    <row r="99" spans="1:5" x14ac:dyDescent="0.2">
      <c r="A99" t="s">
        <v>149</v>
      </c>
      <c r="B99" t="s">
        <v>89</v>
      </c>
      <c r="C99">
        <v>3.34</v>
      </c>
      <c r="D99">
        <v>40.107969099999998</v>
      </c>
      <c r="E99">
        <v>-8.1769934000000006</v>
      </c>
    </row>
    <row r="100" spans="1:5" x14ac:dyDescent="0.2">
      <c r="A100" t="s">
        <v>153</v>
      </c>
      <c r="B100" t="s">
        <v>89</v>
      </c>
      <c r="C100">
        <v>26</v>
      </c>
      <c r="D100">
        <v>40.046573100000003</v>
      </c>
      <c r="E100">
        <v>-8.2752006999999992</v>
      </c>
    </row>
    <row r="101" spans="1:5" x14ac:dyDescent="0.2">
      <c r="A101" t="s">
        <v>153</v>
      </c>
      <c r="B101" t="s">
        <v>89</v>
      </c>
      <c r="C101">
        <v>4</v>
      </c>
      <c r="D101">
        <v>40.046573100000003</v>
      </c>
      <c r="E101">
        <v>-8.2752006999999992</v>
      </c>
    </row>
    <row r="102" spans="1:5" x14ac:dyDescent="0.2">
      <c r="A102" t="s">
        <v>167</v>
      </c>
      <c r="B102" t="s">
        <v>89</v>
      </c>
      <c r="C102">
        <v>22.8</v>
      </c>
      <c r="D102">
        <v>40.021625999999998</v>
      </c>
      <c r="E102">
        <v>-8.2888280000000005</v>
      </c>
    </row>
    <row r="103" spans="1:5" x14ac:dyDescent="0.2">
      <c r="A103" t="s">
        <v>185</v>
      </c>
      <c r="B103" t="s">
        <v>89</v>
      </c>
      <c r="C103">
        <v>8.35</v>
      </c>
      <c r="D103">
        <v>40.021625999999998</v>
      </c>
      <c r="E103">
        <v>-8.2888280000000005</v>
      </c>
    </row>
    <row r="104" spans="1:5" x14ac:dyDescent="0.2">
      <c r="A104" t="s">
        <v>174</v>
      </c>
      <c r="B104" t="s">
        <v>89</v>
      </c>
      <c r="C104">
        <v>11.69</v>
      </c>
      <c r="D104">
        <v>40.005122999999998</v>
      </c>
      <c r="E104">
        <v>-8.2365049999999993</v>
      </c>
    </row>
    <row r="105" spans="1:5" x14ac:dyDescent="0.2">
      <c r="A105" t="s">
        <v>197</v>
      </c>
      <c r="B105" t="s">
        <v>89</v>
      </c>
      <c r="C105">
        <v>1.67</v>
      </c>
      <c r="D105">
        <v>40.005122999999998</v>
      </c>
      <c r="E105">
        <v>-8.2365049999999993</v>
      </c>
    </row>
    <row r="106" spans="1:5" x14ac:dyDescent="0.2">
      <c r="A106" t="s">
        <v>154</v>
      </c>
      <c r="B106" t="s">
        <v>89</v>
      </c>
      <c r="C106">
        <v>25</v>
      </c>
      <c r="D106">
        <v>39.880000000000003</v>
      </c>
      <c r="E106">
        <v>-9.1199999999999992</v>
      </c>
    </row>
    <row r="107" spans="1:5" x14ac:dyDescent="0.2">
      <c r="A107" t="s">
        <v>175</v>
      </c>
      <c r="B107" t="s">
        <v>89</v>
      </c>
      <c r="C107">
        <v>6</v>
      </c>
      <c r="D107">
        <v>39.8561847</v>
      </c>
      <c r="E107">
        <v>-7.9110224000000002</v>
      </c>
    </row>
    <row r="108" spans="1:5" x14ac:dyDescent="0.2">
      <c r="A108" t="s">
        <v>175</v>
      </c>
      <c r="B108" t="s">
        <v>89</v>
      </c>
      <c r="C108">
        <v>10.199999999999999</v>
      </c>
      <c r="D108">
        <v>39.851701499999997</v>
      </c>
      <c r="E108">
        <v>-7.9197340000000001</v>
      </c>
    </row>
    <row r="109" spans="1:5" x14ac:dyDescent="0.2">
      <c r="A109" t="s">
        <v>175</v>
      </c>
      <c r="B109" t="s">
        <v>89</v>
      </c>
      <c r="C109">
        <v>6</v>
      </c>
      <c r="D109">
        <v>39.851701499999997</v>
      </c>
      <c r="E109">
        <v>-7.9197340000000001</v>
      </c>
    </row>
    <row r="110" spans="1:5" x14ac:dyDescent="0.2">
      <c r="A110" t="s">
        <v>175</v>
      </c>
      <c r="B110" t="s">
        <v>89</v>
      </c>
      <c r="C110">
        <v>4</v>
      </c>
      <c r="D110">
        <v>39.851701499999997</v>
      </c>
      <c r="E110">
        <v>-7.9197340000000001</v>
      </c>
    </row>
    <row r="111" spans="1:5" x14ac:dyDescent="0.2">
      <c r="A111" t="s">
        <v>175</v>
      </c>
      <c r="B111" t="s">
        <v>89</v>
      </c>
      <c r="C111">
        <v>4</v>
      </c>
      <c r="D111">
        <v>39.851701499999997</v>
      </c>
      <c r="E111">
        <v>-7.9197340000000001</v>
      </c>
    </row>
    <row r="112" spans="1:5" x14ac:dyDescent="0.2">
      <c r="A112" t="s">
        <v>157</v>
      </c>
      <c r="B112" t="s">
        <v>89</v>
      </c>
      <c r="C112">
        <v>22</v>
      </c>
      <c r="D112">
        <v>39.844067799999998</v>
      </c>
      <c r="E112">
        <v>-7.9359421000000001</v>
      </c>
    </row>
    <row r="113" spans="1:5" x14ac:dyDescent="0.2">
      <c r="A113" t="s">
        <v>157</v>
      </c>
      <c r="B113" t="s">
        <v>89</v>
      </c>
      <c r="C113">
        <v>9.1999999999999993</v>
      </c>
      <c r="D113">
        <v>39.844067799999998</v>
      </c>
      <c r="E113">
        <v>-7.9359421000000001</v>
      </c>
    </row>
    <row r="114" spans="1:5" x14ac:dyDescent="0.2">
      <c r="A114" t="s">
        <v>159</v>
      </c>
      <c r="B114" t="s">
        <v>89</v>
      </c>
      <c r="C114">
        <v>20.5</v>
      </c>
      <c r="D114">
        <v>39.665785</v>
      </c>
      <c r="E114">
        <v>-8.7360170000000004</v>
      </c>
    </row>
    <row r="115" spans="1:5" x14ac:dyDescent="0.2">
      <c r="A115" t="s">
        <v>158</v>
      </c>
      <c r="B115" t="s">
        <v>89</v>
      </c>
      <c r="C115">
        <v>21.71</v>
      </c>
      <c r="D115">
        <v>39.321711999999998</v>
      </c>
      <c r="E115">
        <v>-9.2659070000000003</v>
      </c>
    </row>
    <row r="116" spans="1:5" x14ac:dyDescent="0.2">
      <c r="A116" t="s">
        <v>183</v>
      </c>
      <c r="B116" t="s">
        <v>89</v>
      </c>
      <c r="C116">
        <v>9.1</v>
      </c>
      <c r="D116">
        <v>39.303381999999999</v>
      </c>
      <c r="E116">
        <v>-9.2146209999999993</v>
      </c>
    </row>
    <row r="117" spans="1:5" x14ac:dyDescent="0.2">
      <c r="A117" t="s">
        <v>179</v>
      </c>
      <c r="B117" t="s">
        <v>89</v>
      </c>
      <c r="C117">
        <v>10</v>
      </c>
      <c r="D117">
        <v>39.294826999999998</v>
      </c>
      <c r="E117">
        <v>-9.0126190000000008</v>
      </c>
    </row>
    <row r="118" spans="1:5" x14ac:dyDescent="0.2">
      <c r="A118" t="s">
        <v>187</v>
      </c>
      <c r="B118" t="s">
        <v>89</v>
      </c>
      <c r="C118">
        <v>8</v>
      </c>
      <c r="D118">
        <v>39.026133000000002</v>
      </c>
      <c r="E118">
        <v>-9.0437969999999996</v>
      </c>
    </row>
    <row r="119" spans="1:5" x14ac:dyDescent="0.2">
      <c r="A119" t="s">
        <v>187</v>
      </c>
      <c r="B119" t="s">
        <v>89</v>
      </c>
      <c r="C119">
        <v>2</v>
      </c>
      <c r="D119">
        <v>39.026133000000002</v>
      </c>
      <c r="E119">
        <v>-9.0437969999999996</v>
      </c>
    </row>
    <row r="120" spans="1:5" x14ac:dyDescent="0.2">
      <c r="A120" t="s">
        <v>188</v>
      </c>
      <c r="B120" t="s">
        <v>89</v>
      </c>
      <c r="C120">
        <v>8</v>
      </c>
      <c r="D120">
        <v>39.020000000000003</v>
      </c>
      <c r="E120">
        <v>-9.15</v>
      </c>
    </row>
    <row r="121" spans="1:5" x14ac:dyDescent="0.2">
      <c r="A121" t="s">
        <v>188</v>
      </c>
      <c r="B121" t="s">
        <v>89</v>
      </c>
      <c r="C121">
        <v>4</v>
      </c>
      <c r="D121">
        <v>39.020000000000003</v>
      </c>
      <c r="E121">
        <v>-9.15</v>
      </c>
    </row>
    <row r="122" spans="1:5" x14ac:dyDescent="0.2">
      <c r="A122" t="s">
        <v>188</v>
      </c>
      <c r="B122" t="s">
        <v>89</v>
      </c>
      <c r="C122">
        <v>2</v>
      </c>
      <c r="D122">
        <v>39.020000000000003</v>
      </c>
      <c r="E122">
        <v>-9.15</v>
      </c>
    </row>
    <row r="123" spans="1:5" x14ac:dyDescent="0.2">
      <c r="A123" t="s">
        <v>193</v>
      </c>
      <c r="B123" t="s">
        <v>89</v>
      </c>
      <c r="C123">
        <v>6</v>
      </c>
      <c r="D123">
        <v>38.969749</v>
      </c>
      <c r="E123">
        <v>-9.1665799999999997</v>
      </c>
    </row>
    <row r="124" spans="1:5" x14ac:dyDescent="0.2">
      <c r="A124" t="s">
        <v>171</v>
      </c>
      <c r="B124" t="s">
        <v>89</v>
      </c>
      <c r="C124">
        <v>12</v>
      </c>
      <c r="D124">
        <v>38.880000000000003</v>
      </c>
      <c r="E124">
        <v>-9.14</v>
      </c>
    </row>
    <row r="125" spans="1:5" x14ac:dyDescent="0.2">
      <c r="A125" t="s">
        <v>196</v>
      </c>
      <c r="B125" t="s">
        <v>89</v>
      </c>
      <c r="C125">
        <v>2</v>
      </c>
      <c r="D125">
        <v>38.880000000000003</v>
      </c>
      <c r="E125">
        <v>-9.14</v>
      </c>
    </row>
    <row r="126" spans="1:5" x14ac:dyDescent="0.2">
      <c r="A126" t="s">
        <v>196</v>
      </c>
      <c r="B126" t="s">
        <v>89</v>
      </c>
      <c r="C126">
        <v>2</v>
      </c>
      <c r="D126">
        <v>38.880000000000003</v>
      </c>
      <c r="E126">
        <v>-9.14</v>
      </c>
    </row>
    <row r="127" spans="1:5" x14ac:dyDescent="0.2">
      <c r="A127" t="s">
        <v>196</v>
      </c>
      <c r="B127" t="s">
        <v>89</v>
      </c>
      <c r="C127">
        <v>2</v>
      </c>
      <c r="D127">
        <v>38.880000000000003</v>
      </c>
      <c r="E127">
        <v>-9.14</v>
      </c>
    </row>
    <row r="128" spans="1:5" x14ac:dyDescent="0.2">
      <c r="A128" t="s">
        <v>194</v>
      </c>
      <c r="B128" t="s">
        <v>89</v>
      </c>
      <c r="C128">
        <v>5.2</v>
      </c>
      <c r="D128">
        <v>38.83</v>
      </c>
      <c r="E128">
        <v>-9.17</v>
      </c>
    </row>
    <row r="129" spans="1:5" x14ac:dyDescent="0.2">
      <c r="A129" t="s">
        <v>166</v>
      </c>
      <c r="B129" t="s">
        <v>89</v>
      </c>
      <c r="C129">
        <v>14</v>
      </c>
      <c r="D129">
        <v>37.375881999999997</v>
      </c>
      <c r="E129">
        <v>-8.0889039999999994</v>
      </c>
    </row>
    <row r="130" spans="1:5" x14ac:dyDescent="0.2">
      <c r="A130" t="s">
        <v>166</v>
      </c>
      <c r="B130" t="s">
        <v>89</v>
      </c>
      <c r="C130">
        <v>12</v>
      </c>
      <c r="D130">
        <v>37.375881999999997</v>
      </c>
      <c r="E130">
        <v>-8.0889039999999994</v>
      </c>
    </row>
    <row r="131" spans="1:5" x14ac:dyDescent="0.2">
      <c r="A131" t="s">
        <v>166</v>
      </c>
      <c r="B131" t="s">
        <v>89</v>
      </c>
      <c r="C131">
        <v>2.35</v>
      </c>
      <c r="D131">
        <v>37.375881999999997</v>
      </c>
      <c r="E131">
        <v>-8.0889039999999994</v>
      </c>
    </row>
    <row r="132" spans="1:5" x14ac:dyDescent="0.2">
      <c r="A132" t="s">
        <v>166</v>
      </c>
      <c r="B132" t="s">
        <v>89</v>
      </c>
      <c r="C132">
        <v>2.2999999999999998</v>
      </c>
      <c r="D132">
        <v>37.375881999999997</v>
      </c>
      <c r="E132">
        <v>-8.0889039999999994</v>
      </c>
    </row>
    <row r="133" spans="1:5" x14ac:dyDescent="0.2">
      <c r="A133" t="s">
        <v>178</v>
      </c>
      <c r="B133" t="s">
        <v>89</v>
      </c>
      <c r="C133">
        <v>10</v>
      </c>
      <c r="D133">
        <v>37.306677000000001</v>
      </c>
      <c r="E133">
        <v>-8.6187699999999996</v>
      </c>
    </row>
    <row r="134" spans="1:5" x14ac:dyDescent="0.2">
      <c r="A134" t="s">
        <v>192</v>
      </c>
      <c r="B134" t="s">
        <v>89</v>
      </c>
      <c r="C134">
        <v>6</v>
      </c>
      <c r="D134">
        <v>37.263325999999999</v>
      </c>
      <c r="E134">
        <v>-8.2332380000000001</v>
      </c>
    </row>
    <row r="135" spans="1:5" x14ac:dyDescent="0.2">
      <c r="A135" t="s">
        <v>155</v>
      </c>
      <c r="B135" t="s">
        <v>89</v>
      </c>
      <c r="C135">
        <v>24</v>
      </c>
      <c r="D135">
        <v>37.233466999999997</v>
      </c>
      <c r="E135">
        <v>-8.8040800000000008</v>
      </c>
    </row>
    <row r="136" spans="1:5" x14ac:dyDescent="0.2">
      <c r="A136" t="s">
        <v>170</v>
      </c>
      <c r="B136" t="s">
        <v>89</v>
      </c>
      <c r="C136">
        <v>12</v>
      </c>
      <c r="D136">
        <v>37.225405000000002</v>
      </c>
      <c r="E136">
        <v>-8.7582679999999993</v>
      </c>
    </row>
    <row r="137" spans="1:5" x14ac:dyDescent="0.2">
      <c r="A137" t="s">
        <v>170</v>
      </c>
      <c r="B137" t="s">
        <v>89</v>
      </c>
      <c r="C137">
        <v>4</v>
      </c>
      <c r="D137">
        <v>37.225405000000002</v>
      </c>
      <c r="E137">
        <v>-8.7582679999999993</v>
      </c>
    </row>
    <row r="138" spans="1:5" x14ac:dyDescent="0.2">
      <c r="A138" t="s">
        <v>170</v>
      </c>
      <c r="B138" t="s">
        <v>89</v>
      </c>
      <c r="C138">
        <v>2</v>
      </c>
      <c r="D138">
        <v>37.225405000000002</v>
      </c>
      <c r="E138">
        <v>-8.7582679999999993</v>
      </c>
    </row>
    <row r="139" spans="1:5" x14ac:dyDescent="0.2">
      <c r="A139" t="s">
        <v>168</v>
      </c>
      <c r="B139" t="s">
        <v>89</v>
      </c>
      <c r="C139">
        <v>12.4</v>
      </c>
      <c r="D139">
        <v>37.166489800000001</v>
      </c>
      <c r="E139">
        <v>-8.7982967999999993</v>
      </c>
    </row>
    <row r="140" spans="1:5" x14ac:dyDescent="0.2">
      <c r="A140" t="s">
        <v>51</v>
      </c>
      <c r="B140" t="s">
        <v>88</v>
      </c>
      <c r="C140">
        <v>202</v>
      </c>
      <c r="D140">
        <v>39.101799999999997</v>
      </c>
      <c r="E140">
        <v>-8.8240999999999996</v>
      </c>
    </row>
    <row r="141" spans="1:5" x14ac:dyDescent="0.2">
      <c r="A141" t="s">
        <v>52</v>
      </c>
      <c r="B141" t="s">
        <v>88</v>
      </c>
      <c r="C141">
        <v>189</v>
      </c>
      <c r="D141">
        <v>39.20778</v>
      </c>
      <c r="E141">
        <v>-8.8079499999999999</v>
      </c>
    </row>
    <row r="142" spans="1:5" x14ac:dyDescent="0.2">
      <c r="A142" t="s">
        <v>54</v>
      </c>
      <c r="B142" t="s">
        <v>88</v>
      </c>
      <c r="C142">
        <v>60</v>
      </c>
      <c r="D142">
        <v>37.668129999999998</v>
      </c>
      <c r="E142">
        <v>-8.1894500000000008</v>
      </c>
    </row>
    <row r="143" spans="1:5" x14ac:dyDescent="0.2">
      <c r="A143" t="s">
        <v>55</v>
      </c>
      <c r="B143" t="s">
        <v>88</v>
      </c>
      <c r="C143">
        <v>32.89</v>
      </c>
      <c r="D143">
        <v>38.700209999999998</v>
      </c>
      <c r="E143">
        <v>-8.8900400000000008</v>
      </c>
    </row>
    <row r="144" spans="1:5" x14ac:dyDescent="0.2">
      <c r="A144" t="s">
        <v>82</v>
      </c>
      <c r="B144" t="s">
        <v>88</v>
      </c>
      <c r="C144">
        <v>21</v>
      </c>
      <c r="D144">
        <v>39.996450000000003</v>
      </c>
      <c r="E144">
        <v>-8.40076</v>
      </c>
    </row>
    <row r="145" spans="1:5" x14ac:dyDescent="0.2">
      <c r="A145" t="s">
        <v>56</v>
      </c>
      <c r="B145" t="s">
        <v>88</v>
      </c>
      <c r="C145">
        <v>12.72</v>
      </c>
      <c r="D145">
        <v>38.694989999999997</v>
      </c>
      <c r="E145">
        <v>-8.8931299999999993</v>
      </c>
    </row>
    <row r="146" spans="1:5" x14ac:dyDescent="0.2">
      <c r="A146" t="s">
        <v>91</v>
      </c>
      <c r="B146" t="s">
        <v>88</v>
      </c>
      <c r="C146">
        <v>8.4</v>
      </c>
      <c r="D146">
        <v>40.308529999999998</v>
      </c>
      <c r="E146">
        <v>-7.1445299999999996</v>
      </c>
    </row>
    <row r="147" spans="1:5" x14ac:dyDescent="0.2">
      <c r="A147" t="s">
        <v>57</v>
      </c>
      <c r="B147" t="s">
        <v>88</v>
      </c>
      <c r="C147">
        <v>5</v>
      </c>
      <c r="D147">
        <v>38.199339000000002</v>
      </c>
      <c r="E147">
        <v>-7.497547</v>
      </c>
    </row>
    <row r="148" spans="1:5" x14ac:dyDescent="0.2">
      <c r="A148" t="s">
        <v>60</v>
      </c>
      <c r="B148" t="s">
        <v>88</v>
      </c>
      <c r="C148">
        <v>3</v>
      </c>
      <c r="D148">
        <v>37.076839999999997</v>
      </c>
      <c r="E148">
        <v>-7.8566599999999998</v>
      </c>
    </row>
    <row r="149" spans="1:5" x14ac:dyDescent="0.2">
      <c r="A149" t="s">
        <v>59</v>
      </c>
      <c r="B149" t="s">
        <v>88</v>
      </c>
      <c r="C149">
        <v>2.6</v>
      </c>
      <c r="D149">
        <v>40.064196000000003</v>
      </c>
      <c r="E149">
        <v>-8.8526089999999993</v>
      </c>
    </row>
    <row r="150" spans="1:5" x14ac:dyDescent="0.2">
      <c r="A150" t="s">
        <v>58</v>
      </c>
      <c r="B150" t="s">
        <v>88</v>
      </c>
      <c r="C150">
        <v>2.48</v>
      </c>
      <c r="D150">
        <v>40.824145000000001</v>
      </c>
      <c r="E150">
        <v>-8.5553460000000001</v>
      </c>
    </row>
  </sheetData>
  <autoFilter ref="A1:E1" xr:uid="{F1857277-E044-B145-947F-6CADB43B75B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95FA-10F2-C24B-8139-B7E5FC4E007E}">
  <dimension ref="A1:H3"/>
  <sheetViews>
    <sheetView workbookViewId="0">
      <selection activeCell="H4" sqref="H4"/>
    </sheetView>
  </sheetViews>
  <sheetFormatPr baseColWidth="10" defaultRowHeight="16" x14ac:dyDescent="0.2"/>
  <cols>
    <col min="1" max="1" width="14.1640625" customWidth="1"/>
    <col min="4" max="4" width="18.1640625" customWidth="1"/>
  </cols>
  <sheetData>
    <row r="1" spans="1:8" x14ac:dyDescent="0.2">
      <c r="A1" s="1" t="s">
        <v>0</v>
      </c>
      <c r="B1" s="1" t="s">
        <v>86</v>
      </c>
      <c r="C1" s="1" t="s">
        <v>87</v>
      </c>
      <c r="D1" s="1" t="s">
        <v>117</v>
      </c>
      <c r="E1" s="1" t="s">
        <v>284</v>
      </c>
      <c r="F1" s="1" t="s">
        <v>144</v>
      </c>
      <c r="G1" s="1" t="s">
        <v>145</v>
      </c>
      <c r="H1" s="1" t="s">
        <v>202</v>
      </c>
    </row>
    <row r="2" spans="1:8" x14ac:dyDescent="0.2">
      <c r="A2" t="s">
        <v>281</v>
      </c>
      <c r="B2" t="s">
        <v>282</v>
      </c>
      <c r="C2" t="s">
        <v>282</v>
      </c>
      <c r="D2">
        <v>1.4</v>
      </c>
      <c r="E2" t="s">
        <v>285</v>
      </c>
    </row>
    <row r="3" spans="1:8" x14ac:dyDescent="0.2">
      <c r="A3" t="s">
        <v>283</v>
      </c>
      <c r="B3" t="s">
        <v>282</v>
      </c>
      <c r="C3" t="s">
        <v>282</v>
      </c>
      <c r="D3">
        <v>100</v>
      </c>
      <c r="E3" t="s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C2AA-5277-3E4E-A16F-38DC337D1C18}">
  <sheetPr filterMode="1"/>
  <dimension ref="A1:L58"/>
  <sheetViews>
    <sheetView tabSelected="1" zoomScaleNormal="100" workbookViewId="0">
      <selection activeCell="F52" sqref="F52"/>
    </sheetView>
  </sheetViews>
  <sheetFormatPr baseColWidth="10" defaultRowHeight="16" x14ac:dyDescent="0.2"/>
  <cols>
    <col min="1" max="1" width="36.33203125" customWidth="1"/>
    <col min="2" max="2" width="7.33203125" customWidth="1"/>
    <col min="3" max="3" width="32" customWidth="1"/>
    <col min="4" max="4" width="10.83203125" customWidth="1"/>
    <col min="5" max="5" width="20.6640625" customWidth="1"/>
    <col min="6" max="7" width="33.33203125" customWidth="1"/>
    <col min="10" max="10" width="56.6640625" customWidth="1"/>
    <col min="11" max="11" width="15" customWidth="1"/>
    <col min="12" max="12" width="12.6640625" customWidth="1"/>
  </cols>
  <sheetData>
    <row r="1" spans="1:12" x14ac:dyDescent="0.2">
      <c r="A1" s="1" t="s">
        <v>0</v>
      </c>
      <c r="B1" s="1" t="s">
        <v>86</v>
      </c>
      <c r="C1" s="1" t="s">
        <v>87</v>
      </c>
      <c r="D1" s="1" t="s">
        <v>114</v>
      </c>
      <c r="E1" s="1" t="s">
        <v>117</v>
      </c>
      <c r="F1" s="1" t="s">
        <v>247</v>
      </c>
      <c r="G1" s="1" t="s">
        <v>291</v>
      </c>
      <c r="H1" s="1" t="s">
        <v>307</v>
      </c>
      <c r="I1" s="1" t="s">
        <v>308</v>
      </c>
      <c r="J1" s="1" t="s">
        <v>202</v>
      </c>
      <c r="K1" s="1" t="s">
        <v>303</v>
      </c>
      <c r="L1" s="1" t="s">
        <v>304</v>
      </c>
    </row>
    <row r="2" spans="1:12" x14ac:dyDescent="0.2">
      <c r="A2" s="3" t="s">
        <v>3</v>
      </c>
      <c r="B2" s="3" t="s">
        <v>90</v>
      </c>
      <c r="C2" s="2" t="s">
        <v>48</v>
      </c>
      <c r="D2" s="2" t="s">
        <v>115</v>
      </c>
      <c r="E2" s="2">
        <v>736</v>
      </c>
      <c r="F2" s="2">
        <v>1441</v>
      </c>
      <c r="G2" s="2"/>
      <c r="H2">
        <f>VALUE(MID(
  J2,
  SEARCH("/", J2, SEARCH("map=", J2) + 4) + 1,
  SEARCH("/", J2, SEARCH("/", J2, SEARCH("map=", J2) + 4) + 1) - SEARCH("/", J2, SEARCH("map=", J2) + 4) - 1
))</f>
        <v>41.681064999999997</v>
      </c>
      <c r="I2" s="2">
        <f>VALUE(MID(J2,
     SEARCH("/", J2, SEARCH("/", J2, SEARCH("map=", J2)+4)+1)+1,
     LEN(J2) - SEARCH("/", J2, SEARCH("/", J2, SEARCH("map=", J2)+4)+1)))</f>
        <v>-8.0206149999999994</v>
      </c>
      <c r="J2" t="s">
        <v>201</v>
      </c>
      <c r="K2">
        <f>(F2*1000)/(E2*8760)</f>
        <v>0.22350233273774073</v>
      </c>
      <c r="L2">
        <f>E2*K2*0.25*1000</f>
        <v>41124.429223744293</v>
      </c>
    </row>
    <row r="3" spans="1:12" x14ac:dyDescent="0.2">
      <c r="A3" s="3" t="s">
        <v>4</v>
      </c>
      <c r="B3" s="3" t="s">
        <v>90</v>
      </c>
      <c r="C3" s="2" t="s">
        <v>49</v>
      </c>
      <c r="D3" s="2" t="s">
        <v>115</v>
      </c>
      <c r="E3" s="2">
        <v>630</v>
      </c>
      <c r="F3" s="2">
        <v>909.6</v>
      </c>
      <c r="G3" s="2">
        <v>347.9</v>
      </c>
      <c r="H3">
        <f t="shared" ref="H3:H52" si="0">VALUE(MID(
  J3,
  SEARCH("/", J3, SEARCH("map=", J3) + 4) + 1,
  SEARCH("/", J3, SEARCH("/", J3, SEARCH("map=", J3) + 4) + 1) - SEARCH("/", J3, SEARCH("map=", J3) + 4) - 1
))</f>
        <v>41.869469000000002</v>
      </c>
      <c r="I3" s="2">
        <f t="shared" ref="I3:I52" si="1">VALUE(MID(J3,
     SEARCH("/", J3, SEARCH("/", J3, SEARCH("map=", J3)+4)+1)+1,
     LEN(J3) - SEARCH("/", J3, SEARCH("/", J3, SEARCH("map=", J3)+4)+1)))</f>
        <v>-8.2027959999999993</v>
      </c>
      <c r="J3" t="s">
        <v>203</v>
      </c>
      <c r="K3">
        <f t="shared" ref="K3:K6" si="2">(F3*1000)/(E3*8760)</f>
        <v>0.16481843879104152</v>
      </c>
      <c r="L3">
        <f t="shared" ref="L3:L6" si="3">E3*K3*0.25*1000</f>
        <v>25958.904109589039</v>
      </c>
    </row>
    <row r="4" spans="1:12" x14ac:dyDescent="0.2">
      <c r="A4" s="3" t="s">
        <v>5</v>
      </c>
      <c r="B4" s="3" t="s">
        <v>90</v>
      </c>
      <c r="C4" s="2" t="s">
        <v>48</v>
      </c>
      <c r="D4" s="2" t="s">
        <v>115</v>
      </c>
      <c r="E4" s="2">
        <v>336</v>
      </c>
      <c r="F4" s="2">
        <v>193</v>
      </c>
      <c r="G4" s="2">
        <v>216</v>
      </c>
      <c r="H4">
        <f t="shared" si="0"/>
        <v>40.340018999999998</v>
      </c>
      <c r="I4" s="2">
        <f t="shared" si="1"/>
        <v>-8.1969589999999997</v>
      </c>
      <c r="J4" t="s">
        <v>204</v>
      </c>
      <c r="K4">
        <f t="shared" si="2"/>
        <v>6.5571319852141777E-2</v>
      </c>
      <c r="L4">
        <f t="shared" si="3"/>
        <v>5507.9908675799097</v>
      </c>
    </row>
    <row r="5" spans="1:12" x14ac:dyDescent="0.2">
      <c r="A5" s="3" t="s">
        <v>6</v>
      </c>
      <c r="B5" s="3" t="s">
        <v>90</v>
      </c>
      <c r="C5" s="2" t="s">
        <v>48</v>
      </c>
      <c r="D5" s="2" t="s">
        <v>115</v>
      </c>
      <c r="E5" s="2">
        <v>256</v>
      </c>
      <c r="F5" s="2">
        <v>381</v>
      </c>
      <c r="G5" s="2">
        <v>12</v>
      </c>
      <c r="H5">
        <f t="shared" si="0"/>
        <v>38.197062000000003</v>
      </c>
      <c r="I5" s="2">
        <f t="shared" si="1"/>
        <v>-7.4964579999999996</v>
      </c>
      <c r="J5" t="s">
        <v>205</v>
      </c>
      <c r="K5">
        <f t="shared" si="2"/>
        <v>0.1698951198630137</v>
      </c>
      <c r="L5">
        <f t="shared" si="3"/>
        <v>10873.287671232876</v>
      </c>
    </row>
    <row r="6" spans="1:12" x14ac:dyDescent="0.2">
      <c r="A6" s="3" t="s">
        <v>7</v>
      </c>
      <c r="B6" s="3" t="s">
        <v>90</v>
      </c>
      <c r="C6" s="2" t="s">
        <v>48</v>
      </c>
      <c r="D6" s="2" t="s">
        <v>115</v>
      </c>
      <c r="E6" s="2">
        <v>256</v>
      </c>
      <c r="F6" s="2">
        <v>381</v>
      </c>
      <c r="G6" s="2"/>
      <c r="H6">
        <f t="shared" si="0"/>
        <v>38.193773999999998</v>
      </c>
      <c r="I6" s="2">
        <f t="shared" si="1"/>
        <v>-7.4969780000000004</v>
      </c>
      <c r="J6" t="s">
        <v>206</v>
      </c>
      <c r="K6">
        <f t="shared" si="2"/>
        <v>0.1698951198630137</v>
      </c>
      <c r="L6">
        <f t="shared" si="3"/>
        <v>10873.287671232876</v>
      </c>
    </row>
    <row r="7" spans="1:12" hidden="1" x14ac:dyDescent="0.2">
      <c r="A7" s="3" t="s">
        <v>8</v>
      </c>
      <c r="B7" s="3" t="s">
        <v>90</v>
      </c>
      <c r="C7" s="2" t="s">
        <v>49</v>
      </c>
      <c r="D7" s="2" t="s">
        <v>116</v>
      </c>
      <c r="E7" s="2">
        <v>241</v>
      </c>
      <c r="F7" s="2">
        <v>244</v>
      </c>
      <c r="G7" s="2"/>
      <c r="H7">
        <f t="shared" si="0"/>
        <v>41.379274000000002</v>
      </c>
      <c r="I7" s="2">
        <f t="shared" si="1"/>
        <v>-6.3514900000000001</v>
      </c>
      <c r="J7" t="s">
        <v>207</v>
      </c>
    </row>
    <row r="8" spans="1:12" x14ac:dyDescent="0.2">
      <c r="A8" s="3" t="s">
        <v>9</v>
      </c>
      <c r="B8" s="3" t="s">
        <v>90</v>
      </c>
      <c r="C8" s="2" t="s">
        <v>50</v>
      </c>
      <c r="D8" s="2" t="s">
        <v>115</v>
      </c>
      <c r="E8" s="2">
        <v>236</v>
      </c>
      <c r="F8" s="2">
        <v>663</v>
      </c>
      <c r="G8" s="2">
        <v>13</v>
      </c>
      <c r="H8">
        <f t="shared" si="0"/>
        <v>41.160361000000002</v>
      </c>
      <c r="I8" s="2">
        <f t="shared" si="1"/>
        <v>-7.3738590000000004</v>
      </c>
      <c r="J8" t="s">
        <v>208</v>
      </c>
      <c r="K8">
        <f t="shared" ref="K8:K10" si="4">(F8*1000)/(E8*8760)</f>
        <v>0.32069886231715811</v>
      </c>
      <c r="L8">
        <f t="shared" ref="L8:L10" si="5">E8*K8*0.25*1000</f>
        <v>18921.232876712329</v>
      </c>
    </row>
    <row r="9" spans="1:12" x14ac:dyDescent="0.2">
      <c r="A9" s="3" t="s">
        <v>10</v>
      </c>
      <c r="B9" s="3" t="s">
        <v>90</v>
      </c>
      <c r="C9" s="2" t="s">
        <v>48</v>
      </c>
      <c r="D9" s="2" t="s">
        <v>115</v>
      </c>
      <c r="E9" s="2">
        <v>223</v>
      </c>
      <c r="F9" s="2">
        <v>386</v>
      </c>
      <c r="G9" s="2"/>
      <c r="H9">
        <f t="shared" si="0"/>
        <v>41.689644999999999</v>
      </c>
      <c r="I9" s="2">
        <f t="shared" si="1"/>
        <v>-8.0910229999999999</v>
      </c>
      <c r="J9" t="s">
        <v>209</v>
      </c>
      <c r="K9">
        <f t="shared" si="4"/>
        <v>0.1975960849356021</v>
      </c>
      <c r="L9">
        <f t="shared" si="5"/>
        <v>11015.981735159818</v>
      </c>
    </row>
    <row r="10" spans="1:12" x14ac:dyDescent="0.2">
      <c r="A10" s="3" t="s">
        <v>11</v>
      </c>
      <c r="B10" s="3" t="s">
        <v>90</v>
      </c>
      <c r="C10" s="2" t="s">
        <v>50</v>
      </c>
      <c r="D10" s="2" t="s">
        <v>115</v>
      </c>
      <c r="E10" s="2">
        <v>201</v>
      </c>
      <c r="F10" s="2">
        <v>783</v>
      </c>
      <c r="G10" s="2">
        <v>15.6</v>
      </c>
      <c r="H10">
        <f t="shared" si="0"/>
        <v>41.084502999999998</v>
      </c>
      <c r="I10" s="2">
        <f t="shared" si="1"/>
        <v>-8.1302640000000004</v>
      </c>
      <c r="J10" t="s">
        <v>210</v>
      </c>
      <c r="K10">
        <f t="shared" si="4"/>
        <v>0.44469433653649559</v>
      </c>
      <c r="L10">
        <f t="shared" si="5"/>
        <v>22345.890410958906</v>
      </c>
    </row>
    <row r="11" spans="1:12" hidden="1" x14ac:dyDescent="0.2">
      <c r="A11" s="3" t="s">
        <v>12</v>
      </c>
      <c r="B11" s="3" t="s">
        <v>90</v>
      </c>
      <c r="C11" s="2" t="s">
        <v>49</v>
      </c>
      <c r="D11" s="2" t="s">
        <v>116</v>
      </c>
      <c r="E11" s="2">
        <v>192</v>
      </c>
      <c r="F11" s="2"/>
      <c r="G11" s="2"/>
      <c r="H11">
        <f t="shared" si="0"/>
        <v>41.37894</v>
      </c>
      <c r="I11" s="2">
        <f t="shared" si="1"/>
        <v>-6.3527069999999997</v>
      </c>
      <c r="J11" t="s">
        <v>211</v>
      </c>
    </row>
    <row r="12" spans="1:12" x14ac:dyDescent="0.2">
      <c r="A12" s="3" t="s">
        <v>13</v>
      </c>
      <c r="B12" s="3" t="s">
        <v>90</v>
      </c>
      <c r="C12" s="2" t="s">
        <v>48</v>
      </c>
      <c r="D12" s="2" t="s">
        <v>115</v>
      </c>
      <c r="E12" s="2">
        <v>191.4</v>
      </c>
      <c r="F12" s="2">
        <v>220</v>
      </c>
      <c r="G12" s="2"/>
      <c r="H12">
        <f t="shared" si="0"/>
        <v>40.741830999999998</v>
      </c>
      <c r="I12" s="2">
        <f t="shared" si="1"/>
        <v>-8.3219989999999999</v>
      </c>
      <c r="J12" t="s">
        <v>212</v>
      </c>
      <c r="K12">
        <f>(F12*1000)/(E12*8760)</f>
        <v>0.13121293234661208</v>
      </c>
      <c r="L12">
        <f>E12*K12*0.25*1000</f>
        <v>6278.5388127853885</v>
      </c>
    </row>
    <row r="13" spans="1:12" hidden="1" x14ac:dyDescent="0.2">
      <c r="A13" s="3" t="s">
        <v>14</v>
      </c>
      <c r="B13" s="3" t="s">
        <v>90</v>
      </c>
      <c r="C13" s="2" t="s">
        <v>49</v>
      </c>
      <c r="D13" s="2" t="s">
        <v>116</v>
      </c>
      <c r="E13" s="2">
        <v>189</v>
      </c>
      <c r="F13" s="2"/>
      <c r="G13" s="2"/>
      <c r="H13">
        <f t="shared" si="0"/>
        <v>41.488199000000002</v>
      </c>
      <c r="I13" s="2">
        <f t="shared" si="1"/>
        <v>-6.2668850000000003</v>
      </c>
      <c r="J13" t="s">
        <v>214</v>
      </c>
    </row>
    <row r="14" spans="1:12" x14ac:dyDescent="0.2">
      <c r="A14" s="3" t="s">
        <v>15</v>
      </c>
      <c r="B14" s="3" t="s">
        <v>90</v>
      </c>
      <c r="C14" s="2" t="s">
        <v>50</v>
      </c>
      <c r="D14" s="2" t="s">
        <v>115</v>
      </c>
      <c r="E14" s="2">
        <v>186</v>
      </c>
      <c r="F14" s="2">
        <v>406.2</v>
      </c>
      <c r="G14" s="2">
        <v>12</v>
      </c>
      <c r="H14">
        <f t="shared" si="0"/>
        <v>41.134326000000001</v>
      </c>
      <c r="I14" s="2">
        <f t="shared" si="1"/>
        <v>-7.1141439999999996</v>
      </c>
      <c r="J14" t="s">
        <v>213</v>
      </c>
      <c r="K14">
        <f>(F14*1000)/(E14*8760)</f>
        <v>0.24930033878332597</v>
      </c>
      <c r="L14">
        <f>E14*K14*0.25*1000</f>
        <v>11592.465753424658</v>
      </c>
    </row>
    <row r="15" spans="1:12" hidden="1" x14ac:dyDescent="0.2">
      <c r="A15" s="3" t="s">
        <v>16</v>
      </c>
      <c r="B15" s="3" t="s">
        <v>90</v>
      </c>
      <c r="C15" s="2" t="s">
        <v>49</v>
      </c>
      <c r="D15" s="2" t="s">
        <v>116</v>
      </c>
      <c r="E15" s="2">
        <v>180</v>
      </c>
      <c r="F15" s="2">
        <v>879</v>
      </c>
      <c r="G15" s="2"/>
      <c r="H15">
        <f t="shared" si="0"/>
        <v>41.488346</v>
      </c>
      <c r="I15" s="2">
        <f t="shared" si="1"/>
        <v>-6.264964</v>
      </c>
      <c r="J15" t="s">
        <v>215</v>
      </c>
    </row>
    <row r="16" spans="1:12" x14ac:dyDescent="0.2">
      <c r="A16" s="3" t="s">
        <v>17</v>
      </c>
      <c r="B16" s="3" t="s">
        <v>90</v>
      </c>
      <c r="C16" s="2" t="s">
        <v>50</v>
      </c>
      <c r="D16" s="2" t="s">
        <v>115</v>
      </c>
      <c r="E16" s="2">
        <v>180</v>
      </c>
      <c r="F16" s="2">
        <v>620.79999999999995</v>
      </c>
      <c r="G16" s="2">
        <v>12</v>
      </c>
      <c r="H16">
        <f t="shared" si="0"/>
        <v>41.147105000000003</v>
      </c>
      <c r="I16" s="2">
        <f t="shared" si="1"/>
        <v>-7.7397929999999997</v>
      </c>
      <c r="J16" t="s">
        <v>216</v>
      </c>
      <c r="K16">
        <f>(F16*1000)/(E16*8760)</f>
        <v>0.39370877727042108</v>
      </c>
      <c r="L16">
        <f>E16*K16*0.25*1000</f>
        <v>17716.894977168948</v>
      </c>
    </row>
    <row r="17" spans="1:12" hidden="1" x14ac:dyDescent="0.2">
      <c r="A17" s="10" t="s">
        <v>18</v>
      </c>
      <c r="B17" s="3" t="s">
        <v>90</v>
      </c>
      <c r="C17" s="2" t="s">
        <v>49</v>
      </c>
      <c r="D17" s="2" t="s">
        <v>116</v>
      </c>
      <c r="E17" s="2">
        <v>160</v>
      </c>
      <c r="F17" s="2"/>
      <c r="G17" s="2"/>
      <c r="H17">
        <f t="shared" si="0"/>
        <v>41.573614999999997</v>
      </c>
      <c r="I17" s="2">
        <f t="shared" si="1"/>
        <v>-7.7314299999999996</v>
      </c>
      <c r="J17" t="s">
        <v>217</v>
      </c>
    </row>
    <row r="18" spans="1:12" x14ac:dyDescent="0.2">
      <c r="A18" s="3" t="s">
        <v>19</v>
      </c>
      <c r="B18" s="3" t="s">
        <v>90</v>
      </c>
      <c r="C18" s="2" t="s">
        <v>49</v>
      </c>
      <c r="D18" s="2" t="s">
        <v>115</v>
      </c>
      <c r="E18" s="2">
        <v>159</v>
      </c>
      <c r="F18" s="2">
        <v>361</v>
      </c>
      <c r="G18" s="2">
        <v>902.5</v>
      </c>
      <c r="H18">
        <f t="shared" si="0"/>
        <v>39.542603999999997</v>
      </c>
      <c r="I18" s="2">
        <f t="shared" si="1"/>
        <v>-8.3192599999999999</v>
      </c>
      <c r="J18" t="s">
        <v>218</v>
      </c>
      <c r="K18">
        <f t="shared" ref="K18:K22" si="6">(F18*1000)/(E18*8760)</f>
        <v>0.25918267712012866</v>
      </c>
      <c r="L18">
        <f t="shared" ref="L18:L22" si="7">E18*K18*0.25*1000</f>
        <v>10302.511415525114</v>
      </c>
    </row>
    <row r="19" spans="1:12" x14ac:dyDescent="0.2">
      <c r="A19" s="3" t="s">
        <v>20</v>
      </c>
      <c r="B19" s="3" t="s">
        <v>90</v>
      </c>
      <c r="C19" s="2" t="s">
        <v>49</v>
      </c>
      <c r="D19" s="2" t="s">
        <v>115</v>
      </c>
      <c r="E19" s="2">
        <v>147.19999999999999</v>
      </c>
      <c r="F19" s="2">
        <v>117</v>
      </c>
      <c r="G19" s="2">
        <v>84.6</v>
      </c>
      <c r="H19">
        <f t="shared" si="0"/>
        <v>40.741787000000002</v>
      </c>
      <c r="I19" s="2">
        <f t="shared" si="1"/>
        <v>-8.3220469999999995</v>
      </c>
      <c r="J19" t="s">
        <v>219</v>
      </c>
      <c r="K19">
        <f t="shared" si="6"/>
        <v>9.0734812388326383E-2</v>
      </c>
      <c r="L19">
        <f t="shared" si="7"/>
        <v>3339.0410958904108</v>
      </c>
    </row>
    <row r="20" spans="1:12" x14ac:dyDescent="0.2">
      <c r="A20" s="3" t="s">
        <v>21</v>
      </c>
      <c r="B20" s="3" t="s">
        <v>90</v>
      </c>
      <c r="C20" s="2" t="s">
        <v>48</v>
      </c>
      <c r="D20" s="2" t="s">
        <v>115</v>
      </c>
      <c r="E20" s="2">
        <v>137</v>
      </c>
      <c r="F20" s="2">
        <v>221</v>
      </c>
      <c r="G20" s="2">
        <v>40.4</v>
      </c>
      <c r="H20">
        <f t="shared" si="0"/>
        <v>41.096606999999999</v>
      </c>
      <c r="I20" s="2">
        <f t="shared" si="1"/>
        <v>-8.2631080000000008</v>
      </c>
      <c r="J20" t="s">
        <v>220</v>
      </c>
      <c r="K20">
        <f t="shared" si="6"/>
        <v>0.18414825184148251</v>
      </c>
      <c r="L20">
        <f t="shared" si="7"/>
        <v>6307.077625570776</v>
      </c>
    </row>
    <row r="21" spans="1:12" x14ac:dyDescent="0.2">
      <c r="A21" s="3" t="s">
        <v>22</v>
      </c>
      <c r="B21" s="3" t="s">
        <v>90</v>
      </c>
      <c r="C21" s="2" t="s">
        <v>49</v>
      </c>
      <c r="D21" s="2" t="s">
        <v>115</v>
      </c>
      <c r="E21" s="2">
        <v>132</v>
      </c>
      <c r="F21" s="2">
        <v>327</v>
      </c>
      <c r="G21" s="2"/>
      <c r="H21">
        <f t="shared" si="0"/>
        <v>39.542651999999997</v>
      </c>
      <c r="I21" s="2">
        <f t="shared" si="1"/>
        <v>-7.802905</v>
      </c>
      <c r="J21" t="s">
        <v>221</v>
      </c>
      <c r="K21">
        <f t="shared" si="6"/>
        <v>0.28279369032793689</v>
      </c>
      <c r="L21">
        <f t="shared" si="7"/>
        <v>9332.1917808219168</v>
      </c>
    </row>
    <row r="22" spans="1:12" x14ac:dyDescent="0.2">
      <c r="A22" s="3" t="s">
        <v>23</v>
      </c>
      <c r="B22" s="3" t="s">
        <v>90</v>
      </c>
      <c r="C22" s="2" t="s">
        <v>48</v>
      </c>
      <c r="D22" s="2" t="s">
        <v>115</v>
      </c>
      <c r="E22" s="2">
        <v>125</v>
      </c>
      <c r="F22" s="2">
        <v>194</v>
      </c>
      <c r="G22" s="2">
        <v>97.5</v>
      </c>
      <c r="H22">
        <f t="shared" si="0"/>
        <v>41.700133000000001</v>
      </c>
      <c r="I22" s="2">
        <f t="shared" si="1"/>
        <v>-8.1761619999999997</v>
      </c>
      <c r="J22" t="s">
        <v>222</v>
      </c>
      <c r="K22">
        <f t="shared" si="6"/>
        <v>0.17716894977168951</v>
      </c>
      <c r="L22">
        <f t="shared" si="7"/>
        <v>5536.5296803652973</v>
      </c>
    </row>
    <row r="23" spans="1:12" hidden="1" x14ac:dyDescent="0.2">
      <c r="A23" s="10" t="s">
        <v>24</v>
      </c>
      <c r="B23" s="3" t="s">
        <v>90</v>
      </c>
      <c r="C23" s="2" t="s">
        <v>49</v>
      </c>
      <c r="D23" s="2" t="s">
        <v>116</v>
      </c>
      <c r="E23" s="2">
        <v>118</v>
      </c>
      <c r="F23" s="2"/>
      <c r="G23" s="2"/>
      <c r="H23">
        <f t="shared" si="0"/>
        <v>41.524256000000001</v>
      </c>
      <c r="I23" s="2">
        <f t="shared" si="1"/>
        <v>-7.8648540000000002</v>
      </c>
      <c r="J23" t="s">
        <v>223</v>
      </c>
    </row>
    <row r="24" spans="1:12" x14ac:dyDescent="0.2">
      <c r="A24" s="3" t="s">
        <v>25</v>
      </c>
      <c r="B24" s="3" t="s">
        <v>90</v>
      </c>
      <c r="C24" s="2" t="s">
        <v>50</v>
      </c>
      <c r="D24" s="2" t="s">
        <v>115</v>
      </c>
      <c r="E24" s="2">
        <v>117</v>
      </c>
      <c r="F24" s="2">
        <v>311</v>
      </c>
      <c r="G24" s="2">
        <v>22.5</v>
      </c>
      <c r="H24">
        <f t="shared" si="0"/>
        <v>41.071719999999999</v>
      </c>
      <c r="I24" s="2">
        <f t="shared" si="1"/>
        <v>-8.4859299999999998</v>
      </c>
      <c r="J24" t="s">
        <v>224</v>
      </c>
      <c r="K24">
        <f t="shared" ref="K24:K58" si="8">(F24*1000)/(E24*8760)</f>
        <v>0.3034383171369473</v>
      </c>
      <c r="L24">
        <f t="shared" ref="L24:L58" si="9">E24*K24*0.25*1000</f>
        <v>8875.5707762557086</v>
      </c>
    </row>
    <row r="25" spans="1:12" x14ac:dyDescent="0.2">
      <c r="A25" s="3" t="s">
        <v>26</v>
      </c>
      <c r="B25" s="3" t="s">
        <v>90</v>
      </c>
      <c r="C25" s="2" t="s">
        <v>49</v>
      </c>
      <c r="D25" s="2" t="s">
        <v>115</v>
      </c>
      <c r="E25" s="2">
        <v>106</v>
      </c>
      <c r="F25" s="2">
        <v>289</v>
      </c>
      <c r="G25" s="2">
        <v>615</v>
      </c>
      <c r="H25">
        <f t="shared" si="0"/>
        <v>39.917476000000001</v>
      </c>
      <c r="I25" s="2">
        <f t="shared" si="1"/>
        <v>-8.1322729999999996</v>
      </c>
      <c r="J25" t="s">
        <v>225</v>
      </c>
      <c r="K25">
        <f t="shared" si="8"/>
        <v>0.3112345998104592</v>
      </c>
      <c r="L25">
        <f t="shared" si="9"/>
        <v>8247.7168949771676</v>
      </c>
    </row>
    <row r="26" spans="1:12" x14ac:dyDescent="0.2">
      <c r="A26" s="3" t="s">
        <v>31</v>
      </c>
      <c r="B26" s="3" t="s">
        <v>90</v>
      </c>
      <c r="C26" s="2" t="s">
        <v>48</v>
      </c>
      <c r="D26" s="2" t="s">
        <v>115</v>
      </c>
      <c r="E26" s="2">
        <v>88</v>
      </c>
      <c r="F26" s="2">
        <v>383.9</v>
      </c>
      <c r="G26" s="2">
        <v>92.1</v>
      </c>
      <c r="H26">
        <f t="shared" si="0"/>
        <v>41.702016</v>
      </c>
      <c r="I26" s="2">
        <f t="shared" si="1"/>
        <v>-8.0071560000000002</v>
      </c>
      <c r="J26" t="s">
        <v>226</v>
      </c>
      <c r="K26">
        <f t="shared" si="8"/>
        <v>0.49800228310502281</v>
      </c>
      <c r="L26">
        <f t="shared" si="9"/>
        <v>10956.050228310502</v>
      </c>
    </row>
    <row r="27" spans="1:12" x14ac:dyDescent="0.2">
      <c r="A27" s="3" t="s">
        <v>32</v>
      </c>
      <c r="B27" s="3" t="s">
        <v>90</v>
      </c>
      <c r="C27" s="2" t="s">
        <v>50</v>
      </c>
      <c r="D27" s="2" t="s">
        <v>115</v>
      </c>
      <c r="E27" s="2">
        <v>80.7</v>
      </c>
      <c r="F27" s="2">
        <v>180</v>
      </c>
      <c r="G27" s="2">
        <v>7.5</v>
      </c>
      <c r="H27">
        <f t="shared" si="0"/>
        <v>39.480694</v>
      </c>
      <c r="I27" s="2">
        <f t="shared" si="1"/>
        <v>-7.9983630000000003</v>
      </c>
      <c r="J27" t="s">
        <v>227</v>
      </c>
      <c r="K27">
        <f t="shared" si="8"/>
        <v>0.25462137801089779</v>
      </c>
      <c r="L27">
        <f t="shared" si="9"/>
        <v>5136.9863013698632</v>
      </c>
    </row>
    <row r="28" spans="1:12" x14ac:dyDescent="0.2">
      <c r="A28" s="3" t="s">
        <v>83</v>
      </c>
      <c r="B28" s="3" t="s">
        <v>90</v>
      </c>
      <c r="C28" s="2" t="s">
        <v>49</v>
      </c>
      <c r="D28" s="2" t="s">
        <v>115</v>
      </c>
      <c r="E28" s="2">
        <v>68</v>
      </c>
      <c r="F28" s="2">
        <v>83</v>
      </c>
      <c r="G28" s="2">
        <v>550.1</v>
      </c>
      <c r="H28">
        <f t="shared" si="0"/>
        <v>41.738460000000003</v>
      </c>
      <c r="I28" s="2">
        <f t="shared" si="1"/>
        <v>-7.85921</v>
      </c>
      <c r="J28" t="s">
        <v>228</v>
      </c>
      <c r="K28">
        <f t="shared" si="8"/>
        <v>0.1393365565404244</v>
      </c>
      <c r="L28">
        <f t="shared" si="9"/>
        <v>2368.721461187215</v>
      </c>
    </row>
    <row r="29" spans="1:12" x14ac:dyDescent="0.2">
      <c r="A29" s="3" t="s">
        <v>290</v>
      </c>
      <c r="B29" s="3" t="s">
        <v>90</v>
      </c>
      <c r="C29" s="2" t="s">
        <v>49</v>
      </c>
      <c r="D29" s="2" t="s">
        <v>115</v>
      </c>
      <c r="E29" s="2">
        <v>62</v>
      </c>
      <c r="F29" s="2">
        <v>345</v>
      </c>
      <c r="G29" s="2">
        <v>144.4</v>
      </c>
      <c r="H29">
        <v>41.6527881326478</v>
      </c>
      <c r="I29" s="2">
        <v>-8.2308536490119106</v>
      </c>
      <c r="J29" s="2" t="str">
        <f>"https://www.openstreetmap.org/#map=17/" &amp; TEXT(H29, "0.0000") &amp; "/" &amp; TEXT(I29, "0.0000")</f>
        <v>https://www.openstreetmap.org/#map=17/41.6528/-8.2309</v>
      </c>
      <c r="K29">
        <f t="shared" si="8"/>
        <v>0.63521873619089708</v>
      </c>
      <c r="L29">
        <f t="shared" si="9"/>
        <v>9845.8904109589057</v>
      </c>
    </row>
    <row r="30" spans="1:12" x14ac:dyDescent="0.2">
      <c r="A30" s="3" t="s">
        <v>298</v>
      </c>
      <c r="B30" s="3" t="s">
        <v>90</v>
      </c>
      <c r="C30" s="2" t="s">
        <v>49</v>
      </c>
      <c r="D30" s="2" t="s">
        <v>115</v>
      </c>
      <c r="E30" s="2">
        <v>58</v>
      </c>
      <c r="F30" s="2">
        <v>123</v>
      </c>
      <c r="G30" s="2">
        <v>95.5</v>
      </c>
      <c r="H30">
        <v>40.987365075772999</v>
      </c>
      <c r="I30" s="2">
        <v>-7.5346364108029196</v>
      </c>
      <c r="J30" s="2" t="str">
        <f>"https://www.openstreetmap.org/#map=17/" &amp; TEXT(H30, "0.0000") &amp; "/" &amp; TEXT(I30, "0.0000")</f>
        <v>https://www.openstreetmap.org/#map=17/40.9874/-7.5346</v>
      </c>
      <c r="K30">
        <f t="shared" si="8"/>
        <v>0.24208786017949929</v>
      </c>
      <c r="L30">
        <f t="shared" si="9"/>
        <v>3510.2739726027398</v>
      </c>
    </row>
    <row r="31" spans="1:12" x14ac:dyDescent="0.2">
      <c r="A31" s="3" t="s">
        <v>30</v>
      </c>
      <c r="B31" s="3" t="s">
        <v>90</v>
      </c>
      <c r="C31" s="2" t="s">
        <v>49</v>
      </c>
      <c r="D31" s="2" t="s">
        <v>115</v>
      </c>
      <c r="E31" s="2">
        <v>53</v>
      </c>
      <c r="F31" s="2">
        <v>254</v>
      </c>
      <c r="G31" s="2"/>
      <c r="H31">
        <f t="shared" si="0"/>
        <v>41.770093000000003</v>
      </c>
      <c r="I31" s="2">
        <f t="shared" si="1"/>
        <v>-7.9531229999999997</v>
      </c>
      <c r="J31" t="s">
        <v>229</v>
      </c>
      <c r="K31">
        <f t="shared" si="8"/>
        <v>0.54708365641423284</v>
      </c>
      <c r="L31">
        <f t="shared" si="9"/>
        <v>7248.8584474885847</v>
      </c>
    </row>
    <row r="32" spans="1:12" x14ac:dyDescent="0.2">
      <c r="A32" s="3" t="s">
        <v>33</v>
      </c>
      <c r="B32" s="3" t="s">
        <v>90</v>
      </c>
      <c r="C32" s="2" t="s">
        <v>49</v>
      </c>
      <c r="D32" s="2" t="s">
        <v>115</v>
      </c>
      <c r="E32" s="2">
        <v>44.1</v>
      </c>
      <c r="F32" s="2">
        <v>909.6</v>
      </c>
      <c r="G32" s="2">
        <v>347.9</v>
      </c>
      <c r="H32">
        <f t="shared" si="0"/>
        <v>41.859189999999998</v>
      </c>
      <c r="I32" s="2">
        <f t="shared" si="1"/>
        <v>-8.2707099999999993</v>
      </c>
      <c r="J32" t="s">
        <v>230</v>
      </c>
      <c r="K32">
        <f t="shared" si="8"/>
        <v>2.3545491255863076</v>
      </c>
      <c r="L32">
        <f t="shared" si="9"/>
        <v>25958.904109589042</v>
      </c>
    </row>
    <row r="33" spans="1:12" x14ac:dyDescent="0.2">
      <c r="A33" s="3" t="s">
        <v>34</v>
      </c>
      <c r="B33" s="3" t="s">
        <v>90</v>
      </c>
      <c r="C33" s="2" t="s">
        <v>50</v>
      </c>
      <c r="D33" s="2" t="s">
        <v>115</v>
      </c>
      <c r="E33" s="2">
        <v>44</v>
      </c>
      <c r="F33" s="2">
        <v>141</v>
      </c>
      <c r="G33" s="2">
        <v>7.9</v>
      </c>
      <c r="H33">
        <f t="shared" si="0"/>
        <v>39.853895999999999</v>
      </c>
      <c r="I33" s="2">
        <f t="shared" si="1"/>
        <v>-8.2197340000000008</v>
      </c>
      <c r="J33" t="s">
        <v>231</v>
      </c>
      <c r="K33">
        <f t="shared" si="8"/>
        <v>0.36581569115815693</v>
      </c>
      <c r="L33">
        <f t="shared" si="9"/>
        <v>4023.9726027397264</v>
      </c>
    </row>
    <row r="34" spans="1:12" x14ac:dyDescent="0.2">
      <c r="A34" s="3" t="s">
        <v>27</v>
      </c>
      <c r="B34" s="3" t="s">
        <v>90</v>
      </c>
      <c r="C34" s="2" t="s">
        <v>49</v>
      </c>
      <c r="D34" s="2" t="s">
        <v>115</v>
      </c>
      <c r="E34" s="2">
        <v>42</v>
      </c>
      <c r="F34" s="2">
        <v>244</v>
      </c>
      <c r="G34" s="2">
        <v>55</v>
      </c>
      <c r="H34">
        <f t="shared" si="0"/>
        <v>41.689979000000001</v>
      </c>
      <c r="I34" s="2">
        <f t="shared" si="1"/>
        <v>-8.0921789999999998</v>
      </c>
      <c r="J34" t="s">
        <v>232</v>
      </c>
      <c r="K34">
        <f t="shared" si="8"/>
        <v>0.66318764948901932</v>
      </c>
      <c r="L34">
        <f t="shared" si="9"/>
        <v>6963.4703196347027</v>
      </c>
    </row>
    <row r="35" spans="1:12" x14ac:dyDescent="0.2">
      <c r="A35" s="3" t="s">
        <v>28</v>
      </c>
      <c r="B35" s="3" t="s">
        <v>90</v>
      </c>
      <c r="C35" s="2" t="s">
        <v>49</v>
      </c>
      <c r="D35" s="2" t="s">
        <v>115</v>
      </c>
      <c r="E35" s="2">
        <v>41</v>
      </c>
      <c r="F35" s="2">
        <v>53</v>
      </c>
      <c r="G35" s="2">
        <v>69.3</v>
      </c>
      <c r="H35">
        <f t="shared" si="0"/>
        <v>39.564978000000004</v>
      </c>
      <c r="I35" s="2">
        <f t="shared" si="1"/>
        <v>-7.8129289999999996</v>
      </c>
      <c r="J35" t="s">
        <v>233</v>
      </c>
      <c r="K35">
        <f t="shared" si="8"/>
        <v>0.14756654415859227</v>
      </c>
      <c r="L35">
        <f t="shared" si="9"/>
        <v>1512.5570776255709</v>
      </c>
    </row>
    <row r="36" spans="1:12" x14ac:dyDescent="0.2">
      <c r="A36" s="3" t="s">
        <v>29</v>
      </c>
      <c r="B36" s="3" t="s">
        <v>90</v>
      </c>
      <c r="C36" s="2" t="s">
        <v>50</v>
      </c>
      <c r="D36" s="2" t="s">
        <v>115</v>
      </c>
      <c r="E36" s="2">
        <v>40</v>
      </c>
      <c r="F36" s="2">
        <v>47</v>
      </c>
      <c r="G36" s="2">
        <v>3.5</v>
      </c>
      <c r="H36">
        <f t="shared" si="0"/>
        <v>40.531647</v>
      </c>
      <c r="I36" s="2">
        <f t="shared" si="1"/>
        <v>-7.3297660000000002</v>
      </c>
      <c r="J36" t="s">
        <v>234</v>
      </c>
      <c r="K36">
        <f t="shared" si="8"/>
        <v>0.1341324200913242</v>
      </c>
      <c r="L36">
        <f t="shared" si="9"/>
        <v>1341.3242009132421</v>
      </c>
    </row>
    <row r="37" spans="1:12" x14ac:dyDescent="0.2">
      <c r="A37" s="3" t="s">
        <v>38</v>
      </c>
      <c r="B37" s="3" t="s">
        <v>90</v>
      </c>
      <c r="C37" s="2" t="s">
        <v>50</v>
      </c>
      <c r="D37" s="2" t="s">
        <v>115</v>
      </c>
      <c r="E37" s="2">
        <v>24.5</v>
      </c>
      <c r="F37" s="2">
        <v>60</v>
      </c>
      <c r="G37" s="2">
        <v>12.9</v>
      </c>
      <c r="H37">
        <f t="shared" si="0"/>
        <v>41.140884</v>
      </c>
      <c r="I37" s="2">
        <f t="shared" si="1"/>
        <v>-7.7757449999999997</v>
      </c>
      <c r="J37" t="s">
        <v>235</v>
      </c>
      <c r="K37">
        <f t="shared" si="8"/>
        <v>0.27956388034665919</v>
      </c>
      <c r="L37">
        <f t="shared" si="9"/>
        <v>1712.3287671232877</v>
      </c>
    </row>
    <row r="38" spans="1:12" x14ac:dyDescent="0.2">
      <c r="A38" s="3" t="s">
        <v>39</v>
      </c>
      <c r="B38" s="3" t="s">
        <v>90</v>
      </c>
      <c r="C38" s="2" t="s">
        <v>49</v>
      </c>
      <c r="D38" s="2" t="s">
        <v>115</v>
      </c>
      <c r="E38" s="2">
        <v>24.4</v>
      </c>
      <c r="F38" s="2">
        <v>54</v>
      </c>
      <c r="G38" s="2">
        <v>50.5</v>
      </c>
      <c r="H38">
        <f t="shared" si="0"/>
        <v>40.079773000000003</v>
      </c>
      <c r="I38" s="2">
        <f t="shared" si="1"/>
        <v>-7.8185589999999996</v>
      </c>
      <c r="J38" t="s">
        <v>236</v>
      </c>
      <c r="K38">
        <f t="shared" si="8"/>
        <v>0.25263867055917361</v>
      </c>
      <c r="L38">
        <f t="shared" si="9"/>
        <v>1541.0958904109589</v>
      </c>
    </row>
    <row r="39" spans="1:12" x14ac:dyDescent="0.2">
      <c r="A39" s="3" t="s">
        <v>294</v>
      </c>
      <c r="B39" s="3" t="s">
        <v>90</v>
      </c>
      <c r="C39" s="2" t="s">
        <v>50</v>
      </c>
      <c r="D39" s="2" t="s">
        <v>115</v>
      </c>
      <c r="E39" s="2">
        <v>24</v>
      </c>
      <c r="F39" s="2">
        <v>46</v>
      </c>
      <c r="G39" s="2">
        <v>12</v>
      </c>
      <c r="H39">
        <v>40.309574845574197</v>
      </c>
      <c r="I39" s="2">
        <v>-8.2488031112247402</v>
      </c>
      <c r="J39" s="2" t="str">
        <f>"https://www.openstreetmap.org/#map=17/" &amp; TEXT(H39, "0.0000") &amp; "/" &amp; TEXT(I39, "0.0000")</f>
        <v>https://www.openstreetmap.org/#map=17/40.3096/-8.2488</v>
      </c>
      <c r="K39">
        <f t="shared" si="8"/>
        <v>0.21879756468797565</v>
      </c>
      <c r="L39">
        <f t="shared" si="9"/>
        <v>1312.785388127854</v>
      </c>
    </row>
    <row r="40" spans="1:12" x14ac:dyDescent="0.2">
      <c r="A40" s="3" t="s">
        <v>35</v>
      </c>
      <c r="B40" s="3" t="s">
        <v>90</v>
      </c>
      <c r="C40" s="2" t="s">
        <v>50</v>
      </c>
      <c r="D40" s="2" t="s">
        <v>115</v>
      </c>
      <c r="E40" s="2">
        <v>23.4</v>
      </c>
      <c r="F40" s="2">
        <v>64</v>
      </c>
      <c r="G40" s="2"/>
      <c r="H40">
        <f t="shared" si="0"/>
        <v>40.379685000000002</v>
      </c>
      <c r="I40" s="2">
        <f t="shared" si="1"/>
        <v>-7.7279109999999998</v>
      </c>
      <c r="J40" t="s">
        <v>237</v>
      </c>
      <c r="K40">
        <f t="shared" si="8"/>
        <v>0.31221949030168206</v>
      </c>
      <c r="L40">
        <f t="shared" si="9"/>
        <v>1826.48401826484</v>
      </c>
    </row>
    <row r="41" spans="1:12" x14ac:dyDescent="0.2">
      <c r="A41" s="3" t="s">
        <v>40</v>
      </c>
      <c r="B41" s="3" t="s">
        <v>90</v>
      </c>
      <c r="C41" s="2" t="s">
        <v>50</v>
      </c>
      <c r="D41" s="2" t="s">
        <v>115</v>
      </c>
      <c r="E41" s="2">
        <v>22.5</v>
      </c>
      <c r="F41" s="2">
        <v>76</v>
      </c>
      <c r="G41" s="2"/>
      <c r="H41">
        <f t="shared" si="0"/>
        <v>40.396613000000002</v>
      </c>
      <c r="I41" s="2">
        <f t="shared" si="1"/>
        <v>-7.6624270000000001</v>
      </c>
      <c r="J41" t="s">
        <v>238</v>
      </c>
      <c r="K41">
        <f t="shared" si="8"/>
        <v>0.38559107052257735</v>
      </c>
      <c r="L41">
        <f t="shared" si="9"/>
        <v>2168.9497716894975</v>
      </c>
    </row>
    <row r="42" spans="1:12" x14ac:dyDescent="0.2">
      <c r="A42" s="3" t="s">
        <v>289</v>
      </c>
      <c r="B42" s="3" t="s">
        <v>90</v>
      </c>
      <c r="C42" s="2" t="s">
        <v>50</v>
      </c>
      <c r="D42" s="2" t="s">
        <v>115</v>
      </c>
      <c r="E42" s="2">
        <v>22</v>
      </c>
      <c r="F42" s="2">
        <v>78</v>
      </c>
      <c r="G42" s="2">
        <v>4.5</v>
      </c>
      <c r="H42" s="2">
        <v>41.812765504029798</v>
      </c>
      <c r="I42" s="2">
        <v>-8.3535253102813005</v>
      </c>
      <c r="J42" s="2" t="str">
        <f>"https://www.openstreetmap.org/#map=17/" &amp; TEXT(H42, "0.0000") &amp; "/" &amp; TEXT(I42, "0.0000")</f>
        <v>https://www.openstreetmap.org/#map=17/41.8128/-8.3535</v>
      </c>
      <c r="K42">
        <f t="shared" si="8"/>
        <v>0.40473225404732255</v>
      </c>
      <c r="L42">
        <f t="shared" si="9"/>
        <v>2226.027397260274</v>
      </c>
    </row>
    <row r="43" spans="1:12" x14ac:dyDescent="0.2">
      <c r="A43" s="3" t="s">
        <v>41</v>
      </c>
      <c r="B43" s="3" t="s">
        <v>90</v>
      </c>
      <c r="C43" s="2" t="s">
        <v>50</v>
      </c>
      <c r="D43" s="2" t="s">
        <v>115</v>
      </c>
      <c r="E43" s="2">
        <v>20.3</v>
      </c>
      <c r="F43" s="2">
        <v>57</v>
      </c>
      <c r="G43" s="2"/>
      <c r="H43">
        <f t="shared" si="0"/>
        <v>40.384982999999998</v>
      </c>
      <c r="I43" s="2">
        <f t="shared" si="1"/>
        <v>-7.7050020000000004</v>
      </c>
      <c r="J43" t="s">
        <v>239</v>
      </c>
      <c r="K43">
        <f t="shared" si="8"/>
        <v>0.32053444901815237</v>
      </c>
      <c r="L43">
        <f t="shared" si="9"/>
        <v>1626.7123287671232</v>
      </c>
    </row>
    <row r="44" spans="1:12" x14ac:dyDescent="0.2">
      <c r="A44" s="3" t="s">
        <v>36</v>
      </c>
      <c r="B44" s="3" t="s">
        <v>90</v>
      </c>
      <c r="C44" s="2" t="s">
        <v>50</v>
      </c>
      <c r="D44" s="2" t="s">
        <v>115</v>
      </c>
      <c r="E44" s="2">
        <v>13.2</v>
      </c>
      <c r="F44" s="2">
        <v>40</v>
      </c>
      <c r="G44" s="2"/>
      <c r="H44">
        <f t="shared" si="0"/>
        <v>40.398074000000001</v>
      </c>
      <c r="I44" s="2">
        <f t="shared" si="1"/>
        <v>-7.6873259999999997</v>
      </c>
      <c r="J44" t="s">
        <v>240</v>
      </c>
      <c r="K44">
        <f t="shared" si="8"/>
        <v>0.34592500345925004</v>
      </c>
      <c r="L44">
        <f t="shared" si="9"/>
        <v>1141.5525114155253</v>
      </c>
    </row>
    <row r="45" spans="1:12" x14ac:dyDescent="0.2">
      <c r="A45" s="3" t="s">
        <v>292</v>
      </c>
      <c r="B45" s="3" t="s">
        <v>90</v>
      </c>
      <c r="C45" s="2" t="s">
        <v>49</v>
      </c>
      <c r="D45" s="2" t="s">
        <v>115</v>
      </c>
      <c r="E45" s="2">
        <v>10</v>
      </c>
      <c r="F45" s="2">
        <v>45</v>
      </c>
      <c r="G45" s="2">
        <v>54</v>
      </c>
      <c r="H45">
        <v>38.110438519664797</v>
      </c>
      <c r="I45" s="2">
        <v>-7.6291667432392396</v>
      </c>
      <c r="J45" s="2" t="str">
        <f>"https://www.openstreetmap.org/#map=17/" &amp; TEXT(H45, "0.0000") &amp; "/" &amp; TEXT(I45, "0.0000")</f>
        <v>https://www.openstreetmap.org/#map=17/38.1104/-7.6292</v>
      </c>
      <c r="K45">
        <f t="shared" si="8"/>
        <v>0.51369863013698636</v>
      </c>
      <c r="L45">
        <f t="shared" si="9"/>
        <v>1284.2465753424658</v>
      </c>
    </row>
    <row r="46" spans="1:12" x14ac:dyDescent="0.2">
      <c r="A46" s="3" t="s">
        <v>44</v>
      </c>
      <c r="B46" s="3" t="s">
        <v>90</v>
      </c>
      <c r="C46" s="2" t="s">
        <v>302</v>
      </c>
      <c r="D46" s="2" t="s">
        <v>115</v>
      </c>
      <c r="E46" s="2">
        <v>10</v>
      </c>
      <c r="F46" s="2">
        <v>30</v>
      </c>
      <c r="G46" s="2"/>
      <c r="H46">
        <f t="shared" si="0"/>
        <v>41.717350000000003</v>
      </c>
      <c r="I46" s="2">
        <f t="shared" si="1"/>
        <v>-7.2047189999999999</v>
      </c>
      <c r="J46" t="s">
        <v>241</v>
      </c>
      <c r="K46">
        <f t="shared" si="8"/>
        <v>0.34246575342465752</v>
      </c>
      <c r="L46">
        <f t="shared" si="9"/>
        <v>856.16438356164383</v>
      </c>
    </row>
    <row r="47" spans="1:12" x14ac:dyDescent="0.2">
      <c r="A47" s="3" t="s">
        <v>45</v>
      </c>
      <c r="B47" s="3" t="s">
        <v>90</v>
      </c>
      <c r="C47" s="2" t="s">
        <v>302</v>
      </c>
      <c r="D47" s="2" t="s">
        <v>115</v>
      </c>
      <c r="E47" s="2">
        <v>10</v>
      </c>
      <c r="F47" s="2">
        <v>24</v>
      </c>
      <c r="G47" s="2"/>
      <c r="H47">
        <f t="shared" si="0"/>
        <v>41.740701999999999</v>
      </c>
      <c r="I47" s="2">
        <f t="shared" si="1"/>
        <v>-7.1747350000000001</v>
      </c>
      <c r="J47" t="s">
        <v>242</v>
      </c>
      <c r="K47">
        <f t="shared" si="8"/>
        <v>0.27397260273972601</v>
      </c>
      <c r="L47">
        <f t="shared" si="9"/>
        <v>684.93150684931504</v>
      </c>
    </row>
    <row r="48" spans="1:12" x14ac:dyDescent="0.2">
      <c r="A48" s="3" t="s">
        <v>46</v>
      </c>
      <c r="B48" s="3" t="s">
        <v>90</v>
      </c>
      <c r="C48" s="2" t="s">
        <v>302</v>
      </c>
      <c r="D48" s="2" t="s">
        <v>115</v>
      </c>
      <c r="E48" s="2">
        <v>10</v>
      </c>
      <c r="F48" s="2">
        <v>29</v>
      </c>
      <c r="G48" s="2">
        <v>17.13</v>
      </c>
      <c r="H48">
        <f t="shared" si="0"/>
        <v>41.578094999999998</v>
      </c>
      <c r="I48" s="2">
        <f t="shared" si="1"/>
        <v>-8.1527270000000005</v>
      </c>
      <c r="J48" t="s">
        <v>243</v>
      </c>
      <c r="K48">
        <f t="shared" si="8"/>
        <v>0.33105022831050229</v>
      </c>
      <c r="L48">
        <f t="shared" si="9"/>
        <v>827.62557077625581</v>
      </c>
    </row>
    <row r="49" spans="1:12" x14ac:dyDescent="0.2">
      <c r="A49" s="3" t="s">
        <v>300</v>
      </c>
      <c r="B49" s="3" t="s">
        <v>90</v>
      </c>
      <c r="C49" s="2" t="s">
        <v>302</v>
      </c>
      <c r="D49" s="2" t="s">
        <v>115</v>
      </c>
      <c r="E49" s="2">
        <v>8.8000000000000007</v>
      </c>
      <c r="F49" s="2">
        <v>19</v>
      </c>
      <c r="G49" s="2">
        <v>1.1000000000000001</v>
      </c>
      <c r="H49">
        <v>41.5694663724653</v>
      </c>
      <c r="I49" s="2">
        <v>-8.1962828024924903</v>
      </c>
      <c r="J49" s="2" t="str">
        <f>"https://www.openstreetmap.org/#map=17/" &amp; TEXT(H49, "0.0000") &amp; "/" &amp; TEXT(I49, "0.0000")</f>
        <v>https://www.openstreetmap.org/#map=17/41.5695/-8.1963</v>
      </c>
      <c r="K49">
        <f t="shared" si="8"/>
        <v>0.24647156496471564</v>
      </c>
      <c r="L49">
        <f t="shared" si="9"/>
        <v>542.23744292237438</v>
      </c>
    </row>
    <row r="50" spans="1:12" x14ac:dyDescent="0.2">
      <c r="A50" s="3" t="s">
        <v>42</v>
      </c>
      <c r="B50" s="3" t="s">
        <v>90</v>
      </c>
      <c r="C50" s="2" t="s">
        <v>302</v>
      </c>
      <c r="D50" s="2" t="s">
        <v>115</v>
      </c>
      <c r="E50" s="2">
        <v>7</v>
      </c>
      <c r="F50" s="2">
        <v>0.9</v>
      </c>
      <c r="G50" s="2"/>
      <c r="H50">
        <f t="shared" si="0"/>
        <v>40.714167000000003</v>
      </c>
      <c r="I50" s="2">
        <f t="shared" si="1"/>
        <v>-8.3534319999999997</v>
      </c>
      <c r="J50" t="s">
        <v>244</v>
      </c>
      <c r="K50">
        <f t="shared" si="8"/>
        <v>1.4677103718199608E-2</v>
      </c>
      <c r="L50">
        <f t="shared" si="9"/>
        <v>25.684931506849313</v>
      </c>
    </row>
    <row r="51" spans="1:12" x14ac:dyDescent="0.2">
      <c r="A51" s="3" t="s">
        <v>43</v>
      </c>
      <c r="B51" s="3" t="s">
        <v>90</v>
      </c>
      <c r="C51" s="2" t="s">
        <v>302</v>
      </c>
      <c r="D51" s="2" t="s">
        <v>115</v>
      </c>
      <c r="E51" s="2">
        <v>7</v>
      </c>
      <c r="F51" s="2">
        <v>25.7</v>
      </c>
      <c r="G51" s="2"/>
      <c r="H51">
        <f t="shared" si="0"/>
        <v>41.884459</v>
      </c>
      <c r="I51" s="2">
        <f t="shared" si="1"/>
        <v>-8.7613260000000004</v>
      </c>
      <c r="J51" t="s">
        <v>245</v>
      </c>
      <c r="K51">
        <f t="shared" si="8"/>
        <v>0.41911285061969994</v>
      </c>
      <c r="L51">
        <f t="shared" si="9"/>
        <v>733.44748858447485</v>
      </c>
    </row>
    <row r="52" spans="1:12" x14ac:dyDescent="0.2">
      <c r="A52" s="3" t="s">
        <v>37</v>
      </c>
      <c r="B52" s="3" t="s">
        <v>90</v>
      </c>
      <c r="C52" s="2" t="s">
        <v>302</v>
      </c>
      <c r="D52" s="2" t="s">
        <v>115</v>
      </c>
      <c r="E52" s="2">
        <v>4</v>
      </c>
      <c r="F52" s="2">
        <v>11</v>
      </c>
      <c r="G52" s="2"/>
      <c r="H52">
        <f t="shared" si="0"/>
        <v>41.585731000000003</v>
      </c>
      <c r="I52" s="2">
        <f t="shared" si="1"/>
        <v>-8.1383829999999993</v>
      </c>
      <c r="J52" t="s">
        <v>246</v>
      </c>
      <c r="K52">
        <f t="shared" si="8"/>
        <v>0.3139269406392694</v>
      </c>
      <c r="L52">
        <f t="shared" si="9"/>
        <v>313.92694063926939</v>
      </c>
    </row>
    <row r="53" spans="1:12" x14ac:dyDescent="0.2">
      <c r="A53" s="3" t="s">
        <v>301</v>
      </c>
      <c r="B53" s="3" t="s">
        <v>90</v>
      </c>
      <c r="C53" s="2" t="s">
        <v>302</v>
      </c>
      <c r="D53" s="2" t="s">
        <v>115</v>
      </c>
      <c r="E53" s="2">
        <v>2.8</v>
      </c>
      <c r="F53" s="2">
        <v>8</v>
      </c>
      <c r="G53" s="2">
        <v>17.13</v>
      </c>
      <c r="H53">
        <v>41.576507021472501</v>
      </c>
      <c r="I53" s="2">
        <v>-8.1577146178308393</v>
      </c>
      <c r="J53" s="2" t="str">
        <f>"https://www.openstreetmap.org/#map=17/" &amp; TEXT(H53, "0.0000") &amp; "/" &amp; TEXT(I53, "0.0000")</f>
        <v>https://www.openstreetmap.org/#map=17/41.5765/-8.1577</v>
      </c>
      <c r="K53">
        <f t="shared" si="8"/>
        <v>0.32615786040443573</v>
      </c>
      <c r="L53">
        <f t="shared" si="9"/>
        <v>228.310502283105</v>
      </c>
    </row>
    <row r="54" spans="1:12" x14ac:dyDescent="0.2">
      <c r="A54" s="3" t="s">
        <v>299</v>
      </c>
      <c r="B54" s="3" t="s">
        <v>90</v>
      </c>
      <c r="C54" s="2" t="s">
        <v>302</v>
      </c>
      <c r="D54" s="2" t="s">
        <v>115</v>
      </c>
      <c r="E54" s="2">
        <v>0.9</v>
      </c>
      <c r="F54" s="2">
        <v>3.8</v>
      </c>
      <c r="G54" s="2"/>
      <c r="H54">
        <v>41.364391703574299</v>
      </c>
      <c r="I54" s="2">
        <v>-8.4290809105655509</v>
      </c>
      <c r="J54" s="2" t="str">
        <f t="shared" ref="J54:J58" si="10">"https://www.openstreetmap.org/#map=17/" &amp; TEXT(H54, "0.0000") &amp; "/" &amp; TEXT(I54, "0.0000")</f>
        <v>https://www.openstreetmap.org/#map=17/41.3644/-8.4291</v>
      </c>
      <c r="K54">
        <f t="shared" si="8"/>
        <v>0.48198883815322169</v>
      </c>
      <c r="L54">
        <f t="shared" si="9"/>
        <v>108.44748858447488</v>
      </c>
    </row>
    <row r="55" spans="1:12" x14ac:dyDescent="0.2">
      <c r="A55" s="3" t="s">
        <v>296</v>
      </c>
      <c r="B55" s="3" t="s">
        <v>90</v>
      </c>
      <c r="C55" s="2" t="s">
        <v>302</v>
      </c>
      <c r="D55" s="2" t="s">
        <v>115</v>
      </c>
      <c r="E55" s="2">
        <v>0.9</v>
      </c>
      <c r="F55" s="2">
        <v>4.8</v>
      </c>
      <c r="G55" s="2">
        <v>0.1</v>
      </c>
      <c r="H55" s="2">
        <v>40.762186327451197</v>
      </c>
      <c r="I55" s="2">
        <v>-7.9778207569720703</v>
      </c>
      <c r="J55" s="2" t="str">
        <f t="shared" si="10"/>
        <v>https://www.openstreetmap.org/#map=17/40.7622/-7.9778</v>
      </c>
      <c r="K55">
        <f t="shared" si="8"/>
        <v>0.60882800608828003</v>
      </c>
      <c r="L55">
        <f t="shared" si="9"/>
        <v>136.98630136986301</v>
      </c>
    </row>
    <row r="56" spans="1:12" x14ac:dyDescent="0.2">
      <c r="A56" s="3" t="s">
        <v>295</v>
      </c>
      <c r="B56" s="3" t="s">
        <v>90</v>
      </c>
      <c r="C56" s="2" t="s">
        <v>302</v>
      </c>
      <c r="D56" s="2" t="s">
        <v>115</v>
      </c>
      <c r="E56" s="2">
        <v>0.8</v>
      </c>
      <c r="F56" s="2">
        <v>2.2000000000000002</v>
      </c>
      <c r="G56" s="2"/>
      <c r="H56">
        <v>40.260000687966901</v>
      </c>
      <c r="I56" s="2">
        <v>-8.0302552345418796</v>
      </c>
      <c r="J56" s="2" t="str">
        <f t="shared" si="10"/>
        <v>https://www.openstreetmap.org/#map=17/40.2600/-8.0303</v>
      </c>
      <c r="K56">
        <f t="shared" si="8"/>
        <v>0.3139269406392694</v>
      </c>
      <c r="L56">
        <f t="shared" si="9"/>
        <v>62.785388127853878</v>
      </c>
    </row>
    <row r="57" spans="1:12" x14ac:dyDescent="0.2">
      <c r="A57" s="3" t="s">
        <v>297</v>
      </c>
      <c r="B57" s="3" t="s">
        <v>90</v>
      </c>
      <c r="C57" s="2" t="s">
        <v>302</v>
      </c>
      <c r="D57" s="2" t="s">
        <v>115</v>
      </c>
      <c r="E57" s="2">
        <v>0.3</v>
      </c>
      <c r="F57" s="2">
        <v>0.1</v>
      </c>
      <c r="G57" s="2"/>
      <c r="H57">
        <v>40.512596485060499</v>
      </c>
      <c r="I57" s="2">
        <v>-7.3644647497282598</v>
      </c>
      <c r="J57" s="2" t="str">
        <f t="shared" si="10"/>
        <v>https://www.openstreetmap.org/#map=17/40.5126/-7.3645</v>
      </c>
      <c r="K57">
        <f t="shared" si="8"/>
        <v>3.8051750380517502E-2</v>
      </c>
      <c r="L57">
        <f t="shared" si="9"/>
        <v>2.8538812785388128</v>
      </c>
    </row>
    <row r="58" spans="1:12" x14ac:dyDescent="0.2">
      <c r="A58" s="3" t="s">
        <v>293</v>
      </c>
      <c r="B58" s="3" t="s">
        <v>90</v>
      </c>
      <c r="C58" s="2" t="s">
        <v>302</v>
      </c>
      <c r="D58" s="2" t="s">
        <v>115</v>
      </c>
      <c r="E58" s="2">
        <v>0.1</v>
      </c>
      <c r="F58" s="2">
        <v>0.5</v>
      </c>
      <c r="G58">
        <v>0</v>
      </c>
      <c r="H58" s="2">
        <v>40.698575725019602</v>
      </c>
      <c r="I58">
        <v>-6.9307273030399896</v>
      </c>
      <c r="J58" s="2" t="str">
        <f t="shared" si="10"/>
        <v>https://www.openstreetmap.org/#map=17/40.6986/-6.9307</v>
      </c>
      <c r="K58">
        <f t="shared" si="8"/>
        <v>0.57077625570776258</v>
      </c>
      <c r="L58">
        <f t="shared" si="9"/>
        <v>14.269406392694066</v>
      </c>
    </row>
  </sheetData>
  <autoFilter ref="A1:J58" xr:uid="{D3A0C2AA-5277-3E4E-A16F-38DC337D1C18}">
    <filterColumn colId="3">
      <filters>
        <filter val="n"/>
      </filters>
    </filterColumn>
  </autoFilter>
  <phoneticPr fontId="9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4420-31BA-714B-AC44-DBCE65CC44C7}">
  <dimension ref="A1:O88"/>
  <sheetViews>
    <sheetView topLeftCell="F1" zoomScale="106" workbookViewId="0">
      <selection activeCell="F41" sqref="F41"/>
    </sheetView>
  </sheetViews>
  <sheetFormatPr baseColWidth="10" defaultRowHeight="15" x14ac:dyDescent="0.2"/>
  <cols>
    <col min="1" max="1" width="10.83203125" style="2"/>
    <col min="2" max="2" width="21.33203125" style="2" customWidth="1"/>
    <col min="3" max="3" width="17.1640625" style="2" customWidth="1"/>
    <col min="4" max="5" width="13.6640625" style="2" customWidth="1"/>
    <col min="6" max="7" width="20.6640625" style="2" customWidth="1"/>
    <col min="8" max="10" width="18.83203125" style="2" customWidth="1"/>
    <col min="11" max="11" width="15.1640625" style="2" customWidth="1"/>
    <col min="12" max="12" width="22.6640625" style="2" customWidth="1"/>
    <col min="13" max="13" width="39.83203125" style="2" customWidth="1"/>
    <col min="14" max="14" width="18.6640625" style="2" customWidth="1"/>
    <col min="15" max="15" width="56.1640625" style="2" customWidth="1"/>
    <col min="16" max="16384" width="10.83203125" style="2"/>
  </cols>
  <sheetData>
    <row r="1" spans="1:15" x14ac:dyDescent="0.2">
      <c r="A1" s="1" t="s">
        <v>119</v>
      </c>
      <c r="B1" s="1" t="s">
        <v>261</v>
      </c>
      <c r="C1" s="1" t="s">
        <v>0</v>
      </c>
      <c r="D1" s="1" t="s">
        <v>307</v>
      </c>
      <c r="E1" s="1" t="s">
        <v>308</v>
      </c>
      <c r="F1" s="1" t="s">
        <v>120</v>
      </c>
      <c r="G1" s="1" t="s">
        <v>117</v>
      </c>
      <c r="H1" s="1" t="s">
        <v>118</v>
      </c>
      <c r="I1" s="1" t="s">
        <v>309</v>
      </c>
      <c r="J1" s="1" t="s">
        <v>312</v>
      </c>
      <c r="K1" s="1" t="s">
        <v>122</v>
      </c>
      <c r="L1" s="1" t="s">
        <v>123</v>
      </c>
      <c r="M1" s="1" t="s">
        <v>124</v>
      </c>
      <c r="N1" s="1" t="s">
        <v>143</v>
      </c>
      <c r="O1" s="1" t="s">
        <v>202</v>
      </c>
    </row>
    <row r="2" spans="1:15" x14ac:dyDescent="0.2">
      <c r="A2" s="2">
        <v>6810</v>
      </c>
      <c r="B2" s="2" t="s">
        <v>262</v>
      </c>
      <c r="C2" s="2" t="s">
        <v>146</v>
      </c>
      <c r="D2" s="2">
        <v>40.171836999999996</v>
      </c>
      <c r="E2" s="2">
        <v>-7.8336430000000004</v>
      </c>
      <c r="F2" s="2">
        <v>187000</v>
      </c>
      <c r="G2" s="2">
        <v>187</v>
      </c>
      <c r="H2" s="2">
        <v>78</v>
      </c>
      <c r="I2" s="2">
        <v>85</v>
      </c>
      <c r="J2" s="2" t="s">
        <v>331</v>
      </c>
      <c r="K2" s="2" t="s">
        <v>125</v>
      </c>
      <c r="L2" s="2" t="s">
        <v>126</v>
      </c>
      <c r="M2" s="2" t="s">
        <v>127</v>
      </c>
      <c r="N2" s="2">
        <v>2009</v>
      </c>
      <c r="O2" s="2" t="str">
        <f t="shared" ref="O2:O33" si="0">"https://www.openstreetmap.org/#map=17/" &amp; TEXT(D2, "0.0000") &amp; "/" &amp; TEXT(E2, "0.0000")</f>
        <v>https://www.openstreetmap.org/#map=17/40.1718/-7.8336</v>
      </c>
    </row>
    <row r="3" spans="1:15" ht="16" x14ac:dyDescent="0.2">
      <c r="A3" s="2">
        <v>30115</v>
      </c>
      <c r="B3" s="2" t="s">
        <v>262</v>
      </c>
      <c r="C3" s="2" t="s">
        <v>147</v>
      </c>
      <c r="D3" s="2">
        <v>40.288950999999997</v>
      </c>
      <c r="E3" s="2">
        <v>-8.2981580000000008</v>
      </c>
      <c r="F3" s="2">
        <v>46800</v>
      </c>
      <c r="G3" s="2">
        <f t="shared" ref="G3:G26" si="1">F3/1000</f>
        <v>46.8</v>
      </c>
      <c r="H3" s="2">
        <v>13</v>
      </c>
      <c r="I3" s="2">
        <v>85</v>
      </c>
      <c r="J3" s="2" t="s">
        <v>328</v>
      </c>
      <c r="K3" s="2" t="s">
        <v>121</v>
      </c>
      <c r="L3" s="2" t="s">
        <v>126</v>
      </c>
      <c r="M3" s="2" t="s">
        <v>126</v>
      </c>
      <c r="N3" s="2">
        <v>2019</v>
      </c>
      <c r="O3" s="2" t="str">
        <f t="shared" si="0"/>
        <v>https://www.openstreetmap.org/#map=17/40.2890/-8.2982</v>
      </c>
    </row>
    <row r="4" spans="1:15" x14ac:dyDescent="0.2">
      <c r="A4" s="2">
        <v>40743</v>
      </c>
      <c r="B4" s="2" t="s">
        <v>262</v>
      </c>
      <c r="C4" s="2" t="s">
        <v>148</v>
      </c>
      <c r="D4" s="2">
        <v>40.607250999999998</v>
      </c>
      <c r="E4" s="2">
        <v>-7.1847060000000003</v>
      </c>
      <c r="F4" s="2">
        <v>46200</v>
      </c>
      <c r="G4" s="2">
        <f t="shared" si="1"/>
        <v>46.2</v>
      </c>
      <c r="H4" s="2">
        <v>11</v>
      </c>
      <c r="I4" s="2">
        <v>85</v>
      </c>
      <c r="J4" s="2" t="s">
        <v>325</v>
      </c>
      <c r="K4" s="2" t="s">
        <v>126</v>
      </c>
      <c r="L4" s="2" t="s">
        <v>126</v>
      </c>
      <c r="M4" s="2" t="s">
        <v>126</v>
      </c>
      <c r="N4" s="2">
        <v>2021</v>
      </c>
      <c r="O4" s="2" t="str">
        <f t="shared" si="0"/>
        <v>https://www.openstreetmap.org/#map=17/40.6073/-7.1847</v>
      </c>
    </row>
    <row r="5" spans="1:15" x14ac:dyDescent="0.2">
      <c r="A5" s="2">
        <v>2625</v>
      </c>
      <c r="B5" s="2" t="s">
        <v>262</v>
      </c>
      <c r="C5" s="2" t="s">
        <v>149</v>
      </c>
      <c r="D5" s="2">
        <v>40.107969099999998</v>
      </c>
      <c r="E5" s="2">
        <v>-8.1769934000000006</v>
      </c>
      <c r="F5" s="2">
        <v>38410</v>
      </c>
      <c r="G5" s="2">
        <f t="shared" si="1"/>
        <v>38.409999999999997</v>
      </c>
      <c r="H5" s="2">
        <v>23</v>
      </c>
      <c r="I5" s="2">
        <v>85</v>
      </c>
      <c r="J5" s="2" t="s">
        <v>337</v>
      </c>
      <c r="K5" s="2" t="s">
        <v>128</v>
      </c>
      <c r="L5" s="2" t="s">
        <v>126</v>
      </c>
      <c r="M5" s="2" t="s">
        <v>126</v>
      </c>
      <c r="N5" s="2">
        <v>2006</v>
      </c>
      <c r="O5" s="2" t="str">
        <f t="shared" si="0"/>
        <v>https://www.openstreetmap.org/#map=17/40.1080/-8.1770</v>
      </c>
    </row>
    <row r="6" spans="1:15" x14ac:dyDescent="0.2">
      <c r="A6" s="2">
        <v>40744</v>
      </c>
      <c r="B6" s="2" t="s">
        <v>263</v>
      </c>
      <c r="C6" s="2" t="s">
        <v>148</v>
      </c>
      <c r="D6" s="2">
        <v>40.625112999999999</v>
      </c>
      <c r="E6" s="2">
        <v>-7.222988</v>
      </c>
      <c r="F6" s="2">
        <v>37800</v>
      </c>
      <c r="G6" s="2">
        <f t="shared" si="1"/>
        <v>37.799999999999997</v>
      </c>
      <c r="H6" s="2">
        <v>9</v>
      </c>
      <c r="I6" s="2">
        <v>85</v>
      </c>
      <c r="J6" s="2" t="s">
        <v>325</v>
      </c>
      <c r="K6" s="2" t="s">
        <v>126</v>
      </c>
      <c r="L6" s="2" t="s">
        <v>126</v>
      </c>
      <c r="M6" s="2" t="s">
        <v>126</v>
      </c>
      <c r="N6" s="2">
        <v>2021</v>
      </c>
      <c r="O6" s="2" t="str">
        <f t="shared" si="0"/>
        <v>https://www.openstreetmap.org/#map=17/40.6251/-7.2230</v>
      </c>
    </row>
    <row r="7" spans="1:15" x14ac:dyDescent="0.2">
      <c r="A7" s="2">
        <v>1</v>
      </c>
      <c r="C7" t="s">
        <v>306</v>
      </c>
      <c r="D7" s="2">
        <v>42.030299999999997</v>
      </c>
      <c r="E7" s="2">
        <v>-8.1758000000000006</v>
      </c>
      <c r="F7" s="2">
        <v>32000</v>
      </c>
      <c r="G7" s="2">
        <f t="shared" si="1"/>
        <v>32</v>
      </c>
      <c r="H7" s="2">
        <v>16</v>
      </c>
      <c r="I7" s="2">
        <v>85</v>
      </c>
      <c r="J7" s="2" t="s">
        <v>313</v>
      </c>
      <c r="K7" s="2" t="s">
        <v>128</v>
      </c>
      <c r="L7" s="2" t="s">
        <v>126</v>
      </c>
      <c r="M7" s="2" t="s">
        <v>126</v>
      </c>
      <c r="N7" s="2">
        <v>2008</v>
      </c>
      <c r="O7" s="2" t="str">
        <f t="shared" si="0"/>
        <v>https://www.openstreetmap.org/#map=17/42.0303/-8.1758</v>
      </c>
    </row>
    <row r="8" spans="1:15" x14ac:dyDescent="0.2">
      <c r="A8" s="2">
        <v>40742</v>
      </c>
      <c r="B8" s="2" t="s">
        <v>263</v>
      </c>
      <c r="C8" s="2" t="s">
        <v>150</v>
      </c>
      <c r="D8" s="2">
        <v>40.355294000000001</v>
      </c>
      <c r="E8" s="2">
        <v>-8.8188209999999998</v>
      </c>
      <c r="F8" s="2">
        <v>31185</v>
      </c>
      <c r="G8" s="2">
        <f t="shared" si="1"/>
        <v>31.184999999999999</v>
      </c>
      <c r="H8" s="2">
        <v>9</v>
      </c>
      <c r="I8" s="2">
        <v>85</v>
      </c>
      <c r="J8" s="2" t="s">
        <v>326</v>
      </c>
      <c r="K8" s="2" t="s">
        <v>126</v>
      </c>
      <c r="L8" s="2" t="s">
        <v>126</v>
      </c>
      <c r="M8" s="2" t="s">
        <v>126</v>
      </c>
      <c r="N8" s="2">
        <v>2021</v>
      </c>
      <c r="O8" s="2" t="str">
        <f t="shared" si="0"/>
        <v>https://www.openstreetmap.org/#map=17/40.3553/-8.8188</v>
      </c>
    </row>
    <row r="9" spans="1:15" x14ac:dyDescent="0.2">
      <c r="A9" s="2">
        <v>6546</v>
      </c>
      <c r="B9" s="2" t="s">
        <v>264</v>
      </c>
      <c r="C9" s="2" t="s">
        <v>151</v>
      </c>
      <c r="D9" s="2">
        <v>40.993569999999998</v>
      </c>
      <c r="E9" s="2">
        <v>-7.7885119999999999</v>
      </c>
      <c r="F9" s="2">
        <v>28800</v>
      </c>
      <c r="G9" s="2">
        <f t="shared" si="1"/>
        <v>28.8</v>
      </c>
      <c r="H9" s="2">
        <v>8</v>
      </c>
      <c r="I9" s="2">
        <v>85</v>
      </c>
      <c r="J9" s="2" t="s">
        <v>313</v>
      </c>
      <c r="K9" s="2" t="s">
        <v>121</v>
      </c>
      <c r="L9" s="2" t="s">
        <v>126</v>
      </c>
      <c r="M9" s="2" t="s">
        <v>126</v>
      </c>
      <c r="N9" s="2">
        <v>2018</v>
      </c>
      <c r="O9" s="2" t="str">
        <f t="shared" si="0"/>
        <v>https://www.openstreetmap.org/#map=17/40.9936/-7.7885</v>
      </c>
    </row>
    <row r="10" spans="1:15" x14ac:dyDescent="0.2">
      <c r="A10" s="2">
        <v>6718</v>
      </c>
      <c r="B10" s="2" t="s">
        <v>265</v>
      </c>
      <c r="C10" s="2" t="s">
        <v>152</v>
      </c>
      <c r="D10" s="2">
        <v>40.200842600000001</v>
      </c>
      <c r="E10" s="2">
        <v>-7.7958739000000001</v>
      </c>
      <c r="F10" s="2">
        <v>26000</v>
      </c>
      <c r="G10" s="2">
        <f t="shared" si="1"/>
        <v>26</v>
      </c>
      <c r="H10" s="2">
        <v>13</v>
      </c>
      <c r="I10" s="2">
        <v>85</v>
      </c>
      <c r="J10" s="2" t="s">
        <v>317</v>
      </c>
      <c r="K10" s="2" t="s">
        <v>125</v>
      </c>
      <c r="L10" s="2" t="s">
        <v>126</v>
      </c>
      <c r="M10" s="2" t="s">
        <v>126</v>
      </c>
      <c r="N10" s="2">
        <v>2009</v>
      </c>
      <c r="O10" s="2" t="str">
        <f t="shared" si="0"/>
        <v>https://www.openstreetmap.org/#map=17/40.2008/-7.7959</v>
      </c>
    </row>
    <row r="11" spans="1:15" x14ac:dyDescent="0.2">
      <c r="A11" s="2">
        <v>669</v>
      </c>
      <c r="B11" s="2" t="s">
        <v>265</v>
      </c>
      <c r="C11" s="2" t="s">
        <v>153</v>
      </c>
      <c r="D11" s="2">
        <v>40.046573100000003</v>
      </c>
      <c r="E11" s="2">
        <v>-8.2752006999999992</v>
      </c>
      <c r="F11" s="2">
        <v>26000</v>
      </c>
      <c r="G11" s="2">
        <f t="shared" si="1"/>
        <v>26</v>
      </c>
      <c r="H11" s="2">
        <v>13</v>
      </c>
      <c r="I11" s="2">
        <v>85</v>
      </c>
      <c r="J11" s="2" t="s">
        <v>319</v>
      </c>
      <c r="K11" s="2" t="s">
        <v>121</v>
      </c>
      <c r="L11" s="2" t="s">
        <v>126</v>
      </c>
      <c r="M11" s="2" t="s">
        <v>126</v>
      </c>
      <c r="N11" s="2">
        <v>2004</v>
      </c>
      <c r="O11" s="2" t="str">
        <f t="shared" si="0"/>
        <v>https://www.openstreetmap.org/#map=17/40.0466/-8.2752</v>
      </c>
    </row>
    <row r="12" spans="1:15" x14ac:dyDescent="0.2">
      <c r="A12" s="2">
        <v>16547</v>
      </c>
      <c r="B12" s="2" t="s">
        <v>265</v>
      </c>
      <c r="C12" s="2" t="s">
        <v>154</v>
      </c>
      <c r="D12" s="2">
        <v>39.880000000000003</v>
      </c>
      <c r="E12" s="2">
        <v>-9.1199999999999992</v>
      </c>
      <c r="F12" s="2">
        <v>25000</v>
      </c>
      <c r="G12" s="2">
        <f t="shared" si="1"/>
        <v>25</v>
      </c>
      <c r="H12" s="2">
        <v>3</v>
      </c>
      <c r="I12" s="2">
        <v>85</v>
      </c>
      <c r="J12" s="2" t="s">
        <v>313</v>
      </c>
      <c r="K12" s="2" t="s">
        <v>129</v>
      </c>
      <c r="L12" s="2" t="s">
        <v>130</v>
      </c>
      <c r="M12" s="2" t="s">
        <v>131</v>
      </c>
      <c r="N12" s="2">
        <v>2020</v>
      </c>
      <c r="O12" s="2" t="str">
        <f t="shared" si="0"/>
        <v>https://www.openstreetmap.org/#map=17/39.8800/-9.1200</v>
      </c>
    </row>
    <row r="13" spans="1:15" x14ac:dyDescent="0.2">
      <c r="A13" s="2">
        <v>10071</v>
      </c>
      <c r="B13" s="2" t="s">
        <v>265</v>
      </c>
      <c r="C13" s="2" t="s">
        <v>156</v>
      </c>
      <c r="D13" s="2">
        <v>40.990299</v>
      </c>
      <c r="E13" s="2">
        <v>-7.8502859999999997</v>
      </c>
      <c r="F13" s="2">
        <v>24000</v>
      </c>
      <c r="G13" s="2">
        <f t="shared" si="1"/>
        <v>24</v>
      </c>
      <c r="H13" s="2">
        <v>12</v>
      </c>
      <c r="I13" s="2">
        <v>85</v>
      </c>
      <c r="J13" s="2" t="s">
        <v>317</v>
      </c>
      <c r="K13" s="2" t="s">
        <v>132</v>
      </c>
      <c r="L13" s="2" t="s">
        <v>126</v>
      </c>
      <c r="M13" s="2" t="s">
        <v>121</v>
      </c>
      <c r="N13" s="2">
        <v>2008</v>
      </c>
      <c r="O13" s="2" t="str">
        <f t="shared" si="0"/>
        <v>https://www.openstreetmap.org/#map=17/40.9903/-7.8503</v>
      </c>
    </row>
    <row r="14" spans="1:15" x14ac:dyDescent="0.2">
      <c r="A14" s="2">
        <v>6820</v>
      </c>
      <c r="B14" s="2" t="s">
        <v>265</v>
      </c>
      <c r="C14" s="2" t="s">
        <v>155</v>
      </c>
      <c r="D14" s="2">
        <v>37.233466999999997</v>
      </c>
      <c r="E14" s="2">
        <v>-8.8040800000000008</v>
      </c>
      <c r="F14" s="2">
        <v>24000</v>
      </c>
      <c r="G14" s="2">
        <f t="shared" si="1"/>
        <v>24</v>
      </c>
      <c r="H14" s="2">
        <v>12</v>
      </c>
      <c r="I14" s="2">
        <v>85</v>
      </c>
      <c r="J14" s="2" t="s">
        <v>317</v>
      </c>
      <c r="K14" s="2" t="s">
        <v>128</v>
      </c>
      <c r="L14" s="2" t="s">
        <v>126</v>
      </c>
      <c r="M14" s="2" t="s">
        <v>126</v>
      </c>
      <c r="N14" s="2">
        <v>2009</v>
      </c>
      <c r="O14" s="2" t="str">
        <f t="shared" si="0"/>
        <v>https://www.openstreetmap.org/#map=17/37.2335/-8.8041</v>
      </c>
    </row>
    <row r="15" spans="1:15" ht="16" x14ac:dyDescent="0.2">
      <c r="A15" s="2">
        <v>2</v>
      </c>
      <c r="C15" t="s">
        <v>305</v>
      </c>
      <c r="D15" s="2">
        <v>42.015388999999999</v>
      </c>
      <c r="E15" s="2">
        <v>-8.3455829999999995</v>
      </c>
      <c r="F15" s="2">
        <v>23000</v>
      </c>
      <c r="G15" s="2">
        <f t="shared" si="1"/>
        <v>23</v>
      </c>
      <c r="H15" s="2">
        <v>10</v>
      </c>
      <c r="I15" s="2">
        <v>85</v>
      </c>
      <c r="J15" s="2" t="s">
        <v>313</v>
      </c>
      <c r="K15" s="2" t="s">
        <v>128</v>
      </c>
      <c r="L15" s="2" t="s">
        <v>126</v>
      </c>
      <c r="M15" s="2" t="s">
        <v>126</v>
      </c>
      <c r="N15" s="2">
        <v>2008</v>
      </c>
      <c r="O15" s="2" t="str">
        <f t="shared" si="0"/>
        <v>https://www.openstreetmap.org/#map=17/42.0154/-8.3456</v>
      </c>
    </row>
    <row r="16" spans="1:15" x14ac:dyDescent="0.2">
      <c r="A16" s="2">
        <v>7425</v>
      </c>
      <c r="B16" s="2" t="s">
        <v>265</v>
      </c>
      <c r="C16" s="2" t="s">
        <v>157</v>
      </c>
      <c r="D16" s="2">
        <v>39.844067799999998</v>
      </c>
      <c r="E16" s="2">
        <v>-7.9359421000000001</v>
      </c>
      <c r="F16" s="2">
        <v>22000</v>
      </c>
      <c r="G16" s="2">
        <f t="shared" si="1"/>
        <v>22</v>
      </c>
      <c r="H16" s="2">
        <v>11</v>
      </c>
      <c r="I16" s="2">
        <v>85</v>
      </c>
      <c r="J16" s="2" t="s">
        <v>317</v>
      </c>
      <c r="K16" s="2" t="s">
        <v>121</v>
      </c>
      <c r="L16" s="2" t="s">
        <v>126</v>
      </c>
      <c r="M16" s="2" t="s">
        <v>126</v>
      </c>
      <c r="N16" s="2">
        <v>2009</v>
      </c>
      <c r="O16" s="2" t="str">
        <f t="shared" si="0"/>
        <v>https://www.openstreetmap.org/#map=17/39.8441/-7.9359</v>
      </c>
    </row>
    <row r="17" spans="1:15" x14ac:dyDescent="0.2">
      <c r="A17" s="2">
        <v>2606</v>
      </c>
      <c r="B17" s="2" t="s">
        <v>265</v>
      </c>
      <c r="C17" s="2" t="s">
        <v>158</v>
      </c>
      <c r="D17" s="2">
        <v>39.321711999999998</v>
      </c>
      <c r="E17" s="2">
        <v>-9.2659070000000003</v>
      </c>
      <c r="F17" s="2">
        <v>21710</v>
      </c>
      <c r="G17" s="2">
        <f t="shared" si="1"/>
        <v>21.71</v>
      </c>
      <c r="H17" s="2">
        <v>13</v>
      </c>
      <c r="I17" s="2">
        <v>85</v>
      </c>
      <c r="J17" s="2" t="s">
        <v>322</v>
      </c>
      <c r="K17" s="2" t="s">
        <v>121</v>
      </c>
      <c r="L17" s="2" t="s">
        <v>126</v>
      </c>
      <c r="M17" s="2" t="s">
        <v>126</v>
      </c>
      <c r="N17" s="2">
        <v>2006</v>
      </c>
      <c r="O17" s="2" t="str">
        <f t="shared" si="0"/>
        <v>https://www.openstreetmap.org/#map=17/39.3217/-9.2659</v>
      </c>
    </row>
    <row r="18" spans="1:15" x14ac:dyDescent="0.2">
      <c r="A18" s="2">
        <v>21450</v>
      </c>
      <c r="B18" s="2" t="s">
        <v>265</v>
      </c>
      <c r="C18" s="2" t="s">
        <v>146</v>
      </c>
      <c r="D18" s="2">
        <v>40.171836999999996</v>
      </c>
      <c r="E18" s="2">
        <v>-7.8336430000000004</v>
      </c>
      <c r="F18" s="2">
        <v>21000</v>
      </c>
      <c r="G18" s="2">
        <f t="shared" si="1"/>
        <v>21</v>
      </c>
      <c r="H18" s="2">
        <v>7</v>
      </c>
      <c r="I18" s="2">
        <v>85</v>
      </c>
      <c r="J18" s="2" t="s">
        <v>331</v>
      </c>
      <c r="K18" s="2" t="s">
        <v>125</v>
      </c>
      <c r="L18" s="2" t="s">
        <v>126</v>
      </c>
      <c r="M18" s="2" t="s">
        <v>127</v>
      </c>
      <c r="N18" s="2">
        <v>2008</v>
      </c>
      <c r="O18" s="2" t="str">
        <f t="shared" si="0"/>
        <v>https://www.openstreetmap.org/#map=17/40.1718/-7.8336</v>
      </c>
    </row>
    <row r="19" spans="1:15" x14ac:dyDescent="0.2">
      <c r="A19" s="2">
        <v>25010</v>
      </c>
      <c r="B19" s="2" t="s">
        <v>266</v>
      </c>
      <c r="C19" s="2" t="s">
        <v>159</v>
      </c>
      <c r="D19" s="2">
        <v>39.665785</v>
      </c>
      <c r="E19" s="2">
        <v>-8.7360170000000004</v>
      </c>
      <c r="F19" s="2">
        <v>20500</v>
      </c>
      <c r="G19" s="2">
        <f t="shared" si="1"/>
        <v>20.5</v>
      </c>
      <c r="H19" s="2">
        <v>10</v>
      </c>
      <c r="I19" s="2">
        <v>85</v>
      </c>
      <c r="J19" s="2" t="s">
        <v>333</v>
      </c>
      <c r="K19" s="2" t="s">
        <v>121</v>
      </c>
      <c r="L19" s="2" t="s">
        <v>126</v>
      </c>
      <c r="M19" s="2" t="s">
        <v>126</v>
      </c>
      <c r="N19" s="2">
        <v>2018</v>
      </c>
      <c r="O19" s="2" t="str">
        <f t="shared" si="0"/>
        <v>https://www.openstreetmap.org/#map=17/39.6658/-8.7360</v>
      </c>
    </row>
    <row r="20" spans="1:15" x14ac:dyDescent="0.2">
      <c r="A20" s="2">
        <v>10050</v>
      </c>
      <c r="B20" s="2" t="s">
        <v>266</v>
      </c>
      <c r="C20" s="2" t="s">
        <v>162</v>
      </c>
      <c r="D20" s="2">
        <v>41.475040999999997</v>
      </c>
      <c r="E20" s="2">
        <v>-7.6271699999999996</v>
      </c>
      <c r="F20" s="2">
        <v>20000</v>
      </c>
      <c r="G20" s="2">
        <f t="shared" si="1"/>
        <v>20</v>
      </c>
      <c r="H20" s="2">
        <v>10</v>
      </c>
      <c r="I20" s="2">
        <v>78</v>
      </c>
      <c r="J20" s="2" t="s">
        <v>317</v>
      </c>
      <c r="K20" s="2" t="s">
        <v>128</v>
      </c>
      <c r="L20" s="2" t="s">
        <v>126</v>
      </c>
      <c r="M20" s="2" t="s">
        <v>126</v>
      </c>
      <c r="N20" s="2">
        <v>2009</v>
      </c>
      <c r="O20" s="2" t="str">
        <f t="shared" si="0"/>
        <v>https://www.openstreetmap.org/#map=17/41.4750/-7.6272</v>
      </c>
    </row>
    <row r="21" spans="1:15" x14ac:dyDescent="0.2">
      <c r="A21" s="2">
        <v>2629</v>
      </c>
      <c r="B21" s="2" t="s">
        <v>266</v>
      </c>
      <c r="C21" s="2" t="s">
        <v>160</v>
      </c>
      <c r="D21" s="2">
        <v>40.206591000000003</v>
      </c>
      <c r="E21" s="2">
        <v>-7.2460446000000003</v>
      </c>
      <c r="F21" s="2">
        <v>20000</v>
      </c>
      <c r="G21" s="2">
        <f t="shared" si="1"/>
        <v>20</v>
      </c>
      <c r="H21" s="2">
        <v>10</v>
      </c>
      <c r="I21" s="2">
        <v>85</v>
      </c>
      <c r="J21" s="2" t="s">
        <v>330</v>
      </c>
      <c r="K21" s="2" t="s">
        <v>133</v>
      </c>
      <c r="L21" s="2" t="s">
        <v>126</v>
      </c>
      <c r="M21" s="2" t="s">
        <v>126</v>
      </c>
      <c r="N21" s="2">
        <v>2006</v>
      </c>
      <c r="O21" s="2" t="str">
        <f t="shared" si="0"/>
        <v>https://www.openstreetmap.org/#map=17/40.2066/-7.2460</v>
      </c>
    </row>
    <row r="22" spans="1:15" x14ac:dyDescent="0.2">
      <c r="A22" s="2">
        <v>661</v>
      </c>
      <c r="B22" s="2" t="s">
        <v>266</v>
      </c>
      <c r="C22" s="2" t="s">
        <v>161</v>
      </c>
      <c r="D22" s="2">
        <v>40.197499999999998</v>
      </c>
      <c r="E22" s="2">
        <v>-7.8016331000000001</v>
      </c>
      <c r="F22" s="2">
        <v>20000</v>
      </c>
      <c r="G22" s="2">
        <f t="shared" si="1"/>
        <v>20</v>
      </c>
      <c r="H22" s="2">
        <v>10</v>
      </c>
      <c r="I22" s="2">
        <v>85</v>
      </c>
      <c r="J22" s="2" t="s">
        <v>321</v>
      </c>
      <c r="K22" s="2" t="s">
        <v>121</v>
      </c>
      <c r="L22" s="2" t="s">
        <v>126</v>
      </c>
      <c r="M22" s="2" t="s">
        <v>126</v>
      </c>
      <c r="N22" s="2">
        <v>2004</v>
      </c>
      <c r="O22" s="2" t="str">
        <f t="shared" si="0"/>
        <v>https://www.openstreetmap.org/#map=17/40.1975/-7.8016</v>
      </c>
    </row>
    <row r="23" spans="1:15" x14ac:dyDescent="0.2">
      <c r="A23" s="2">
        <v>642</v>
      </c>
      <c r="B23" s="2" t="s">
        <v>266</v>
      </c>
      <c r="C23" s="2" t="s">
        <v>163</v>
      </c>
      <c r="D23" s="2">
        <v>41.685645000000001</v>
      </c>
      <c r="E23" s="2">
        <v>-7.8727980000000004</v>
      </c>
      <c r="F23" s="2">
        <v>18000</v>
      </c>
      <c r="G23" s="2">
        <f t="shared" si="1"/>
        <v>18</v>
      </c>
      <c r="H23" s="2">
        <v>9</v>
      </c>
      <c r="I23" s="2">
        <v>85</v>
      </c>
      <c r="J23" s="2" t="s">
        <v>319</v>
      </c>
      <c r="K23" s="2" t="s">
        <v>121</v>
      </c>
      <c r="L23" s="2" t="s">
        <v>126</v>
      </c>
      <c r="M23" s="2" t="s">
        <v>126</v>
      </c>
      <c r="N23" s="2">
        <v>2003</v>
      </c>
      <c r="O23" s="2" t="str">
        <f t="shared" si="0"/>
        <v>https://www.openstreetmap.org/#map=17/41.6856/-7.8728</v>
      </c>
    </row>
    <row r="24" spans="1:15" x14ac:dyDescent="0.2">
      <c r="A24" s="2">
        <v>21462</v>
      </c>
      <c r="B24" s="2" t="s">
        <v>266</v>
      </c>
      <c r="C24" s="2" t="s">
        <v>164</v>
      </c>
      <c r="D24" s="2">
        <v>40.264223999999999</v>
      </c>
      <c r="E24" s="2">
        <v>-7.6977039999999999</v>
      </c>
      <c r="F24" s="2">
        <v>16100</v>
      </c>
      <c r="G24" s="2">
        <f t="shared" si="1"/>
        <v>16.100000000000001</v>
      </c>
      <c r="H24" s="2">
        <v>7</v>
      </c>
      <c r="I24" s="2">
        <v>85</v>
      </c>
      <c r="J24" s="2" t="s">
        <v>329</v>
      </c>
      <c r="K24" s="2" t="s">
        <v>126</v>
      </c>
      <c r="L24" s="2" t="s">
        <v>126</v>
      </c>
      <c r="M24" s="2" t="s">
        <v>126</v>
      </c>
      <c r="N24" s="2">
        <v>2007</v>
      </c>
      <c r="O24" s="2" t="str">
        <f t="shared" si="0"/>
        <v>https://www.openstreetmap.org/#map=17/40.2642/-7.6977</v>
      </c>
    </row>
    <row r="25" spans="1:15" x14ac:dyDescent="0.2">
      <c r="A25" s="2">
        <v>6819</v>
      </c>
      <c r="B25" s="2" t="s">
        <v>266</v>
      </c>
      <c r="C25" s="2" t="s">
        <v>165</v>
      </c>
      <c r="D25" s="2">
        <v>41.680585000000001</v>
      </c>
      <c r="E25" s="2">
        <v>-7.8497320000000004</v>
      </c>
      <c r="F25" s="2">
        <v>16000</v>
      </c>
      <c r="G25" s="2">
        <f t="shared" si="1"/>
        <v>16</v>
      </c>
      <c r="H25" s="2">
        <v>8</v>
      </c>
      <c r="I25" s="2">
        <v>85</v>
      </c>
      <c r="J25" s="2" t="s">
        <v>317</v>
      </c>
      <c r="K25" s="2" t="s">
        <v>121</v>
      </c>
      <c r="L25" s="2" t="s">
        <v>126</v>
      </c>
      <c r="M25" s="2" t="s">
        <v>126</v>
      </c>
      <c r="N25" s="2">
        <v>2009</v>
      </c>
      <c r="O25" s="2" t="str">
        <f t="shared" si="0"/>
        <v>https://www.openstreetmap.org/#map=17/41.6806/-7.8497</v>
      </c>
    </row>
    <row r="26" spans="1:15" x14ac:dyDescent="0.2">
      <c r="A26" s="2">
        <v>21456</v>
      </c>
      <c r="B26" s="2" t="s">
        <v>266</v>
      </c>
      <c r="C26" s="2" t="s">
        <v>166</v>
      </c>
      <c r="D26" s="2">
        <v>37.375881999999997</v>
      </c>
      <c r="E26" s="2">
        <v>-8.0889039999999994</v>
      </c>
      <c r="F26" s="2">
        <v>14000</v>
      </c>
      <c r="G26" s="2">
        <f t="shared" si="1"/>
        <v>14</v>
      </c>
      <c r="H26" s="2">
        <v>7</v>
      </c>
      <c r="I26" s="2">
        <v>78</v>
      </c>
      <c r="J26" s="2" t="s">
        <v>317</v>
      </c>
      <c r="K26" s="2" t="s">
        <v>132</v>
      </c>
      <c r="L26" s="2" t="s">
        <v>126</v>
      </c>
      <c r="M26" s="2" t="s">
        <v>121</v>
      </c>
      <c r="N26" s="2">
        <v>2008</v>
      </c>
      <c r="O26" s="2" t="str">
        <f t="shared" si="0"/>
        <v>https://www.openstreetmap.org/#map=17/37.3759/-8.0889</v>
      </c>
    </row>
    <row r="27" spans="1:15" x14ac:dyDescent="0.2">
      <c r="A27" s="2">
        <v>10056</v>
      </c>
      <c r="B27" s="2" t="s">
        <v>266</v>
      </c>
      <c r="C27" s="2" t="s">
        <v>167</v>
      </c>
      <c r="D27" s="2">
        <v>40.021625999999998</v>
      </c>
      <c r="E27" s="2">
        <v>-8.2888280000000005</v>
      </c>
      <c r="F27" s="2">
        <v>13360</v>
      </c>
      <c r="G27" s="2">
        <v>22.8</v>
      </c>
      <c r="H27" s="2">
        <v>13</v>
      </c>
      <c r="I27" s="2">
        <v>85</v>
      </c>
      <c r="J27" s="2" t="s">
        <v>337</v>
      </c>
      <c r="K27" s="2" t="s">
        <v>134</v>
      </c>
      <c r="L27" s="2" t="s">
        <v>126</v>
      </c>
      <c r="M27" s="2" t="s">
        <v>135</v>
      </c>
      <c r="N27" s="2">
        <v>2007</v>
      </c>
      <c r="O27" s="2" t="str">
        <f t="shared" si="0"/>
        <v>https://www.openstreetmap.org/#map=17/40.0216/-8.2888</v>
      </c>
    </row>
    <row r="28" spans="1:15" x14ac:dyDescent="0.2">
      <c r="A28" s="2">
        <v>46042</v>
      </c>
      <c r="B28" s="2" t="s">
        <v>266</v>
      </c>
      <c r="C28" s="2" t="s">
        <v>168</v>
      </c>
      <c r="D28" s="2">
        <v>37.166489800000001</v>
      </c>
      <c r="E28" s="2">
        <v>-8.7982967999999993</v>
      </c>
      <c r="F28" s="2">
        <v>12400</v>
      </c>
      <c r="G28" s="2">
        <f t="shared" ref="G28:G59" si="2">F28/1000</f>
        <v>12.4</v>
      </c>
      <c r="H28" s="2">
        <v>2</v>
      </c>
      <c r="I28" s="2">
        <v>119</v>
      </c>
      <c r="J28" s="2" t="s">
        <v>336</v>
      </c>
      <c r="K28" s="2" t="s">
        <v>126</v>
      </c>
      <c r="L28" s="2" t="s">
        <v>126</v>
      </c>
      <c r="M28" s="2" t="s">
        <v>126</v>
      </c>
      <c r="N28" s="2">
        <v>2023</v>
      </c>
      <c r="O28" s="2" t="str">
        <f t="shared" si="0"/>
        <v>https://www.openstreetmap.org/#map=17/37.1665/-8.7983</v>
      </c>
    </row>
    <row r="29" spans="1:15" x14ac:dyDescent="0.2">
      <c r="A29" s="2">
        <v>2597</v>
      </c>
      <c r="B29" s="2" t="s">
        <v>266</v>
      </c>
      <c r="C29" s="2" t="s">
        <v>172</v>
      </c>
      <c r="D29" s="2">
        <v>41.84</v>
      </c>
      <c r="E29" s="2">
        <v>-8.42</v>
      </c>
      <c r="F29" s="2">
        <v>12000</v>
      </c>
      <c r="G29" s="2">
        <f t="shared" si="2"/>
        <v>12</v>
      </c>
      <c r="H29" s="2">
        <v>8</v>
      </c>
      <c r="I29" s="2">
        <v>85</v>
      </c>
      <c r="J29" s="2" t="s">
        <v>314</v>
      </c>
      <c r="K29" s="2" t="s">
        <v>128</v>
      </c>
      <c r="L29" s="2" t="s">
        <v>126</v>
      </c>
      <c r="M29" s="2" t="s">
        <v>126</v>
      </c>
      <c r="N29" s="2">
        <v>2005</v>
      </c>
      <c r="O29" s="2" t="str">
        <f t="shared" si="0"/>
        <v>https://www.openstreetmap.org/#map=17/41.8400/-8.4200</v>
      </c>
    </row>
    <row r="30" spans="1:15" x14ac:dyDescent="0.2">
      <c r="A30" s="2">
        <v>648</v>
      </c>
      <c r="B30" s="2" t="s">
        <v>266</v>
      </c>
      <c r="C30" s="2" t="s">
        <v>169</v>
      </c>
      <c r="D30" s="2">
        <v>41.646396899999999</v>
      </c>
      <c r="E30" s="2">
        <v>-8.0491700999999996</v>
      </c>
      <c r="F30" s="2">
        <v>12000</v>
      </c>
      <c r="G30" s="2">
        <f t="shared" si="2"/>
        <v>12</v>
      </c>
      <c r="H30" s="2">
        <v>8</v>
      </c>
      <c r="I30" s="2">
        <v>85</v>
      </c>
      <c r="J30" s="2" t="s">
        <v>314</v>
      </c>
      <c r="K30" s="2" t="s">
        <v>128</v>
      </c>
      <c r="L30" s="2" t="s">
        <v>126</v>
      </c>
      <c r="M30" s="2" t="s">
        <v>126</v>
      </c>
      <c r="N30" s="2">
        <v>2004</v>
      </c>
      <c r="O30" s="2" t="str">
        <f t="shared" si="0"/>
        <v>https://www.openstreetmap.org/#map=17/41.6464/-8.0492</v>
      </c>
    </row>
    <row r="31" spans="1:15" x14ac:dyDescent="0.2">
      <c r="A31" s="2">
        <v>647</v>
      </c>
      <c r="B31" s="2" t="s">
        <v>266</v>
      </c>
      <c r="C31" s="2" t="s">
        <v>173</v>
      </c>
      <c r="D31" s="2">
        <v>41.014551699999998</v>
      </c>
      <c r="E31" s="2">
        <v>-8.0995629000000005</v>
      </c>
      <c r="F31" s="2">
        <v>12000</v>
      </c>
      <c r="G31" s="2">
        <f t="shared" si="2"/>
        <v>12</v>
      </c>
      <c r="H31" s="2">
        <v>8</v>
      </c>
      <c r="I31" s="2">
        <v>85</v>
      </c>
      <c r="J31" s="2" t="s">
        <v>314</v>
      </c>
      <c r="K31" s="2" t="s">
        <v>121</v>
      </c>
      <c r="L31" s="2" t="s">
        <v>126</v>
      </c>
      <c r="M31" s="2" t="s">
        <v>126</v>
      </c>
      <c r="N31" s="2">
        <v>2004</v>
      </c>
      <c r="O31" s="2" t="str">
        <f t="shared" si="0"/>
        <v>https://www.openstreetmap.org/#map=17/41.0146/-8.0996</v>
      </c>
    </row>
    <row r="32" spans="1:15" x14ac:dyDescent="0.2">
      <c r="A32" s="2">
        <v>2627</v>
      </c>
      <c r="B32" s="2" t="s">
        <v>266</v>
      </c>
      <c r="C32" s="2" t="s">
        <v>171</v>
      </c>
      <c r="D32" s="2">
        <v>38.880000000000003</v>
      </c>
      <c r="E32" s="2">
        <v>-9.14</v>
      </c>
      <c r="F32" s="2">
        <v>12000</v>
      </c>
      <c r="G32" s="2">
        <f t="shared" si="2"/>
        <v>12</v>
      </c>
      <c r="H32" s="2">
        <v>6</v>
      </c>
      <c r="I32" s="2">
        <v>60</v>
      </c>
      <c r="J32" s="2" t="s">
        <v>334</v>
      </c>
      <c r="K32" s="2" t="s">
        <v>136</v>
      </c>
      <c r="L32" s="2" t="s">
        <v>126</v>
      </c>
      <c r="M32" s="2" t="s">
        <v>121</v>
      </c>
      <c r="N32" s="2">
        <v>2005</v>
      </c>
      <c r="O32" s="2" t="str">
        <f t="shared" si="0"/>
        <v>https://www.openstreetmap.org/#map=17/38.8800/-9.1400</v>
      </c>
    </row>
    <row r="33" spans="1:15" x14ac:dyDescent="0.2">
      <c r="A33" s="2">
        <v>10066</v>
      </c>
      <c r="B33" s="2" t="s">
        <v>266</v>
      </c>
      <c r="C33" s="2" t="s">
        <v>166</v>
      </c>
      <c r="D33" s="2">
        <v>37.375881999999997</v>
      </c>
      <c r="E33" s="2">
        <v>-8.0889039999999994</v>
      </c>
      <c r="F33" s="2">
        <v>12000</v>
      </c>
      <c r="G33" s="2">
        <f t="shared" si="2"/>
        <v>12</v>
      </c>
      <c r="H33" s="2">
        <v>6</v>
      </c>
      <c r="I33" s="2">
        <v>78</v>
      </c>
      <c r="J33" s="2" t="s">
        <v>317</v>
      </c>
      <c r="K33" s="2" t="s">
        <v>132</v>
      </c>
      <c r="L33" s="2" t="s">
        <v>126</v>
      </c>
      <c r="M33" s="2" t="s">
        <v>121</v>
      </c>
      <c r="N33" s="2">
        <v>2009</v>
      </c>
      <c r="O33" s="2" t="str">
        <f t="shared" si="0"/>
        <v>https://www.openstreetmap.org/#map=17/37.3759/-8.0889</v>
      </c>
    </row>
    <row r="34" spans="1:15" x14ac:dyDescent="0.2">
      <c r="A34" s="2">
        <v>21448</v>
      </c>
      <c r="B34" s="2" t="s">
        <v>266</v>
      </c>
      <c r="C34" s="2" t="s">
        <v>170</v>
      </c>
      <c r="D34" s="2">
        <v>37.225405000000002</v>
      </c>
      <c r="E34" s="2">
        <v>-8.7582679999999993</v>
      </c>
      <c r="F34" s="2">
        <v>12000</v>
      </c>
      <c r="G34" s="2">
        <f t="shared" si="2"/>
        <v>12</v>
      </c>
      <c r="H34" s="2">
        <v>6</v>
      </c>
      <c r="I34" s="2">
        <v>85</v>
      </c>
      <c r="J34" s="2" t="s">
        <v>317</v>
      </c>
      <c r="K34" s="2" t="s">
        <v>121</v>
      </c>
      <c r="L34" s="2" t="s">
        <v>126</v>
      </c>
      <c r="M34" s="2" t="s">
        <v>121</v>
      </c>
      <c r="N34" s="2">
        <v>2008</v>
      </c>
      <c r="O34" s="2" t="str">
        <f t="shared" ref="O34:O65" si="3">"https://www.openstreetmap.org/#map=17/" &amp; TEXT(D34, "0.0000") &amp; "/" &amp; TEXT(E34, "0.0000")</f>
        <v>https://www.openstreetmap.org/#map=17/37.2254/-8.7583</v>
      </c>
    </row>
    <row r="35" spans="1:15" x14ac:dyDescent="0.2">
      <c r="A35" s="2">
        <v>2626</v>
      </c>
      <c r="B35" s="2" t="s">
        <v>267</v>
      </c>
      <c r="C35" s="2" t="s">
        <v>174</v>
      </c>
      <c r="D35" s="2">
        <v>40.005122999999998</v>
      </c>
      <c r="E35" s="2">
        <v>-8.2365049999999993</v>
      </c>
      <c r="F35" s="2">
        <v>11690</v>
      </c>
      <c r="G35" s="2">
        <f t="shared" si="2"/>
        <v>11.69</v>
      </c>
      <c r="H35" s="2">
        <v>7</v>
      </c>
      <c r="I35" s="2">
        <v>85</v>
      </c>
      <c r="J35" s="2" t="s">
        <v>337</v>
      </c>
      <c r="K35" s="2" t="s">
        <v>121</v>
      </c>
      <c r="L35" s="2" t="s">
        <v>126</v>
      </c>
      <c r="M35" s="2" t="s">
        <v>126</v>
      </c>
      <c r="N35" s="2">
        <v>2006</v>
      </c>
      <c r="O35" s="2" t="str">
        <f t="shared" si="3"/>
        <v>https://www.openstreetmap.org/#map=17/40.0051/-8.2365</v>
      </c>
    </row>
    <row r="36" spans="1:15" x14ac:dyDescent="0.2">
      <c r="A36" s="2">
        <v>599</v>
      </c>
      <c r="B36" s="2" t="s">
        <v>267</v>
      </c>
      <c r="C36" s="2" t="s">
        <v>177</v>
      </c>
      <c r="D36" s="2">
        <v>41.086263000000002</v>
      </c>
      <c r="E36" s="2">
        <v>-7.8700150000000004</v>
      </c>
      <c r="F36" s="2">
        <v>10200</v>
      </c>
      <c r="G36" s="2">
        <f t="shared" si="2"/>
        <v>10.199999999999999</v>
      </c>
      <c r="H36" s="2">
        <v>17</v>
      </c>
      <c r="I36" s="2">
        <v>85</v>
      </c>
      <c r="J36" s="2" t="s">
        <v>323</v>
      </c>
      <c r="K36" s="2" t="s">
        <v>121</v>
      </c>
      <c r="L36" s="2" t="s">
        <v>126</v>
      </c>
      <c r="M36" s="2" t="s">
        <v>126</v>
      </c>
      <c r="N36" s="2">
        <v>1996</v>
      </c>
      <c r="O36" s="2" t="str">
        <f t="shared" si="3"/>
        <v>https://www.openstreetmap.org/#map=17/41.0863/-7.8700</v>
      </c>
    </row>
    <row r="37" spans="1:15" x14ac:dyDescent="0.2">
      <c r="A37" s="2">
        <v>613</v>
      </c>
      <c r="B37" s="2" t="s">
        <v>267</v>
      </c>
      <c r="C37" s="2" t="s">
        <v>176</v>
      </c>
      <c r="D37" s="2">
        <v>40.130000000000003</v>
      </c>
      <c r="E37" s="2">
        <v>-8.0500000000000007</v>
      </c>
      <c r="F37" s="2">
        <v>10200</v>
      </c>
      <c r="G37" s="2">
        <f t="shared" si="2"/>
        <v>10.199999999999999</v>
      </c>
      <c r="H37" s="2">
        <v>17</v>
      </c>
      <c r="I37" s="2">
        <v>85</v>
      </c>
      <c r="J37" s="2" t="s">
        <v>315</v>
      </c>
      <c r="K37" s="2" t="s">
        <v>121</v>
      </c>
      <c r="L37" s="2" t="s">
        <v>126</v>
      </c>
      <c r="M37" s="2" t="s">
        <v>126</v>
      </c>
      <c r="N37" s="2">
        <v>2001</v>
      </c>
      <c r="O37" s="2" t="str">
        <f t="shared" si="3"/>
        <v>https://www.openstreetmap.org/#map=17/40.1300/-8.0500</v>
      </c>
    </row>
    <row r="38" spans="1:15" x14ac:dyDescent="0.2">
      <c r="A38" s="2">
        <v>605</v>
      </c>
      <c r="B38" s="2" t="s">
        <v>267</v>
      </c>
      <c r="C38" s="2" t="s">
        <v>175</v>
      </c>
      <c r="D38" s="2">
        <v>39.851701499999997</v>
      </c>
      <c r="E38" s="2">
        <v>-7.9197340000000001</v>
      </c>
      <c r="F38" s="2">
        <v>10200</v>
      </c>
      <c r="G38" s="2">
        <f t="shared" si="2"/>
        <v>10.199999999999999</v>
      </c>
      <c r="H38" s="2">
        <v>17</v>
      </c>
      <c r="I38" s="2">
        <v>85</v>
      </c>
      <c r="J38" s="2" t="s">
        <v>315</v>
      </c>
      <c r="K38" s="2" t="s">
        <v>121</v>
      </c>
      <c r="L38" s="2" t="s">
        <v>126</v>
      </c>
      <c r="M38" s="2" t="s">
        <v>126</v>
      </c>
      <c r="N38" s="2">
        <v>2000</v>
      </c>
      <c r="O38" s="2" t="str">
        <f t="shared" si="3"/>
        <v>https://www.openstreetmap.org/#map=17/39.8517/-7.9197</v>
      </c>
    </row>
    <row r="39" spans="1:15" x14ac:dyDescent="0.2">
      <c r="A39" s="2">
        <v>6818</v>
      </c>
      <c r="B39" s="2" t="s">
        <v>268</v>
      </c>
      <c r="C39" s="2" t="s">
        <v>181</v>
      </c>
      <c r="D39" s="2">
        <v>41.691744</v>
      </c>
      <c r="E39" s="2">
        <v>-7.8430770000000001</v>
      </c>
      <c r="F39" s="2">
        <v>10000</v>
      </c>
      <c r="G39" s="2">
        <f t="shared" si="2"/>
        <v>10</v>
      </c>
      <c r="H39" s="2">
        <v>5</v>
      </c>
      <c r="I39" s="2">
        <v>78</v>
      </c>
      <c r="J39" s="2" t="s">
        <v>317</v>
      </c>
      <c r="K39" s="2" t="s">
        <v>121</v>
      </c>
      <c r="L39" s="2" t="s">
        <v>126</v>
      </c>
      <c r="M39" s="2" t="s">
        <v>126</v>
      </c>
      <c r="N39" s="2">
        <v>2009</v>
      </c>
      <c r="O39" s="2" t="str">
        <f t="shared" si="3"/>
        <v>https://www.openstreetmap.org/#map=17/41.6917/-7.8431</v>
      </c>
    </row>
    <row r="40" spans="1:15" x14ac:dyDescent="0.2">
      <c r="A40" s="2">
        <v>600</v>
      </c>
      <c r="B40" s="2" t="s">
        <v>267</v>
      </c>
      <c r="C40" s="2" t="s">
        <v>180</v>
      </c>
      <c r="D40" s="2">
        <v>41.25</v>
      </c>
      <c r="E40" s="2">
        <v>-7.89</v>
      </c>
      <c r="F40" s="2">
        <v>10000</v>
      </c>
      <c r="G40" s="2">
        <f t="shared" si="2"/>
        <v>10</v>
      </c>
      <c r="H40" s="2">
        <v>20</v>
      </c>
      <c r="I40" s="2">
        <v>85</v>
      </c>
      <c r="J40" s="2" t="s">
        <v>320</v>
      </c>
      <c r="K40" s="2" t="s">
        <v>121</v>
      </c>
      <c r="L40" s="2" t="s">
        <v>126</v>
      </c>
      <c r="M40" s="2" t="s">
        <v>126</v>
      </c>
      <c r="N40" s="2">
        <v>1998</v>
      </c>
      <c r="O40" s="2" t="str">
        <f t="shared" si="3"/>
        <v>https://www.openstreetmap.org/#map=17/41.2500/-7.8900</v>
      </c>
    </row>
    <row r="41" spans="1:15" x14ac:dyDescent="0.2">
      <c r="A41" s="2">
        <v>2614</v>
      </c>
      <c r="B41" s="2" t="s">
        <v>267</v>
      </c>
      <c r="C41" s="2" t="s">
        <v>179</v>
      </c>
      <c r="D41" s="2">
        <v>39.294826999999998</v>
      </c>
      <c r="E41" s="2">
        <v>-9.0126190000000008</v>
      </c>
      <c r="F41" s="2">
        <v>10000</v>
      </c>
      <c r="G41" s="2">
        <f t="shared" si="2"/>
        <v>10</v>
      </c>
      <c r="H41" s="2">
        <v>5</v>
      </c>
      <c r="I41" s="2">
        <v>85</v>
      </c>
      <c r="J41" s="2" t="s">
        <v>330</v>
      </c>
      <c r="K41" s="2" t="s">
        <v>134</v>
      </c>
      <c r="L41" s="2" t="s">
        <v>126</v>
      </c>
      <c r="M41" s="2" t="s">
        <v>137</v>
      </c>
      <c r="N41" s="2">
        <v>2005</v>
      </c>
      <c r="O41" s="2" t="str">
        <f t="shared" si="3"/>
        <v>https://www.openstreetmap.org/#map=17/39.2948/-9.0126</v>
      </c>
    </row>
    <row r="42" spans="1:15" x14ac:dyDescent="0.2">
      <c r="A42" s="2">
        <v>4063</v>
      </c>
      <c r="B42" s="2" t="s">
        <v>267</v>
      </c>
      <c r="C42" s="2" t="s">
        <v>178</v>
      </c>
      <c r="D42" s="2">
        <v>37.306677000000001</v>
      </c>
      <c r="E42" s="2">
        <v>-8.6187699999999996</v>
      </c>
      <c r="F42" s="2">
        <v>10000</v>
      </c>
      <c r="G42" s="2">
        <f t="shared" si="2"/>
        <v>10</v>
      </c>
      <c r="H42" s="2">
        <v>5</v>
      </c>
      <c r="I42" s="2">
        <v>85</v>
      </c>
      <c r="J42" s="2" t="s">
        <v>321</v>
      </c>
      <c r="K42" s="2" t="s">
        <v>121</v>
      </c>
      <c r="L42" s="2" t="s">
        <v>126</v>
      </c>
      <c r="M42" s="2" t="s">
        <v>126</v>
      </c>
      <c r="N42" s="2">
        <v>2006</v>
      </c>
      <c r="O42" s="2" t="str">
        <f t="shared" si="3"/>
        <v>https://www.openstreetmap.org/#map=17/37.3067/-8.6188</v>
      </c>
    </row>
    <row r="43" spans="1:15" x14ac:dyDescent="0.2">
      <c r="A43" s="2">
        <v>7424</v>
      </c>
      <c r="B43" s="2" t="s">
        <v>268</v>
      </c>
      <c r="C43" s="2" t="s">
        <v>157</v>
      </c>
      <c r="D43" s="2">
        <v>39.844067799999998</v>
      </c>
      <c r="E43" s="2">
        <v>-7.9359421000000001</v>
      </c>
      <c r="F43" s="2">
        <v>9200</v>
      </c>
      <c r="G43" s="2">
        <f t="shared" si="2"/>
        <v>9.1999999999999993</v>
      </c>
      <c r="H43" s="2">
        <v>4</v>
      </c>
      <c r="I43" s="2">
        <v>85</v>
      </c>
      <c r="J43" s="2" t="s">
        <v>329</v>
      </c>
      <c r="K43" s="2" t="s">
        <v>126</v>
      </c>
      <c r="L43" s="2" t="s">
        <v>126</v>
      </c>
      <c r="M43" s="2" t="s">
        <v>126</v>
      </c>
      <c r="N43" s="2">
        <v>2008</v>
      </c>
      <c r="O43" s="2" t="str">
        <f t="shared" si="3"/>
        <v>https://www.openstreetmap.org/#map=17/39.8441/-7.9359</v>
      </c>
    </row>
    <row r="44" spans="1:15" x14ac:dyDescent="0.2">
      <c r="A44" s="2">
        <v>663</v>
      </c>
      <c r="B44" s="2" t="s">
        <v>268</v>
      </c>
      <c r="C44" s="2" t="s">
        <v>182</v>
      </c>
      <c r="D44" s="2">
        <v>40.725000299999998</v>
      </c>
      <c r="E44" s="2">
        <v>-7.4967777</v>
      </c>
      <c r="F44" s="2">
        <v>9100</v>
      </c>
      <c r="G44" s="2">
        <f t="shared" si="2"/>
        <v>9.1</v>
      </c>
      <c r="H44" s="2">
        <v>7</v>
      </c>
      <c r="I44" s="2">
        <v>85</v>
      </c>
      <c r="J44" s="2" t="s">
        <v>324</v>
      </c>
      <c r="K44" s="2" t="s">
        <v>134</v>
      </c>
      <c r="L44" s="2" t="s">
        <v>126</v>
      </c>
      <c r="M44" s="2" t="s">
        <v>137</v>
      </c>
      <c r="N44" s="2">
        <v>2004</v>
      </c>
      <c r="O44" s="2" t="str">
        <f t="shared" si="3"/>
        <v>https://www.openstreetmap.org/#map=17/40.7250/-7.4968</v>
      </c>
    </row>
    <row r="45" spans="1:15" x14ac:dyDescent="0.2">
      <c r="A45" s="2">
        <v>2607</v>
      </c>
      <c r="B45" s="2" t="s">
        <v>268</v>
      </c>
      <c r="C45" s="2" t="s">
        <v>183</v>
      </c>
      <c r="D45" s="2">
        <v>39.303381999999999</v>
      </c>
      <c r="E45" s="2">
        <v>-9.2146209999999993</v>
      </c>
      <c r="F45" s="2">
        <v>9100</v>
      </c>
      <c r="G45" s="2">
        <f t="shared" si="2"/>
        <v>9.1</v>
      </c>
      <c r="H45" s="2">
        <v>7</v>
      </c>
      <c r="I45" s="2">
        <v>85</v>
      </c>
      <c r="J45" s="2" t="s">
        <v>324</v>
      </c>
      <c r="K45" s="2" t="s">
        <v>134</v>
      </c>
      <c r="L45" s="2" t="s">
        <v>126</v>
      </c>
      <c r="M45" s="2" t="s">
        <v>135</v>
      </c>
      <c r="N45" s="2">
        <v>2006</v>
      </c>
      <c r="O45" s="2" t="str">
        <f t="shared" si="3"/>
        <v>https://www.openstreetmap.org/#map=17/39.3034/-9.2146</v>
      </c>
    </row>
    <row r="46" spans="1:15" x14ac:dyDescent="0.2">
      <c r="A46" s="2">
        <v>17701</v>
      </c>
      <c r="B46" s="2" t="s">
        <v>269</v>
      </c>
      <c r="C46" s="2" t="s">
        <v>184</v>
      </c>
      <c r="D46" s="2">
        <v>40.320182000000003</v>
      </c>
      <c r="E46" s="2">
        <v>-8.8160539999999994</v>
      </c>
      <c r="F46" s="2">
        <v>9000</v>
      </c>
      <c r="G46" s="2">
        <f t="shared" si="2"/>
        <v>9</v>
      </c>
      <c r="H46" s="2">
        <v>5</v>
      </c>
      <c r="I46" s="2">
        <v>95</v>
      </c>
      <c r="J46" s="2" t="s">
        <v>327</v>
      </c>
      <c r="K46" s="2" t="s">
        <v>138</v>
      </c>
      <c r="L46" s="2" t="s">
        <v>126</v>
      </c>
      <c r="M46" s="2" t="s">
        <v>121</v>
      </c>
      <c r="N46" s="2">
        <v>2012</v>
      </c>
      <c r="O46" s="2" t="str">
        <f t="shared" si="3"/>
        <v>https://www.openstreetmap.org/#map=17/40.3202/-8.8161</v>
      </c>
    </row>
    <row r="47" spans="1:15" x14ac:dyDescent="0.2">
      <c r="A47" s="2">
        <v>10055</v>
      </c>
      <c r="B47" s="2" t="s">
        <v>269</v>
      </c>
      <c r="C47" s="2" t="s">
        <v>185</v>
      </c>
      <c r="D47" s="2">
        <v>40.021625999999998</v>
      </c>
      <c r="E47" s="2">
        <v>-8.2888280000000005</v>
      </c>
      <c r="F47" s="2">
        <v>8350</v>
      </c>
      <c r="G47" s="2">
        <f t="shared" si="2"/>
        <v>8.35</v>
      </c>
      <c r="H47" s="2">
        <v>5</v>
      </c>
      <c r="I47" s="2">
        <v>85</v>
      </c>
      <c r="J47" s="2" t="s">
        <v>337</v>
      </c>
      <c r="K47" s="2" t="s">
        <v>134</v>
      </c>
      <c r="L47" s="2" t="s">
        <v>126</v>
      </c>
      <c r="M47" s="2" t="s">
        <v>135</v>
      </c>
      <c r="N47" s="2">
        <v>2007</v>
      </c>
      <c r="O47" s="2" t="str">
        <f t="shared" si="3"/>
        <v>https://www.openstreetmap.org/#map=17/40.0216/-8.2888</v>
      </c>
    </row>
    <row r="48" spans="1:15" x14ac:dyDescent="0.2">
      <c r="A48" s="2">
        <v>21454</v>
      </c>
      <c r="B48" s="2" t="s">
        <v>270</v>
      </c>
      <c r="C48" s="2" t="s">
        <v>189</v>
      </c>
      <c r="D48" s="2">
        <v>41.490006000000001</v>
      </c>
      <c r="E48" s="2">
        <v>-7.6009849999999997</v>
      </c>
      <c r="F48" s="2">
        <v>8000</v>
      </c>
      <c r="G48" s="2">
        <f t="shared" si="2"/>
        <v>8</v>
      </c>
      <c r="H48" s="2">
        <v>4</v>
      </c>
      <c r="I48" s="2">
        <v>85</v>
      </c>
      <c r="J48" s="2" t="s">
        <v>317</v>
      </c>
      <c r="K48" s="2" t="s">
        <v>128</v>
      </c>
      <c r="L48" s="2" t="s">
        <v>126</v>
      </c>
      <c r="M48" s="2" t="s">
        <v>126</v>
      </c>
      <c r="N48" s="2">
        <v>2009</v>
      </c>
      <c r="O48" s="2" t="str">
        <f t="shared" si="3"/>
        <v>https://www.openstreetmap.org/#map=17/41.4900/-7.6010</v>
      </c>
    </row>
    <row r="49" spans="1:15" x14ac:dyDescent="0.2">
      <c r="A49" s="2">
        <v>2641</v>
      </c>
      <c r="B49" s="2" t="s">
        <v>269</v>
      </c>
      <c r="C49" s="2" t="s">
        <v>186</v>
      </c>
      <c r="D49" s="2">
        <v>41.171152800000002</v>
      </c>
      <c r="E49" s="2">
        <v>-6.9816811000000003</v>
      </c>
      <c r="F49" s="2">
        <v>8000</v>
      </c>
      <c r="G49" s="2">
        <f t="shared" si="2"/>
        <v>8</v>
      </c>
      <c r="H49" s="2">
        <v>4</v>
      </c>
      <c r="I49" s="2">
        <v>85</v>
      </c>
      <c r="J49" s="2" t="s">
        <v>319</v>
      </c>
      <c r="K49" s="2" t="s">
        <v>121</v>
      </c>
      <c r="L49" s="2" t="s">
        <v>126</v>
      </c>
      <c r="M49" s="2" t="s">
        <v>139</v>
      </c>
      <c r="N49" s="2">
        <v>2007</v>
      </c>
      <c r="O49" s="2" t="str">
        <f t="shared" si="3"/>
        <v>https://www.openstreetmap.org/#map=17/41.1712/-6.9817</v>
      </c>
    </row>
    <row r="50" spans="1:15" x14ac:dyDescent="0.2">
      <c r="A50" s="2">
        <v>10026</v>
      </c>
      <c r="B50" s="2" t="s">
        <v>270</v>
      </c>
      <c r="C50" s="2" t="s">
        <v>190</v>
      </c>
      <c r="D50" s="2">
        <v>41.025196000000001</v>
      </c>
      <c r="E50" s="2">
        <v>-8.0892350000000004</v>
      </c>
      <c r="F50" s="2">
        <v>8000</v>
      </c>
      <c r="G50" s="2">
        <f t="shared" si="2"/>
        <v>8</v>
      </c>
      <c r="H50" s="2">
        <v>4</v>
      </c>
      <c r="I50" s="2">
        <v>85</v>
      </c>
      <c r="J50" s="2" t="s">
        <v>317</v>
      </c>
      <c r="K50" s="2" t="s">
        <v>140</v>
      </c>
      <c r="L50" s="2" t="s">
        <v>126</v>
      </c>
      <c r="M50" s="2" t="s">
        <v>126</v>
      </c>
      <c r="N50" s="2">
        <v>2009</v>
      </c>
      <c r="O50" s="2" t="str">
        <f t="shared" si="3"/>
        <v>https://www.openstreetmap.org/#map=17/41.0252/-8.0892</v>
      </c>
    </row>
    <row r="51" spans="1:15" x14ac:dyDescent="0.2">
      <c r="A51" s="2">
        <v>668</v>
      </c>
      <c r="B51" s="2" t="s">
        <v>269</v>
      </c>
      <c r="C51" s="2" t="s">
        <v>187</v>
      </c>
      <c r="D51" s="2">
        <v>39.026133000000002</v>
      </c>
      <c r="E51" s="2">
        <v>-9.0437969999999996</v>
      </c>
      <c r="F51" s="2">
        <v>8000</v>
      </c>
      <c r="G51" s="2">
        <f t="shared" si="2"/>
        <v>8</v>
      </c>
      <c r="H51" s="2">
        <v>4</v>
      </c>
      <c r="I51" s="2">
        <v>85</v>
      </c>
      <c r="J51" s="2" t="s">
        <v>334</v>
      </c>
      <c r="K51" s="2" t="s">
        <v>134</v>
      </c>
      <c r="L51" s="2" t="s">
        <v>126</v>
      </c>
      <c r="M51" s="2" t="s">
        <v>135</v>
      </c>
      <c r="N51" s="2">
        <v>2004</v>
      </c>
      <c r="O51" s="2" t="str">
        <f t="shared" si="3"/>
        <v>https://www.openstreetmap.org/#map=17/39.0261/-9.0438</v>
      </c>
    </row>
    <row r="52" spans="1:15" x14ac:dyDescent="0.2">
      <c r="A52" s="2">
        <v>2605</v>
      </c>
      <c r="B52" s="2" t="s">
        <v>269</v>
      </c>
      <c r="C52" s="2" t="s">
        <v>188</v>
      </c>
      <c r="D52" s="2">
        <v>39.020000000000003</v>
      </c>
      <c r="E52" s="2">
        <v>-9.15</v>
      </c>
      <c r="F52" s="2">
        <v>8000</v>
      </c>
      <c r="G52" s="2">
        <f t="shared" si="2"/>
        <v>8</v>
      </c>
      <c r="H52" s="2">
        <v>4</v>
      </c>
      <c r="I52" s="2">
        <v>85</v>
      </c>
      <c r="J52" s="2" t="s">
        <v>330</v>
      </c>
      <c r="K52" s="2" t="s">
        <v>134</v>
      </c>
      <c r="L52" s="2" t="s">
        <v>126</v>
      </c>
      <c r="M52" s="2" t="s">
        <v>121</v>
      </c>
      <c r="N52" s="2">
        <v>2005</v>
      </c>
      <c r="O52" s="2" t="str">
        <f t="shared" si="3"/>
        <v>https://www.openstreetmap.org/#map=17/39.0200/-9.1500</v>
      </c>
    </row>
    <row r="53" spans="1:15" x14ac:dyDescent="0.2">
      <c r="A53" s="2">
        <v>649</v>
      </c>
      <c r="B53" s="2" t="s">
        <v>270</v>
      </c>
      <c r="C53" s="2" t="s">
        <v>191</v>
      </c>
      <c r="D53" s="2">
        <v>41.56</v>
      </c>
      <c r="E53" s="2">
        <v>-7.49</v>
      </c>
      <c r="F53" s="2">
        <v>7500</v>
      </c>
      <c r="G53" s="2">
        <f t="shared" si="2"/>
        <v>7.5</v>
      </c>
      <c r="H53" s="2">
        <v>5</v>
      </c>
      <c r="I53" s="2">
        <v>85</v>
      </c>
      <c r="J53" s="2" t="s">
        <v>314</v>
      </c>
      <c r="K53" s="2" t="s">
        <v>121</v>
      </c>
      <c r="L53" s="2" t="s">
        <v>126</v>
      </c>
      <c r="M53" s="2" t="s">
        <v>126</v>
      </c>
      <c r="N53" s="2">
        <v>2004</v>
      </c>
      <c r="O53" s="2" t="str">
        <f t="shared" si="3"/>
        <v>https://www.openstreetmap.org/#map=17/41.5600/-7.4900</v>
      </c>
    </row>
    <row r="54" spans="1:15" x14ac:dyDescent="0.2">
      <c r="A54" s="2">
        <v>601</v>
      </c>
      <c r="B54" s="2" t="s">
        <v>270</v>
      </c>
      <c r="C54" s="2" t="s">
        <v>165</v>
      </c>
      <c r="D54" s="2">
        <v>41.680585000000001</v>
      </c>
      <c r="E54" s="2">
        <v>-7.8497320000000004</v>
      </c>
      <c r="F54" s="2">
        <v>6900</v>
      </c>
      <c r="G54" s="2">
        <f t="shared" si="2"/>
        <v>6.9</v>
      </c>
      <c r="H54" s="2">
        <v>3</v>
      </c>
      <c r="I54" s="2">
        <v>85</v>
      </c>
      <c r="J54" s="2" t="s">
        <v>313</v>
      </c>
      <c r="K54" s="2" t="s">
        <v>121</v>
      </c>
      <c r="L54" s="2" t="s">
        <v>126</v>
      </c>
      <c r="M54" s="2" t="s">
        <v>126</v>
      </c>
      <c r="O54" s="2" t="str">
        <f t="shared" si="3"/>
        <v>https://www.openstreetmap.org/#map=17/41.6806/-7.8497</v>
      </c>
    </row>
    <row r="55" spans="1:15" x14ac:dyDescent="0.2">
      <c r="A55" s="2">
        <v>4044</v>
      </c>
      <c r="B55" s="2" t="s">
        <v>270</v>
      </c>
      <c r="C55" s="2" t="s">
        <v>180</v>
      </c>
      <c r="D55" s="2">
        <v>41.25</v>
      </c>
      <c r="E55" s="2">
        <v>-7.89</v>
      </c>
      <c r="F55" s="2">
        <v>6000</v>
      </c>
      <c r="G55" s="2">
        <f t="shared" si="2"/>
        <v>6</v>
      </c>
      <c r="H55" s="2">
        <v>3</v>
      </c>
      <c r="I55" s="2">
        <v>85</v>
      </c>
      <c r="J55" s="2" t="s">
        <v>321</v>
      </c>
      <c r="K55" s="2" t="s">
        <v>128</v>
      </c>
      <c r="L55" s="2" t="s">
        <v>126</v>
      </c>
      <c r="M55" s="2" t="s">
        <v>126</v>
      </c>
      <c r="N55" s="2">
        <v>2005</v>
      </c>
      <c r="O55" s="2" t="str">
        <f t="shared" si="3"/>
        <v>https://www.openstreetmap.org/#map=17/41.2500/-7.8900</v>
      </c>
    </row>
    <row r="56" spans="1:15" x14ac:dyDescent="0.2">
      <c r="A56" s="2">
        <v>626</v>
      </c>
      <c r="B56" s="2" t="s">
        <v>270</v>
      </c>
      <c r="C56" s="2" t="s">
        <v>175</v>
      </c>
      <c r="D56" s="2">
        <v>39.8561847</v>
      </c>
      <c r="E56" s="2">
        <v>-7.9110224000000002</v>
      </c>
      <c r="F56" s="2">
        <v>6000</v>
      </c>
      <c r="G56" s="2">
        <f t="shared" si="2"/>
        <v>6</v>
      </c>
      <c r="H56" s="2">
        <v>3</v>
      </c>
      <c r="I56" s="2">
        <v>85</v>
      </c>
      <c r="J56" s="2" t="s">
        <v>332</v>
      </c>
      <c r="K56" s="2" t="s">
        <v>121</v>
      </c>
      <c r="L56" s="2" t="s">
        <v>126</v>
      </c>
      <c r="M56" s="2" t="s">
        <v>126</v>
      </c>
      <c r="N56" s="2">
        <v>2003</v>
      </c>
      <c r="O56" s="2" t="str">
        <f t="shared" si="3"/>
        <v>https://www.openstreetmap.org/#map=17/39.8562/-7.9110</v>
      </c>
    </row>
    <row r="57" spans="1:15" x14ac:dyDescent="0.2">
      <c r="A57" s="2">
        <v>6716</v>
      </c>
      <c r="B57" s="2" t="s">
        <v>270</v>
      </c>
      <c r="C57" s="2" t="s">
        <v>175</v>
      </c>
      <c r="D57" s="2">
        <v>39.851701499999997</v>
      </c>
      <c r="E57" s="2">
        <v>-7.9197340000000001</v>
      </c>
      <c r="F57" s="2">
        <v>6000</v>
      </c>
      <c r="G57" s="2">
        <f t="shared" si="2"/>
        <v>6</v>
      </c>
      <c r="H57" s="2">
        <v>3</v>
      </c>
      <c r="I57" s="2">
        <v>85</v>
      </c>
      <c r="J57" s="2" t="s">
        <v>332</v>
      </c>
      <c r="K57" s="2" t="s">
        <v>121</v>
      </c>
      <c r="L57" s="2" t="s">
        <v>126</v>
      </c>
      <c r="M57" s="2" t="s">
        <v>126</v>
      </c>
      <c r="N57" s="2">
        <v>2009</v>
      </c>
      <c r="O57" s="2" t="str">
        <f t="shared" si="3"/>
        <v>https://www.openstreetmap.org/#map=17/39.8517/-7.9197</v>
      </c>
    </row>
    <row r="58" spans="1:15" x14ac:dyDescent="0.2">
      <c r="A58" s="2">
        <v>4064</v>
      </c>
      <c r="B58" s="2" t="s">
        <v>270</v>
      </c>
      <c r="C58" s="2" t="s">
        <v>193</v>
      </c>
      <c r="D58" s="2">
        <v>38.969749</v>
      </c>
      <c r="E58" s="2">
        <v>-9.1665799999999997</v>
      </c>
      <c r="F58" s="2">
        <v>6000</v>
      </c>
      <c r="G58" s="2">
        <f t="shared" si="2"/>
        <v>6</v>
      </c>
      <c r="H58" s="2">
        <v>3</v>
      </c>
      <c r="I58" s="2">
        <v>85</v>
      </c>
      <c r="J58" s="2" t="s">
        <v>330</v>
      </c>
      <c r="K58" s="2" t="s">
        <v>134</v>
      </c>
      <c r="L58" s="2" t="s">
        <v>126</v>
      </c>
      <c r="M58" s="2" t="s">
        <v>135</v>
      </c>
      <c r="N58" s="2">
        <v>2006</v>
      </c>
      <c r="O58" s="2" t="str">
        <f t="shared" si="3"/>
        <v>https://www.openstreetmap.org/#map=17/38.9697/-9.1666</v>
      </c>
    </row>
    <row r="59" spans="1:15" x14ac:dyDescent="0.2">
      <c r="A59" s="2">
        <v>10053</v>
      </c>
      <c r="B59" s="2" t="s">
        <v>270</v>
      </c>
      <c r="C59" s="2" t="s">
        <v>192</v>
      </c>
      <c r="D59" s="2">
        <v>37.263325999999999</v>
      </c>
      <c r="E59" s="2">
        <v>-8.2332380000000001</v>
      </c>
      <c r="F59" s="2">
        <v>6000</v>
      </c>
      <c r="G59" s="2">
        <f t="shared" si="2"/>
        <v>6</v>
      </c>
      <c r="H59" s="2">
        <v>3</v>
      </c>
      <c r="I59" s="2">
        <v>85</v>
      </c>
      <c r="J59" s="2" t="s">
        <v>317</v>
      </c>
      <c r="K59" s="2" t="s">
        <v>121</v>
      </c>
      <c r="L59" s="2" t="s">
        <v>126</v>
      </c>
      <c r="M59" s="2" t="s">
        <v>121</v>
      </c>
      <c r="N59" s="2">
        <v>2007</v>
      </c>
      <c r="O59" s="2" t="str">
        <f t="shared" si="3"/>
        <v>https://www.openstreetmap.org/#map=17/37.2633/-8.2332</v>
      </c>
    </row>
    <row r="60" spans="1:15" x14ac:dyDescent="0.2">
      <c r="A60" s="2">
        <v>633</v>
      </c>
      <c r="B60" s="2" t="s">
        <v>270</v>
      </c>
      <c r="C60" s="2" t="s">
        <v>194</v>
      </c>
      <c r="D60" s="2">
        <v>38.83</v>
      </c>
      <c r="E60" s="2">
        <v>-9.17</v>
      </c>
      <c r="F60" s="2">
        <v>5200</v>
      </c>
      <c r="G60" s="2">
        <f t="shared" ref="G60:G91" si="4">F60/1000</f>
        <v>5.2</v>
      </c>
      <c r="H60" s="2">
        <v>4</v>
      </c>
      <c r="I60" s="2">
        <v>85</v>
      </c>
      <c r="J60" s="2" t="s">
        <v>324</v>
      </c>
      <c r="K60" s="2" t="s">
        <v>134</v>
      </c>
      <c r="L60" s="2" t="s">
        <v>126</v>
      </c>
      <c r="M60" s="2" t="s">
        <v>126</v>
      </c>
      <c r="N60" s="2">
        <v>2003</v>
      </c>
      <c r="O60" s="2" t="str">
        <f t="shared" si="3"/>
        <v>https://www.openstreetmap.org/#map=17/38.8300/-9.1700</v>
      </c>
    </row>
    <row r="61" spans="1:15" x14ac:dyDescent="0.2">
      <c r="A61" s="2">
        <v>10059</v>
      </c>
      <c r="B61" s="2" t="s">
        <v>270</v>
      </c>
      <c r="C61" s="2" t="s">
        <v>189</v>
      </c>
      <c r="D61" s="2">
        <v>41.490006000000001</v>
      </c>
      <c r="E61" s="2">
        <v>-7.6009849999999997</v>
      </c>
      <c r="F61" s="2">
        <v>4600</v>
      </c>
      <c r="G61" s="2">
        <f t="shared" si="4"/>
        <v>4.5999999999999996</v>
      </c>
      <c r="H61" s="2">
        <v>2</v>
      </c>
      <c r="I61" s="2">
        <v>85</v>
      </c>
      <c r="J61" s="2" t="s">
        <v>318</v>
      </c>
      <c r="K61" s="2" t="s">
        <v>128</v>
      </c>
      <c r="L61" s="2" t="s">
        <v>126</v>
      </c>
      <c r="M61" s="2" t="s">
        <v>126</v>
      </c>
      <c r="N61" s="2">
        <v>2012</v>
      </c>
      <c r="O61" s="2" t="str">
        <f t="shared" si="3"/>
        <v>https://www.openstreetmap.org/#map=17/41.4900/-7.6010</v>
      </c>
    </row>
    <row r="62" spans="1:15" x14ac:dyDescent="0.2">
      <c r="A62" s="2">
        <v>42275</v>
      </c>
      <c r="B62" s="2" t="s">
        <v>274</v>
      </c>
      <c r="C62" s="2" t="s">
        <v>156</v>
      </c>
      <c r="D62" s="2">
        <v>40.990299</v>
      </c>
      <c r="E62" s="2">
        <v>-7.8502859999999997</v>
      </c>
      <c r="F62" s="2">
        <v>4000</v>
      </c>
      <c r="G62" s="2">
        <f t="shared" si="4"/>
        <v>4</v>
      </c>
      <c r="H62" s="2">
        <v>2</v>
      </c>
      <c r="I62" s="2">
        <v>85</v>
      </c>
      <c r="J62" s="2" t="s">
        <v>313</v>
      </c>
      <c r="K62" s="2" t="s">
        <v>121</v>
      </c>
      <c r="L62" s="2" t="s">
        <v>126</v>
      </c>
      <c r="M62" s="2" t="s">
        <v>126</v>
      </c>
      <c r="N62" s="2">
        <v>2021</v>
      </c>
      <c r="O62" s="2" t="str">
        <f t="shared" si="3"/>
        <v>https://www.openstreetmap.org/#map=17/40.9903/-7.8503</v>
      </c>
    </row>
    <row r="63" spans="1:15" x14ac:dyDescent="0.2">
      <c r="A63" s="2">
        <v>2571</v>
      </c>
      <c r="B63" s="2" t="s">
        <v>272</v>
      </c>
      <c r="C63" s="2" t="s">
        <v>153</v>
      </c>
      <c r="D63" s="2">
        <v>40.046573100000003</v>
      </c>
      <c r="E63" s="2">
        <v>-8.2752006999999992</v>
      </c>
      <c r="F63" s="2">
        <v>4000</v>
      </c>
      <c r="G63" s="2">
        <f t="shared" si="4"/>
        <v>4</v>
      </c>
      <c r="H63" s="2">
        <v>2</v>
      </c>
      <c r="I63" s="2">
        <v>85</v>
      </c>
      <c r="J63" s="2" t="s">
        <v>319</v>
      </c>
      <c r="K63" s="2" t="s">
        <v>121</v>
      </c>
      <c r="L63" s="2" t="s">
        <v>126</v>
      </c>
      <c r="M63" s="2" t="s">
        <v>126</v>
      </c>
      <c r="N63" s="2">
        <v>2005</v>
      </c>
      <c r="O63" s="2" t="str">
        <f t="shared" si="3"/>
        <v>https://www.openstreetmap.org/#map=17/40.0466/-8.2752</v>
      </c>
    </row>
    <row r="64" spans="1:15" x14ac:dyDescent="0.2">
      <c r="A64" s="2">
        <v>42265</v>
      </c>
      <c r="B64" s="2" t="s">
        <v>271</v>
      </c>
      <c r="C64" s="2" t="s">
        <v>175</v>
      </c>
      <c r="D64" s="2">
        <v>39.851701499999997</v>
      </c>
      <c r="E64" s="2">
        <v>-7.9197340000000001</v>
      </c>
      <c r="F64" s="2">
        <v>4000</v>
      </c>
      <c r="G64" s="2">
        <f t="shared" si="4"/>
        <v>4</v>
      </c>
      <c r="H64" s="2">
        <v>2</v>
      </c>
      <c r="I64" s="2">
        <v>85</v>
      </c>
      <c r="J64" s="2" t="s">
        <v>313</v>
      </c>
      <c r="K64" s="2" t="s">
        <v>121</v>
      </c>
      <c r="L64" s="2" t="s">
        <v>126</v>
      </c>
      <c r="M64" s="2" t="s">
        <v>126</v>
      </c>
      <c r="N64" s="2">
        <v>2018</v>
      </c>
      <c r="O64" s="2" t="str">
        <f t="shared" si="3"/>
        <v>https://www.openstreetmap.org/#map=17/39.8517/-7.9197</v>
      </c>
    </row>
    <row r="65" spans="1:15" x14ac:dyDescent="0.2">
      <c r="A65" s="2">
        <v>42266</v>
      </c>
      <c r="B65" s="2" t="s">
        <v>271</v>
      </c>
      <c r="C65" s="2" t="s">
        <v>175</v>
      </c>
      <c r="D65" s="2">
        <v>39.851701499999997</v>
      </c>
      <c r="E65" s="2">
        <v>-7.9197340000000001</v>
      </c>
      <c r="F65" s="2">
        <v>4000</v>
      </c>
      <c r="G65" s="2">
        <f t="shared" si="4"/>
        <v>4</v>
      </c>
      <c r="H65" s="2">
        <v>2</v>
      </c>
      <c r="I65" s="2">
        <v>85</v>
      </c>
      <c r="J65" s="2" t="s">
        <v>313</v>
      </c>
      <c r="K65" s="2" t="s">
        <v>121</v>
      </c>
      <c r="L65" s="2" t="s">
        <v>126</v>
      </c>
      <c r="M65" s="2" t="s">
        <v>126</v>
      </c>
      <c r="N65" s="2">
        <v>2020</v>
      </c>
      <c r="O65" s="2" t="str">
        <f t="shared" si="3"/>
        <v>https://www.openstreetmap.org/#map=17/39.8517/-7.9197</v>
      </c>
    </row>
    <row r="66" spans="1:15" x14ac:dyDescent="0.2">
      <c r="A66" s="2">
        <v>2642</v>
      </c>
      <c r="B66" s="2" t="s">
        <v>273</v>
      </c>
      <c r="C66" s="2" t="s">
        <v>188</v>
      </c>
      <c r="D66" s="2">
        <v>39.020000000000003</v>
      </c>
      <c r="E66" s="2">
        <v>-9.15</v>
      </c>
      <c r="F66" s="2">
        <v>4000</v>
      </c>
      <c r="G66" s="2">
        <f t="shared" si="4"/>
        <v>4</v>
      </c>
      <c r="H66" s="2">
        <v>2</v>
      </c>
      <c r="I66" s="2">
        <v>85</v>
      </c>
      <c r="J66" s="2" t="s">
        <v>330</v>
      </c>
      <c r="K66" s="2" t="s">
        <v>134</v>
      </c>
      <c r="L66" s="2" t="s">
        <v>126</v>
      </c>
      <c r="M66" s="2" t="s">
        <v>121</v>
      </c>
      <c r="N66" s="2">
        <v>2007</v>
      </c>
      <c r="O66" s="2" t="str">
        <f t="shared" ref="O66:O88" si="5">"https://www.openstreetmap.org/#map=17/" &amp; TEXT(D66, "0.0000") &amp; "/" &amp; TEXT(E66, "0.0000")</f>
        <v>https://www.openstreetmap.org/#map=17/39.0200/-9.1500</v>
      </c>
    </row>
    <row r="67" spans="1:15" x14ac:dyDescent="0.2">
      <c r="A67" s="2">
        <v>10033</v>
      </c>
      <c r="B67" s="2" t="s">
        <v>273</v>
      </c>
      <c r="C67" s="2" t="s">
        <v>170</v>
      </c>
      <c r="D67" s="2">
        <v>37.225405000000002</v>
      </c>
      <c r="E67" s="2">
        <v>-8.7582679999999993</v>
      </c>
      <c r="F67" s="2">
        <v>4000</v>
      </c>
      <c r="G67" s="2">
        <f t="shared" si="4"/>
        <v>4</v>
      </c>
      <c r="H67" s="2">
        <v>2</v>
      </c>
      <c r="I67" s="2">
        <v>85</v>
      </c>
      <c r="J67" s="2" t="s">
        <v>317</v>
      </c>
      <c r="K67" s="2" t="s">
        <v>121</v>
      </c>
      <c r="L67" s="2" t="s">
        <v>126</v>
      </c>
      <c r="M67" s="2" t="s">
        <v>121</v>
      </c>
      <c r="N67" s="2">
        <v>2010</v>
      </c>
      <c r="O67" s="2" t="str">
        <f t="shared" si="5"/>
        <v>https://www.openstreetmap.org/#map=17/37.2254/-8.7583</v>
      </c>
    </row>
    <row r="68" spans="1:15" x14ac:dyDescent="0.2">
      <c r="A68" s="2">
        <v>4065</v>
      </c>
      <c r="B68" s="2" t="s">
        <v>274</v>
      </c>
      <c r="C68" s="2" t="s">
        <v>195</v>
      </c>
      <c r="D68" s="2">
        <v>41.2</v>
      </c>
      <c r="E68" s="2">
        <v>-8.0299999999999994</v>
      </c>
      <c r="F68" s="2">
        <v>3340</v>
      </c>
      <c r="G68" s="2">
        <f t="shared" si="4"/>
        <v>3.34</v>
      </c>
      <c r="H68" s="2">
        <v>2</v>
      </c>
      <c r="I68" s="2">
        <v>85</v>
      </c>
      <c r="J68" s="2" t="s">
        <v>322</v>
      </c>
      <c r="K68" s="2" t="s">
        <v>121</v>
      </c>
      <c r="L68" s="2" t="s">
        <v>126</v>
      </c>
      <c r="M68" s="2" t="s">
        <v>126</v>
      </c>
      <c r="N68" s="2">
        <v>2006</v>
      </c>
      <c r="O68" s="2" t="str">
        <f t="shared" si="5"/>
        <v>https://www.openstreetmap.org/#map=17/41.2000/-8.0300</v>
      </c>
    </row>
    <row r="69" spans="1:15" x14ac:dyDescent="0.2">
      <c r="A69" s="2">
        <v>4048</v>
      </c>
      <c r="B69" s="2" t="s">
        <v>274</v>
      </c>
      <c r="C69" s="2" t="s">
        <v>149</v>
      </c>
      <c r="D69" s="2">
        <v>40.107969099999998</v>
      </c>
      <c r="E69" s="2">
        <v>-8.1769934000000006</v>
      </c>
      <c r="F69" s="2">
        <v>3340</v>
      </c>
      <c r="G69" s="2">
        <f t="shared" si="4"/>
        <v>3.34</v>
      </c>
      <c r="H69" s="2">
        <v>2</v>
      </c>
      <c r="I69" s="2">
        <v>85</v>
      </c>
      <c r="J69" s="2" t="s">
        <v>337</v>
      </c>
      <c r="K69" s="2" t="s">
        <v>128</v>
      </c>
      <c r="L69" s="2" t="s">
        <v>126</v>
      </c>
      <c r="M69" s="2" t="s">
        <v>126</v>
      </c>
      <c r="N69" s="2">
        <v>2006</v>
      </c>
      <c r="O69" s="2" t="str">
        <f t="shared" si="5"/>
        <v>https://www.openstreetmap.org/#map=17/40.1080/-8.1770</v>
      </c>
    </row>
    <row r="70" spans="1:15" x14ac:dyDescent="0.2">
      <c r="A70" s="2">
        <v>22363</v>
      </c>
      <c r="B70" s="2" t="s">
        <v>274</v>
      </c>
      <c r="C70" s="2" t="s">
        <v>166</v>
      </c>
      <c r="D70" s="2">
        <v>37.375881999999997</v>
      </c>
      <c r="E70" s="2">
        <v>-8.0889039999999994</v>
      </c>
      <c r="F70" s="2">
        <v>2350</v>
      </c>
      <c r="G70" s="2">
        <f t="shared" si="4"/>
        <v>2.35</v>
      </c>
      <c r="H70" s="2">
        <v>1</v>
      </c>
      <c r="I70" s="2">
        <v>85</v>
      </c>
      <c r="J70" s="2" t="s">
        <v>335</v>
      </c>
      <c r="K70" s="2" t="s">
        <v>121</v>
      </c>
      <c r="L70" s="2" t="s">
        <v>126</v>
      </c>
      <c r="M70" s="2" t="s">
        <v>121</v>
      </c>
      <c r="N70" s="2">
        <v>2014</v>
      </c>
      <c r="O70" s="2" t="str">
        <f t="shared" si="5"/>
        <v>https://www.openstreetmap.org/#map=17/37.3759/-8.0889</v>
      </c>
    </row>
    <row r="71" spans="1:15" x14ac:dyDescent="0.2">
      <c r="A71" s="2">
        <v>2594</v>
      </c>
      <c r="B71" s="2" t="s">
        <v>274</v>
      </c>
      <c r="C71" s="2" t="s">
        <v>181</v>
      </c>
      <c r="D71" s="2">
        <v>41.691744</v>
      </c>
      <c r="E71" s="2">
        <v>-7.8430770000000001</v>
      </c>
      <c r="F71" s="2">
        <v>2300</v>
      </c>
      <c r="G71" s="2">
        <f t="shared" si="4"/>
        <v>2.2999999999999998</v>
      </c>
      <c r="H71" s="2">
        <v>1</v>
      </c>
      <c r="I71" s="2">
        <v>78</v>
      </c>
      <c r="J71" s="2" t="s">
        <v>318</v>
      </c>
      <c r="K71" s="2" t="s">
        <v>121</v>
      </c>
      <c r="L71" s="2" t="s">
        <v>126</v>
      </c>
      <c r="M71" s="2" t="s">
        <v>126</v>
      </c>
      <c r="N71" s="2">
        <v>2009</v>
      </c>
      <c r="O71" s="2" t="str">
        <f t="shared" si="5"/>
        <v>https://www.openstreetmap.org/#map=17/41.6917/-7.8431</v>
      </c>
    </row>
    <row r="72" spans="1:15" x14ac:dyDescent="0.2">
      <c r="A72" s="2">
        <v>17700</v>
      </c>
      <c r="B72" s="2" t="s">
        <v>274</v>
      </c>
      <c r="C72" s="2" t="s">
        <v>162</v>
      </c>
      <c r="D72" s="2">
        <v>41.475040999999997</v>
      </c>
      <c r="E72" s="2">
        <v>-7.6271699999999996</v>
      </c>
      <c r="F72" s="2">
        <v>2300</v>
      </c>
      <c r="G72" s="2">
        <f t="shared" si="4"/>
        <v>2.2999999999999998</v>
      </c>
      <c r="H72" s="2">
        <v>1</v>
      </c>
      <c r="I72" s="2">
        <v>85</v>
      </c>
      <c r="J72" s="2" t="s">
        <v>318</v>
      </c>
      <c r="K72" s="2" t="s">
        <v>121</v>
      </c>
      <c r="L72" s="2" t="s">
        <v>126</v>
      </c>
      <c r="M72" s="2" t="s">
        <v>121</v>
      </c>
      <c r="N72" s="2">
        <v>2011</v>
      </c>
      <c r="O72" s="2" t="str">
        <f t="shared" si="5"/>
        <v>https://www.openstreetmap.org/#map=17/41.4750/-7.6272</v>
      </c>
    </row>
    <row r="73" spans="1:15" x14ac:dyDescent="0.2">
      <c r="A73" s="2">
        <v>17697</v>
      </c>
      <c r="B73" s="2" t="s">
        <v>274</v>
      </c>
      <c r="C73" s="2" t="s">
        <v>161</v>
      </c>
      <c r="D73" s="2">
        <v>40.197499999999998</v>
      </c>
      <c r="E73" s="2">
        <v>-7.8016331000000001</v>
      </c>
      <c r="F73" s="2">
        <v>2300</v>
      </c>
      <c r="G73" s="2">
        <f t="shared" si="4"/>
        <v>2.2999999999999998</v>
      </c>
      <c r="H73" s="2">
        <v>1</v>
      </c>
      <c r="I73" s="2">
        <v>85</v>
      </c>
      <c r="J73" s="2" t="s">
        <v>318</v>
      </c>
      <c r="K73" s="2" t="s">
        <v>121</v>
      </c>
      <c r="L73" s="2" t="s">
        <v>126</v>
      </c>
      <c r="M73" s="2" t="s">
        <v>126</v>
      </c>
      <c r="N73" s="2">
        <v>2012</v>
      </c>
      <c r="O73" s="2" t="str">
        <f t="shared" si="5"/>
        <v>https://www.openstreetmap.org/#map=17/40.1975/-7.8016</v>
      </c>
    </row>
    <row r="74" spans="1:15" x14ac:dyDescent="0.2">
      <c r="A74" s="2">
        <v>7426</v>
      </c>
      <c r="B74" s="2" t="s">
        <v>274</v>
      </c>
      <c r="C74" s="2" t="s">
        <v>166</v>
      </c>
      <c r="D74" s="2">
        <v>37.375881999999997</v>
      </c>
      <c r="E74" s="2">
        <v>-8.0889039999999994</v>
      </c>
      <c r="F74" s="2">
        <v>2300</v>
      </c>
      <c r="G74" s="2">
        <f t="shared" si="4"/>
        <v>2.2999999999999998</v>
      </c>
      <c r="H74" s="2">
        <v>1</v>
      </c>
      <c r="I74" s="2">
        <v>85</v>
      </c>
      <c r="J74" s="2" t="s">
        <v>318</v>
      </c>
      <c r="K74" s="2" t="s">
        <v>121</v>
      </c>
      <c r="L74" s="2" t="s">
        <v>126</v>
      </c>
      <c r="M74" s="2" t="s">
        <v>121</v>
      </c>
      <c r="N74" s="2">
        <v>2011</v>
      </c>
      <c r="O74" s="2" t="str">
        <f t="shared" si="5"/>
        <v>https://www.openstreetmap.org/#map=17/37.3759/-8.0889</v>
      </c>
    </row>
    <row r="75" spans="1:15" x14ac:dyDescent="0.2">
      <c r="A75" s="2">
        <v>21423</v>
      </c>
      <c r="B75" s="2" t="s">
        <v>274</v>
      </c>
      <c r="C75" s="2" t="s">
        <v>161</v>
      </c>
      <c r="D75" s="2">
        <v>40.197499999999998</v>
      </c>
      <c r="E75" s="2">
        <v>-7.8016331000000001</v>
      </c>
      <c r="F75" s="2">
        <v>2000</v>
      </c>
      <c r="G75" s="2">
        <f t="shared" si="4"/>
        <v>2</v>
      </c>
      <c r="H75" s="2">
        <v>1</v>
      </c>
      <c r="I75" s="2">
        <v>85</v>
      </c>
      <c r="J75" s="2" t="s">
        <v>317</v>
      </c>
      <c r="K75" s="2" t="s">
        <v>121</v>
      </c>
      <c r="L75" s="2" t="s">
        <v>126</v>
      </c>
      <c r="M75" s="2" t="s">
        <v>126</v>
      </c>
      <c r="N75" s="2">
        <v>2011</v>
      </c>
      <c r="O75" s="2" t="str">
        <f t="shared" si="5"/>
        <v>https://www.openstreetmap.org/#map=17/40.1975/-7.8016</v>
      </c>
    </row>
    <row r="76" spans="1:15" x14ac:dyDescent="0.2">
      <c r="A76" s="2">
        <v>2604</v>
      </c>
      <c r="B76" s="2" t="s">
        <v>274</v>
      </c>
      <c r="C76" s="2" t="s">
        <v>187</v>
      </c>
      <c r="D76" s="2">
        <v>39.026133000000002</v>
      </c>
      <c r="E76" s="2">
        <v>-9.0437969999999996</v>
      </c>
      <c r="F76" s="2">
        <v>2000</v>
      </c>
      <c r="G76" s="2">
        <f t="shared" si="4"/>
        <v>2</v>
      </c>
      <c r="H76" s="2">
        <v>1</v>
      </c>
      <c r="I76" s="2">
        <v>85</v>
      </c>
      <c r="J76" s="2" t="s">
        <v>334</v>
      </c>
      <c r="K76" s="2" t="s">
        <v>134</v>
      </c>
      <c r="L76" s="2" t="s">
        <v>126</v>
      </c>
      <c r="M76" s="2" t="s">
        <v>135</v>
      </c>
      <c r="N76" s="2">
        <v>2005</v>
      </c>
      <c r="O76" s="2" t="str">
        <f t="shared" si="5"/>
        <v>https://www.openstreetmap.org/#map=17/39.0261/-9.0438</v>
      </c>
    </row>
    <row r="77" spans="1:15" x14ac:dyDescent="0.2">
      <c r="A77" s="2">
        <v>18441</v>
      </c>
      <c r="B77" s="2" t="s">
        <v>274</v>
      </c>
      <c r="C77" s="2" t="s">
        <v>188</v>
      </c>
      <c r="D77" s="2">
        <v>39.020000000000003</v>
      </c>
      <c r="E77" s="2">
        <v>-9.15</v>
      </c>
      <c r="F77" s="2">
        <v>2000</v>
      </c>
      <c r="G77" s="2">
        <f t="shared" si="4"/>
        <v>2</v>
      </c>
      <c r="H77" s="2">
        <v>1</v>
      </c>
      <c r="I77" s="2">
        <v>85</v>
      </c>
      <c r="J77" s="2" t="s">
        <v>330</v>
      </c>
      <c r="K77" s="2" t="s">
        <v>134</v>
      </c>
      <c r="L77" s="2" t="s">
        <v>126</v>
      </c>
      <c r="M77" s="2" t="s">
        <v>121</v>
      </c>
      <c r="N77" s="2">
        <v>2006</v>
      </c>
      <c r="O77" s="2" t="str">
        <f t="shared" si="5"/>
        <v>https://www.openstreetmap.org/#map=17/39.0200/-9.1500</v>
      </c>
    </row>
    <row r="78" spans="1:15" x14ac:dyDescent="0.2">
      <c r="A78" s="2">
        <v>2591</v>
      </c>
      <c r="B78" s="2" t="s">
        <v>274</v>
      </c>
      <c r="C78" s="2" t="s">
        <v>196</v>
      </c>
      <c r="D78" s="2">
        <v>38.880000000000003</v>
      </c>
      <c r="E78" s="2">
        <v>-9.14</v>
      </c>
      <c r="F78" s="2">
        <v>2000</v>
      </c>
      <c r="G78" s="2">
        <f t="shared" si="4"/>
        <v>2</v>
      </c>
      <c r="H78" s="2">
        <v>1</v>
      </c>
      <c r="I78" s="2">
        <v>60</v>
      </c>
      <c r="J78" s="2" t="s">
        <v>334</v>
      </c>
      <c r="K78" s="2" t="s">
        <v>136</v>
      </c>
      <c r="L78" s="2" t="s">
        <v>141</v>
      </c>
      <c r="M78" s="2" t="s">
        <v>121</v>
      </c>
      <c r="N78" s="2">
        <v>2006</v>
      </c>
      <c r="O78" s="2" t="str">
        <f t="shared" si="5"/>
        <v>https://www.openstreetmap.org/#map=17/38.8800/-9.1400</v>
      </c>
    </row>
    <row r="79" spans="1:15" x14ac:dyDescent="0.2">
      <c r="A79" s="2">
        <v>2615</v>
      </c>
      <c r="B79" s="2" t="s">
        <v>274</v>
      </c>
      <c r="C79" s="2" t="s">
        <v>196</v>
      </c>
      <c r="D79" s="2">
        <v>38.880000000000003</v>
      </c>
      <c r="E79" s="2">
        <v>-9.14</v>
      </c>
      <c r="F79" s="2">
        <v>2000</v>
      </c>
      <c r="G79" s="2">
        <f t="shared" si="4"/>
        <v>2</v>
      </c>
      <c r="H79" s="2">
        <v>1</v>
      </c>
      <c r="I79" s="2">
        <v>60</v>
      </c>
      <c r="J79" s="2" t="s">
        <v>334</v>
      </c>
      <c r="K79" s="2" t="s">
        <v>136</v>
      </c>
      <c r="L79" s="2" t="s">
        <v>126</v>
      </c>
      <c r="M79" s="2" t="s">
        <v>121</v>
      </c>
      <c r="N79" s="2">
        <v>2007</v>
      </c>
      <c r="O79" s="2" t="str">
        <f t="shared" si="5"/>
        <v>https://www.openstreetmap.org/#map=17/38.8800/-9.1400</v>
      </c>
    </row>
    <row r="80" spans="1:15" x14ac:dyDescent="0.2">
      <c r="A80" s="2">
        <v>2632</v>
      </c>
      <c r="B80" s="2" t="s">
        <v>274</v>
      </c>
      <c r="C80" s="2" t="s">
        <v>196</v>
      </c>
      <c r="D80" s="2">
        <v>38.880000000000003</v>
      </c>
      <c r="E80" s="2">
        <v>-9.14</v>
      </c>
      <c r="F80" s="2">
        <v>2000</v>
      </c>
      <c r="G80" s="2">
        <f t="shared" si="4"/>
        <v>2</v>
      </c>
      <c r="H80" s="2">
        <v>1</v>
      </c>
      <c r="I80" s="2">
        <v>60</v>
      </c>
      <c r="J80" s="2" t="s">
        <v>334</v>
      </c>
      <c r="K80" s="2" t="s">
        <v>136</v>
      </c>
      <c r="L80" s="2" t="s">
        <v>126</v>
      </c>
      <c r="M80" s="2" t="s">
        <v>121</v>
      </c>
      <c r="N80" s="2">
        <v>2005</v>
      </c>
      <c r="O80" s="2" t="str">
        <f t="shared" si="5"/>
        <v>https://www.openstreetmap.org/#map=17/38.8800/-9.1400</v>
      </c>
    </row>
    <row r="81" spans="1:15" x14ac:dyDescent="0.2">
      <c r="A81" s="2">
        <v>11405</v>
      </c>
      <c r="B81" s="2" t="s">
        <v>274</v>
      </c>
      <c r="C81" s="2" t="s">
        <v>170</v>
      </c>
      <c r="D81" s="2">
        <v>37.225405000000002</v>
      </c>
      <c r="E81" s="2">
        <v>-8.7582679999999993</v>
      </c>
      <c r="F81" s="2">
        <v>2000</v>
      </c>
      <c r="G81" s="2">
        <f t="shared" si="4"/>
        <v>2</v>
      </c>
      <c r="H81" s="2">
        <v>1</v>
      </c>
      <c r="I81" s="2">
        <v>85</v>
      </c>
      <c r="J81" s="2" t="s">
        <v>317</v>
      </c>
      <c r="K81" s="2" t="s">
        <v>121</v>
      </c>
      <c r="L81" s="2" t="s">
        <v>126</v>
      </c>
      <c r="M81" s="2" t="s">
        <v>121</v>
      </c>
      <c r="N81" s="2">
        <v>2009</v>
      </c>
      <c r="O81" s="2" t="str">
        <f t="shared" si="5"/>
        <v>https://www.openstreetmap.org/#map=17/37.2254/-8.7583</v>
      </c>
    </row>
    <row r="82" spans="1:15" x14ac:dyDescent="0.2">
      <c r="A82" s="2">
        <v>6817</v>
      </c>
      <c r="B82" s="2" t="s">
        <v>275</v>
      </c>
      <c r="C82" s="2" t="s">
        <v>197</v>
      </c>
      <c r="D82" s="2">
        <v>40.005122999999998</v>
      </c>
      <c r="E82" s="2">
        <v>-8.2365049999999993</v>
      </c>
      <c r="F82" s="2">
        <v>1670</v>
      </c>
      <c r="G82" s="2">
        <f t="shared" si="4"/>
        <v>1.67</v>
      </c>
      <c r="H82" s="2">
        <v>1</v>
      </c>
      <c r="I82" s="2">
        <v>85</v>
      </c>
      <c r="J82" s="2" t="s">
        <v>337</v>
      </c>
      <c r="K82" s="2" t="s">
        <v>121</v>
      </c>
      <c r="L82" s="2" t="s">
        <v>126</v>
      </c>
      <c r="M82" s="2" t="s">
        <v>126</v>
      </c>
      <c r="N82" s="2">
        <v>2007</v>
      </c>
      <c r="O82" s="2" t="str">
        <f t="shared" si="5"/>
        <v>https://www.openstreetmap.org/#map=17/40.0051/-8.2365</v>
      </c>
    </row>
    <row r="83" spans="1:15" x14ac:dyDescent="0.2">
      <c r="A83" s="2">
        <v>2647</v>
      </c>
      <c r="B83" s="2" t="s">
        <v>275</v>
      </c>
      <c r="C83" s="2" t="s">
        <v>172</v>
      </c>
      <c r="D83" s="2">
        <v>41.971708</v>
      </c>
      <c r="E83" s="2">
        <v>-8.4462770000000003</v>
      </c>
      <c r="F83" s="2">
        <v>1500</v>
      </c>
      <c r="G83" s="2">
        <f t="shared" si="4"/>
        <v>1.5</v>
      </c>
      <c r="H83" s="2">
        <v>1</v>
      </c>
      <c r="I83" s="2">
        <v>85</v>
      </c>
      <c r="J83" s="2" t="s">
        <v>314</v>
      </c>
      <c r="K83" s="2" t="s">
        <v>128</v>
      </c>
      <c r="L83" s="2" t="s">
        <v>126</v>
      </c>
      <c r="M83" s="2" t="s">
        <v>126</v>
      </c>
      <c r="N83" s="2">
        <v>2004</v>
      </c>
      <c r="O83" s="2" t="str">
        <f t="shared" si="5"/>
        <v>https://www.openstreetmap.org/#map=17/41.9717/-8.4463</v>
      </c>
    </row>
    <row r="84" spans="1:15" x14ac:dyDescent="0.2">
      <c r="A84" s="2">
        <v>2598</v>
      </c>
      <c r="B84" s="2" t="s">
        <v>275</v>
      </c>
      <c r="C84" s="2" t="s">
        <v>169</v>
      </c>
      <c r="D84" s="2">
        <v>41.646396899999999</v>
      </c>
      <c r="E84" s="2">
        <v>-8.0491700999999996</v>
      </c>
      <c r="F84" s="2">
        <v>1500</v>
      </c>
      <c r="G84" s="2">
        <f t="shared" si="4"/>
        <v>1.5</v>
      </c>
      <c r="H84" s="2">
        <v>1</v>
      </c>
      <c r="I84" s="2">
        <v>85</v>
      </c>
      <c r="J84" s="2" t="s">
        <v>314</v>
      </c>
      <c r="K84" s="2" t="s">
        <v>128</v>
      </c>
      <c r="L84" s="2" t="s">
        <v>126</v>
      </c>
      <c r="M84" s="2" t="s">
        <v>126</v>
      </c>
      <c r="N84" s="2">
        <v>2005</v>
      </c>
      <c r="O84" s="2" t="str">
        <f t="shared" si="5"/>
        <v>https://www.openstreetmap.org/#map=17/41.6464/-8.0492</v>
      </c>
    </row>
    <row r="85" spans="1:15" x14ac:dyDescent="0.2">
      <c r="A85" s="2">
        <v>4046</v>
      </c>
      <c r="B85" s="2" t="s">
        <v>275</v>
      </c>
      <c r="C85" s="2" t="s">
        <v>173</v>
      </c>
      <c r="D85" s="2">
        <v>41.014551699999998</v>
      </c>
      <c r="E85" s="2">
        <v>-8.0995629000000005</v>
      </c>
      <c r="F85" s="2">
        <v>1500</v>
      </c>
      <c r="G85" s="2">
        <f t="shared" si="4"/>
        <v>1.5</v>
      </c>
      <c r="H85" s="2">
        <v>1</v>
      </c>
      <c r="I85" s="2">
        <v>85</v>
      </c>
      <c r="J85" s="2" t="s">
        <v>314</v>
      </c>
      <c r="K85" s="2" t="s">
        <v>121</v>
      </c>
      <c r="L85" s="2" t="s">
        <v>126</v>
      </c>
      <c r="M85" s="2" t="s">
        <v>126</v>
      </c>
      <c r="N85" s="2">
        <v>2005</v>
      </c>
      <c r="O85" s="2" t="str">
        <f t="shared" si="5"/>
        <v>https://www.openstreetmap.org/#map=17/41.0146/-8.0996</v>
      </c>
    </row>
    <row r="86" spans="1:15" x14ac:dyDescent="0.2">
      <c r="A86" s="2">
        <v>630</v>
      </c>
      <c r="B86" s="2" t="s">
        <v>275</v>
      </c>
      <c r="C86" s="2" t="s">
        <v>198</v>
      </c>
      <c r="D86" s="2">
        <v>41.776440000000001</v>
      </c>
      <c r="E86" s="2">
        <v>-7.8666251000000003</v>
      </c>
      <c r="F86" s="2">
        <v>600</v>
      </c>
      <c r="G86" s="2">
        <f t="shared" si="4"/>
        <v>0.6</v>
      </c>
      <c r="H86" s="2">
        <v>1</v>
      </c>
      <c r="I86" s="2">
        <v>85</v>
      </c>
      <c r="J86" s="2" t="s">
        <v>315</v>
      </c>
      <c r="K86" s="2" t="s">
        <v>121</v>
      </c>
      <c r="L86" s="2" t="s">
        <v>142</v>
      </c>
      <c r="M86" s="2" t="s">
        <v>126</v>
      </c>
      <c r="N86" s="2">
        <v>2003</v>
      </c>
      <c r="O86" s="2" t="str">
        <f t="shared" si="5"/>
        <v>https://www.openstreetmap.org/#map=17/41.7764/-7.8666</v>
      </c>
    </row>
    <row r="87" spans="1:15" x14ac:dyDescent="0.2">
      <c r="A87" s="2">
        <v>2650</v>
      </c>
      <c r="B87" s="2" t="s">
        <v>275</v>
      </c>
      <c r="C87" s="2" t="s">
        <v>200</v>
      </c>
      <c r="D87" s="2">
        <v>41.7327564</v>
      </c>
      <c r="E87" s="2">
        <v>-7.6495522999999999</v>
      </c>
      <c r="F87" s="2">
        <v>600</v>
      </c>
      <c r="G87" s="2">
        <f t="shared" si="4"/>
        <v>0.6</v>
      </c>
      <c r="H87" s="2">
        <v>1</v>
      </c>
      <c r="I87" s="2">
        <v>85</v>
      </c>
      <c r="J87" s="2" t="s">
        <v>316</v>
      </c>
      <c r="K87" s="2" t="s">
        <v>121</v>
      </c>
      <c r="L87" s="2" t="s">
        <v>126</v>
      </c>
      <c r="M87" s="2" t="s">
        <v>126</v>
      </c>
      <c r="N87" s="2">
        <v>2006</v>
      </c>
      <c r="O87" s="2" t="str">
        <f t="shared" si="5"/>
        <v>https://www.openstreetmap.org/#map=17/41.7328/-7.6496</v>
      </c>
    </row>
    <row r="88" spans="1:15" x14ac:dyDescent="0.2">
      <c r="A88" s="2">
        <v>2653</v>
      </c>
      <c r="B88" s="2" t="s">
        <v>275</v>
      </c>
      <c r="C88" s="2" t="s">
        <v>199</v>
      </c>
      <c r="D88" s="2">
        <v>41.561219000000001</v>
      </c>
      <c r="E88" s="2">
        <v>-7.5249490000000003</v>
      </c>
      <c r="F88" s="2">
        <v>600</v>
      </c>
      <c r="G88" s="2">
        <f t="shared" si="4"/>
        <v>0.6</v>
      </c>
      <c r="H88" s="2">
        <v>1</v>
      </c>
      <c r="I88" s="2">
        <v>85</v>
      </c>
      <c r="J88" s="2" t="s">
        <v>316</v>
      </c>
      <c r="K88" s="2" t="s">
        <v>121</v>
      </c>
      <c r="L88" s="2" t="s">
        <v>126</v>
      </c>
      <c r="M88" s="2" t="s">
        <v>126</v>
      </c>
      <c r="N88" s="2">
        <v>2006</v>
      </c>
      <c r="O88" s="2" t="str">
        <f t="shared" si="5"/>
        <v>https://www.openstreetmap.org/#map=17/41.5612/-7.5249</v>
      </c>
    </row>
  </sheetData>
  <autoFilter ref="A1:O88" xr:uid="{6D2F4420-31BA-714B-AC44-DBCE65CC44C7}">
    <sortState xmlns:xlrd2="http://schemas.microsoft.com/office/spreadsheetml/2017/richdata2" ref="A2:O88">
      <sortCondition descending="1" ref="F1:F88"/>
    </sortState>
  </autoFilter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95B8-B3C1-7A45-AEFC-37FB3C2E14E3}">
  <dimension ref="A1:I12"/>
  <sheetViews>
    <sheetView zoomScale="93" workbookViewId="0">
      <selection activeCell="F14" sqref="F14"/>
    </sheetView>
  </sheetViews>
  <sheetFormatPr baseColWidth="10" defaultRowHeight="16" x14ac:dyDescent="0.2"/>
  <cols>
    <col min="1" max="1" width="43.83203125" customWidth="1"/>
    <col min="5" max="5" width="21.5" customWidth="1"/>
    <col min="6" max="6" width="31.83203125" customWidth="1"/>
    <col min="9" max="9" width="59.6640625" customWidth="1"/>
  </cols>
  <sheetData>
    <row r="1" spans="1:9" x14ac:dyDescent="0.2">
      <c r="A1" s="1" t="s">
        <v>0</v>
      </c>
      <c r="B1" s="1" t="s">
        <v>86</v>
      </c>
      <c r="C1" s="1" t="s">
        <v>87</v>
      </c>
      <c r="D1" s="1" t="s">
        <v>114</v>
      </c>
      <c r="E1" s="1" t="s">
        <v>311</v>
      </c>
      <c r="F1" s="1" t="s">
        <v>288</v>
      </c>
      <c r="G1" s="1" t="s">
        <v>307</v>
      </c>
      <c r="H1" s="1" t="s">
        <v>308</v>
      </c>
      <c r="I1" s="1" t="s">
        <v>202</v>
      </c>
    </row>
    <row r="2" spans="1:9" x14ac:dyDescent="0.2">
      <c r="A2" s="3" t="s">
        <v>51</v>
      </c>
      <c r="B2" s="3" t="s">
        <v>88</v>
      </c>
      <c r="C2" s="2" t="s">
        <v>61</v>
      </c>
      <c r="D2" s="2" t="s">
        <v>115</v>
      </c>
      <c r="E2" s="2">
        <v>202</v>
      </c>
      <c r="F2" s="2">
        <v>330</v>
      </c>
      <c r="G2">
        <f>VALUE(MID(
  I2,
  SEARCH("/", I2, SEARCH("map=", I2) + 4) + 1,
  SEARCH("/", I2, SEARCH("/", I2, SEARCH("map=", I2) + 4) + 1) - SEARCH("/", I2, SEARCH("map=", I2) + 4) - 1
))</f>
        <v>39.101799999999997</v>
      </c>
      <c r="H2" s="2">
        <f>VALUE(MID(I2,
     SEARCH("/", I2, SEARCH("/", I2, SEARCH("map=", I2)+4)+1)+1,
     LEN(I2) - SEARCH("/", I2, SEARCH("/", I2, SEARCH("map=", I2)+4)+1)))</f>
        <v>-8.8240999999999996</v>
      </c>
      <c r="I2" t="s">
        <v>258</v>
      </c>
    </row>
    <row r="3" spans="1:9" x14ac:dyDescent="0.2">
      <c r="A3" s="3" t="s">
        <v>52</v>
      </c>
      <c r="B3" s="3" t="s">
        <v>88</v>
      </c>
      <c r="C3" s="2" t="s">
        <v>61</v>
      </c>
      <c r="D3" s="2" t="s">
        <v>115</v>
      </c>
      <c r="E3" s="2">
        <v>189</v>
      </c>
      <c r="F3" s="2"/>
      <c r="G3">
        <f t="shared" ref="G3:G12" si="0">VALUE(MID(
  I3,
  SEARCH("/", I3, SEARCH("map=", I3) + 4) + 1,
  SEARCH("/", I3, SEARCH("/", I3, SEARCH("map=", I3) + 4) + 1) - SEARCH("/", I3, SEARCH("map=", I3) + 4) - 1
))</f>
        <v>39.20778</v>
      </c>
      <c r="H3" s="2">
        <f t="shared" ref="H3:H12" si="1">VALUE(MID(I3,
     SEARCH("/", I3, SEARCH("/", I3, SEARCH("map=", I3)+4)+1)+1,
     LEN(I3) - SEARCH("/", I3, SEARCH("/", I3, SEARCH("map=", I3)+4)+1)))</f>
        <v>-8.8079499999999999</v>
      </c>
      <c r="I3" t="s">
        <v>248</v>
      </c>
    </row>
    <row r="4" spans="1:9" x14ac:dyDescent="0.2">
      <c r="A4" s="3" t="s">
        <v>54</v>
      </c>
      <c r="B4" s="3" t="s">
        <v>88</v>
      </c>
      <c r="C4" s="2" t="s">
        <v>61</v>
      </c>
      <c r="D4" s="2" t="s">
        <v>115</v>
      </c>
      <c r="E4" s="2">
        <v>60</v>
      </c>
      <c r="F4" s="2"/>
      <c r="G4">
        <f t="shared" si="0"/>
        <v>37.668129999999998</v>
      </c>
      <c r="H4" s="2">
        <f t="shared" si="1"/>
        <v>-8.1894500000000008</v>
      </c>
      <c r="I4" t="s">
        <v>249</v>
      </c>
    </row>
    <row r="5" spans="1:9" x14ac:dyDescent="0.2">
      <c r="A5" s="3" t="s">
        <v>55</v>
      </c>
      <c r="B5" s="3" t="s">
        <v>88</v>
      </c>
      <c r="C5" s="2" t="s">
        <v>61</v>
      </c>
      <c r="D5" s="2" t="s">
        <v>115</v>
      </c>
      <c r="E5" s="2">
        <v>32.89</v>
      </c>
      <c r="F5" s="2"/>
      <c r="G5">
        <f t="shared" si="0"/>
        <v>38.700209999999998</v>
      </c>
      <c r="H5" s="2">
        <f t="shared" si="1"/>
        <v>-8.8900400000000008</v>
      </c>
      <c r="I5" t="s">
        <v>252</v>
      </c>
    </row>
    <row r="6" spans="1:9" x14ac:dyDescent="0.2">
      <c r="A6" s="3" t="s">
        <v>82</v>
      </c>
      <c r="B6" s="3" t="s">
        <v>88</v>
      </c>
      <c r="C6" s="2" t="s">
        <v>61</v>
      </c>
      <c r="D6" s="2" t="s">
        <v>115</v>
      </c>
      <c r="E6" s="2">
        <v>21</v>
      </c>
      <c r="F6" s="2"/>
      <c r="G6">
        <f t="shared" si="0"/>
        <v>39.996450000000003</v>
      </c>
      <c r="H6" s="2">
        <f t="shared" si="1"/>
        <v>-8.40076</v>
      </c>
      <c r="I6" t="s">
        <v>250</v>
      </c>
    </row>
    <row r="7" spans="1:9" x14ac:dyDescent="0.2">
      <c r="A7" s="3" t="s">
        <v>56</v>
      </c>
      <c r="B7" s="3" t="s">
        <v>88</v>
      </c>
      <c r="C7" s="2" t="s">
        <v>61</v>
      </c>
      <c r="D7" s="2" t="s">
        <v>115</v>
      </c>
      <c r="E7" s="2">
        <v>12.72</v>
      </c>
      <c r="F7" s="2"/>
      <c r="G7">
        <f t="shared" si="0"/>
        <v>38.694989999999997</v>
      </c>
      <c r="H7" s="2">
        <f t="shared" si="1"/>
        <v>-8.8931299999999993</v>
      </c>
      <c r="I7" t="s">
        <v>251</v>
      </c>
    </row>
    <row r="8" spans="1:9" x14ac:dyDescent="0.2">
      <c r="A8" s="3" t="s">
        <v>91</v>
      </c>
      <c r="B8" s="3" t="s">
        <v>88</v>
      </c>
      <c r="C8" s="2" t="s">
        <v>61</v>
      </c>
      <c r="D8" s="2" t="s">
        <v>115</v>
      </c>
      <c r="E8" s="2">
        <v>8.4</v>
      </c>
      <c r="F8" s="2"/>
      <c r="G8">
        <f t="shared" si="0"/>
        <v>40.308529999999998</v>
      </c>
      <c r="H8" s="2">
        <f t="shared" si="1"/>
        <v>-7.1445299999999996</v>
      </c>
      <c r="I8" t="s">
        <v>253</v>
      </c>
    </row>
    <row r="9" spans="1:9" x14ac:dyDescent="0.2">
      <c r="A9" s="3" t="s">
        <v>57</v>
      </c>
      <c r="B9" s="3" t="s">
        <v>88</v>
      </c>
      <c r="C9" s="2" t="s">
        <v>61</v>
      </c>
      <c r="D9" s="2" t="s">
        <v>115</v>
      </c>
      <c r="E9" s="2">
        <v>5</v>
      </c>
      <c r="F9" s="2"/>
      <c r="G9">
        <f t="shared" si="0"/>
        <v>38.199339000000002</v>
      </c>
      <c r="H9" s="2">
        <f t="shared" si="1"/>
        <v>-7.497547</v>
      </c>
      <c r="I9" t="s">
        <v>254</v>
      </c>
    </row>
    <row r="10" spans="1:9" x14ac:dyDescent="0.2">
      <c r="A10" s="3" t="s">
        <v>60</v>
      </c>
      <c r="B10" s="3" t="s">
        <v>88</v>
      </c>
      <c r="C10" s="2" t="s">
        <v>61</v>
      </c>
      <c r="D10" s="2" t="s">
        <v>115</v>
      </c>
      <c r="E10" s="2">
        <v>3</v>
      </c>
      <c r="F10" s="2"/>
      <c r="G10">
        <f t="shared" si="0"/>
        <v>37.076839999999997</v>
      </c>
      <c r="H10" s="2">
        <f t="shared" si="1"/>
        <v>-7.8566599999999998</v>
      </c>
      <c r="I10" t="s">
        <v>255</v>
      </c>
    </row>
    <row r="11" spans="1:9" x14ac:dyDescent="0.2">
      <c r="A11" s="3" t="s">
        <v>59</v>
      </c>
      <c r="B11" s="3" t="s">
        <v>88</v>
      </c>
      <c r="C11" s="2" t="s">
        <v>61</v>
      </c>
      <c r="D11" s="2" t="s">
        <v>115</v>
      </c>
      <c r="E11" s="2">
        <v>2.6</v>
      </c>
      <c r="F11" s="2"/>
      <c r="G11">
        <f t="shared" si="0"/>
        <v>40.064196000000003</v>
      </c>
      <c r="H11" s="2">
        <f t="shared" si="1"/>
        <v>-8.8526089999999993</v>
      </c>
      <c r="I11" t="s">
        <v>256</v>
      </c>
    </row>
    <row r="12" spans="1:9" x14ac:dyDescent="0.2">
      <c r="A12" s="3" t="s">
        <v>58</v>
      </c>
      <c r="B12" s="3" t="s">
        <v>88</v>
      </c>
      <c r="C12" s="2" t="s">
        <v>61</v>
      </c>
      <c r="D12" s="2" t="s">
        <v>115</v>
      </c>
      <c r="E12" s="2">
        <v>2.48</v>
      </c>
      <c r="F12" s="2"/>
      <c r="G12">
        <f t="shared" si="0"/>
        <v>40.824145000000001</v>
      </c>
      <c r="H12" s="2">
        <f t="shared" si="1"/>
        <v>-8.5553460000000001</v>
      </c>
      <c r="I12" t="s">
        <v>257</v>
      </c>
    </row>
  </sheetData>
  <autoFilter ref="A1:I1" xr:uid="{79FE95B8-B3C1-7A45-AEFC-37FB3C2E14E3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AA47-EF2D-9742-8509-7F3364537C34}">
  <dimension ref="A1:H4"/>
  <sheetViews>
    <sheetView workbookViewId="0">
      <selection activeCell="F1" sqref="F1:G1"/>
    </sheetView>
  </sheetViews>
  <sheetFormatPr baseColWidth="10" defaultRowHeight="16" x14ac:dyDescent="0.2"/>
  <cols>
    <col min="1" max="1" width="34.1640625" customWidth="1"/>
    <col min="5" max="5" width="18.5" customWidth="1"/>
    <col min="8" max="8" width="57.33203125" customWidth="1"/>
  </cols>
  <sheetData>
    <row r="1" spans="1:8" x14ac:dyDescent="0.2">
      <c r="A1" s="8" t="s">
        <v>0</v>
      </c>
      <c r="B1" s="8" t="s">
        <v>86</v>
      </c>
      <c r="C1" s="8" t="s">
        <v>87</v>
      </c>
      <c r="D1" s="8" t="s">
        <v>114</v>
      </c>
      <c r="E1" s="8" t="s">
        <v>117</v>
      </c>
      <c r="F1" s="1" t="s">
        <v>145</v>
      </c>
      <c r="G1" s="1" t="s">
        <v>144</v>
      </c>
      <c r="H1" s="8" t="s">
        <v>202</v>
      </c>
    </row>
    <row r="2" spans="1:8" x14ac:dyDescent="0.2">
      <c r="A2" s="9" t="s">
        <v>1</v>
      </c>
      <c r="B2" s="9" t="s">
        <v>47</v>
      </c>
      <c r="C2" s="9" t="s">
        <v>47</v>
      </c>
      <c r="D2" s="9" t="s">
        <v>115</v>
      </c>
      <c r="E2" s="9">
        <v>1176</v>
      </c>
      <c r="F2">
        <f>VALUE(MID(
  H2,
  SEARCH("/", H2, SEARCH("map=", H2) + 4) + 1,
  SEARCH("/", H2, SEARCH("/", H2, SEARCH("map=", H2) + 4) + 1) - SEARCH("/", H2, SEARCH("map=", H2) + 4) - 1
))</f>
        <v>39.010959999999997</v>
      </c>
      <c r="G2" s="2">
        <f>VALUE(MID(H2,
     SEARCH("/", H2, SEARCH("/", H2, SEARCH("map=", H2)+4)+1)+1,
     LEN(H2) - SEARCH("/", H2, SEARCH("/", H2, SEARCH("map=", H2)+4)+1)))</f>
        <v>-8.9528099999999995</v>
      </c>
      <c r="H2" t="s">
        <v>259</v>
      </c>
    </row>
    <row r="3" spans="1:8" x14ac:dyDescent="0.2">
      <c r="A3" s="9" t="s">
        <v>2</v>
      </c>
      <c r="B3" s="9" t="s">
        <v>47</v>
      </c>
      <c r="C3" s="9" t="s">
        <v>47</v>
      </c>
      <c r="D3" s="9" t="s">
        <v>115</v>
      </c>
      <c r="E3" s="9">
        <v>863</v>
      </c>
      <c r="F3">
        <f>VALUE(MID(
  H3,
  SEARCH("/", H3, SEARCH("map=", H3) + 4) + 1,
  SEARCH("/", H3, SEARCH("/", H3, SEARCH("map=", H3) + 4) + 1) - SEARCH("/", H3, SEARCH("map=", H3) + 4) - 1
))</f>
        <v>40.124225000000003</v>
      </c>
      <c r="G3" s="2">
        <f>VALUE(MID(H3,
     SEARCH("/", H3, SEARCH("/", H3, SEARCH("map=", H3)+4)+1)+1,
     LEN(H3) - SEARCH("/", H3, SEARCH("/", H3, SEARCH("map=", H3)+4)+1)))</f>
        <v>-8.7748469999999994</v>
      </c>
      <c r="H3" t="s">
        <v>260</v>
      </c>
    </row>
    <row r="4" spans="1:8" x14ac:dyDescent="0.2">
      <c r="A4" t="s">
        <v>287</v>
      </c>
      <c r="B4" s="9" t="s">
        <v>47</v>
      </c>
      <c r="C4" s="9" t="s">
        <v>47</v>
      </c>
      <c r="D4" s="9" t="s">
        <v>115</v>
      </c>
      <c r="E4">
        <v>24</v>
      </c>
    </row>
  </sheetData>
  <autoFilter ref="A1:H1" xr:uid="{3B53AA47-EF2D-9742-8509-7F3364537C3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07A5-A554-024F-ADF0-ADEF1A3AA12F}">
  <sheetPr filterMode="1"/>
  <dimension ref="A1:G116"/>
  <sheetViews>
    <sheetView zoomScale="111" zoomScaleNormal="213" workbookViewId="0">
      <selection activeCell="A30" sqref="A30"/>
    </sheetView>
  </sheetViews>
  <sheetFormatPr baseColWidth="10" defaultRowHeight="15" x14ac:dyDescent="0.2"/>
  <cols>
    <col min="1" max="2" width="36.5" style="2" customWidth="1"/>
    <col min="3" max="4" width="27.6640625" style="2" customWidth="1"/>
    <col min="5" max="5" width="25.6640625" style="2" customWidth="1"/>
    <col min="6" max="16384" width="10.83203125" style="2"/>
  </cols>
  <sheetData>
    <row r="1" spans="1:7" x14ac:dyDescent="0.2">
      <c r="A1" s="1" t="s">
        <v>0</v>
      </c>
      <c r="B1" s="1" t="s">
        <v>86</v>
      </c>
      <c r="C1" s="1" t="s">
        <v>87</v>
      </c>
      <c r="D1" s="1" t="s">
        <v>114</v>
      </c>
      <c r="E1" s="1" t="s">
        <v>117</v>
      </c>
      <c r="F1" s="1" t="s">
        <v>84</v>
      </c>
      <c r="G1" s="1" t="s">
        <v>85</v>
      </c>
    </row>
    <row r="2" spans="1:7" ht="16" hidden="1" x14ac:dyDescent="0.2">
      <c r="A2" s="3" t="s">
        <v>1</v>
      </c>
      <c r="B2" s="3" t="s">
        <v>47</v>
      </c>
      <c r="C2" s="2" t="s">
        <v>47</v>
      </c>
      <c r="D2" s="2" t="s">
        <v>115</v>
      </c>
      <c r="E2" s="2">
        <v>1176</v>
      </c>
      <c r="F2" s="4"/>
    </row>
    <row r="3" spans="1:7" hidden="1" x14ac:dyDescent="0.2">
      <c r="A3" s="3" t="s">
        <v>2</v>
      </c>
      <c r="B3" s="3" t="s">
        <v>47</v>
      </c>
      <c r="C3" s="2" t="s">
        <v>47</v>
      </c>
      <c r="D3" s="2" t="s">
        <v>115</v>
      </c>
      <c r="E3" s="2">
        <v>863</v>
      </c>
    </row>
    <row r="4" spans="1:7" hidden="1" x14ac:dyDescent="0.2">
      <c r="A4" s="3" t="s">
        <v>3</v>
      </c>
      <c r="B4" s="3" t="s">
        <v>90</v>
      </c>
      <c r="C4" s="2" t="s">
        <v>48</v>
      </c>
      <c r="D4" s="2" t="s">
        <v>115</v>
      </c>
      <c r="E4" s="2">
        <v>736</v>
      </c>
    </row>
    <row r="5" spans="1:7" hidden="1" x14ac:dyDescent="0.2">
      <c r="A5" s="3" t="s">
        <v>4</v>
      </c>
      <c r="B5" s="3" t="s">
        <v>90</v>
      </c>
      <c r="C5" s="2" t="s">
        <v>49</v>
      </c>
      <c r="D5" s="2" t="s">
        <v>115</v>
      </c>
      <c r="E5" s="2">
        <v>630</v>
      </c>
    </row>
    <row r="6" spans="1:7" hidden="1" x14ac:dyDescent="0.2">
      <c r="A6" s="3" t="s">
        <v>5</v>
      </c>
      <c r="B6" s="3" t="s">
        <v>90</v>
      </c>
      <c r="C6" s="2" t="s">
        <v>48</v>
      </c>
      <c r="D6" s="2" t="s">
        <v>115</v>
      </c>
      <c r="E6" s="2">
        <v>336</v>
      </c>
    </row>
    <row r="7" spans="1:7" hidden="1" x14ac:dyDescent="0.2">
      <c r="A7" s="3" t="s">
        <v>6</v>
      </c>
      <c r="B7" s="3" t="s">
        <v>90</v>
      </c>
      <c r="C7" s="2" t="s">
        <v>48</v>
      </c>
      <c r="D7" s="2" t="s">
        <v>115</v>
      </c>
      <c r="E7" s="2">
        <v>256</v>
      </c>
    </row>
    <row r="8" spans="1:7" hidden="1" x14ac:dyDescent="0.2">
      <c r="A8" s="3" t="s">
        <v>7</v>
      </c>
      <c r="B8" s="3" t="s">
        <v>90</v>
      </c>
      <c r="C8" s="2" t="s">
        <v>49</v>
      </c>
      <c r="D8" s="2" t="s">
        <v>115</v>
      </c>
      <c r="E8" s="2">
        <v>256</v>
      </c>
    </row>
    <row r="9" spans="1:7" hidden="1" x14ac:dyDescent="0.2">
      <c r="A9" s="3" t="s">
        <v>8</v>
      </c>
      <c r="B9" s="3" t="s">
        <v>90</v>
      </c>
      <c r="C9" s="2" t="s">
        <v>49</v>
      </c>
      <c r="D9" s="2" t="s">
        <v>116</v>
      </c>
      <c r="E9" s="2">
        <v>241</v>
      </c>
    </row>
    <row r="10" spans="1:7" hidden="1" x14ac:dyDescent="0.2">
      <c r="A10" s="3" t="s">
        <v>9</v>
      </c>
      <c r="B10" s="3" t="s">
        <v>90</v>
      </c>
      <c r="C10" s="2" t="s">
        <v>49</v>
      </c>
      <c r="D10" s="2" t="s">
        <v>115</v>
      </c>
      <c r="E10" s="2">
        <v>236</v>
      </c>
    </row>
    <row r="11" spans="1:7" hidden="1" x14ac:dyDescent="0.2">
      <c r="A11" s="3" t="s">
        <v>10</v>
      </c>
      <c r="B11" s="3" t="s">
        <v>90</v>
      </c>
      <c r="C11" s="2" t="s">
        <v>48</v>
      </c>
      <c r="D11" s="2" t="s">
        <v>115</v>
      </c>
      <c r="E11" s="2">
        <v>223</v>
      </c>
    </row>
    <row r="12" spans="1:7" hidden="1" x14ac:dyDescent="0.2">
      <c r="A12" s="3" t="s">
        <v>51</v>
      </c>
      <c r="B12" s="3" t="s">
        <v>88</v>
      </c>
      <c r="C12" s="2" t="s">
        <v>61</v>
      </c>
      <c r="D12" s="2" t="s">
        <v>115</v>
      </c>
      <c r="E12" s="2">
        <v>202</v>
      </c>
    </row>
    <row r="13" spans="1:7" hidden="1" x14ac:dyDescent="0.2">
      <c r="A13" s="3" t="s">
        <v>11</v>
      </c>
      <c r="B13" s="3" t="s">
        <v>90</v>
      </c>
      <c r="C13" s="2" t="s">
        <v>49</v>
      </c>
      <c r="D13" s="2" t="s">
        <v>115</v>
      </c>
      <c r="E13" s="2">
        <v>198</v>
      </c>
    </row>
    <row r="14" spans="1:7" hidden="1" x14ac:dyDescent="0.2">
      <c r="A14" s="3" t="s">
        <v>12</v>
      </c>
      <c r="B14" s="3" t="s">
        <v>90</v>
      </c>
      <c r="C14" s="2" t="s">
        <v>49</v>
      </c>
      <c r="D14" s="2" t="s">
        <v>116</v>
      </c>
      <c r="E14" s="2">
        <v>192</v>
      </c>
    </row>
    <row r="15" spans="1:7" hidden="1" x14ac:dyDescent="0.2">
      <c r="A15" s="3" t="s">
        <v>13</v>
      </c>
      <c r="B15" s="3" t="s">
        <v>90</v>
      </c>
      <c r="C15" s="2" t="s">
        <v>48</v>
      </c>
      <c r="D15" s="2" t="s">
        <v>115</v>
      </c>
      <c r="E15" s="2">
        <v>191</v>
      </c>
    </row>
    <row r="16" spans="1:7" hidden="1" x14ac:dyDescent="0.2">
      <c r="A16" s="3" t="s">
        <v>14</v>
      </c>
      <c r="B16" s="3" t="s">
        <v>90</v>
      </c>
      <c r="C16" s="2" t="s">
        <v>49</v>
      </c>
      <c r="D16" s="2" t="s">
        <v>116</v>
      </c>
      <c r="E16" s="2">
        <v>189</v>
      </c>
    </row>
    <row r="17" spans="1:5" hidden="1" x14ac:dyDescent="0.2">
      <c r="A17" s="3" t="s">
        <v>52</v>
      </c>
      <c r="B17" s="3" t="s">
        <v>88</v>
      </c>
      <c r="C17" s="2" t="s">
        <v>61</v>
      </c>
      <c r="D17" s="2" t="s">
        <v>115</v>
      </c>
      <c r="E17" s="2">
        <v>189</v>
      </c>
    </row>
    <row r="18" spans="1:5" hidden="1" x14ac:dyDescent="0.2">
      <c r="A18" s="3" t="s">
        <v>15</v>
      </c>
      <c r="B18" s="3" t="s">
        <v>90</v>
      </c>
      <c r="C18" s="2" t="s">
        <v>49</v>
      </c>
      <c r="D18" s="2" t="s">
        <v>115</v>
      </c>
      <c r="E18" s="2">
        <v>186</v>
      </c>
    </row>
    <row r="19" spans="1:5" hidden="1" x14ac:dyDescent="0.2">
      <c r="A19" s="3" t="s">
        <v>16</v>
      </c>
      <c r="B19" s="3" t="s">
        <v>90</v>
      </c>
      <c r="C19" s="2" t="s">
        <v>49</v>
      </c>
      <c r="D19" s="2" t="s">
        <v>116</v>
      </c>
      <c r="E19" s="2">
        <v>180</v>
      </c>
    </row>
    <row r="20" spans="1:5" hidden="1" x14ac:dyDescent="0.2">
      <c r="A20" s="3" t="s">
        <v>53</v>
      </c>
      <c r="B20" s="3" t="s">
        <v>88</v>
      </c>
      <c r="C20" s="2" t="s">
        <v>61</v>
      </c>
      <c r="D20" s="2" t="s">
        <v>115</v>
      </c>
      <c r="E20" s="2">
        <v>180</v>
      </c>
    </row>
    <row r="21" spans="1:5" hidden="1" x14ac:dyDescent="0.2">
      <c r="A21" s="3" t="s">
        <v>17</v>
      </c>
      <c r="B21" s="3" t="s">
        <v>90</v>
      </c>
      <c r="C21" s="2" t="s">
        <v>49</v>
      </c>
      <c r="D21" s="2" t="s">
        <v>115</v>
      </c>
      <c r="E21" s="2">
        <v>177</v>
      </c>
    </row>
    <row r="22" spans="1:5" x14ac:dyDescent="0.2">
      <c r="A22" s="3" t="s">
        <v>62</v>
      </c>
      <c r="B22" s="3" t="s">
        <v>89</v>
      </c>
      <c r="C22" s="2" t="s">
        <v>111</v>
      </c>
      <c r="D22" s="2" t="s">
        <v>115</v>
      </c>
      <c r="E22" s="2">
        <v>166</v>
      </c>
    </row>
    <row r="23" spans="1:5" hidden="1" x14ac:dyDescent="0.2">
      <c r="A23" s="3" t="s">
        <v>18</v>
      </c>
      <c r="B23" s="3" t="s">
        <v>90</v>
      </c>
      <c r="C23" s="2" t="s">
        <v>49</v>
      </c>
      <c r="D23" s="2" t="s">
        <v>115</v>
      </c>
      <c r="E23" s="2">
        <v>160</v>
      </c>
    </row>
    <row r="24" spans="1:5" hidden="1" x14ac:dyDescent="0.2">
      <c r="A24" s="3" t="s">
        <v>19</v>
      </c>
      <c r="B24" s="3" t="s">
        <v>90</v>
      </c>
      <c r="C24" s="2" t="s">
        <v>49</v>
      </c>
      <c r="D24" s="2" t="s">
        <v>115</v>
      </c>
      <c r="E24" s="2">
        <v>159</v>
      </c>
    </row>
    <row r="25" spans="1:5" x14ac:dyDescent="0.2">
      <c r="A25" s="3" t="s">
        <v>63</v>
      </c>
      <c r="B25" s="3" t="s">
        <v>89</v>
      </c>
      <c r="C25" s="2" t="s">
        <v>111</v>
      </c>
      <c r="D25" s="2" t="s">
        <v>115</v>
      </c>
      <c r="E25" s="2">
        <v>157</v>
      </c>
    </row>
    <row r="26" spans="1:5" hidden="1" x14ac:dyDescent="0.2">
      <c r="A26" s="3" t="s">
        <v>20</v>
      </c>
      <c r="B26" s="3" t="s">
        <v>90</v>
      </c>
      <c r="C26" s="2" t="s">
        <v>48</v>
      </c>
      <c r="D26" s="2" t="s">
        <v>115</v>
      </c>
      <c r="E26" s="2">
        <v>147</v>
      </c>
    </row>
    <row r="27" spans="1:5" hidden="1" x14ac:dyDescent="0.2">
      <c r="A27" s="3" t="s">
        <v>21</v>
      </c>
      <c r="B27" s="3" t="s">
        <v>90</v>
      </c>
      <c r="C27" s="2" t="s">
        <v>49</v>
      </c>
      <c r="D27" s="2" t="s">
        <v>115</v>
      </c>
      <c r="E27" s="2">
        <v>137</v>
      </c>
    </row>
    <row r="28" spans="1:5" hidden="1" x14ac:dyDescent="0.2">
      <c r="A28" s="3" t="s">
        <v>22</v>
      </c>
      <c r="B28" s="3" t="s">
        <v>90</v>
      </c>
      <c r="C28" s="2" t="s">
        <v>49</v>
      </c>
      <c r="D28" s="2" t="s">
        <v>115</v>
      </c>
      <c r="E28" s="2">
        <v>130</v>
      </c>
    </row>
    <row r="29" spans="1:5" hidden="1" x14ac:dyDescent="0.2">
      <c r="A29" s="3" t="s">
        <v>23</v>
      </c>
      <c r="B29" s="3" t="s">
        <v>90</v>
      </c>
      <c r="C29" s="2" t="s">
        <v>48</v>
      </c>
      <c r="D29" s="2" t="s">
        <v>115</v>
      </c>
      <c r="E29" s="2">
        <v>125</v>
      </c>
    </row>
    <row r="30" spans="1:5" x14ac:dyDescent="0.2">
      <c r="A30" s="3" t="s">
        <v>67</v>
      </c>
      <c r="B30" s="3" t="s">
        <v>89</v>
      </c>
      <c r="C30" s="2" t="s">
        <v>111</v>
      </c>
      <c r="D30" s="2" t="s">
        <v>115</v>
      </c>
      <c r="E30" s="2">
        <v>121</v>
      </c>
    </row>
    <row r="31" spans="1:5" hidden="1" x14ac:dyDescent="0.2">
      <c r="A31" s="3" t="s">
        <v>24</v>
      </c>
      <c r="B31" s="3" t="s">
        <v>90</v>
      </c>
      <c r="C31" s="2" t="s">
        <v>49</v>
      </c>
      <c r="D31" s="2" t="s">
        <v>115</v>
      </c>
      <c r="E31" s="2">
        <v>118</v>
      </c>
    </row>
    <row r="32" spans="1:5" hidden="1" x14ac:dyDescent="0.2">
      <c r="A32" s="3" t="s">
        <v>25</v>
      </c>
      <c r="B32" s="3" t="s">
        <v>90</v>
      </c>
      <c r="C32" s="2" t="s">
        <v>49</v>
      </c>
      <c r="D32" s="2" t="s">
        <v>115</v>
      </c>
      <c r="E32" s="2">
        <v>115</v>
      </c>
    </row>
    <row r="33" spans="1:5" x14ac:dyDescent="0.2">
      <c r="A33" s="3" t="s">
        <v>68</v>
      </c>
      <c r="B33" s="3" t="s">
        <v>89</v>
      </c>
      <c r="C33" s="2" t="s">
        <v>111</v>
      </c>
      <c r="D33" s="2" t="s">
        <v>115</v>
      </c>
      <c r="E33" s="2">
        <v>114</v>
      </c>
    </row>
    <row r="34" spans="1:5" hidden="1" x14ac:dyDescent="0.2">
      <c r="A34" s="3" t="s">
        <v>26</v>
      </c>
      <c r="B34" s="3" t="s">
        <v>90</v>
      </c>
      <c r="C34" s="2" t="s">
        <v>49</v>
      </c>
      <c r="D34" s="2" t="s">
        <v>115</v>
      </c>
      <c r="E34" s="2">
        <v>106</v>
      </c>
    </row>
    <row r="35" spans="1:5" x14ac:dyDescent="0.2">
      <c r="A35" s="3" t="s">
        <v>65</v>
      </c>
      <c r="B35" s="3" t="s">
        <v>89</v>
      </c>
      <c r="C35" s="2" t="s">
        <v>111</v>
      </c>
      <c r="D35" s="2" t="s">
        <v>115</v>
      </c>
      <c r="E35" s="2">
        <v>101</v>
      </c>
    </row>
    <row r="36" spans="1:5" x14ac:dyDescent="0.2">
      <c r="A36" s="3" t="s">
        <v>66</v>
      </c>
      <c r="B36" s="3" t="s">
        <v>89</v>
      </c>
      <c r="C36" s="2" t="s">
        <v>111</v>
      </c>
      <c r="D36" s="2" t="s">
        <v>115</v>
      </c>
      <c r="E36" s="2">
        <v>92</v>
      </c>
    </row>
    <row r="37" spans="1:5" x14ac:dyDescent="0.2">
      <c r="A37" s="2" t="s">
        <v>102</v>
      </c>
      <c r="B37" s="2" t="s">
        <v>89</v>
      </c>
      <c r="C37" s="2" t="s">
        <v>111</v>
      </c>
      <c r="D37" s="2" t="s">
        <v>115</v>
      </c>
      <c r="E37" s="2">
        <v>90</v>
      </c>
    </row>
    <row r="38" spans="1:5" hidden="1" x14ac:dyDescent="0.2">
      <c r="A38" s="3" t="s">
        <v>31</v>
      </c>
      <c r="B38" s="3" t="s">
        <v>90</v>
      </c>
      <c r="C38" s="2" t="s">
        <v>48</v>
      </c>
      <c r="D38" s="2" t="s">
        <v>115</v>
      </c>
      <c r="E38" s="2">
        <v>88</v>
      </c>
    </row>
    <row r="39" spans="1:5" hidden="1" x14ac:dyDescent="0.2">
      <c r="A39" s="3" t="s">
        <v>32</v>
      </c>
      <c r="B39" s="3" t="s">
        <v>90</v>
      </c>
      <c r="C39" s="2" t="s">
        <v>49</v>
      </c>
      <c r="D39" s="2" t="s">
        <v>115</v>
      </c>
      <c r="E39" s="2">
        <v>79</v>
      </c>
    </row>
    <row r="40" spans="1:5" hidden="1" x14ac:dyDescent="0.2">
      <c r="A40" s="3" t="s">
        <v>83</v>
      </c>
      <c r="B40" s="3" t="s">
        <v>90</v>
      </c>
      <c r="C40" s="2" t="s">
        <v>49</v>
      </c>
      <c r="D40" s="2" t="s">
        <v>115</v>
      </c>
      <c r="E40" s="2">
        <v>66</v>
      </c>
    </row>
    <row r="41" spans="1:5" x14ac:dyDescent="0.2">
      <c r="A41" s="3" t="s">
        <v>93</v>
      </c>
      <c r="B41" s="3" t="s">
        <v>89</v>
      </c>
      <c r="C41" s="2" t="s">
        <v>111</v>
      </c>
      <c r="D41" s="2" t="s">
        <v>115</v>
      </c>
      <c r="E41" s="2">
        <v>62</v>
      </c>
    </row>
    <row r="42" spans="1:5" hidden="1" x14ac:dyDescent="0.2">
      <c r="A42" s="3" t="s">
        <v>54</v>
      </c>
      <c r="B42" s="3" t="s">
        <v>88</v>
      </c>
      <c r="C42" s="2" t="s">
        <v>61</v>
      </c>
      <c r="D42" s="2" t="s">
        <v>115</v>
      </c>
      <c r="E42" s="2">
        <v>60</v>
      </c>
    </row>
    <row r="43" spans="1:5" x14ac:dyDescent="0.2">
      <c r="A43" s="3" t="s">
        <v>64</v>
      </c>
      <c r="B43" s="3" t="s">
        <v>89</v>
      </c>
      <c r="C43" s="2" t="s">
        <v>111</v>
      </c>
      <c r="D43" s="2" t="s">
        <v>115</v>
      </c>
      <c r="E43" s="2">
        <v>58</v>
      </c>
    </row>
    <row r="44" spans="1:5" hidden="1" x14ac:dyDescent="0.2">
      <c r="A44" s="3" t="s">
        <v>30</v>
      </c>
      <c r="B44" s="3" t="s">
        <v>90</v>
      </c>
      <c r="C44" s="2" t="s">
        <v>49</v>
      </c>
      <c r="D44" s="2" t="s">
        <v>115</v>
      </c>
      <c r="E44" s="2">
        <v>53</v>
      </c>
    </row>
    <row r="45" spans="1:5" x14ac:dyDescent="0.2">
      <c r="A45" s="3" t="s">
        <v>94</v>
      </c>
      <c r="B45" s="3" t="s">
        <v>89</v>
      </c>
      <c r="C45" s="2" t="s">
        <v>111</v>
      </c>
      <c r="D45" s="2" t="s">
        <v>115</v>
      </c>
      <c r="E45" s="2">
        <v>46.8</v>
      </c>
    </row>
    <row r="46" spans="1:5" hidden="1" x14ac:dyDescent="0.2">
      <c r="A46" s="3" t="s">
        <v>33</v>
      </c>
      <c r="B46" s="3" t="s">
        <v>90</v>
      </c>
      <c r="C46" s="2" t="s">
        <v>48</v>
      </c>
      <c r="D46" s="2" t="s">
        <v>115</v>
      </c>
      <c r="E46" s="2">
        <v>44.1</v>
      </c>
    </row>
    <row r="47" spans="1:5" hidden="1" x14ac:dyDescent="0.2">
      <c r="A47" s="3" t="s">
        <v>34</v>
      </c>
      <c r="B47" s="3" t="s">
        <v>90</v>
      </c>
      <c r="C47" s="2" t="s">
        <v>49</v>
      </c>
      <c r="D47" s="2" t="s">
        <v>115</v>
      </c>
      <c r="E47" s="2">
        <v>44</v>
      </c>
    </row>
    <row r="48" spans="1:5" x14ac:dyDescent="0.2">
      <c r="A48" s="3" t="s">
        <v>95</v>
      </c>
      <c r="B48" s="3" t="s">
        <v>89</v>
      </c>
      <c r="C48" s="2" t="s">
        <v>111</v>
      </c>
      <c r="D48" s="2" t="s">
        <v>115</v>
      </c>
      <c r="E48" s="2">
        <v>41.8</v>
      </c>
    </row>
    <row r="49" spans="1:5" hidden="1" x14ac:dyDescent="0.2">
      <c r="A49" s="3" t="s">
        <v>27</v>
      </c>
      <c r="B49" s="3" t="s">
        <v>90</v>
      </c>
      <c r="C49" s="2" t="s">
        <v>49</v>
      </c>
      <c r="D49" s="2" t="s">
        <v>115</v>
      </c>
      <c r="E49" s="2">
        <v>41</v>
      </c>
    </row>
    <row r="50" spans="1:5" hidden="1" x14ac:dyDescent="0.2">
      <c r="A50" s="3" t="s">
        <v>28</v>
      </c>
      <c r="B50" s="3" t="s">
        <v>90</v>
      </c>
      <c r="C50" s="2" t="s">
        <v>49</v>
      </c>
      <c r="D50" s="2" t="s">
        <v>115</v>
      </c>
      <c r="E50" s="2">
        <v>40</v>
      </c>
    </row>
    <row r="51" spans="1:5" x14ac:dyDescent="0.2">
      <c r="A51" s="2" t="s">
        <v>108</v>
      </c>
      <c r="B51" s="2" t="s">
        <v>89</v>
      </c>
      <c r="C51" s="2" t="s">
        <v>111</v>
      </c>
      <c r="D51" s="2" t="s">
        <v>115</v>
      </c>
      <c r="E51" s="2">
        <v>40</v>
      </c>
    </row>
    <row r="52" spans="1:5" hidden="1" x14ac:dyDescent="0.2">
      <c r="A52" s="3" t="s">
        <v>29</v>
      </c>
      <c r="B52" s="3" t="s">
        <v>90</v>
      </c>
      <c r="C52" s="2" t="s">
        <v>50</v>
      </c>
      <c r="D52" s="2" t="s">
        <v>115</v>
      </c>
      <c r="E52" s="2">
        <v>39</v>
      </c>
    </row>
    <row r="53" spans="1:5" hidden="1" x14ac:dyDescent="0.2">
      <c r="A53" s="3" t="s">
        <v>29</v>
      </c>
      <c r="B53" s="3" t="s">
        <v>90</v>
      </c>
      <c r="C53" s="2" t="s">
        <v>49</v>
      </c>
      <c r="D53" s="2" t="s">
        <v>115</v>
      </c>
      <c r="E53" s="2">
        <v>39</v>
      </c>
    </row>
    <row r="54" spans="1:5" x14ac:dyDescent="0.2">
      <c r="A54" s="3" t="s">
        <v>96</v>
      </c>
      <c r="B54" s="3" t="s">
        <v>89</v>
      </c>
      <c r="C54" s="2" t="s">
        <v>111</v>
      </c>
      <c r="D54" s="2" t="s">
        <v>115</v>
      </c>
      <c r="E54" s="2">
        <v>36.1</v>
      </c>
    </row>
    <row r="55" spans="1:5" x14ac:dyDescent="0.2">
      <c r="A55" s="3" t="s">
        <v>97</v>
      </c>
      <c r="B55" s="3" t="s">
        <v>89</v>
      </c>
      <c r="C55" s="2" t="s">
        <v>111</v>
      </c>
      <c r="D55" s="2" t="s">
        <v>115</v>
      </c>
      <c r="E55" s="2">
        <v>36</v>
      </c>
    </row>
    <row r="56" spans="1:5" x14ac:dyDescent="0.2">
      <c r="A56" s="3" t="s">
        <v>98</v>
      </c>
      <c r="B56" s="3" t="s">
        <v>89</v>
      </c>
      <c r="C56" s="2" t="s">
        <v>111</v>
      </c>
      <c r="D56" s="2" t="s">
        <v>115</v>
      </c>
      <c r="E56" s="2">
        <v>34</v>
      </c>
    </row>
    <row r="57" spans="1:5" x14ac:dyDescent="0.2">
      <c r="A57" s="3" t="s">
        <v>99</v>
      </c>
      <c r="B57" s="3" t="s">
        <v>89</v>
      </c>
      <c r="C57" s="2" t="s">
        <v>111</v>
      </c>
      <c r="D57" s="2" t="s">
        <v>115</v>
      </c>
      <c r="E57" s="2">
        <v>32.9</v>
      </c>
    </row>
    <row r="58" spans="1:5" hidden="1" x14ac:dyDescent="0.2">
      <c r="A58" s="3" t="s">
        <v>55</v>
      </c>
      <c r="B58" s="3" t="s">
        <v>88</v>
      </c>
      <c r="C58" s="2" t="s">
        <v>61</v>
      </c>
      <c r="D58" s="2" t="s">
        <v>115</v>
      </c>
      <c r="E58" s="2">
        <v>32.89</v>
      </c>
    </row>
    <row r="59" spans="1:5" x14ac:dyDescent="0.2">
      <c r="A59" s="3" t="s">
        <v>78</v>
      </c>
      <c r="B59" s="3" t="s">
        <v>89</v>
      </c>
      <c r="C59" s="2" t="s">
        <v>111</v>
      </c>
      <c r="D59" s="2" t="s">
        <v>115</v>
      </c>
      <c r="E59" s="2">
        <v>32</v>
      </c>
    </row>
    <row r="60" spans="1:5" x14ac:dyDescent="0.2">
      <c r="A60" s="3" t="s">
        <v>100</v>
      </c>
      <c r="B60" s="3" t="s">
        <v>89</v>
      </c>
      <c r="C60" s="2" t="s">
        <v>111</v>
      </c>
      <c r="D60" s="2" t="s">
        <v>115</v>
      </c>
      <c r="E60" s="2">
        <v>30.7</v>
      </c>
    </row>
    <row r="61" spans="1:5" x14ac:dyDescent="0.2">
      <c r="A61" s="3" t="s">
        <v>101</v>
      </c>
      <c r="B61" s="3" t="s">
        <v>89</v>
      </c>
      <c r="C61" s="2" t="s">
        <v>111</v>
      </c>
      <c r="D61" s="2" t="s">
        <v>115</v>
      </c>
      <c r="E61" s="2">
        <v>30</v>
      </c>
    </row>
    <row r="62" spans="1:5" x14ac:dyDescent="0.2">
      <c r="A62" s="3" t="s">
        <v>76</v>
      </c>
      <c r="B62" s="3" t="s">
        <v>89</v>
      </c>
      <c r="C62" s="2" t="s">
        <v>111</v>
      </c>
      <c r="D62" s="2" t="s">
        <v>115</v>
      </c>
      <c r="E62" s="2">
        <v>28.7</v>
      </c>
    </row>
    <row r="63" spans="1:5" x14ac:dyDescent="0.2">
      <c r="A63" s="3" t="s">
        <v>77</v>
      </c>
      <c r="B63" s="3" t="s">
        <v>89</v>
      </c>
      <c r="C63" s="2" t="s">
        <v>111</v>
      </c>
      <c r="D63" s="2" t="s">
        <v>115</v>
      </c>
      <c r="E63" s="2">
        <v>28.6</v>
      </c>
    </row>
    <row r="64" spans="1:5" x14ac:dyDescent="0.2">
      <c r="A64" s="3" t="s">
        <v>69</v>
      </c>
      <c r="B64" s="3" t="s">
        <v>89</v>
      </c>
      <c r="C64" s="2" t="s">
        <v>111</v>
      </c>
      <c r="D64" s="2" t="s">
        <v>115</v>
      </c>
      <c r="E64" s="2">
        <v>28</v>
      </c>
    </row>
    <row r="65" spans="1:5" x14ac:dyDescent="0.2">
      <c r="A65" s="3" t="s">
        <v>70</v>
      </c>
      <c r="B65" s="3" t="s">
        <v>89</v>
      </c>
      <c r="C65" s="2" t="s">
        <v>111</v>
      </c>
      <c r="D65" s="2" t="s">
        <v>115</v>
      </c>
      <c r="E65" s="2">
        <v>27.8</v>
      </c>
    </row>
    <row r="66" spans="1:5" x14ac:dyDescent="0.2">
      <c r="A66" s="3" t="s">
        <v>71</v>
      </c>
      <c r="B66" s="3" t="s">
        <v>89</v>
      </c>
      <c r="C66" s="2" t="s">
        <v>111</v>
      </c>
      <c r="D66" s="2" t="s">
        <v>115</v>
      </c>
      <c r="E66" s="2">
        <v>26.2</v>
      </c>
    </row>
    <row r="67" spans="1:5" x14ac:dyDescent="0.2">
      <c r="A67" s="3" t="s">
        <v>109</v>
      </c>
      <c r="B67" s="3" t="s">
        <v>89</v>
      </c>
      <c r="C67" s="2" t="s">
        <v>110</v>
      </c>
      <c r="D67" s="2" t="s">
        <v>115</v>
      </c>
      <c r="E67" s="2">
        <v>25</v>
      </c>
    </row>
    <row r="68" spans="1:5" hidden="1" x14ac:dyDescent="0.2">
      <c r="A68" s="3" t="s">
        <v>38</v>
      </c>
      <c r="B68" s="3" t="s">
        <v>90</v>
      </c>
      <c r="C68" s="2" t="s">
        <v>49</v>
      </c>
      <c r="D68" s="2" t="s">
        <v>115</v>
      </c>
      <c r="E68" s="2">
        <v>24.5</v>
      </c>
    </row>
    <row r="69" spans="1:5" hidden="1" x14ac:dyDescent="0.2">
      <c r="A69" s="3" t="s">
        <v>39</v>
      </c>
      <c r="B69" s="3" t="s">
        <v>90</v>
      </c>
      <c r="C69" s="2" t="s">
        <v>49</v>
      </c>
      <c r="D69" s="2" t="s">
        <v>115</v>
      </c>
      <c r="E69" s="2">
        <v>24.4</v>
      </c>
    </row>
    <row r="70" spans="1:5" x14ac:dyDescent="0.2">
      <c r="A70" s="2" t="s">
        <v>92</v>
      </c>
      <c r="B70" s="3" t="s">
        <v>89</v>
      </c>
      <c r="C70" s="2" t="s">
        <v>111</v>
      </c>
      <c r="D70" s="2" t="s">
        <v>115</v>
      </c>
      <c r="E70" s="2">
        <v>24.3</v>
      </c>
    </row>
    <row r="71" spans="1:5" hidden="1" x14ac:dyDescent="0.2">
      <c r="A71" s="3" t="s">
        <v>35</v>
      </c>
      <c r="B71" s="3" t="s">
        <v>90</v>
      </c>
      <c r="C71" s="2" t="s">
        <v>50</v>
      </c>
      <c r="D71" s="2" t="s">
        <v>115</v>
      </c>
      <c r="E71" s="2">
        <v>22.9</v>
      </c>
    </row>
    <row r="72" spans="1:5" x14ac:dyDescent="0.2">
      <c r="A72" s="3" t="s">
        <v>72</v>
      </c>
      <c r="B72" s="3" t="s">
        <v>89</v>
      </c>
      <c r="C72" s="2" t="s">
        <v>111</v>
      </c>
      <c r="D72" s="2" t="s">
        <v>115</v>
      </c>
      <c r="E72" s="2">
        <v>22.8</v>
      </c>
    </row>
    <row r="73" spans="1:5" hidden="1" x14ac:dyDescent="0.2">
      <c r="A73" s="3" t="s">
        <v>40</v>
      </c>
      <c r="B73" s="3" t="s">
        <v>90</v>
      </c>
      <c r="C73" s="2" t="s">
        <v>50</v>
      </c>
      <c r="D73" s="2" t="s">
        <v>115</v>
      </c>
      <c r="E73" s="2">
        <v>22.5</v>
      </c>
    </row>
    <row r="74" spans="1:5" x14ac:dyDescent="0.2">
      <c r="A74" s="2" t="s">
        <v>105</v>
      </c>
      <c r="B74" s="2" t="s">
        <v>89</v>
      </c>
      <c r="C74" s="2" t="s">
        <v>111</v>
      </c>
      <c r="D74" s="2" t="s">
        <v>115</v>
      </c>
      <c r="E74" s="2">
        <v>22</v>
      </c>
    </row>
    <row r="75" spans="1:5" x14ac:dyDescent="0.2">
      <c r="A75" s="3" t="s">
        <v>73</v>
      </c>
      <c r="B75" s="3" t="s">
        <v>89</v>
      </c>
      <c r="C75" s="2" t="s">
        <v>111</v>
      </c>
      <c r="D75" s="2" t="s">
        <v>115</v>
      </c>
      <c r="E75" s="2">
        <v>21.6</v>
      </c>
    </row>
    <row r="76" spans="1:5" x14ac:dyDescent="0.2">
      <c r="A76" s="3" t="s">
        <v>74</v>
      </c>
      <c r="B76" s="3" t="s">
        <v>89</v>
      </c>
      <c r="C76" s="2" t="s">
        <v>111</v>
      </c>
      <c r="D76" s="2" t="s">
        <v>115</v>
      </c>
      <c r="E76" s="2">
        <v>21.6</v>
      </c>
    </row>
    <row r="77" spans="1:5" hidden="1" x14ac:dyDescent="0.2">
      <c r="A77" s="3" t="s">
        <v>82</v>
      </c>
      <c r="B77" s="3" t="s">
        <v>88</v>
      </c>
      <c r="C77" s="2" t="s">
        <v>61</v>
      </c>
      <c r="D77" s="2" t="s">
        <v>115</v>
      </c>
      <c r="E77" s="2">
        <v>21</v>
      </c>
    </row>
    <row r="78" spans="1:5" x14ac:dyDescent="0.2">
      <c r="A78" s="3" t="s">
        <v>75</v>
      </c>
      <c r="B78" s="3" t="s">
        <v>89</v>
      </c>
      <c r="C78" s="2" t="s">
        <v>111</v>
      </c>
      <c r="D78" s="2" t="s">
        <v>115</v>
      </c>
      <c r="E78" s="2">
        <v>20.5</v>
      </c>
    </row>
    <row r="79" spans="1:5" hidden="1" x14ac:dyDescent="0.2">
      <c r="A79" s="3" t="s">
        <v>41</v>
      </c>
      <c r="B79" s="3" t="s">
        <v>90</v>
      </c>
      <c r="C79" s="2" t="s">
        <v>50</v>
      </c>
      <c r="D79" s="2" t="s">
        <v>115</v>
      </c>
      <c r="E79" s="2">
        <v>20.3</v>
      </c>
    </row>
    <row r="80" spans="1:5" x14ac:dyDescent="0.2">
      <c r="A80" s="2" t="s">
        <v>107</v>
      </c>
      <c r="B80" s="2" t="s">
        <v>89</v>
      </c>
      <c r="C80" s="2" t="s">
        <v>111</v>
      </c>
      <c r="D80" s="2" t="s">
        <v>115</v>
      </c>
      <c r="E80" s="2">
        <v>20</v>
      </c>
    </row>
    <row r="81" spans="1:5" x14ac:dyDescent="0.2">
      <c r="A81" s="2" t="s">
        <v>103</v>
      </c>
      <c r="B81" s="2" t="s">
        <v>89</v>
      </c>
      <c r="C81" s="2" t="s">
        <v>111</v>
      </c>
      <c r="D81" s="2" t="s">
        <v>115</v>
      </c>
      <c r="E81" s="2">
        <v>18</v>
      </c>
    </row>
    <row r="82" spans="1:5" x14ac:dyDescent="0.2">
      <c r="A82" s="2" t="s">
        <v>106</v>
      </c>
      <c r="B82" s="2" t="s">
        <v>89</v>
      </c>
      <c r="C82" s="2" t="s">
        <v>111</v>
      </c>
      <c r="D82" s="2" t="s">
        <v>115</v>
      </c>
      <c r="E82" s="2">
        <v>18</v>
      </c>
    </row>
    <row r="83" spans="1:5" x14ac:dyDescent="0.2">
      <c r="A83" s="2" t="s">
        <v>104</v>
      </c>
      <c r="B83" s="2" t="s">
        <v>89</v>
      </c>
      <c r="C83" s="2" t="s">
        <v>111</v>
      </c>
      <c r="D83" s="2" t="s">
        <v>115</v>
      </c>
      <c r="E83" s="2">
        <v>14</v>
      </c>
    </row>
    <row r="84" spans="1:5" x14ac:dyDescent="0.2">
      <c r="A84" s="3" t="s">
        <v>79</v>
      </c>
      <c r="B84" s="3" t="s">
        <v>89</v>
      </c>
      <c r="C84" s="2" t="s">
        <v>111</v>
      </c>
      <c r="D84" s="2" t="s">
        <v>115</v>
      </c>
      <c r="E84" s="2">
        <v>13.5</v>
      </c>
    </row>
    <row r="85" spans="1:5" hidden="1" x14ac:dyDescent="0.2">
      <c r="A85" s="3" t="s">
        <v>36</v>
      </c>
      <c r="B85" s="3" t="s">
        <v>90</v>
      </c>
      <c r="C85" s="2" t="s">
        <v>50</v>
      </c>
      <c r="D85" s="2" t="s">
        <v>115</v>
      </c>
      <c r="E85" s="2">
        <v>12.9</v>
      </c>
    </row>
    <row r="86" spans="1:5" hidden="1" x14ac:dyDescent="0.2">
      <c r="A86" s="3" t="s">
        <v>56</v>
      </c>
      <c r="B86" s="3" t="s">
        <v>88</v>
      </c>
      <c r="C86" s="2" t="s">
        <v>61</v>
      </c>
      <c r="D86" s="2" t="s">
        <v>115</v>
      </c>
      <c r="E86" s="2">
        <v>12.72</v>
      </c>
    </row>
    <row r="87" spans="1:5" x14ac:dyDescent="0.2">
      <c r="A87" s="3" t="s">
        <v>81</v>
      </c>
      <c r="B87" s="3" t="s">
        <v>89</v>
      </c>
      <c r="C87" s="2" t="s">
        <v>111</v>
      </c>
      <c r="D87" s="2" t="s">
        <v>115</v>
      </c>
      <c r="E87" s="2">
        <v>12.2</v>
      </c>
    </row>
    <row r="88" spans="1:5" x14ac:dyDescent="0.2">
      <c r="A88" s="3" t="s">
        <v>80</v>
      </c>
      <c r="B88" s="3" t="s">
        <v>89</v>
      </c>
      <c r="C88" s="2" t="s">
        <v>111</v>
      </c>
      <c r="D88" s="2" t="s">
        <v>115</v>
      </c>
      <c r="E88" s="2">
        <v>10.9</v>
      </c>
    </row>
    <row r="89" spans="1:5" hidden="1" x14ac:dyDescent="0.2">
      <c r="A89" s="3" t="s">
        <v>44</v>
      </c>
      <c r="B89" s="3" t="s">
        <v>90</v>
      </c>
      <c r="C89" s="2" t="s">
        <v>50</v>
      </c>
      <c r="D89" s="2" t="s">
        <v>115</v>
      </c>
      <c r="E89" s="2">
        <v>10</v>
      </c>
    </row>
    <row r="90" spans="1:5" hidden="1" x14ac:dyDescent="0.2">
      <c r="A90" s="3" t="s">
        <v>45</v>
      </c>
      <c r="B90" s="3" t="s">
        <v>90</v>
      </c>
      <c r="C90" s="2" t="s">
        <v>49</v>
      </c>
      <c r="D90" s="2" t="s">
        <v>115</v>
      </c>
      <c r="E90" s="2">
        <v>10</v>
      </c>
    </row>
    <row r="91" spans="1:5" hidden="1" x14ac:dyDescent="0.2">
      <c r="A91" s="3" t="s">
        <v>46</v>
      </c>
      <c r="B91" s="3" t="s">
        <v>90</v>
      </c>
      <c r="C91" s="2" t="s">
        <v>49</v>
      </c>
      <c r="D91" s="2" t="s">
        <v>115</v>
      </c>
      <c r="E91" s="2">
        <v>10</v>
      </c>
    </row>
    <row r="92" spans="1:5" hidden="1" x14ac:dyDescent="0.2">
      <c r="A92" s="3" t="s">
        <v>91</v>
      </c>
      <c r="B92" s="3" t="s">
        <v>88</v>
      </c>
      <c r="C92" s="2" t="s">
        <v>61</v>
      </c>
      <c r="D92" s="2" t="s">
        <v>115</v>
      </c>
      <c r="E92" s="2">
        <v>8.4</v>
      </c>
    </row>
    <row r="93" spans="1:5" hidden="1" x14ac:dyDescent="0.2">
      <c r="A93" s="3" t="s">
        <v>42</v>
      </c>
      <c r="B93" s="3" t="s">
        <v>90</v>
      </c>
      <c r="C93" s="2" t="s">
        <v>49</v>
      </c>
      <c r="D93" s="2" t="s">
        <v>115</v>
      </c>
      <c r="E93" s="2">
        <v>7</v>
      </c>
    </row>
    <row r="94" spans="1:5" hidden="1" x14ac:dyDescent="0.2">
      <c r="A94" s="3" t="s">
        <v>43</v>
      </c>
      <c r="B94" s="3" t="s">
        <v>90</v>
      </c>
      <c r="C94" s="2" t="s">
        <v>50</v>
      </c>
      <c r="D94" s="2" t="s">
        <v>115</v>
      </c>
      <c r="E94" s="2">
        <v>7</v>
      </c>
    </row>
    <row r="95" spans="1:5" hidden="1" x14ac:dyDescent="0.2">
      <c r="A95" s="3" t="s">
        <v>57</v>
      </c>
      <c r="B95" s="3" t="s">
        <v>88</v>
      </c>
      <c r="C95" s="2" t="s">
        <v>61</v>
      </c>
      <c r="D95" s="2" t="s">
        <v>115</v>
      </c>
      <c r="E95" s="2">
        <v>5</v>
      </c>
    </row>
    <row r="96" spans="1:5" hidden="1" x14ac:dyDescent="0.2">
      <c r="A96" s="3" t="s">
        <v>37</v>
      </c>
      <c r="B96" s="3" t="s">
        <v>90</v>
      </c>
      <c r="C96" s="2" t="s">
        <v>49</v>
      </c>
      <c r="D96" s="2" t="s">
        <v>115</v>
      </c>
      <c r="E96" s="2">
        <v>4</v>
      </c>
    </row>
    <row r="97" spans="1:7" hidden="1" x14ac:dyDescent="0.2">
      <c r="A97" s="3" t="s">
        <v>60</v>
      </c>
      <c r="B97" s="3" t="s">
        <v>88</v>
      </c>
      <c r="C97" s="2" t="s">
        <v>61</v>
      </c>
      <c r="D97" s="2" t="s">
        <v>115</v>
      </c>
      <c r="E97" s="2">
        <v>3</v>
      </c>
    </row>
    <row r="98" spans="1:7" hidden="1" x14ac:dyDescent="0.2">
      <c r="A98" s="3" t="s">
        <v>59</v>
      </c>
      <c r="B98" s="3" t="s">
        <v>88</v>
      </c>
      <c r="C98" s="2" t="s">
        <v>61</v>
      </c>
      <c r="D98" s="2" t="s">
        <v>115</v>
      </c>
      <c r="E98" s="2">
        <v>2.6</v>
      </c>
    </row>
    <row r="99" spans="1:7" hidden="1" x14ac:dyDescent="0.2">
      <c r="A99" s="3" t="s">
        <v>58</v>
      </c>
      <c r="B99" s="3" t="s">
        <v>88</v>
      </c>
      <c r="C99" s="2" t="s">
        <v>61</v>
      </c>
      <c r="D99" s="2" t="s">
        <v>115</v>
      </c>
      <c r="E99" s="2">
        <v>2.48</v>
      </c>
    </row>
    <row r="100" spans="1:7" ht="16" x14ac:dyDescent="0.2">
      <c r="A100"/>
      <c r="B100"/>
      <c r="C100"/>
      <c r="D100"/>
      <c r="E100"/>
      <c r="F100"/>
      <c r="G100"/>
    </row>
    <row r="101" spans="1:7" ht="16" x14ac:dyDescent="0.2">
      <c r="A101"/>
      <c r="B101"/>
      <c r="C101"/>
      <c r="D101"/>
      <c r="E101"/>
      <c r="F101"/>
      <c r="G101"/>
    </row>
    <row r="102" spans="1:7" ht="16" x14ac:dyDescent="0.2">
      <c r="A102"/>
      <c r="B102"/>
      <c r="C102"/>
      <c r="D102"/>
      <c r="E102"/>
      <c r="F102"/>
      <c r="G102"/>
    </row>
    <row r="103" spans="1:7" ht="16" x14ac:dyDescent="0.2">
      <c r="A103"/>
      <c r="B103"/>
      <c r="C103"/>
      <c r="D103"/>
      <c r="E103"/>
      <c r="F103"/>
      <c r="G103"/>
    </row>
    <row r="104" spans="1:7" ht="16" x14ac:dyDescent="0.2">
      <c r="A104"/>
      <c r="B104"/>
      <c r="C104"/>
      <c r="D104"/>
      <c r="E104"/>
      <c r="F104"/>
      <c r="G104"/>
    </row>
    <row r="105" spans="1:7" ht="16" x14ac:dyDescent="0.2">
      <c r="A105"/>
      <c r="B105"/>
      <c r="C105"/>
      <c r="D105"/>
      <c r="E105"/>
      <c r="F105"/>
      <c r="G105"/>
    </row>
    <row r="106" spans="1:7" ht="16" x14ac:dyDescent="0.2">
      <c r="A106"/>
      <c r="B106"/>
      <c r="C106"/>
      <c r="D106"/>
      <c r="E106"/>
      <c r="F106"/>
      <c r="G106"/>
    </row>
    <row r="107" spans="1:7" ht="16" x14ac:dyDescent="0.2">
      <c r="A107"/>
      <c r="B107"/>
      <c r="C107"/>
      <c r="D107"/>
      <c r="E107"/>
      <c r="F107"/>
      <c r="G107"/>
    </row>
    <row r="108" spans="1:7" ht="16" x14ac:dyDescent="0.2">
      <c r="A108"/>
      <c r="B108"/>
      <c r="C108"/>
      <c r="D108"/>
      <c r="E108"/>
      <c r="F108"/>
      <c r="G108"/>
    </row>
    <row r="109" spans="1:7" ht="16" x14ac:dyDescent="0.2">
      <c r="A109"/>
      <c r="B109"/>
      <c r="C109"/>
      <c r="D109"/>
      <c r="E109"/>
      <c r="F109"/>
      <c r="G109"/>
    </row>
    <row r="110" spans="1:7" ht="16" x14ac:dyDescent="0.2">
      <c r="A110"/>
      <c r="B110"/>
      <c r="C110"/>
      <c r="D110"/>
      <c r="E110"/>
      <c r="F110"/>
      <c r="G110"/>
    </row>
    <row r="111" spans="1:7" ht="16" x14ac:dyDescent="0.2">
      <c r="A111"/>
      <c r="B111"/>
      <c r="C111"/>
      <c r="D111"/>
      <c r="E111"/>
      <c r="F111"/>
      <c r="G111"/>
    </row>
    <row r="112" spans="1:7" ht="16" x14ac:dyDescent="0.2">
      <c r="A112"/>
      <c r="B112"/>
      <c r="C112"/>
      <c r="D112"/>
      <c r="E112"/>
      <c r="F112"/>
      <c r="G112"/>
    </row>
    <row r="113" spans="1:7" ht="16" x14ac:dyDescent="0.2">
      <c r="A113"/>
      <c r="B113"/>
      <c r="C113"/>
      <c r="D113"/>
      <c r="E113"/>
      <c r="F113"/>
      <c r="G113"/>
    </row>
    <row r="114" spans="1:7" ht="16" x14ac:dyDescent="0.2">
      <c r="A114"/>
      <c r="B114"/>
      <c r="C114"/>
      <c r="D114"/>
      <c r="E114"/>
      <c r="F114"/>
      <c r="G114"/>
    </row>
    <row r="115" spans="1:7" ht="16" x14ac:dyDescent="0.2">
      <c r="A115"/>
      <c r="B115"/>
      <c r="C115"/>
      <c r="D115"/>
      <c r="E115"/>
      <c r="F115"/>
      <c r="G115"/>
    </row>
    <row r="116" spans="1:7" ht="16" x14ac:dyDescent="0.2">
      <c r="A116"/>
      <c r="B116"/>
      <c r="C116"/>
      <c r="D116"/>
      <c r="E116"/>
      <c r="F116"/>
      <c r="G116"/>
    </row>
  </sheetData>
  <autoFilter ref="A1:G99" xr:uid="{24BA07A5-A554-024F-ADF0-ADEF1A3AA12F}">
    <filterColumn colId="1">
      <filters>
        <filter val="wind"/>
      </filters>
    </filterColumn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9DD1-EF0F-F647-9B81-A1A311D8F8D1}">
  <dimension ref="A1:E10"/>
  <sheetViews>
    <sheetView workbookViewId="0">
      <selection activeCell="E4" sqref="E4"/>
    </sheetView>
  </sheetViews>
  <sheetFormatPr baseColWidth="10" defaultRowHeight="16" x14ac:dyDescent="0.2"/>
  <cols>
    <col min="1" max="1" width="13" bestFit="1" customWidth="1"/>
    <col min="2" max="2" width="24" bestFit="1" customWidth="1"/>
    <col min="3" max="3" width="19" bestFit="1" customWidth="1"/>
    <col min="4" max="4" width="25.83203125" bestFit="1" customWidth="1"/>
    <col min="5" max="5" width="24" bestFit="1" customWidth="1"/>
  </cols>
  <sheetData>
    <row r="1" spans="1:5" x14ac:dyDescent="0.2">
      <c r="A1" s="5" t="s">
        <v>114</v>
      </c>
      <c r="B1" t="s">
        <v>279</v>
      </c>
      <c r="D1" s="5" t="s">
        <v>114</v>
      </c>
      <c r="E1" t="s">
        <v>277</v>
      </c>
    </row>
    <row r="3" spans="1:5" x14ac:dyDescent="0.2">
      <c r="A3" s="5" t="s">
        <v>112</v>
      </c>
      <c r="B3" t="s">
        <v>276</v>
      </c>
      <c r="D3" s="5" t="s">
        <v>278</v>
      </c>
      <c r="E3" t="s">
        <v>276</v>
      </c>
    </row>
    <row r="4" spans="1:5" x14ac:dyDescent="0.2">
      <c r="A4" s="6" t="s">
        <v>47</v>
      </c>
      <c r="B4">
        <v>2039</v>
      </c>
      <c r="D4" s="6" t="s">
        <v>50</v>
      </c>
      <c r="E4">
        <v>134.6</v>
      </c>
    </row>
    <row r="5" spans="1:5" x14ac:dyDescent="0.2">
      <c r="A5" s="6" t="s">
        <v>90</v>
      </c>
      <c r="B5">
        <v>5330.5999999999995</v>
      </c>
      <c r="D5" s="6" t="s">
        <v>48</v>
      </c>
      <c r="E5">
        <v>2146.1</v>
      </c>
    </row>
    <row r="6" spans="1:5" x14ac:dyDescent="0.2">
      <c r="A6" s="6" t="s">
        <v>88</v>
      </c>
      <c r="B6">
        <v>719.08999999999992</v>
      </c>
      <c r="D6" s="6" t="s">
        <v>49</v>
      </c>
      <c r="E6" s="12">
        <v>3851.9</v>
      </c>
    </row>
    <row r="7" spans="1:5" x14ac:dyDescent="0.2">
      <c r="A7" s="6" t="s">
        <v>89</v>
      </c>
      <c r="B7">
        <v>1724.9999999999998</v>
      </c>
      <c r="D7" s="6" t="s">
        <v>113</v>
      </c>
      <c r="E7">
        <v>6132.6</v>
      </c>
    </row>
    <row r="8" spans="1:5" x14ac:dyDescent="0.2">
      <c r="A8" s="6" t="s">
        <v>113</v>
      </c>
      <c r="B8">
        <v>9813.6899999999987</v>
      </c>
    </row>
    <row r="10" spans="1:5" x14ac:dyDescent="0.2">
      <c r="A10" s="7" t="s">
        <v>280</v>
      </c>
      <c r="B10" s="11">
        <f>1-B4/B8</f>
        <v>0.79222901885019803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SOURCES</vt:lpstr>
      <vt:lpstr>ALL</vt:lpstr>
      <vt:lpstr>Hydrogen</vt:lpstr>
      <vt:lpstr>Hydro</vt:lpstr>
      <vt:lpstr>Wind</vt:lpstr>
      <vt:lpstr>Photovoltaic</vt:lpstr>
      <vt:lpstr>Gas</vt:lpstr>
      <vt:lpstr>Plants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Marco Rauser</dc:creator>
  <cp:lastModifiedBy>Daniel Marco Rauser</cp:lastModifiedBy>
  <dcterms:created xsi:type="dcterms:W3CDTF">2025-02-10T15:54:30Z</dcterms:created>
  <dcterms:modified xsi:type="dcterms:W3CDTF">2025-03-19T16:14:32Z</dcterms:modified>
</cp:coreProperties>
</file>