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C30679B-F643-494A-9F7A-34C5981F9B33}" xr6:coauthVersionLast="47" xr6:coauthVersionMax="47" xr10:uidLastSave="{00000000-0000-0000-0000-000000000000}"/>
  <bookViews>
    <workbookView minimized="1" xWindow="1920" yWindow="1920" windowWidth="17280" windowHeight="8928" xr2:uid="{D89FCEA6-319A-4017-870A-A794F0032E1C}"/>
  </bookViews>
  <sheets>
    <sheet name="Resumen" sheetId="5" r:id="rId1"/>
    <sheet name="MongoDB" sheetId="1" r:id="rId2"/>
    <sheet name="AzureDB" sheetId="2" r:id="rId3"/>
    <sheet name="Couchbas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8" i="5" l="1"/>
  <c r="AG47" i="5"/>
  <c r="AG51" i="5" s="1"/>
  <c r="AG46" i="5"/>
  <c r="AT5" i="5"/>
  <c r="AP4" i="5"/>
  <c r="AP11" i="5"/>
  <c r="AP12" i="5"/>
  <c r="AR10" i="5"/>
  <c r="AQ10" i="5"/>
  <c r="AP10" i="5"/>
  <c r="AR5" i="5"/>
  <c r="AR6" i="5"/>
  <c r="AR7" i="5"/>
  <c r="AR8" i="5"/>
  <c r="AR4" i="5"/>
  <c r="AQ5" i="5"/>
  <c r="AQ6" i="5"/>
  <c r="AQ7" i="5"/>
  <c r="AQ8" i="5"/>
  <c r="AQ4" i="5"/>
  <c r="AP5" i="5"/>
  <c r="AP6" i="5"/>
  <c r="AP7" i="5"/>
  <c r="AP8" i="5"/>
  <c r="AR22" i="5"/>
  <c r="AP23" i="5"/>
  <c r="AQ22" i="5"/>
  <c r="AP24" i="5"/>
  <c r="AP22" i="5"/>
  <c r="AR18" i="5"/>
  <c r="AR19" i="5"/>
  <c r="AR20" i="5"/>
  <c r="AR21" i="5"/>
  <c r="AR17" i="5"/>
  <c r="AQ18" i="5"/>
  <c r="AQ19" i="5"/>
  <c r="AQ20" i="5"/>
  <c r="AQ21" i="5"/>
  <c r="AQ17" i="5"/>
  <c r="AP18" i="5"/>
  <c r="AP19" i="5"/>
  <c r="AP20" i="5"/>
  <c r="AP21" i="5"/>
  <c r="AP17" i="5"/>
  <c r="AG52" i="5"/>
  <c r="AG50" i="5"/>
  <c r="M45" i="3"/>
  <c r="M46" i="3"/>
  <c r="M47" i="3"/>
  <c r="M48" i="3"/>
  <c r="M49" i="3"/>
  <c r="M44" i="3"/>
  <c r="M27" i="3"/>
  <c r="M28" i="3"/>
  <c r="M29" i="3"/>
  <c r="M30" i="3"/>
  <c r="M31" i="3"/>
  <c r="M26" i="3"/>
  <c r="M34" i="3" s="1"/>
  <c r="M8" i="3"/>
  <c r="M9" i="3"/>
  <c r="M10" i="3"/>
  <c r="M11" i="3"/>
  <c r="M12" i="3"/>
  <c r="M13" i="3"/>
  <c r="M14" i="3"/>
  <c r="M15" i="3"/>
  <c r="G45" i="3"/>
  <c r="G46" i="3"/>
  <c r="G47" i="3"/>
  <c r="G48" i="3"/>
  <c r="G49" i="3"/>
  <c r="G44" i="3"/>
  <c r="G50" i="3" s="1"/>
  <c r="G27" i="3"/>
  <c r="G34" i="3" s="1"/>
  <c r="G28" i="3"/>
  <c r="G29" i="3"/>
  <c r="G30" i="3"/>
  <c r="G31" i="3"/>
  <c r="G26" i="3"/>
  <c r="G9" i="3"/>
  <c r="G10" i="3"/>
  <c r="G11" i="3"/>
  <c r="G12" i="3"/>
  <c r="G13" i="3"/>
  <c r="G14" i="3"/>
  <c r="G15" i="3"/>
  <c r="G8" i="3"/>
  <c r="G47" i="2"/>
  <c r="G48" i="2"/>
  <c r="G49" i="2"/>
  <c r="G50" i="2"/>
  <c r="G51" i="2"/>
  <c r="G46" i="2"/>
  <c r="G29" i="2"/>
  <c r="G30" i="2"/>
  <c r="G31" i="2"/>
  <c r="G32" i="2"/>
  <c r="G33" i="2"/>
  <c r="G28" i="2"/>
  <c r="G8" i="2"/>
  <c r="G9" i="2"/>
  <c r="G10" i="2"/>
  <c r="G11" i="2"/>
  <c r="G12" i="2"/>
  <c r="G13" i="2"/>
  <c r="G14" i="2"/>
  <c r="G15" i="2"/>
  <c r="M47" i="2"/>
  <c r="M48" i="2"/>
  <c r="M49" i="2"/>
  <c r="M50" i="2"/>
  <c r="M51" i="2"/>
  <c r="M46" i="2"/>
  <c r="H57" i="2"/>
  <c r="M29" i="2"/>
  <c r="M30" i="2"/>
  <c r="M31" i="2"/>
  <c r="M32" i="2"/>
  <c r="M33" i="2"/>
  <c r="M28" i="2"/>
  <c r="M9" i="2"/>
  <c r="M10" i="2"/>
  <c r="M11" i="2"/>
  <c r="M12" i="2"/>
  <c r="M13" i="2"/>
  <c r="M14" i="2"/>
  <c r="M15" i="2"/>
  <c r="M8" i="2"/>
  <c r="M33" i="1"/>
  <c r="M34" i="1" s="1"/>
  <c r="M50" i="1"/>
  <c r="G50" i="1"/>
  <c r="G34" i="1"/>
  <c r="M16" i="1"/>
  <c r="H56" i="1" s="1"/>
  <c r="G16" i="1"/>
  <c r="G56" i="1" s="1"/>
  <c r="M36" i="2" l="1"/>
  <c r="M16" i="2"/>
  <c r="H52" i="1"/>
  <c r="H53" i="1" s="1"/>
  <c r="M50" i="3"/>
  <c r="M16" i="3"/>
  <c r="H57" i="3"/>
  <c r="G16" i="3"/>
  <c r="G57" i="3" s="1"/>
  <c r="G52" i="2"/>
  <c r="G36" i="2"/>
  <c r="G16" i="2"/>
  <c r="G59" i="2" s="1"/>
  <c r="M52" i="2"/>
  <c r="H54" i="2" s="1"/>
  <c r="H55" i="2" s="1"/>
  <c r="H59" i="2"/>
  <c r="H18" i="1"/>
  <c r="H19" i="1" s="1"/>
  <c r="G58" i="1"/>
  <c r="G59" i="1" s="1"/>
  <c r="H52" i="3"/>
  <c r="H53" i="3" s="1"/>
  <c r="H36" i="3"/>
  <c r="H37" i="3" s="1"/>
  <c r="H36" i="1"/>
  <c r="H37" i="1" s="1"/>
  <c r="H38" i="2" l="1"/>
  <c r="H39" i="2" s="1"/>
  <c r="H18" i="3"/>
  <c r="H19" i="3" s="1"/>
  <c r="H18" i="2"/>
  <c r="H19" i="2" s="1"/>
  <c r="G59" i="3"/>
  <c r="G60" i="3" s="1"/>
  <c r="G61" i="2"/>
  <c r="G62" i="2" s="1"/>
</calcChain>
</file>

<file path=xl/sharedStrings.xml><?xml version="1.0" encoding="utf-8"?>
<sst xmlns="http://schemas.openxmlformats.org/spreadsheetml/2006/main" count="468" uniqueCount="61">
  <si>
    <t>Registros</t>
  </si>
  <si>
    <t>Tiempo consulta 1</t>
  </si>
  <si>
    <t>Tiempo consulta 2</t>
  </si>
  <si>
    <t>Tiempo consulta 3</t>
  </si>
  <si>
    <t>Promedio</t>
  </si>
  <si>
    <t>1K</t>
  </si>
  <si>
    <t>10K</t>
  </si>
  <si>
    <t>50K</t>
  </si>
  <si>
    <t>100K</t>
  </si>
  <si>
    <t>200K</t>
  </si>
  <si>
    <t>400K</t>
  </si>
  <si>
    <t>600K</t>
  </si>
  <si>
    <t>800K</t>
  </si>
  <si>
    <t>Tiempo en milisengundos*</t>
  </si>
  <si>
    <t>Mongo DB</t>
  </si>
  <si>
    <t>Normal</t>
  </si>
  <si>
    <t>Frio</t>
  </si>
  <si>
    <t>Tablas Ruta Aviones</t>
  </si>
  <si>
    <t>Tablas Peliculas</t>
  </si>
  <si>
    <t>Tablas Denue</t>
  </si>
  <si>
    <t>Tiempo en segundos*</t>
  </si>
  <si>
    <t>Total</t>
  </si>
  <si>
    <t>Diferencia en % entre la suma de consultas normales y frias:</t>
  </si>
  <si>
    <t>Diferencia de tiempo de la suma de consultas normales y frias:</t>
  </si>
  <si>
    <t>Couchbase</t>
  </si>
  <si>
    <t>Suma tiempo</t>
  </si>
  <si>
    <t>Diferencia frio-caliente %:</t>
  </si>
  <si>
    <t>Diferencia tiempo frio-caliente:</t>
  </si>
  <si>
    <t>ms</t>
  </si>
  <si>
    <t>MongoDB, CosmoDB, Couchbase</t>
  </si>
  <si>
    <t>Caliente</t>
  </si>
  <si>
    <t>MongoDB</t>
  </si>
  <si>
    <t>CosmoDB</t>
  </si>
  <si>
    <t>Tiempos en Caliente Datos Pelicula</t>
  </si>
  <si>
    <t>Tiempos en Caliente Datos Ruta Aviones</t>
  </si>
  <si>
    <t>Tiempos en Caliente Datos Denue</t>
  </si>
  <si>
    <t>Tiempos en Frio Datos Pelicula</t>
  </si>
  <si>
    <t>Tiempos en Frio Datos Ruta Aviones</t>
  </si>
  <si>
    <t>Tiempos en Frio Datos Denue</t>
  </si>
  <si>
    <t>Comparacion de consultas entre los distintos motores de base de datos</t>
  </si>
  <si>
    <t>`</t>
  </si>
  <si>
    <t>Observar Comportamiento</t>
  </si>
  <si>
    <t>300K</t>
  </si>
  <si>
    <t>*</t>
  </si>
  <si>
    <t>**Tiempo en milisegundos</t>
  </si>
  <si>
    <t>300k</t>
  </si>
  <si>
    <t>Azure CosmoDB</t>
  </si>
  <si>
    <t>1k</t>
  </si>
  <si>
    <t>mongo</t>
  </si>
  <si>
    <t>cosmo</t>
  </si>
  <si>
    <t>couchbase</t>
  </si>
  <si>
    <t>10k</t>
  </si>
  <si>
    <t>50k</t>
  </si>
  <si>
    <t>100k</t>
  </si>
  <si>
    <t>200k</t>
  </si>
  <si>
    <t>400k</t>
  </si>
  <si>
    <t>600k</t>
  </si>
  <si>
    <t>800k</t>
  </si>
  <si>
    <t>100% (8978 ms)</t>
  </si>
  <si>
    <t>898% (80663 ms)</t>
  </si>
  <si>
    <t>160% (14321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</si>
</sst>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1"/>
      <name val="Arial Black"/>
      <family val="2"/>
    </font>
    <font>
      <sz val="11"/>
      <color theme="1"/>
      <name val="Calibri Light"/>
      <family val="2"/>
      <scheme val="major"/>
    </font>
    <font>
      <sz val="24"/>
      <color theme="1"/>
      <name val="Arial Black"/>
      <family val="2"/>
    </font>
    <font>
      <b/>
      <sz val="24"/>
      <color theme="0"/>
      <name val="Arial Black"/>
      <family val="2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Bahnschrift"/>
      <family val="2"/>
    </font>
    <font>
      <b/>
      <sz val="9"/>
      <color rgb="FF000000"/>
      <name val="Bahnschrift"/>
      <family val="2"/>
    </font>
    <font>
      <sz val="11"/>
      <color rgb="FF000000"/>
      <name val="Bahnschrift"/>
      <family val="2"/>
    </font>
    <font>
      <b/>
      <sz val="11"/>
      <color theme="1"/>
      <name val="Bahnschrift"/>
      <family val="2"/>
    </font>
    <font>
      <b/>
      <sz val="16"/>
      <color theme="1"/>
      <name val="Bahnschrift"/>
      <family val="2"/>
    </font>
    <font>
      <b/>
      <i/>
      <sz val="16"/>
      <color theme="1"/>
      <name val="Bahnschrift"/>
      <family val="2"/>
    </font>
    <font>
      <b/>
      <sz val="12"/>
      <color rgb="FF000000"/>
      <name val="Bahnschrift"/>
      <family val="2"/>
    </font>
    <font>
      <b/>
      <sz val="12"/>
      <name val="Bahnschrift"/>
      <family val="2"/>
    </font>
    <font>
      <b/>
      <i/>
      <sz val="10"/>
      <color theme="1"/>
      <name val="Bahnschrift"/>
      <family val="2"/>
    </font>
    <font>
      <b/>
      <sz val="22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5">
    <xf numFmtId="0" fontId="0" fillId="0" borderId="0" xfId="0"/>
    <xf numFmtId="0" fontId="9" fillId="0" borderId="0" xfId="0" applyFont="1"/>
    <xf numFmtId="0" fontId="0" fillId="4" borderId="0" xfId="0" applyFill="1"/>
    <xf numFmtId="0" fontId="6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vertical="center" wrapText="1"/>
    </xf>
    <xf numFmtId="0" fontId="5" fillId="4" borderId="10" xfId="0" applyFont="1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22" fillId="5" borderId="11" xfId="0" applyFont="1" applyFill="1" applyBorder="1" applyAlignment="1">
      <alignment horizontal="center" vertical="center" wrapText="1"/>
    </xf>
    <xf numFmtId="0" fontId="22" fillId="6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21" fillId="10" borderId="22" xfId="0" applyFont="1" applyFill="1" applyBorder="1" applyAlignment="1">
      <alignment horizontal="center"/>
    </xf>
    <xf numFmtId="0" fontId="23" fillId="10" borderId="10" xfId="0" applyFont="1" applyFill="1" applyBorder="1" applyAlignment="1">
      <alignment horizontal="center" vertical="center" wrapText="1"/>
    </xf>
    <xf numFmtId="0" fontId="16" fillId="10" borderId="0" xfId="0" applyFont="1" applyFill="1"/>
    <xf numFmtId="0" fontId="19" fillId="10" borderId="0" xfId="0" applyFont="1" applyFill="1"/>
    <xf numFmtId="0" fontId="0" fillId="10" borderId="0" xfId="0" applyFill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24" fillId="10" borderId="22" xfId="0" applyFont="1" applyFill="1" applyBorder="1" applyAlignment="1">
      <alignment horizontal="center"/>
    </xf>
    <xf numFmtId="0" fontId="17" fillId="10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0" fillId="4" borderId="27" xfId="0" applyFill="1" applyBorder="1"/>
    <xf numFmtId="0" fontId="0" fillId="4" borderId="24" xfId="0" applyFill="1" applyBorder="1"/>
    <xf numFmtId="0" fontId="0" fillId="4" borderId="28" xfId="0" applyFill="1" applyBorder="1"/>
    <xf numFmtId="0" fontId="0" fillId="4" borderId="30" xfId="0" applyFill="1" applyBorder="1"/>
    <xf numFmtId="0" fontId="0" fillId="0" borderId="30" xfId="0" applyBorder="1"/>
    <xf numFmtId="0" fontId="0" fillId="4" borderId="29" xfId="0" applyFill="1" applyBorder="1"/>
    <xf numFmtId="0" fontId="0" fillId="4" borderId="31" xfId="0" applyFill="1" applyBorder="1"/>
    <xf numFmtId="0" fontId="0" fillId="4" borderId="26" xfId="0" applyFill="1" applyBorder="1"/>
    <xf numFmtId="0" fontId="0" fillId="4" borderId="2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7" fillId="4" borderId="3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0" fillId="4" borderId="13" xfId="0" applyFill="1" applyBorder="1"/>
    <xf numFmtId="0" fontId="9" fillId="4" borderId="17" xfId="0" applyFont="1" applyFill="1" applyBorder="1"/>
    <xf numFmtId="0" fontId="10" fillId="4" borderId="0" xfId="0" applyFont="1" applyFill="1"/>
    <xf numFmtId="0" fontId="8" fillId="4" borderId="0" xfId="0" applyFont="1" applyFill="1"/>
    <xf numFmtId="0" fontId="2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5" fillId="4" borderId="0" xfId="0" applyFont="1" applyFill="1"/>
    <xf numFmtId="0" fontId="5" fillId="4" borderId="22" xfId="0" applyFont="1" applyFill="1" applyBorder="1"/>
    <xf numFmtId="9" fontId="5" fillId="4" borderId="22" xfId="1" applyFont="1" applyFill="1" applyBorder="1" applyAlignment="1">
      <alignment horizontal="right"/>
    </xf>
    <xf numFmtId="49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9" fontId="5" fillId="4" borderId="0" xfId="1" applyFont="1" applyFill="1" applyBorder="1" applyAlignment="1">
      <alignment horizontal="right"/>
    </xf>
    <xf numFmtId="0" fontId="14" fillId="4" borderId="0" xfId="0" applyFont="1" applyFill="1"/>
    <xf numFmtId="0" fontId="14" fillId="4" borderId="22" xfId="0" applyFont="1" applyFill="1" applyBorder="1"/>
    <xf numFmtId="9" fontId="5" fillId="4" borderId="22" xfId="1" applyFont="1" applyFill="1" applyBorder="1"/>
    <xf numFmtId="0" fontId="11" fillId="4" borderId="8" xfId="0" applyFont="1" applyFill="1" applyBorder="1" applyAlignment="1">
      <alignment vertical="center" wrapText="1"/>
    </xf>
    <xf numFmtId="0" fontId="11" fillId="4" borderId="9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0" fontId="9" fillId="4" borderId="0" xfId="0" applyFont="1" applyFill="1"/>
    <xf numFmtId="9" fontId="0" fillId="4" borderId="22" xfId="1" applyFont="1" applyFill="1" applyBorder="1"/>
    <xf numFmtId="9" fontId="0" fillId="4" borderId="22" xfId="0" applyNumberFormat="1" applyFill="1" applyBorder="1"/>
    <xf numFmtId="0" fontId="1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4" borderId="10" xfId="0" applyFill="1" applyBorder="1"/>
    <xf numFmtId="0" fontId="0" fillId="2" borderId="0" xfId="0" applyFill="1"/>
    <xf numFmtId="0" fontId="18" fillId="9" borderId="3" xfId="0" applyFont="1" applyFill="1" applyBorder="1" applyAlignment="1">
      <alignment horizontal="right" vertical="center" wrapText="1"/>
    </xf>
    <xf numFmtId="0" fontId="18" fillId="8" borderId="1" xfId="0" applyFont="1" applyFill="1" applyBorder="1" applyAlignment="1">
      <alignment horizontal="right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9" borderId="6" xfId="0" applyFont="1" applyFill="1" applyBorder="1" applyAlignment="1">
      <alignment horizontal="right" vertical="center" wrapText="1"/>
    </xf>
    <xf numFmtId="0" fontId="3" fillId="0" borderId="0" xfId="0" applyFont="1"/>
    <xf numFmtId="9" fontId="0" fillId="0" borderId="0" xfId="1" applyFont="1"/>
    <xf numFmtId="0" fontId="20" fillId="10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dk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s-MX"/>
              <a:t>Diferencia de tiempo promedio en consultas en frio vs</a:t>
            </a:r>
            <a:r>
              <a:rPr lang="es-MX" baseline="0"/>
              <a:t> caliente</a:t>
            </a:r>
            <a:r>
              <a:rPr lang="es-MX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rgbClr val="92D050"/>
            </a:solidFill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44-4963-927E-09B63BA75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Diferencia</c:v>
              </c:pt>
            </c:strLit>
          </c:cat>
          <c:val>
            <c:numRef>
              <c:f>MongoDB!$G$59</c:f>
              <c:numCache>
                <c:formatCode>0%</c:formatCode>
                <c:ptCount val="1"/>
                <c:pt idx="0">
                  <c:v>0.6630746297364879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4-4963-927E-09B63BA7579B}"/>
            </c:ext>
          </c:extLst>
        </c:ser>
        <c:ser>
          <c:idx val="1"/>
          <c:order val="1"/>
          <c:tx>
            <c:v>CosmoDB</c:v>
          </c:tx>
          <c:spPr>
            <a:solidFill>
              <a:schemeClr val="accent4"/>
            </a:solidFill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44-4963-927E-09B63BA75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Diferencia</c:v>
              </c:pt>
            </c:strLit>
          </c:cat>
          <c:val>
            <c:numRef>
              <c:f>AzureDB!$G$62</c:f>
              <c:numCache>
                <c:formatCode>0%</c:formatCode>
                <c:ptCount val="1"/>
                <c:pt idx="0">
                  <c:v>2.2243144467533633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4-4963-927E-09B63BA7579B}"/>
            </c:ext>
          </c:extLst>
        </c:ser>
        <c:ser>
          <c:idx val="2"/>
          <c:order val="2"/>
          <c:tx>
            <c:v>Couchbase</c:v>
          </c:tx>
          <c:spPr>
            <a:solidFill>
              <a:schemeClr val="accent5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44-4963-927E-09B63BA75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Diferencia</c:v>
              </c:pt>
            </c:strLit>
          </c:cat>
          <c:val>
            <c:numRef>
              <c:f>Couchbase!$G$60</c:f>
              <c:numCache>
                <c:formatCode>0%</c:formatCode>
                <c:ptCount val="1"/>
                <c:pt idx="0">
                  <c:v>0.2512267318890537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44-4963-927E-09B63BA75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9955120"/>
        <c:axId val="1269952208"/>
      </c:barChart>
      <c:catAx>
        <c:axId val="12699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1269952208"/>
        <c:crosses val="autoZero"/>
        <c:auto val="1"/>
        <c:lblAlgn val="ctr"/>
        <c:lblOffset val="100"/>
        <c:noMultiLvlLbl val="0"/>
      </c:catAx>
      <c:valAx>
        <c:axId val="126995220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s-MX" sz="1600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12699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Bahnschrift" panose="020B0502040204020203" pitchFamily="34" charset="0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 Denue</a:t>
            </a:r>
            <a:r>
              <a:rPr lang="es-MX" baseline="0"/>
              <a:t> en Caliente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MongoDB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Resumen!$R$11:$R$16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Resumen!$S$11:$S$16</c:f>
              <c:numCache>
                <c:formatCode>General</c:formatCode>
                <c:ptCount val="6"/>
                <c:pt idx="0">
                  <c:v>267</c:v>
                </c:pt>
                <c:pt idx="1">
                  <c:v>239</c:v>
                </c:pt>
                <c:pt idx="2">
                  <c:v>268</c:v>
                </c:pt>
                <c:pt idx="3">
                  <c:v>275</c:v>
                </c:pt>
                <c:pt idx="4">
                  <c:v>287</c:v>
                </c:pt>
                <c:pt idx="5">
                  <c:v>288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05-4E32-A348-E67AAC234998}"/>
            </c:ext>
          </c:extLst>
        </c:ser>
        <c:ser>
          <c:idx val="2"/>
          <c:order val="1"/>
          <c:tx>
            <c:v>CosmoDB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Resumen!$R$11:$R$16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Resumen!$T$11:$T$16</c:f>
              <c:numCache>
                <c:formatCode>General</c:formatCode>
                <c:ptCount val="6"/>
                <c:pt idx="0">
                  <c:v>8.49</c:v>
                </c:pt>
                <c:pt idx="1">
                  <c:v>62.99</c:v>
                </c:pt>
                <c:pt idx="2">
                  <c:v>280.76</c:v>
                </c:pt>
                <c:pt idx="3">
                  <c:v>588.99</c:v>
                </c:pt>
                <c:pt idx="4">
                  <c:v>1049.04</c:v>
                </c:pt>
                <c:pt idx="5">
                  <c:v>1514.07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05-4E32-A348-E67AAC234998}"/>
            </c:ext>
          </c:extLst>
        </c:ser>
        <c:ser>
          <c:idx val="1"/>
          <c:order val="2"/>
          <c:tx>
            <c:v>Couchbase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Resumen!$R$11:$R$16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Resumen!$U$11:$U$16</c:f>
              <c:numCache>
                <c:formatCode>General</c:formatCode>
                <c:ptCount val="6"/>
                <c:pt idx="0">
                  <c:v>57</c:v>
                </c:pt>
                <c:pt idx="1">
                  <c:v>409.93</c:v>
                </c:pt>
                <c:pt idx="2">
                  <c:v>2033.33</c:v>
                </c:pt>
                <c:pt idx="3">
                  <c:v>4600</c:v>
                </c:pt>
                <c:pt idx="4">
                  <c:v>8733.33</c:v>
                </c:pt>
                <c:pt idx="5">
                  <c:v>13000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05-4E32-A348-E67AAC2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 Peliculas</a:t>
            </a:r>
            <a:r>
              <a:rPr lang="es-MX" baseline="0"/>
              <a:t> en Frio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MongoDB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Resumen!$E$68:$E$75</c:f>
              <c:numCache>
                <c:formatCode>General</c:formatCode>
                <c:ptCount val="8"/>
                <c:pt idx="0">
                  <c:v>603</c:v>
                </c:pt>
                <c:pt idx="1">
                  <c:v>666.33</c:v>
                </c:pt>
                <c:pt idx="2">
                  <c:v>676.33</c:v>
                </c:pt>
                <c:pt idx="3">
                  <c:v>647.33000000000004</c:v>
                </c:pt>
                <c:pt idx="4">
                  <c:v>646.33000000000004</c:v>
                </c:pt>
                <c:pt idx="5">
                  <c:v>657.67</c:v>
                </c:pt>
                <c:pt idx="6">
                  <c:v>839.33</c:v>
                </c:pt>
                <c:pt idx="7">
                  <c:v>788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06-46C7-AE9C-BED74EA358D0}"/>
            </c:ext>
          </c:extLst>
        </c:ser>
        <c:ser>
          <c:idx val="2"/>
          <c:order val="1"/>
          <c:tx>
            <c:v>CosmoDB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Resumen!$F$68:$F$75</c:f>
              <c:numCache>
                <c:formatCode>General</c:formatCode>
                <c:ptCount val="8"/>
                <c:pt idx="0">
                  <c:v>157.59</c:v>
                </c:pt>
                <c:pt idx="1">
                  <c:v>530.65</c:v>
                </c:pt>
                <c:pt idx="2">
                  <c:v>728.79</c:v>
                </c:pt>
                <c:pt idx="3">
                  <c:v>1144.1099999999999</c:v>
                </c:pt>
                <c:pt idx="4">
                  <c:v>2067.6</c:v>
                </c:pt>
                <c:pt idx="5">
                  <c:v>3325.03</c:v>
                </c:pt>
                <c:pt idx="6">
                  <c:v>4322.43</c:v>
                </c:pt>
                <c:pt idx="7">
                  <c:v>5379.47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06-46C7-AE9C-BED74EA358D0}"/>
            </c:ext>
          </c:extLst>
        </c:ser>
        <c:ser>
          <c:idx val="1"/>
          <c:order val="2"/>
          <c:tx>
            <c:v>Couchbase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Resumen!$G$68:$G$75</c:f>
              <c:numCache>
                <c:formatCode>General</c:formatCode>
                <c:ptCount val="8"/>
                <c:pt idx="0">
                  <c:v>1220.03</c:v>
                </c:pt>
                <c:pt idx="1">
                  <c:v>1146.07</c:v>
                </c:pt>
                <c:pt idx="2">
                  <c:v>1072</c:v>
                </c:pt>
                <c:pt idx="3">
                  <c:v>3900</c:v>
                </c:pt>
                <c:pt idx="4">
                  <c:v>4200</c:v>
                </c:pt>
                <c:pt idx="5">
                  <c:v>5866.67</c:v>
                </c:pt>
                <c:pt idx="6">
                  <c:v>10100</c:v>
                </c:pt>
                <c:pt idx="7">
                  <c:v>12600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806-46C7-AE9C-BED74EA3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tickMarkSkip val="1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 Ruta</a:t>
            </a:r>
            <a:r>
              <a:rPr lang="es-MX" baseline="0"/>
              <a:t> Aviones</a:t>
            </a:r>
            <a:r>
              <a:rPr lang="es-MX"/>
              <a:t> en</a:t>
            </a:r>
            <a:r>
              <a:rPr lang="es-MX" baseline="0"/>
              <a:t> Frio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MongoDB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Resumen!$L$68:$L$75</c:f>
              <c:numCache>
                <c:formatCode>General</c:formatCode>
                <c:ptCount val="8"/>
                <c:pt idx="0">
                  <c:v>882.33</c:v>
                </c:pt>
                <c:pt idx="1">
                  <c:v>875.33</c:v>
                </c:pt>
                <c:pt idx="2">
                  <c:v>1166.67</c:v>
                </c:pt>
                <c:pt idx="3">
                  <c:v>954.67</c:v>
                </c:pt>
                <c:pt idx="4">
                  <c:v>920.33</c:v>
                </c:pt>
                <c:pt idx="5">
                  <c:v>932.33</c:v>
                </c:pt>
                <c:pt idx="6">
                  <c:v>1029</c:v>
                </c:pt>
                <c:pt idx="7">
                  <c:v>1155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09-4A48-AD65-10F8F9654D8A}"/>
            </c:ext>
          </c:extLst>
        </c:ser>
        <c:ser>
          <c:idx val="2"/>
          <c:order val="1"/>
          <c:tx>
            <c:v>CosmoDB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Resumen!$M$68:$M$73</c:f>
              <c:numCache>
                <c:formatCode>General</c:formatCode>
                <c:ptCount val="6"/>
                <c:pt idx="0">
                  <c:v>210.68</c:v>
                </c:pt>
                <c:pt idx="1">
                  <c:v>793.07</c:v>
                </c:pt>
                <c:pt idx="2">
                  <c:v>2080.67</c:v>
                </c:pt>
                <c:pt idx="3">
                  <c:v>2931.17</c:v>
                </c:pt>
                <c:pt idx="4">
                  <c:v>4229.16</c:v>
                </c:pt>
                <c:pt idx="5">
                  <c:v>4588.13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09-4A48-AD65-10F8F9654D8A}"/>
            </c:ext>
          </c:extLst>
        </c:ser>
        <c:ser>
          <c:idx val="1"/>
          <c:order val="2"/>
          <c:tx>
            <c:v>Couchbase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Resumen!$N$68:$N$73</c:f>
              <c:numCache>
                <c:formatCode>General</c:formatCode>
                <c:ptCount val="6"/>
                <c:pt idx="0">
                  <c:v>1790.33</c:v>
                </c:pt>
                <c:pt idx="1">
                  <c:v>865.87</c:v>
                </c:pt>
                <c:pt idx="2">
                  <c:v>3300</c:v>
                </c:pt>
                <c:pt idx="3">
                  <c:v>3533.33</c:v>
                </c:pt>
                <c:pt idx="4">
                  <c:v>6366.67</c:v>
                </c:pt>
                <c:pt idx="5">
                  <c:v>12400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109-4A48-AD65-10F8F965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tickMarkSkip val="1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 Denue</a:t>
            </a:r>
            <a:r>
              <a:rPr lang="es-MX" baseline="0"/>
              <a:t> en Frio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MongoDB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Resumen!$S$68:$S$73</c:f>
              <c:numCache>
                <c:formatCode>General</c:formatCode>
                <c:ptCount val="6"/>
                <c:pt idx="0">
                  <c:v>599.66999999999996</c:v>
                </c:pt>
                <c:pt idx="1">
                  <c:v>554.33000000000004</c:v>
                </c:pt>
                <c:pt idx="2">
                  <c:v>626.66999999999996</c:v>
                </c:pt>
                <c:pt idx="3">
                  <c:v>619.33000000000004</c:v>
                </c:pt>
                <c:pt idx="4">
                  <c:v>627.66999999999996</c:v>
                </c:pt>
                <c:pt idx="5">
                  <c:v>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45-4300-A9FF-CDED88C8DEA4}"/>
            </c:ext>
          </c:extLst>
        </c:ser>
        <c:ser>
          <c:idx val="2"/>
          <c:order val="1"/>
          <c:tx>
            <c:v>CosmoDB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Resumen!$T$68:$T$73</c:f>
              <c:numCache>
                <c:formatCode>General</c:formatCode>
                <c:ptCount val="6"/>
                <c:pt idx="0">
                  <c:v>282.62</c:v>
                </c:pt>
                <c:pt idx="1">
                  <c:v>1067.55</c:v>
                </c:pt>
                <c:pt idx="2">
                  <c:v>2288.9299999999998</c:v>
                </c:pt>
                <c:pt idx="3">
                  <c:v>2729.98</c:v>
                </c:pt>
                <c:pt idx="4">
                  <c:v>3401.43</c:v>
                </c:pt>
                <c:pt idx="5">
                  <c:v>3917.25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45-4300-A9FF-CDED88C8DEA4}"/>
            </c:ext>
          </c:extLst>
        </c:ser>
        <c:ser>
          <c:idx val="1"/>
          <c:order val="2"/>
          <c:tx>
            <c:v>Couchbase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Resumen!$U$68:$U$73</c:f>
              <c:numCache>
                <c:formatCode>General</c:formatCode>
                <c:ptCount val="6"/>
                <c:pt idx="0">
                  <c:v>915.73</c:v>
                </c:pt>
                <c:pt idx="1">
                  <c:v>918.3</c:v>
                </c:pt>
                <c:pt idx="2">
                  <c:v>2366.67</c:v>
                </c:pt>
                <c:pt idx="3">
                  <c:v>4300</c:v>
                </c:pt>
                <c:pt idx="4">
                  <c:v>10266.67</c:v>
                </c:pt>
                <c:pt idx="5">
                  <c:v>13800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545-4300-A9FF-CDED88C8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tickMarkSkip val="1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T.Peliculas en caliente comparacion </a:t>
            </a:r>
            <a:r>
              <a:rPr lang="es-MX"/>
              <a:t> 200K -</a:t>
            </a:r>
            <a:r>
              <a:rPr lang="es-MX" baseline="0"/>
              <a:t> 800K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Resumen!$E$11:$E$18</c15:sqref>
                  </c15:fullRef>
                </c:ext>
              </c:extLst>
              <c:f>Resumen!$E$15:$E$18</c:f>
              <c:numCache>
                <c:formatCode>General</c:formatCode>
                <c:ptCount val="4"/>
                <c:pt idx="0">
                  <c:v>451</c:v>
                </c:pt>
                <c:pt idx="1">
                  <c:v>461</c:v>
                </c:pt>
                <c:pt idx="2">
                  <c:v>664</c:v>
                </c:pt>
                <c:pt idx="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0-4E0F-BE2B-6737A64AEA1B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Resumen!$F$11:$F$18</c15:sqref>
                  </c15:fullRef>
                </c:ext>
              </c:extLst>
              <c:f>Resumen!$F$15:$F$18</c:f>
              <c:numCache>
                <c:formatCode>General</c:formatCode>
                <c:ptCount val="4"/>
                <c:pt idx="0">
                  <c:v>783.42</c:v>
                </c:pt>
                <c:pt idx="1">
                  <c:v>1357.14</c:v>
                </c:pt>
                <c:pt idx="2">
                  <c:v>2140.56</c:v>
                </c:pt>
                <c:pt idx="3">
                  <c:v>2788.08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0-4E0F-BE2B-6737A64AEA1B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200K</c:v>
              </c:pt>
              <c:pt idx="1">
                <c:v>400K</c:v>
              </c:pt>
              <c:pt idx="2">
                <c:v>600K</c:v>
              </c:pt>
              <c:pt idx="3">
                <c:v>800K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Resumen!$G$11:$G$18</c15:sqref>
                  </c15:fullRef>
                </c:ext>
              </c:extLst>
              <c:f>Resumen!$G$15:$G$18</c:f>
              <c:numCache>
                <c:formatCode>General</c:formatCode>
                <c:ptCount val="4"/>
                <c:pt idx="0">
                  <c:v>2700</c:v>
                </c:pt>
                <c:pt idx="1">
                  <c:v>5133.33</c:v>
                </c:pt>
                <c:pt idx="2">
                  <c:v>7633.33</c:v>
                </c:pt>
                <c:pt idx="3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0-4E0F-BE2B-6737A64AE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MongoDB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Resumen!$E$11:$E$18</c:f>
              <c:numCache>
                <c:formatCode>General</c:formatCode>
                <c:ptCount val="8"/>
                <c:pt idx="0">
                  <c:v>434</c:v>
                </c:pt>
                <c:pt idx="1">
                  <c:v>487</c:v>
                </c:pt>
                <c:pt idx="2">
                  <c:v>454</c:v>
                </c:pt>
                <c:pt idx="3">
                  <c:v>442</c:v>
                </c:pt>
                <c:pt idx="4">
                  <c:v>451</c:v>
                </c:pt>
                <c:pt idx="5">
                  <c:v>461</c:v>
                </c:pt>
                <c:pt idx="6">
                  <c:v>664</c:v>
                </c:pt>
                <c:pt idx="7">
                  <c:v>582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8C-40F4-BE0A-ECB1712F87CA}"/>
            </c:ext>
          </c:extLst>
        </c:ser>
        <c:ser>
          <c:idx val="2"/>
          <c:order val="1"/>
          <c:tx>
            <c:v>CosmoDB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Resumen!$F$11:$F$18</c:f>
              <c:numCache>
                <c:formatCode>General</c:formatCode>
                <c:ptCount val="8"/>
                <c:pt idx="0">
                  <c:v>4.66</c:v>
                </c:pt>
                <c:pt idx="1">
                  <c:v>36.97</c:v>
                </c:pt>
                <c:pt idx="2">
                  <c:v>204.91</c:v>
                </c:pt>
                <c:pt idx="3">
                  <c:v>401.58</c:v>
                </c:pt>
                <c:pt idx="4">
                  <c:v>783.42</c:v>
                </c:pt>
                <c:pt idx="5">
                  <c:v>1357.14</c:v>
                </c:pt>
                <c:pt idx="6">
                  <c:v>2140.56</c:v>
                </c:pt>
                <c:pt idx="7">
                  <c:v>2788.08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8C-40F4-BE0A-ECB1712F87CA}"/>
            </c:ext>
          </c:extLst>
        </c:ser>
        <c:ser>
          <c:idx val="1"/>
          <c:order val="2"/>
          <c:tx>
            <c:v>Couchbase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Resumen!$G$11:$G$18</c:f>
              <c:numCache>
                <c:formatCode>General</c:formatCode>
                <c:ptCount val="8"/>
                <c:pt idx="0">
                  <c:v>30.67</c:v>
                </c:pt>
                <c:pt idx="1">
                  <c:v>137.93</c:v>
                </c:pt>
                <c:pt idx="2">
                  <c:v>677.53</c:v>
                </c:pt>
                <c:pt idx="3">
                  <c:v>1433.33</c:v>
                </c:pt>
                <c:pt idx="4">
                  <c:v>2700</c:v>
                </c:pt>
                <c:pt idx="5">
                  <c:v>5133.33</c:v>
                </c:pt>
                <c:pt idx="6">
                  <c:v>7633.33</c:v>
                </c:pt>
                <c:pt idx="7">
                  <c:v>11700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18C-40F4-BE0A-ECB1712F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T.Aviones en caliente comparacion</a:t>
            </a:r>
            <a:r>
              <a:rPr lang="es-MX" baseline="0"/>
              <a:t> </a:t>
            </a:r>
            <a:r>
              <a:rPr lang="es-MX"/>
              <a:t>1K - 100K</a:t>
            </a:r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Resumen!$L$11:$L$18</c15:sqref>
                  </c15:fullRef>
                </c:ext>
              </c:extLst>
              <c:f>Resumen!$L$11:$L$14</c:f>
              <c:numCache>
                <c:formatCode>General</c:formatCode>
                <c:ptCount val="4"/>
                <c:pt idx="0">
                  <c:v>509</c:v>
                </c:pt>
                <c:pt idx="1">
                  <c:v>489</c:v>
                </c:pt>
                <c:pt idx="2">
                  <c:v>766</c:v>
                </c:pt>
                <c:pt idx="3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0-4940-94F1-DA25314D3E70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600K</c:v>
                </c:pt>
                <c:pt idx="5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Resumen!$M$11:$M$16</c15:sqref>
                  </c15:fullRef>
                </c:ext>
              </c:extLst>
              <c:f>Resumen!$M$11:$M$14</c:f>
              <c:numCache>
                <c:formatCode>General</c:formatCode>
                <c:ptCount val="4"/>
                <c:pt idx="0">
                  <c:v>5.68</c:v>
                </c:pt>
                <c:pt idx="1">
                  <c:v>46.36</c:v>
                </c:pt>
                <c:pt idx="2">
                  <c:v>262.22000000000003</c:v>
                </c:pt>
                <c:pt idx="3">
                  <c:v>409.42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0-4940-94F1-DA25314D3E70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1K</c:v>
              </c:pt>
              <c:pt idx="1">
                <c:v>10K</c:v>
              </c:pt>
              <c:pt idx="2">
                <c:v>50K</c:v>
              </c:pt>
              <c:pt idx="3">
                <c:v>100K</c:v>
              </c:pt>
              <c:pt idx="4">
                <c:v>600K</c:v>
              </c:pt>
              <c:pt idx="5">
                <c:v>800K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Resumen!$N$11:$N$16</c15:sqref>
                  </c15:fullRef>
                </c:ext>
              </c:extLst>
              <c:f>Resumen!$N$11:$N$14</c:f>
              <c:numCache>
                <c:formatCode>General</c:formatCode>
                <c:ptCount val="4"/>
                <c:pt idx="0">
                  <c:v>43.77</c:v>
                </c:pt>
                <c:pt idx="1">
                  <c:v>306.7</c:v>
                </c:pt>
                <c:pt idx="2">
                  <c:v>1633.33</c:v>
                </c:pt>
                <c:pt idx="3">
                  <c:v>2966.67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0-4940-94F1-DA25314D3E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T.Aviones en caliente comparacion</a:t>
            </a:r>
            <a:r>
              <a:rPr lang="es-MX"/>
              <a:t> 200K - 800K</a:t>
            </a:r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layout>
        <c:manualLayout>
          <c:xMode val="edge"/>
          <c:yMode val="edge"/>
          <c:x val="0.1883200179391277"/>
          <c:y val="2.7859674985083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Resumen!$L$11:$L$18</c15:sqref>
                  </c15:fullRef>
                </c:ext>
              </c:extLst>
              <c:f>Resumen!$L$15:$L$18</c:f>
              <c:numCache>
                <c:formatCode>General</c:formatCode>
                <c:ptCount val="4"/>
                <c:pt idx="0">
                  <c:v>554</c:v>
                </c:pt>
                <c:pt idx="1">
                  <c:v>516</c:v>
                </c:pt>
                <c:pt idx="2">
                  <c:v>650</c:v>
                </c:pt>
                <c:pt idx="3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1-46F4-B497-62559AC8497C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Resumen!$M$11:$M$16</c15:sqref>
                  </c15:fullRef>
                </c:ext>
              </c:extLst>
              <c:f>Resumen!$M$15:$M$16</c:f>
              <c:numCache>
                <c:formatCode>General</c:formatCode>
                <c:ptCount val="2"/>
                <c:pt idx="0">
                  <c:v>901.93</c:v>
                </c:pt>
                <c:pt idx="1">
                  <c:v>1474.01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1-46F4-B497-62559AC8497C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200K</c:v>
              </c:pt>
              <c:pt idx="1">
                <c:v>400K</c:v>
              </c:pt>
              <c:pt idx="2">
                <c:v>600K</c:v>
              </c:pt>
              <c:pt idx="3">
                <c:v>800K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Resumen!$N$11:$N$16</c15:sqref>
                  </c15:fullRef>
                </c:ext>
              </c:extLst>
              <c:f>Resumen!$N$15:$N$16</c:f>
              <c:numCache>
                <c:formatCode>General</c:formatCode>
                <c:ptCount val="2"/>
                <c:pt idx="0">
                  <c:v>5833.33</c:v>
                </c:pt>
                <c:pt idx="1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1-46F4-B497-62559AC849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T.Denue</a:t>
            </a:r>
            <a:r>
              <a:rPr lang="es-MX" baseline="0"/>
              <a:t> en Caliente c</a:t>
            </a:r>
            <a:r>
              <a:rPr lang="es-MX"/>
              <a:t>omparacion 1K - 50K</a:t>
            </a:r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(MongoDB!$C$26:$C$28,MongoDB!$C$32:$C$33)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600K</c:v>
                </c:pt>
                <c:pt idx="4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Resumen!$S$11:$S$16</c15:sqref>
                  </c15:fullRef>
                </c:ext>
              </c:extLst>
              <c:f>Resumen!$S$11:$S$13</c:f>
              <c:numCache>
                <c:formatCode>General</c:formatCode>
                <c:ptCount val="3"/>
                <c:pt idx="0">
                  <c:v>267</c:v>
                </c:pt>
                <c:pt idx="1">
                  <c:v>239</c:v>
                </c:pt>
                <c:pt idx="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ED3-AB67-5AFB36DB2415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(MongoDB!$C$26:$C$28,MongoDB!$C$32:$C$33)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600K</c:v>
                </c:pt>
                <c:pt idx="4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Resumen!$T$11:$T$16</c15:sqref>
                  </c15:fullRef>
                </c:ext>
              </c:extLst>
              <c:f>Resumen!$T$11:$T$13</c:f>
              <c:numCache>
                <c:formatCode>General</c:formatCode>
                <c:ptCount val="3"/>
                <c:pt idx="0">
                  <c:v>8.49</c:v>
                </c:pt>
                <c:pt idx="1">
                  <c:v>62.99</c:v>
                </c:pt>
                <c:pt idx="2">
                  <c:v>280.76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ED3-AB67-5AFB36DB2415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1K</c:v>
              </c:pt>
              <c:pt idx="1">
                <c:v>10K</c:v>
              </c:pt>
              <c:pt idx="2">
                <c:v>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Resumen!$U$11:$U$16</c15:sqref>
                  </c15:fullRef>
                </c:ext>
              </c:extLst>
              <c:f>Resumen!$U$11:$U$13</c:f>
              <c:numCache>
                <c:formatCode>General</c:formatCode>
                <c:ptCount val="3"/>
                <c:pt idx="0">
                  <c:v>57</c:v>
                </c:pt>
                <c:pt idx="1">
                  <c:v>409.93</c:v>
                </c:pt>
                <c:pt idx="2">
                  <c:v>2033.33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ED3-AB67-5AFB36DB2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T.Denue en caliente comparacion </a:t>
            </a:r>
            <a:r>
              <a:rPr lang="es-MX"/>
              <a:t> 100K - 300K</a:t>
            </a:r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MongoDB!$C$29:$C$33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600K</c:v>
                </c:pt>
                <c:pt idx="4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Resumen!$S$11:$S$16</c15:sqref>
                  </c15:fullRef>
                </c:ext>
              </c:extLst>
              <c:f>Resumen!$S$14:$S$16</c:f>
              <c:numCache>
                <c:formatCode>General</c:formatCode>
                <c:ptCount val="3"/>
                <c:pt idx="0">
                  <c:v>275</c:v>
                </c:pt>
                <c:pt idx="1">
                  <c:v>287</c:v>
                </c:pt>
                <c:pt idx="2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8-4533-89DC-66B343EEFA30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MongoDB!$C$29:$C$33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600K</c:v>
                </c:pt>
                <c:pt idx="4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Resumen!$T$11:$T$16</c15:sqref>
                  </c15:fullRef>
                </c:ext>
              </c:extLst>
              <c:f>Resumen!$T$14:$T$16</c:f>
              <c:numCache>
                <c:formatCode>General</c:formatCode>
                <c:ptCount val="3"/>
                <c:pt idx="0">
                  <c:v>588.99</c:v>
                </c:pt>
                <c:pt idx="1">
                  <c:v>1049.04</c:v>
                </c:pt>
                <c:pt idx="2">
                  <c:v>1514.07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8-4533-89DC-66B343EEFA30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100K</c:v>
              </c:pt>
              <c:pt idx="1">
                <c:v>200K</c:v>
              </c:pt>
              <c:pt idx="2">
                <c:v>400K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Resumen!$U$11:$U$16</c15:sqref>
                  </c15:fullRef>
                </c:ext>
              </c:extLst>
              <c:f>Resumen!$U$14:$U$16</c:f>
              <c:numCache>
                <c:formatCode>General</c:formatCode>
                <c:ptCount val="3"/>
                <c:pt idx="0">
                  <c:v>4600</c:v>
                </c:pt>
                <c:pt idx="1">
                  <c:v>8733.33</c:v>
                </c:pt>
                <c:pt idx="2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E8-4533-89DC-66B343EEFA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s-MX"/>
              <a:t>MongoDB consultas caliente</a:t>
            </a:r>
          </a:p>
        </c:rich>
      </c:tx>
      <c:layout>
        <c:manualLayout>
          <c:xMode val="edge"/>
          <c:yMode val="edge"/>
          <c:x val="0.24704229594251539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800309797340905"/>
          <c:y val="0.11508951406649616"/>
          <c:w val="0.83497267759562843"/>
          <c:h val="0.79028871391076116"/>
        </c:manualLayout>
      </c:layout>
      <c:lineChart>
        <c:grouping val="standard"/>
        <c:varyColors val="0"/>
        <c:ser>
          <c:idx val="0"/>
          <c:order val="0"/>
          <c:tx>
            <c:v>T.Pelicula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MongoDB!$G$8:$G$15</c:f>
              <c:numCache>
                <c:formatCode>General</c:formatCode>
                <c:ptCount val="8"/>
                <c:pt idx="0">
                  <c:v>434</c:v>
                </c:pt>
                <c:pt idx="1">
                  <c:v>487</c:v>
                </c:pt>
                <c:pt idx="2">
                  <c:v>454</c:v>
                </c:pt>
                <c:pt idx="3">
                  <c:v>442</c:v>
                </c:pt>
                <c:pt idx="4">
                  <c:v>451</c:v>
                </c:pt>
                <c:pt idx="5">
                  <c:v>461</c:v>
                </c:pt>
                <c:pt idx="6">
                  <c:v>664</c:v>
                </c:pt>
                <c:pt idx="7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2-4DF5-BE54-904646BD21FC}"/>
            </c:ext>
          </c:extLst>
        </c:ser>
        <c:ser>
          <c:idx val="2"/>
          <c:order val="1"/>
          <c:tx>
            <c:v>T.Ruta aviones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MongoDB!$G$26:$G$33</c:f>
              <c:numCache>
                <c:formatCode>General</c:formatCode>
                <c:ptCount val="8"/>
                <c:pt idx="0">
                  <c:v>509</c:v>
                </c:pt>
                <c:pt idx="1">
                  <c:v>489</c:v>
                </c:pt>
                <c:pt idx="2">
                  <c:v>766</c:v>
                </c:pt>
                <c:pt idx="3">
                  <c:v>545</c:v>
                </c:pt>
                <c:pt idx="4">
                  <c:v>554</c:v>
                </c:pt>
                <c:pt idx="5">
                  <c:v>516</c:v>
                </c:pt>
                <c:pt idx="6">
                  <c:v>650</c:v>
                </c:pt>
                <c:pt idx="7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2-4DF5-BE54-904646BD21FC}"/>
            </c:ext>
          </c:extLst>
        </c:ser>
        <c:ser>
          <c:idx val="4"/>
          <c:order val="2"/>
          <c:tx>
            <c:v>T.Denue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MongoDB!$G$44:$G$49</c:f>
              <c:numCache>
                <c:formatCode>General</c:formatCode>
                <c:ptCount val="6"/>
                <c:pt idx="0">
                  <c:v>267</c:v>
                </c:pt>
                <c:pt idx="1">
                  <c:v>239</c:v>
                </c:pt>
                <c:pt idx="2">
                  <c:v>268</c:v>
                </c:pt>
                <c:pt idx="3">
                  <c:v>275</c:v>
                </c:pt>
                <c:pt idx="4">
                  <c:v>287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2-4DF5-BE54-904646BD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2.8230067553031282E-2"/>
          <c:y val="0.12222781615213697"/>
          <c:w val="0.95230703212271484"/>
          <c:h val="0.12042075303246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b="1">
          <a:latin typeface="Bahnschrift" panose="020B0502040204020203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T.Peliculas en caliente comparacion 1</a:t>
            </a:r>
            <a:r>
              <a:rPr lang="es-MX"/>
              <a:t>K -</a:t>
            </a:r>
            <a:r>
              <a:rPr lang="es-MX" baseline="0"/>
              <a:t> 100K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Resumen!$E$68:$E$75</c15:sqref>
                  </c15:fullRef>
                </c:ext>
              </c:extLst>
              <c:f>Resumen!$E$68:$E$71</c:f>
              <c:numCache>
                <c:formatCode>General</c:formatCode>
                <c:ptCount val="4"/>
                <c:pt idx="0">
                  <c:v>603</c:v>
                </c:pt>
                <c:pt idx="1">
                  <c:v>666.33</c:v>
                </c:pt>
                <c:pt idx="2">
                  <c:v>676.33</c:v>
                </c:pt>
                <c:pt idx="3">
                  <c:v>647.33000000000004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D-4DB2-8ADE-653AEF1298CD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Resumen!$F$68:$F$75</c15:sqref>
                  </c15:fullRef>
                </c:ext>
              </c:extLst>
              <c:f>Resumen!$F$68:$F$71</c:f>
              <c:numCache>
                <c:formatCode>General</c:formatCode>
                <c:ptCount val="4"/>
                <c:pt idx="0">
                  <c:v>157.59</c:v>
                </c:pt>
                <c:pt idx="1">
                  <c:v>530.65</c:v>
                </c:pt>
                <c:pt idx="2">
                  <c:v>728.79</c:v>
                </c:pt>
                <c:pt idx="3">
                  <c:v>1144.1099999999999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D-4DB2-8ADE-653AEF1298CD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1K</c:v>
              </c:pt>
              <c:pt idx="1">
                <c:v>10K</c:v>
              </c:pt>
              <c:pt idx="2">
                <c:v>50K</c:v>
              </c:pt>
              <c:pt idx="3">
                <c:v>100K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Resumen!$G$68:$G$75</c15:sqref>
                  </c15:fullRef>
                </c:ext>
              </c:extLst>
              <c:f>Resumen!$G$68:$G$71</c:f>
              <c:numCache>
                <c:formatCode>General</c:formatCode>
                <c:ptCount val="4"/>
                <c:pt idx="0">
                  <c:v>1220.03</c:v>
                </c:pt>
                <c:pt idx="1">
                  <c:v>1146.07</c:v>
                </c:pt>
                <c:pt idx="2">
                  <c:v>1072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D-4DB2-8ADE-653AEF129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T.Peliculas en frio comparacion </a:t>
            </a:r>
            <a:r>
              <a:rPr lang="es-MX"/>
              <a:t>200K -</a:t>
            </a:r>
            <a:r>
              <a:rPr lang="es-MX" baseline="0"/>
              <a:t> 800K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Resumen!$E$68:$E$75</c15:sqref>
                  </c15:fullRef>
                </c:ext>
              </c:extLst>
              <c:f>Resumen!$E$72:$E$75</c:f>
              <c:numCache>
                <c:formatCode>General</c:formatCode>
                <c:ptCount val="4"/>
                <c:pt idx="0">
                  <c:v>646.33000000000004</c:v>
                </c:pt>
                <c:pt idx="1">
                  <c:v>657.67</c:v>
                </c:pt>
                <c:pt idx="2">
                  <c:v>839.33</c:v>
                </c:pt>
                <c:pt idx="3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0-48FD-962F-0455A10983C8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Resumen!$F$68:$F$75</c15:sqref>
                  </c15:fullRef>
                </c:ext>
              </c:extLst>
              <c:f>Resumen!$F$72:$F$75</c:f>
              <c:numCache>
                <c:formatCode>General</c:formatCode>
                <c:ptCount val="4"/>
                <c:pt idx="0">
                  <c:v>2067.6</c:v>
                </c:pt>
                <c:pt idx="1">
                  <c:v>3325.03</c:v>
                </c:pt>
                <c:pt idx="2">
                  <c:v>4322.43</c:v>
                </c:pt>
                <c:pt idx="3">
                  <c:v>5379.47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0-48FD-962F-0455A10983C8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200K</c:v>
              </c:pt>
              <c:pt idx="1">
                <c:v>400K</c:v>
              </c:pt>
              <c:pt idx="2">
                <c:v>600K</c:v>
              </c:pt>
              <c:pt idx="3">
                <c:v>800K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Resumen!$G$68:$G$75</c15:sqref>
                  </c15:fullRef>
                </c:ext>
              </c:extLst>
              <c:f>Resumen!$G$72:$G$75</c:f>
              <c:numCache>
                <c:formatCode>General</c:formatCode>
                <c:ptCount val="4"/>
                <c:pt idx="0">
                  <c:v>4200</c:v>
                </c:pt>
                <c:pt idx="1">
                  <c:v>5866.67</c:v>
                </c:pt>
                <c:pt idx="2">
                  <c:v>10100</c:v>
                </c:pt>
                <c:pt idx="3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0-48FD-962F-0455A1098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T.Aviones en frio comparacion  1</a:t>
            </a:r>
            <a:r>
              <a:rPr lang="es-MX"/>
              <a:t>K -</a:t>
            </a:r>
            <a:r>
              <a:rPr lang="es-MX" baseline="0"/>
              <a:t> 100K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Resumen!$L$68:$L$75</c15:sqref>
                  </c15:fullRef>
                </c:ext>
              </c:extLst>
              <c:f>Resumen!$L$68:$L$71</c:f>
              <c:numCache>
                <c:formatCode>General</c:formatCode>
                <c:ptCount val="4"/>
                <c:pt idx="0">
                  <c:v>882.33</c:v>
                </c:pt>
                <c:pt idx="1">
                  <c:v>875.33</c:v>
                </c:pt>
                <c:pt idx="2">
                  <c:v>1166.67</c:v>
                </c:pt>
                <c:pt idx="3">
                  <c:v>954.67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E-4089-B172-BA2288E0CDD6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600K</c:v>
                </c:pt>
                <c:pt idx="5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Resumen!$M$68:$M$73</c15:sqref>
                  </c15:fullRef>
                </c:ext>
              </c:extLst>
              <c:f>Resumen!$M$68:$M$71</c:f>
              <c:numCache>
                <c:formatCode>General</c:formatCode>
                <c:ptCount val="4"/>
                <c:pt idx="0">
                  <c:v>210.68</c:v>
                </c:pt>
                <c:pt idx="1">
                  <c:v>793.07</c:v>
                </c:pt>
                <c:pt idx="2">
                  <c:v>2080.67</c:v>
                </c:pt>
                <c:pt idx="3">
                  <c:v>2931.17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E-4089-B172-BA2288E0CDD6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1K</c:v>
              </c:pt>
              <c:pt idx="1">
                <c:v>10K</c:v>
              </c:pt>
              <c:pt idx="2">
                <c:v>50K</c:v>
              </c:pt>
              <c:pt idx="3">
                <c:v>100K</c:v>
              </c:pt>
              <c:pt idx="4">
                <c:v>600K</c:v>
              </c:pt>
              <c:pt idx="5">
                <c:v>800K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Resumen!$N$68:$N$73</c15:sqref>
                  </c15:fullRef>
                </c:ext>
              </c:extLst>
              <c:f>Resumen!$N$68:$N$71</c:f>
              <c:numCache>
                <c:formatCode>General</c:formatCode>
                <c:ptCount val="4"/>
                <c:pt idx="0">
                  <c:v>1790.33</c:v>
                </c:pt>
                <c:pt idx="1">
                  <c:v>865.87</c:v>
                </c:pt>
                <c:pt idx="2">
                  <c:v>3300</c:v>
                </c:pt>
                <c:pt idx="3">
                  <c:v>3533.33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E-4089-B172-BA2288E0CD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T.Aviones en frio comparacion  </a:t>
            </a:r>
            <a:r>
              <a:rPr lang="es-MX"/>
              <a:t>200K -</a:t>
            </a:r>
            <a:r>
              <a:rPr lang="es-MX" baseline="0"/>
              <a:t> 800K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Resumen!$L$68:$L$75</c15:sqref>
                  </c15:fullRef>
                </c:ext>
              </c:extLst>
              <c:f>Resumen!$L$72:$L$75</c:f>
              <c:numCache>
                <c:formatCode>General</c:formatCode>
                <c:ptCount val="4"/>
                <c:pt idx="0">
                  <c:v>920.33</c:v>
                </c:pt>
                <c:pt idx="1">
                  <c:v>932.33</c:v>
                </c:pt>
                <c:pt idx="2">
                  <c:v>1029</c:v>
                </c:pt>
                <c:pt idx="3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2-4727-8E70-2528DF6325AD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MongoDB!$C$30:$C$33</c:f>
              <c:strCache>
                <c:ptCount val="4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Resumen!$M$68:$M$73</c15:sqref>
                  </c15:fullRef>
                </c:ext>
              </c:extLst>
              <c:f>Resumen!$M$72:$M$73</c:f>
              <c:numCache>
                <c:formatCode>General</c:formatCode>
                <c:ptCount val="2"/>
                <c:pt idx="0">
                  <c:v>4229.16</c:v>
                </c:pt>
                <c:pt idx="1">
                  <c:v>4588.13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2-4727-8E70-2528DF6325AD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200K</c:v>
              </c:pt>
              <c:pt idx="1">
                <c:v>400K</c:v>
              </c:pt>
              <c:pt idx="2">
                <c:v>600K</c:v>
              </c:pt>
              <c:pt idx="3">
                <c:v>800K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Resumen!$N$68:$N$73</c15:sqref>
                  </c15:fullRef>
                </c:ext>
              </c:extLst>
              <c:f>Resumen!$N$72:$N$73</c:f>
              <c:numCache>
                <c:formatCode>General</c:formatCode>
                <c:ptCount val="2"/>
                <c:pt idx="0">
                  <c:v>6366.67</c:v>
                </c:pt>
                <c:pt idx="1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2-4727-8E70-2528DF6325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</a:t>
            </a:r>
            <a:r>
              <a:rPr lang="es-MX" sz="1400" b="1" i="0" u="none" strike="noStrike" baseline="0">
                <a:effectLst/>
              </a:rPr>
              <a:t>T.Denue en frio comparacion </a:t>
            </a:r>
            <a:r>
              <a:rPr lang="es-MX"/>
              <a:t>1K -</a:t>
            </a:r>
            <a:r>
              <a:rPr lang="es-MX" baseline="0"/>
              <a:t> 50K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Resumen!$R$11:$R$16</c15:sqref>
                  </c15:fullRef>
                </c:ext>
              </c:extLst>
              <c:f>Resumen!$R$11:$R$13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Resumen!$S$68:$S$73</c15:sqref>
                  </c15:fullRef>
                </c:ext>
              </c:extLst>
              <c:f>Resumen!$S$68:$S$70</c:f>
              <c:numCache>
                <c:formatCode>General</c:formatCode>
                <c:ptCount val="3"/>
                <c:pt idx="0">
                  <c:v>599.66999999999996</c:v>
                </c:pt>
                <c:pt idx="1">
                  <c:v>554.33000000000004</c:v>
                </c:pt>
                <c:pt idx="2">
                  <c:v>626.66999999999996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C-4966-991F-1FE106E2345C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Resumen!$R$11:$R$16</c15:sqref>
                  </c15:fullRef>
                </c:ext>
              </c:extLst>
              <c:f>Resumen!$R$11:$R$13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Resumen!$T$68:$T$73</c15:sqref>
                  </c15:fullRef>
                </c:ext>
              </c:extLst>
              <c:f>Resumen!$T$68:$T$70</c:f>
              <c:numCache>
                <c:formatCode>General</c:formatCode>
                <c:ptCount val="3"/>
                <c:pt idx="0">
                  <c:v>282.62</c:v>
                </c:pt>
                <c:pt idx="1">
                  <c:v>1067.55</c:v>
                </c:pt>
                <c:pt idx="2">
                  <c:v>2288.9299999999998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C-4966-991F-1FE106E2345C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Resumen!$R$11:$R$16</c15:sqref>
                  </c15:fullRef>
                </c:ext>
              </c:extLst>
              <c:f>Resumen!$R$11:$R$13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Resumen!$U$68:$U$73</c15:sqref>
                  </c15:fullRef>
                </c:ext>
              </c:extLst>
              <c:f>Resumen!$U$68:$U$70</c:f>
              <c:numCache>
                <c:formatCode>General</c:formatCode>
                <c:ptCount val="3"/>
                <c:pt idx="0">
                  <c:v>915.73</c:v>
                </c:pt>
                <c:pt idx="1">
                  <c:v>918.3</c:v>
                </c:pt>
                <c:pt idx="2">
                  <c:v>2366.67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C-4966-991F-1FE106E23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T.Aviones en frio comparacion  1</a:t>
            </a:r>
            <a:r>
              <a:rPr lang="es-MX"/>
              <a:t>00K -</a:t>
            </a:r>
            <a:r>
              <a:rPr lang="es-MX" baseline="0"/>
              <a:t> 300K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Resumen!$R$11:$R$16</c15:sqref>
                  </c15:fullRef>
                </c:ext>
              </c:extLst>
              <c:f>Resumen!$R$14:$R$16</c:f>
              <c:strCache>
                <c:ptCount val="3"/>
                <c:pt idx="0">
                  <c:v>100K</c:v>
                </c:pt>
                <c:pt idx="1">
                  <c:v>200K</c:v>
                </c:pt>
                <c:pt idx="2">
                  <c:v>300K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Resumen!$S$68:$S$73</c15:sqref>
                  </c15:fullRef>
                </c:ext>
              </c:extLst>
              <c:f>Resumen!$S$71:$S$73</c:f>
              <c:numCache>
                <c:formatCode>General</c:formatCode>
                <c:ptCount val="3"/>
                <c:pt idx="0">
                  <c:v>619.33000000000004</c:v>
                </c:pt>
                <c:pt idx="1">
                  <c:v>627.66999999999996</c:v>
                </c:pt>
                <c:pt idx="2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C-4090-9FBC-46F20DF46722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Resumen!$R$11:$R$16</c15:sqref>
                  </c15:fullRef>
                </c:ext>
              </c:extLst>
              <c:f>Resumen!$R$14:$R$16</c:f>
              <c:strCache>
                <c:ptCount val="3"/>
                <c:pt idx="0">
                  <c:v>100K</c:v>
                </c:pt>
                <c:pt idx="1">
                  <c:v>200K</c:v>
                </c:pt>
                <c:pt idx="2">
                  <c:v>300K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Resumen!$T$68:$T$73</c15:sqref>
                  </c15:fullRef>
                </c:ext>
              </c:extLst>
              <c:f>Resumen!$T$71:$T$73</c:f>
              <c:numCache>
                <c:formatCode>General</c:formatCode>
                <c:ptCount val="3"/>
                <c:pt idx="0">
                  <c:v>2729.98</c:v>
                </c:pt>
                <c:pt idx="1">
                  <c:v>3401.43</c:v>
                </c:pt>
                <c:pt idx="2">
                  <c:v>3917.25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C-4090-9FBC-46F20DF46722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Resumen!$R$11:$R$16</c15:sqref>
                  </c15:fullRef>
                </c:ext>
              </c:extLst>
              <c:f>Resumen!$R$14:$R$16</c:f>
              <c:strCache>
                <c:ptCount val="3"/>
                <c:pt idx="0">
                  <c:v>100K</c:v>
                </c:pt>
                <c:pt idx="1">
                  <c:v>200K</c:v>
                </c:pt>
                <c:pt idx="2">
                  <c:v>300K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Resumen!$U$68:$U$73</c15:sqref>
                  </c15:fullRef>
                </c:ext>
              </c:extLst>
              <c:f>Resumen!$U$71:$U$73</c:f>
              <c:numCache>
                <c:formatCode>General</c:formatCode>
                <c:ptCount val="3"/>
                <c:pt idx="0">
                  <c:v>4300</c:v>
                </c:pt>
                <c:pt idx="1">
                  <c:v>10266.67</c:v>
                </c:pt>
                <c:pt idx="2">
                  <c:v>13800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C-4090-9FBC-46F20DF467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0695267473009"/>
          <c:y val="6.286024908651125E-2"/>
          <c:w val="0.85396761777200525"/>
          <c:h val="0.8862895427545241"/>
        </c:manualLayout>
      </c:layout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6"/>
            </a:solidFill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564D76-C2F4-4FD5-95FA-D6257CFC452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45446735395186"/>
                      <c:h val="7.550653594771242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8D-4252-BD8D-08AAC9D37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Diferencia</c:v>
              </c:pt>
            </c:strLit>
          </c:cat>
          <c:val>
            <c:numRef>
              <c:f>Resumen!$AG$50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Resumen!$AG$42</c15:f>
                <c15:dlblRangeCache>
                  <c:ptCount val="1"/>
                  <c:pt idx="0">
                    <c:v>100% (8978 ms)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8D-4252-BD8D-08AAC9D37D65}"/>
            </c:ext>
          </c:extLst>
        </c:ser>
        <c:ser>
          <c:idx val="1"/>
          <c:order val="1"/>
          <c:tx>
            <c:v>CosmoDB</c:v>
          </c:tx>
          <c:spPr>
            <a:solidFill>
              <a:schemeClr val="accent4"/>
            </a:solidFill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DD480A4-2098-4892-8ABC-9C7D1BF6726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83477419703986"/>
                      <c:h val="7.550653594771242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D8D-4252-BD8D-08AAC9D37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Diferencia</c:v>
              </c:pt>
            </c:strLit>
          </c:cat>
          <c:val>
            <c:numRef>
              <c:f>Resumen!$AG$51</c:f>
              <c:numCache>
                <c:formatCode>0%</c:formatCode>
                <c:ptCount val="1"/>
                <c:pt idx="0">
                  <c:v>1.5951525952327912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Resumen!$AG$43</c15:f>
                <c15:dlblRangeCache>
                  <c:ptCount val="1"/>
                  <c:pt idx="0">
                    <c:v>160% (14321 ms)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D8D-4252-BD8D-08AAC9D37D65}"/>
            </c:ext>
          </c:extLst>
        </c:ser>
        <c:ser>
          <c:idx val="2"/>
          <c:order val="2"/>
          <c:tx>
            <c:v>Couchbase</c:v>
          </c:tx>
          <c:spPr>
            <a:solidFill>
              <a:schemeClr val="accent1"/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Lbl>
              <c:idx val="0"/>
              <c:layout>
                <c:manualLayout>
                  <c:x val="-8.3518930957683993E-3"/>
                  <c:y val="6.5359477124183009E-3"/>
                </c:manualLayout>
              </c:layout>
              <c:tx>
                <c:rich>
                  <a:bodyPr/>
                  <a:lstStyle/>
                  <a:p>
                    <a:fld id="{65066820-587C-4845-897E-1B9B2137879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08581917238072"/>
                      <c:h val="7.550653594771242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8D-4252-BD8D-08AAC9D37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Diferencia</c:v>
              </c:pt>
            </c:strLit>
          </c:cat>
          <c:val>
            <c:numRef>
              <c:f>Resumen!$AG$52</c:f>
              <c:numCache>
                <c:formatCode>0%</c:formatCode>
                <c:ptCount val="1"/>
                <c:pt idx="0">
                  <c:v>8.9845745154822918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Resumen!$AG$44</c15:f>
                <c15:dlblRangeCache>
                  <c:ptCount val="1"/>
                  <c:pt idx="0">
                    <c:v>898% (80663 ms)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D8D-4252-BD8D-08AAC9D37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269955120"/>
        <c:axId val="1269952208"/>
      </c:barChart>
      <c:catAx>
        <c:axId val="126995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noFill/>
                <a:latin typeface="Bahnschrift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1269952208"/>
        <c:crosses val="autoZero"/>
        <c:auto val="1"/>
        <c:lblAlgn val="ctr"/>
        <c:lblOffset val="100"/>
        <c:noMultiLvlLbl val="0"/>
      </c:catAx>
      <c:valAx>
        <c:axId val="12699522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s-MX"/>
          </a:p>
        </c:txPr>
        <c:crossAx val="12699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Bahnschrift" panose="020B0502040204020203" pitchFamily="34" charset="0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550194523557"/>
          <c:y val="5.9027777777777776E-2"/>
          <c:w val="0.84564025241525664"/>
          <c:h val="0.75250546806649166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Resumen!$E$11:$E$18</c:f>
              <c:numCache>
                <c:formatCode>General</c:formatCode>
                <c:ptCount val="8"/>
                <c:pt idx="0">
                  <c:v>434</c:v>
                </c:pt>
                <c:pt idx="1">
                  <c:v>487</c:v>
                </c:pt>
                <c:pt idx="2">
                  <c:v>454</c:v>
                </c:pt>
                <c:pt idx="3">
                  <c:v>442</c:v>
                </c:pt>
                <c:pt idx="4">
                  <c:v>451</c:v>
                </c:pt>
                <c:pt idx="5">
                  <c:v>461</c:v>
                </c:pt>
                <c:pt idx="6">
                  <c:v>664</c:v>
                </c:pt>
                <c:pt idx="7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7-4D18-84AF-A132AB48347D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Resumen!$F$11:$F$18</c:f>
              <c:numCache>
                <c:formatCode>General</c:formatCode>
                <c:ptCount val="8"/>
                <c:pt idx="0">
                  <c:v>4.66</c:v>
                </c:pt>
                <c:pt idx="1">
                  <c:v>36.97</c:v>
                </c:pt>
                <c:pt idx="2">
                  <c:v>204.91</c:v>
                </c:pt>
                <c:pt idx="3">
                  <c:v>401.58</c:v>
                </c:pt>
                <c:pt idx="4">
                  <c:v>783.42</c:v>
                </c:pt>
                <c:pt idx="5">
                  <c:v>1357.14</c:v>
                </c:pt>
                <c:pt idx="6">
                  <c:v>2140.56</c:v>
                </c:pt>
                <c:pt idx="7">
                  <c:v>2788.08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7-4D18-84AF-A132AB48347D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Resumen!$G$11:$G$18</c:f>
              <c:numCache>
                <c:formatCode>General</c:formatCode>
                <c:ptCount val="8"/>
                <c:pt idx="0">
                  <c:v>30.67</c:v>
                </c:pt>
                <c:pt idx="1">
                  <c:v>137.93</c:v>
                </c:pt>
                <c:pt idx="2">
                  <c:v>677.53</c:v>
                </c:pt>
                <c:pt idx="3">
                  <c:v>1433.33</c:v>
                </c:pt>
                <c:pt idx="4">
                  <c:v>2700</c:v>
                </c:pt>
                <c:pt idx="5">
                  <c:v>5133.33</c:v>
                </c:pt>
                <c:pt idx="6">
                  <c:v>7633.33</c:v>
                </c:pt>
                <c:pt idx="7">
                  <c:v>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7-4D18-84AF-A132AB483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35316319502615362"/>
          <c:y val="0.92404472878390209"/>
          <c:w val="0.40734138365154687"/>
          <c:h val="5.8942082117485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MongoDB </a:t>
            </a:r>
          </a:p>
          <a:p>
            <a:pPr>
              <a:defRPr/>
            </a:pPr>
            <a:r>
              <a:rPr lang="es-MX" baseline="0"/>
              <a:t>Tabla Peliculas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MongoDB!$M$8:$M$15</c:f>
              <c:numCache>
                <c:formatCode>General</c:formatCode>
                <c:ptCount val="8"/>
                <c:pt idx="0">
                  <c:v>603</c:v>
                </c:pt>
                <c:pt idx="1">
                  <c:v>666.33</c:v>
                </c:pt>
                <c:pt idx="2">
                  <c:v>676.33</c:v>
                </c:pt>
                <c:pt idx="3">
                  <c:v>647.33000000000004</c:v>
                </c:pt>
                <c:pt idx="4">
                  <c:v>646.33000000000004</c:v>
                </c:pt>
                <c:pt idx="5">
                  <c:v>657.67</c:v>
                </c:pt>
                <c:pt idx="6">
                  <c:v>839.33</c:v>
                </c:pt>
                <c:pt idx="7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4-440E-B823-8A2C130C23F5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MongoDB!$G$8:$G$15</c:f>
              <c:numCache>
                <c:formatCode>General</c:formatCode>
                <c:ptCount val="8"/>
                <c:pt idx="0">
                  <c:v>434</c:v>
                </c:pt>
                <c:pt idx="1">
                  <c:v>487</c:v>
                </c:pt>
                <c:pt idx="2">
                  <c:v>454</c:v>
                </c:pt>
                <c:pt idx="3">
                  <c:v>442</c:v>
                </c:pt>
                <c:pt idx="4">
                  <c:v>451</c:v>
                </c:pt>
                <c:pt idx="5">
                  <c:v>461</c:v>
                </c:pt>
                <c:pt idx="6">
                  <c:v>664</c:v>
                </c:pt>
                <c:pt idx="7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4-440E-B823-8A2C130C23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MongoDB </a:t>
            </a:r>
          </a:p>
          <a:p>
            <a:pPr>
              <a:defRPr/>
            </a:pPr>
            <a:r>
              <a:rPr lang="es-MX" baseline="0"/>
              <a:t>Tabla Ruta Aviones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MongoDB!$M$26:$M$33</c:f>
              <c:numCache>
                <c:formatCode>General</c:formatCode>
                <c:ptCount val="8"/>
                <c:pt idx="0">
                  <c:v>882.33</c:v>
                </c:pt>
                <c:pt idx="1">
                  <c:v>875.33</c:v>
                </c:pt>
                <c:pt idx="2">
                  <c:v>1166.67</c:v>
                </c:pt>
                <c:pt idx="3">
                  <c:v>954.67</c:v>
                </c:pt>
                <c:pt idx="4">
                  <c:v>920.33</c:v>
                </c:pt>
                <c:pt idx="5">
                  <c:v>932.33</c:v>
                </c:pt>
                <c:pt idx="6">
                  <c:v>1029</c:v>
                </c:pt>
                <c:pt idx="7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D2F-9F0A-10043534343C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MongoDB!$G$26:$G$33</c:f>
              <c:numCache>
                <c:formatCode>General</c:formatCode>
                <c:ptCount val="8"/>
                <c:pt idx="0">
                  <c:v>509</c:v>
                </c:pt>
                <c:pt idx="1">
                  <c:v>489</c:v>
                </c:pt>
                <c:pt idx="2">
                  <c:v>766</c:v>
                </c:pt>
                <c:pt idx="3">
                  <c:v>545</c:v>
                </c:pt>
                <c:pt idx="4">
                  <c:v>554</c:v>
                </c:pt>
                <c:pt idx="5">
                  <c:v>516</c:v>
                </c:pt>
                <c:pt idx="6">
                  <c:v>650</c:v>
                </c:pt>
                <c:pt idx="7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D2F-9F0A-1004353434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Mongo</a:t>
            </a:r>
            <a:r>
              <a:rPr lang="es-MX" baseline="0"/>
              <a:t>DB consultas en frio</a:t>
            </a:r>
            <a:endParaRPr lang="es-MX"/>
          </a:p>
        </c:rich>
      </c:tx>
      <c:layout>
        <c:manualLayout>
          <c:xMode val="edge"/>
          <c:yMode val="edge"/>
          <c:x val="0.24704229594251539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800309797340905"/>
          <c:y val="0.11508951406649616"/>
          <c:w val="0.83497267759562843"/>
          <c:h val="0.79028871391076116"/>
        </c:manualLayout>
      </c:layout>
      <c:lineChart>
        <c:grouping val="standard"/>
        <c:varyColors val="0"/>
        <c:ser>
          <c:idx val="1"/>
          <c:order val="0"/>
          <c:tx>
            <c:v>T.Peliculas</c:v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  <c:extLst xmlns:c15="http://schemas.microsoft.com/office/drawing/2012/chart"/>
            </c:strRef>
          </c:cat>
          <c:val>
            <c:numRef>
              <c:f>MongoDB!$M$8:$M$15</c:f>
              <c:numCache>
                <c:formatCode>General</c:formatCode>
                <c:ptCount val="8"/>
                <c:pt idx="0">
                  <c:v>603</c:v>
                </c:pt>
                <c:pt idx="1">
                  <c:v>666.33</c:v>
                </c:pt>
                <c:pt idx="2">
                  <c:v>676.33</c:v>
                </c:pt>
                <c:pt idx="3">
                  <c:v>647.33000000000004</c:v>
                </c:pt>
                <c:pt idx="4">
                  <c:v>646.33000000000004</c:v>
                </c:pt>
                <c:pt idx="5">
                  <c:v>657.67</c:v>
                </c:pt>
                <c:pt idx="6">
                  <c:v>839.33</c:v>
                </c:pt>
                <c:pt idx="7">
                  <c:v>788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FA9-48DD-B249-47F305D4E221}"/>
            </c:ext>
          </c:extLst>
        </c:ser>
        <c:ser>
          <c:idx val="3"/>
          <c:order val="1"/>
          <c:tx>
            <c:v>T.Ruta aviones</c:v>
          </c:tx>
          <c:spPr>
            <a:ln w="28575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MongoDB!$M$26:$M$33</c:f>
              <c:numCache>
                <c:formatCode>General</c:formatCode>
                <c:ptCount val="8"/>
                <c:pt idx="0">
                  <c:v>882.33</c:v>
                </c:pt>
                <c:pt idx="1">
                  <c:v>875.33</c:v>
                </c:pt>
                <c:pt idx="2">
                  <c:v>1166.67</c:v>
                </c:pt>
                <c:pt idx="3">
                  <c:v>954.67</c:v>
                </c:pt>
                <c:pt idx="4">
                  <c:v>920.33</c:v>
                </c:pt>
                <c:pt idx="5">
                  <c:v>932.33</c:v>
                </c:pt>
                <c:pt idx="6">
                  <c:v>1029</c:v>
                </c:pt>
                <c:pt idx="7">
                  <c:v>1155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1FA9-48DD-B249-47F305D4E221}"/>
            </c:ext>
          </c:extLst>
        </c:ser>
        <c:ser>
          <c:idx val="5"/>
          <c:order val="2"/>
          <c:tx>
            <c:v>T.Denue</c:v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MongoDB!$M$44:$M$49</c:f>
              <c:numCache>
                <c:formatCode>General</c:formatCode>
                <c:ptCount val="6"/>
                <c:pt idx="0">
                  <c:v>599.66999999999996</c:v>
                </c:pt>
                <c:pt idx="1">
                  <c:v>554.33000000000004</c:v>
                </c:pt>
                <c:pt idx="2">
                  <c:v>626.66999999999996</c:v>
                </c:pt>
                <c:pt idx="3">
                  <c:v>619.33000000000004</c:v>
                </c:pt>
                <c:pt idx="4">
                  <c:v>627.66999999999996</c:v>
                </c:pt>
                <c:pt idx="5">
                  <c:v>825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1FA9-48DD-B249-47F305D4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1136"/>
        <c:axId val="2057485296"/>
        <c:extLst/>
      </c:lineChart>
      <c:catAx>
        <c:axId val="20574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2.8230067553031282E-2"/>
          <c:y val="0.12222781615213697"/>
          <c:w val="0.95230703212271484"/>
          <c:h val="0.12042075303246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MongoDB </a:t>
            </a:r>
          </a:p>
          <a:p>
            <a:pPr>
              <a:defRPr/>
            </a:pPr>
            <a:r>
              <a:rPr lang="es-MX" baseline="0"/>
              <a:t>Tabla Denue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MongoDB!$I$44:$I$49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MongoDB!$M$44:$M$49</c:f>
              <c:numCache>
                <c:formatCode>General</c:formatCode>
                <c:ptCount val="6"/>
                <c:pt idx="0">
                  <c:v>599.66999999999996</c:v>
                </c:pt>
                <c:pt idx="1">
                  <c:v>554.33000000000004</c:v>
                </c:pt>
                <c:pt idx="2">
                  <c:v>626.66999999999996</c:v>
                </c:pt>
                <c:pt idx="3">
                  <c:v>619.33000000000004</c:v>
                </c:pt>
                <c:pt idx="4">
                  <c:v>627.66999999999996</c:v>
                </c:pt>
                <c:pt idx="5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8-4AE2-8386-81824F9D25B3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MongoDB!$I$44:$I$49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MongoDB!$G$44:$G$49</c:f>
              <c:numCache>
                <c:formatCode>General</c:formatCode>
                <c:ptCount val="6"/>
                <c:pt idx="0">
                  <c:v>267</c:v>
                </c:pt>
                <c:pt idx="1">
                  <c:v>239</c:v>
                </c:pt>
                <c:pt idx="2">
                  <c:v>268</c:v>
                </c:pt>
                <c:pt idx="3">
                  <c:v>275</c:v>
                </c:pt>
                <c:pt idx="4">
                  <c:v>287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8-4AE2-8386-81824F9D2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CosmoDB </a:t>
            </a:r>
          </a:p>
          <a:p>
            <a:pPr>
              <a:defRPr/>
            </a:pPr>
            <a:r>
              <a:rPr lang="es-MX" baseline="0"/>
              <a:t>Tabla Peliculas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AzureDB!$M$8:$M$15</c:f>
              <c:numCache>
                <c:formatCode>General</c:formatCode>
                <c:ptCount val="8"/>
                <c:pt idx="0">
                  <c:v>157.59</c:v>
                </c:pt>
                <c:pt idx="1">
                  <c:v>530.65</c:v>
                </c:pt>
                <c:pt idx="2">
                  <c:v>728.79</c:v>
                </c:pt>
                <c:pt idx="3">
                  <c:v>1144.1099999999999</c:v>
                </c:pt>
                <c:pt idx="4">
                  <c:v>2067.6</c:v>
                </c:pt>
                <c:pt idx="5">
                  <c:v>3325.03</c:v>
                </c:pt>
                <c:pt idx="6">
                  <c:v>4322.43</c:v>
                </c:pt>
                <c:pt idx="7">
                  <c:v>5379.47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9-40AB-8D72-8EDEB433D6DE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AzureDB!$G$8:$G$15</c:f>
              <c:numCache>
                <c:formatCode>General</c:formatCode>
                <c:ptCount val="8"/>
                <c:pt idx="0">
                  <c:v>4.66</c:v>
                </c:pt>
                <c:pt idx="1">
                  <c:v>36.97</c:v>
                </c:pt>
                <c:pt idx="2">
                  <c:v>204.91</c:v>
                </c:pt>
                <c:pt idx="3">
                  <c:v>401.58</c:v>
                </c:pt>
                <c:pt idx="4">
                  <c:v>783.42</c:v>
                </c:pt>
                <c:pt idx="5">
                  <c:v>1357.14</c:v>
                </c:pt>
                <c:pt idx="6">
                  <c:v>2140.56</c:v>
                </c:pt>
                <c:pt idx="7">
                  <c:v>2788.08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9-40AB-8D72-8EDEB433D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CosmoDB </a:t>
            </a:r>
          </a:p>
          <a:p>
            <a:pPr>
              <a:defRPr/>
            </a:pPr>
            <a:r>
              <a:rPr lang="es-MX" baseline="0"/>
              <a:t>Tabla Ruta Aviones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AzureDB!$M$28:$M$33</c:f>
              <c:numCache>
                <c:formatCode>General</c:formatCode>
                <c:ptCount val="6"/>
                <c:pt idx="0">
                  <c:v>210.68</c:v>
                </c:pt>
                <c:pt idx="1">
                  <c:v>793.07</c:v>
                </c:pt>
                <c:pt idx="2">
                  <c:v>2080.67</c:v>
                </c:pt>
                <c:pt idx="3">
                  <c:v>2931.17</c:v>
                </c:pt>
                <c:pt idx="4">
                  <c:v>4229.16</c:v>
                </c:pt>
                <c:pt idx="5">
                  <c:v>4588.13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A-45D1-8777-73F9B2412F00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AzureDB!$G$28:$G$33</c:f>
              <c:numCache>
                <c:formatCode>General</c:formatCode>
                <c:ptCount val="6"/>
                <c:pt idx="0">
                  <c:v>5.68</c:v>
                </c:pt>
                <c:pt idx="1">
                  <c:v>46.36</c:v>
                </c:pt>
                <c:pt idx="2">
                  <c:v>262.22000000000003</c:v>
                </c:pt>
                <c:pt idx="3">
                  <c:v>409.42</c:v>
                </c:pt>
                <c:pt idx="4">
                  <c:v>901.93</c:v>
                </c:pt>
                <c:pt idx="5">
                  <c:v>1474.01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A-45D1-8777-73F9B2412F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CosmoDB </a:t>
            </a:r>
          </a:p>
          <a:p>
            <a:pPr>
              <a:defRPr/>
            </a:pPr>
            <a:r>
              <a:rPr lang="es-MX" baseline="0"/>
              <a:t>Tabla Denue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AzureDB!$I$46:$I$51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AzureDB!$M$46:$M$51</c:f>
              <c:numCache>
                <c:formatCode>General</c:formatCode>
                <c:ptCount val="6"/>
                <c:pt idx="0">
                  <c:v>282.62</c:v>
                </c:pt>
                <c:pt idx="1">
                  <c:v>1067.55</c:v>
                </c:pt>
                <c:pt idx="2">
                  <c:v>2288.9299999999998</c:v>
                </c:pt>
                <c:pt idx="3">
                  <c:v>2729.98</c:v>
                </c:pt>
                <c:pt idx="4">
                  <c:v>3401.43</c:v>
                </c:pt>
                <c:pt idx="5">
                  <c:v>3917.25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1-4EAA-9C21-C993A4D65678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AzureDB!$I$46:$I$51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AzureDB!$G$46:$G$51</c:f>
              <c:numCache>
                <c:formatCode>General</c:formatCode>
                <c:ptCount val="6"/>
                <c:pt idx="0">
                  <c:v>8.49</c:v>
                </c:pt>
                <c:pt idx="1">
                  <c:v>62.99</c:v>
                </c:pt>
                <c:pt idx="2">
                  <c:v>280.76</c:v>
                </c:pt>
                <c:pt idx="3">
                  <c:v>588.99</c:v>
                </c:pt>
                <c:pt idx="4">
                  <c:v>1049.04</c:v>
                </c:pt>
                <c:pt idx="5">
                  <c:v>1514.07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1-4EAA-9C21-C993A4D656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Couchbase </a:t>
            </a:r>
          </a:p>
          <a:p>
            <a:pPr>
              <a:defRPr/>
            </a:pPr>
            <a:r>
              <a:rPr lang="es-MX" baseline="0"/>
              <a:t>Tabla Peliculas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Couchbase!$M$8:$M$15</c:f>
              <c:numCache>
                <c:formatCode>General</c:formatCode>
                <c:ptCount val="8"/>
                <c:pt idx="0">
                  <c:v>1220.03</c:v>
                </c:pt>
                <c:pt idx="1">
                  <c:v>1146.07</c:v>
                </c:pt>
                <c:pt idx="2">
                  <c:v>1072</c:v>
                </c:pt>
                <c:pt idx="3">
                  <c:v>3900</c:v>
                </c:pt>
                <c:pt idx="4">
                  <c:v>4200</c:v>
                </c:pt>
                <c:pt idx="5">
                  <c:v>5866.67</c:v>
                </c:pt>
                <c:pt idx="6">
                  <c:v>10100</c:v>
                </c:pt>
                <c:pt idx="7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A-4E98-88D0-00D117F5BC24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Couchbase!$G$8:$G$15</c:f>
              <c:numCache>
                <c:formatCode>General</c:formatCode>
                <c:ptCount val="8"/>
                <c:pt idx="0">
                  <c:v>30.67</c:v>
                </c:pt>
                <c:pt idx="1">
                  <c:v>137.93</c:v>
                </c:pt>
                <c:pt idx="2">
                  <c:v>677.53</c:v>
                </c:pt>
                <c:pt idx="3">
                  <c:v>1433.33</c:v>
                </c:pt>
                <c:pt idx="4">
                  <c:v>2700</c:v>
                </c:pt>
                <c:pt idx="5">
                  <c:v>5133.33</c:v>
                </c:pt>
                <c:pt idx="6">
                  <c:v>7633.33</c:v>
                </c:pt>
                <c:pt idx="7">
                  <c:v>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A-4E98-88D0-00D117F5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Couchbase </a:t>
            </a:r>
          </a:p>
          <a:p>
            <a:pPr>
              <a:defRPr/>
            </a:pPr>
            <a:r>
              <a:rPr lang="es-MX" baseline="0"/>
              <a:t>Tabla Ruta Aviones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Couchbase!$M$26:$M$31</c:f>
              <c:numCache>
                <c:formatCode>General</c:formatCode>
                <c:ptCount val="6"/>
                <c:pt idx="0">
                  <c:v>1790.33</c:v>
                </c:pt>
                <c:pt idx="1">
                  <c:v>865.87</c:v>
                </c:pt>
                <c:pt idx="2">
                  <c:v>3300</c:v>
                </c:pt>
                <c:pt idx="3">
                  <c:v>3533.33</c:v>
                </c:pt>
                <c:pt idx="4">
                  <c:v>6366.67</c:v>
                </c:pt>
                <c:pt idx="5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43B7-B8A9-6A67ADE186C4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MongoDB!$I$8:$I$15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Couchbase!$G$26:$G$31</c:f>
              <c:numCache>
                <c:formatCode>General</c:formatCode>
                <c:ptCount val="6"/>
                <c:pt idx="0">
                  <c:v>43.77</c:v>
                </c:pt>
                <c:pt idx="1">
                  <c:v>306.7</c:v>
                </c:pt>
                <c:pt idx="2">
                  <c:v>1633.33</c:v>
                </c:pt>
                <c:pt idx="3">
                  <c:v>2966.67</c:v>
                </c:pt>
                <c:pt idx="4">
                  <c:v>5833.33</c:v>
                </c:pt>
                <c:pt idx="5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E-43B7-B8A9-6A67ADE1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</a:t>
            </a:r>
            <a:r>
              <a:rPr lang="es-MX" baseline="0"/>
              <a:t> </a:t>
            </a:r>
            <a:r>
              <a:rPr lang="es-MX"/>
              <a:t>Frio</a:t>
            </a:r>
            <a:r>
              <a:rPr lang="es-MX" baseline="0"/>
              <a:t> vs Caliente Couchbase </a:t>
            </a:r>
          </a:p>
          <a:p>
            <a:pPr>
              <a:defRPr/>
            </a:pPr>
            <a:r>
              <a:rPr lang="es-MX" baseline="0"/>
              <a:t>Tabla Denue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429932601081348"/>
          <c:y val="0.22902167379274399"/>
          <c:w val="0.81686172352880582"/>
          <c:h val="0.52040534432499963"/>
        </c:manualLayout>
      </c:layout>
      <c:lineChart>
        <c:grouping val="standard"/>
        <c:varyColors val="0"/>
        <c:ser>
          <c:idx val="0"/>
          <c:order val="0"/>
          <c:tx>
            <c:v>Frio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MongoDB!$I$44:$I$49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Couchbase!$M$44:$M$49</c:f>
              <c:numCache>
                <c:formatCode>General</c:formatCode>
                <c:ptCount val="6"/>
                <c:pt idx="0">
                  <c:v>915.73</c:v>
                </c:pt>
                <c:pt idx="1">
                  <c:v>918.3</c:v>
                </c:pt>
                <c:pt idx="2">
                  <c:v>2366.67</c:v>
                </c:pt>
                <c:pt idx="3">
                  <c:v>4300</c:v>
                </c:pt>
                <c:pt idx="4">
                  <c:v>10266.67</c:v>
                </c:pt>
                <c:pt idx="5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A85-B224-2AA88A2FBD34}"/>
            </c:ext>
          </c:extLst>
        </c:ser>
        <c:ser>
          <c:idx val="1"/>
          <c:order val="1"/>
          <c:tx>
            <c:v>Caliente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MongoDB!$I$44:$I$49</c:f>
              <c:strCache>
                <c:ptCount val="6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300k</c:v>
                </c:pt>
              </c:strCache>
            </c:strRef>
          </c:cat>
          <c:val>
            <c:numRef>
              <c:f>Couchbase!$G$44:$G$49</c:f>
              <c:numCache>
                <c:formatCode>General</c:formatCode>
                <c:ptCount val="6"/>
                <c:pt idx="0">
                  <c:v>57</c:v>
                </c:pt>
                <c:pt idx="1">
                  <c:v>409.93</c:v>
                </c:pt>
                <c:pt idx="2">
                  <c:v>2033.33</c:v>
                </c:pt>
                <c:pt idx="3">
                  <c:v>4600</c:v>
                </c:pt>
                <c:pt idx="4">
                  <c:v>8733.33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A85-B224-2AA88A2F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Azure consultas caliente</a:t>
            </a:r>
            <a:endParaRPr lang="es-MX"/>
          </a:p>
        </c:rich>
      </c:tx>
      <c:layout>
        <c:manualLayout>
          <c:xMode val="edge"/>
          <c:yMode val="edge"/>
          <c:x val="0.24704229594251539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800309797340905"/>
          <c:y val="0.11508951406649616"/>
          <c:w val="0.83497267759562843"/>
          <c:h val="0.79028871391076116"/>
        </c:manualLayout>
      </c:layout>
      <c:lineChart>
        <c:grouping val="standard"/>
        <c:varyColors val="0"/>
        <c:ser>
          <c:idx val="0"/>
          <c:order val="0"/>
          <c:tx>
            <c:v>T.Pelicula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AzureDB!$G$8:$G$15</c:f>
              <c:numCache>
                <c:formatCode>General</c:formatCode>
                <c:ptCount val="8"/>
                <c:pt idx="0">
                  <c:v>4.66</c:v>
                </c:pt>
                <c:pt idx="1">
                  <c:v>36.97</c:v>
                </c:pt>
                <c:pt idx="2">
                  <c:v>204.91</c:v>
                </c:pt>
                <c:pt idx="3">
                  <c:v>401.58</c:v>
                </c:pt>
                <c:pt idx="4">
                  <c:v>783.42</c:v>
                </c:pt>
                <c:pt idx="5">
                  <c:v>1357.14</c:v>
                </c:pt>
                <c:pt idx="6">
                  <c:v>2140.56</c:v>
                </c:pt>
                <c:pt idx="7">
                  <c:v>2788.08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7-46B9-B0D7-72942E86D4EF}"/>
            </c:ext>
          </c:extLst>
        </c:ser>
        <c:ser>
          <c:idx val="2"/>
          <c:order val="1"/>
          <c:tx>
            <c:v>T.Ruta aviones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AzureDB!$M$28:$M$33</c:f>
              <c:numCache>
                <c:formatCode>General</c:formatCode>
                <c:ptCount val="6"/>
                <c:pt idx="0">
                  <c:v>210.68</c:v>
                </c:pt>
                <c:pt idx="1">
                  <c:v>793.07</c:v>
                </c:pt>
                <c:pt idx="2">
                  <c:v>2080.67</c:v>
                </c:pt>
                <c:pt idx="3">
                  <c:v>2931.17</c:v>
                </c:pt>
                <c:pt idx="4">
                  <c:v>4229.16</c:v>
                </c:pt>
                <c:pt idx="5">
                  <c:v>4588.13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7-46B9-B0D7-72942E86D4EF}"/>
            </c:ext>
          </c:extLst>
        </c:ser>
        <c:ser>
          <c:idx val="4"/>
          <c:order val="2"/>
          <c:tx>
            <c:v>T.Denue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AzureDB!$M$46:$M$51</c:f>
              <c:numCache>
                <c:formatCode>General</c:formatCode>
                <c:ptCount val="6"/>
                <c:pt idx="0">
                  <c:v>282.62</c:v>
                </c:pt>
                <c:pt idx="1">
                  <c:v>1067.55</c:v>
                </c:pt>
                <c:pt idx="2">
                  <c:v>2288.9299999999998</c:v>
                </c:pt>
                <c:pt idx="3">
                  <c:v>2729.98</c:v>
                </c:pt>
                <c:pt idx="4">
                  <c:v>3401.43</c:v>
                </c:pt>
                <c:pt idx="5">
                  <c:v>3917.25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7-46B9-B0D7-72942E86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2.8230067553031282E-2"/>
          <c:y val="0.12222781615213697"/>
          <c:w val="0.95230703212271484"/>
          <c:h val="0.12042075303246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Mongo</a:t>
            </a:r>
            <a:r>
              <a:rPr lang="es-MX" baseline="0"/>
              <a:t>DB consultas en frio</a:t>
            </a:r>
            <a:endParaRPr lang="es-MX"/>
          </a:p>
        </c:rich>
      </c:tx>
      <c:layout>
        <c:manualLayout>
          <c:xMode val="edge"/>
          <c:yMode val="edge"/>
          <c:x val="0.24704229594251539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800309797340905"/>
          <c:y val="0.11508951406649616"/>
          <c:w val="0.83497267759562843"/>
          <c:h val="0.79028871391076116"/>
        </c:manualLayout>
      </c:layout>
      <c:lineChart>
        <c:grouping val="standard"/>
        <c:varyColors val="0"/>
        <c:ser>
          <c:idx val="1"/>
          <c:order val="0"/>
          <c:tx>
            <c:v>T.Peliculas</c:v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  <c:extLst xmlns:c15="http://schemas.microsoft.com/office/drawing/2012/chart"/>
            </c:strRef>
          </c:cat>
          <c:val>
            <c:numRef>
              <c:f>AzureDB!$M$8:$M$15</c:f>
              <c:numCache>
                <c:formatCode>General</c:formatCode>
                <c:ptCount val="8"/>
                <c:pt idx="0">
                  <c:v>157.59</c:v>
                </c:pt>
                <c:pt idx="1">
                  <c:v>530.65</c:v>
                </c:pt>
                <c:pt idx="2">
                  <c:v>728.79</c:v>
                </c:pt>
                <c:pt idx="3">
                  <c:v>1144.1099999999999</c:v>
                </c:pt>
                <c:pt idx="4">
                  <c:v>2067.6</c:v>
                </c:pt>
                <c:pt idx="5">
                  <c:v>3325.03</c:v>
                </c:pt>
                <c:pt idx="6">
                  <c:v>4322.43</c:v>
                </c:pt>
                <c:pt idx="7">
                  <c:v>5379.47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B34-4206-BBE9-F739C331CCC8}"/>
            </c:ext>
          </c:extLst>
        </c:ser>
        <c:ser>
          <c:idx val="3"/>
          <c:order val="1"/>
          <c:tx>
            <c:v>T.Ruta aviones</c:v>
          </c:tx>
          <c:spPr>
            <a:ln w="28575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AzureDB!$M$28:$M$33</c:f>
              <c:numCache>
                <c:formatCode>General</c:formatCode>
                <c:ptCount val="6"/>
                <c:pt idx="0">
                  <c:v>210.68</c:v>
                </c:pt>
                <c:pt idx="1">
                  <c:v>793.07</c:v>
                </c:pt>
                <c:pt idx="2">
                  <c:v>2080.67</c:v>
                </c:pt>
                <c:pt idx="3">
                  <c:v>2931.17</c:v>
                </c:pt>
                <c:pt idx="4">
                  <c:v>4229.16</c:v>
                </c:pt>
                <c:pt idx="5">
                  <c:v>4588.13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4-4206-BBE9-F739C331CCC8}"/>
            </c:ext>
          </c:extLst>
        </c:ser>
        <c:ser>
          <c:idx val="5"/>
          <c:order val="2"/>
          <c:tx>
            <c:v>T.Denue</c:v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AzureDB!$M$46:$M$51</c:f>
              <c:numCache>
                <c:formatCode>General</c:formatCode>
                <c:ptCount val="6"/>
                <c:pt idx="0">
                  <c:v>282.62</c:v>
                </c:pt>
                <c:pt idx="1">
                  <c:v>1067.55</c:v>
                </c:pt>
                <c:pt idx="2">
                  <c:v>2288.9299999999998</c:v>
                </c:pt>
                <c:pt idx="3">
                  <c:v>2729.98</c:v>
                </c:pt>
                <c:pt idx="4">
                  <c:v>3401.43</c:v>
                </c:pt>
                <c:pt idx="5">
                  <c:v>3917.25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4-4206-BBE9-F739C331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1136"/>
        <c:axId val="2057485296"/>
        <c:extLst/>
      </c:lineChart>
      <c:catAx>
        <c:axId val="20574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2.8230067553031282E-2"/>
          <c:y val="0.12222781615213697"/>
          <c:w val="0.95230703212271484"/>
          <c:h val="0.12042075303246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Couchbase consultas caliente</a:t>
            </a:r>
            <a:endParaRPr lang="es-MX"/>
          </a:p>
        </c:rich>
      </c:tx>
      <c:layout>
        <c:manualLayout>
          <c:xMode val="edge"/>
          <c:yMode val="edge"/>
          <c:x val="0.24704229594251539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800309797340905"/>
          <c:y val="0.11508951406649616"/>
          <c:w val="0.83497267759562843"/>
          <c:h val="0.79028871391076116"/>
        </c:manualLayout>
      </c:layout>
      <c:lineChart>
        <c:grouping val="standard"/>
        <c:varyColors val="0"/>
        <c:ser>
          <c:idx val="0"/>
          <c:order val="0"/>
          <c:tx>
            <c:v>T.Pelicula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Couchbase!$G$8:$G$15</c:f>
              <c:numCache>
                <c:formatCode>General</c:formatCode>
                <c:ptCount val="8"/>
                <c:pt idx="0">
                  <c:v>30.67</c:v>
                </c:pt>
                <c:pt idx="1">
                  <c:v>137.93</c:v>
                </c:pt>
                <c:pt idx="2">
                  <c:v>677.53</c:v>
                </c:pt>
                <c:pt idx="3">
                  <c:v>1433.33</c:v>
                </c:pt>
                <c:pt idx="4">
                  <c:v>2700</c:v>
                </c:pt>
                <c:pt idx="5">
                  <c:v>5133.33</c:v>
                </c:pt>
                <c:pt idx="6">
                  <c:v>7633.33</c:v>
                </c:pt>
                <c:pt idx="7">
                  <c:v>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E-464E-B741-9A3BF70D9625}"/>
            </c:ext>
          </c:extLst>
        </c:ser>
        <c:ser>
          <c:idx val="2"/>
          <c:order val="1"/>
          <c:tx>
            <c:v>T.Ruta aviones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Couchbase!$G$26:$G$33</c:f>
              <c:numCache>
                <c:formatCode>General</c:formatCode>
                <c:ptCount val="8"/>
                <c:pt idx="0">
                  <c:v>43.77</c:v>
                </c:pt>
                <c:pt idx="1">
                  <c:v>306.7</c:v>
                </c:pt>
                <c:pt idx="2">
                  <c:v>1633.33</c:v>
                </c:pt>
                <c:pt idx="3">
                  <c:v>2966.67</c:v>
                </c:pt>
                <c:pt idx="4">
                  <c:v>5833.33</c:v>
                </c:pt>
                <c:pt idx="5">
                  <c:v>11600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E-464E-B741-9A3BF70D9625}"/>
            </c:ext>
          </c:extLst>
        </c:ser>
        <c:ser>
          <c:idx val="4"/>
          <c:order val="2"/>
          <c:tx>
            <c:v>T.Denue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Couchbase!$G$44:$G$49</c:f>
              <c:numCache>
                <c:formatCode>General</c:formatCode>
                <c:ptCount val="6"/>
                <c:pt idx="0">
                  <c:v>57</c:v>
                </c:pt>
                <c:pt idx="1">
                  <c:v>409.93</c:v>
                </c:pt>
                <c:pt idx="2">
                  <c:v>2033.33</c:v>
                </c:pt>
                <c:pt idx="3">
                  <c:v>4600</c:v>
                </c:pt>
                <c:pt idx="4">
                  <c:v>8733.33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E-464E-B741-9A3BF70D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2.8230067553031282E-2"/>
          <c:y val="0.12222781615213697"/>
          <c:w val="0.95230703212271484"/>
          <c:h val="0.12042075303246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Couchbase</a:t>
            </a:r>
            <a:r>
              <a:rPr lang="es-MX" baseline="0"/>
              <a:t> consultas en frio</a:t>
            </a:r>
            <a:endParaRPr lang="es-MX"/>
          </a:p>
        </c:rich>
      </c:tx>
      <c:layout>
        <c:manualLayout>
          <c:xMode val="edge"/>
          <c:yMode val="edge"/>
          <c:x val="0.24704229594251539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800309797340905"/>
          <c:y val="0.11508951406649616"/>
          <c:w val="0.83497267759562843"/>
          <c:h val="0.79028871391076116"/>
        </c:manualLayout>
      </c:layout>
      <c:lineChart>
        <c:grouping val="standard"/>
        <c:varyColors val="0"/>
        <c:ser>
          <c:idx val="1"/>
          <c:order val="0"/>
          <c:tx>
            <c:v>T.Peliculas</c:v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  <c:extLst xmlns:c15="http://schemas.microsoft.com/office/drawing/2012/chart"/>
            </c:strRef>
          </c:cat>
          <c:val>
            <c:numRef>
              <c:f>Couchbase!$M$8:$M$15</c:f>
              <c:numCache>
                <c:formatCode>General</c:formatCode>
                <c:ptCount val="8"/>
                <c:pt idx="0">
                  <c:v>1220.03</c:v>
                </c:pt>
                <c:pt idx="1">
                  <c:v>1146.07</c:v>
                </c:pt>
                <c:pt idx="2">
                  <c:v>1072</c:v>
                </c:pt>
                <c:pt idx="3">
                  <c:v>3900</c:v>
                </c:pt>
                <c:pt idx="4">
                  <c:v>4200</c:v>
                </c:pt>
                <c:pt idx="5">
                  <c:v>5866.67</c:v>
                </c:pt>
                <c:pt idx="6">
                  <c:v>10100</c:v>
                </c:pt>
                <c:pt idx="7">
                  <c:v>12600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77-49BE-B7EB-C9110BDE3857}"/>
            </c:ext>
          </c:extLst>
        </c:ser>
        <c:ser>
          <c:idx val="3"/>
          <c:order val="1"/>
          <c:tx>
            <c:v>T.Ruta aviones</c:v>
          </c:tx>
          <c:spPr>
            <a:ln w="28575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Couchbase!$M$26:$M$33</c:f>
              <c:numCache>
                <c:formatCode>General</c:formatCode>
                <c:ptCount val="8"/>
                <c:pt idx="0">
                  <c:v>1790.33</c:v>
                </c:pt>
                <c:pt idx="1">
                  <c:v>865.87</c:v>
                </c:pt>
                <c:pt idx="2">
                  <c:v>3300</c:v>
                </c:pt>
                <c:pt idx="3">
                  <c:v>3533.33</c:v>
                </c:pt>
                <c:pt idx="4">
                  <c:v>6366.67</c:v>
                </c:pt>
                <c:pt idx="5">
                  <c:v>12400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7-49BE-B7EB-C9110BDE3857}"/>
            </c:ext>
          </c:extLst>
        </c:ser>
        <c:ser>
          <c:idx val="5"/>
          <c:order val="2"/>
          <c:tx>
            <c:v>T.Denue</c:v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Couchbase!$M$44:$M$49</c:f>
              <c:numCache>
                <c:formatCode>General</c:formatCode>
                <c:ptCount val="6"/>
                <c:pt idx="0">
                  <c:v>915.73</c:v>
                </c:pt>
                <c:pt idx="1">
                  <c:v>918.3</c:v>
                </c:pt>
                <c:pt idx="2">
                  <c:v>2366.67</c:v>
                </c:pt>
                <c:pt idx="3">
                  <c:v>4300</c:v>
                </c:pt>
                <c:pt idx="4">
                  <c:v>10266.67</c:v>
                </c:pt>
                <c:pt idx="5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7-49BE-B7EB-C9110BDE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81136"/>
        <c:axId val="2057485296"/>
        <c:extLst/>
      </c:lineChart>
      <c:catAx>
        <c:axId val="20574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2.8230067553031282E-2"/>
          <c:y val="0.12222781615213697"/>
          <c:w val="0.19577944150423821"/>
          <c:h val="0.18232764997380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T.Peliculas en caliente comparacion </a:t>
            </a:r>
            <a:r>
              <a:rPr lang="es-MX"/>
              <a:t> 1K - 100K</a:t>
            </a:r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Resumen!$E$11:$E$18</c15:sqref>
                  </c15:fullRef>
                </c:ext>
              </c:extLst>
              <c:f>Resumen!$E$11:$E$14</c:f>
              <c:numCache>
                <c:formatCode>General</c:formatCode>
                <c:ptCount val="4"/>
                <c:pt idx="0">
                  <c:v>434</c:v>
                </c:pt>
                <c:pt idx="1">
                  <c:v>487</c:v>
                </c:pt>
                <c:pt idx="2">
                  <c:v>454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223-8FFE-6FAD1C2147DE}"/>
            </c:ext>
          </c:extLst>
        </c:ser>
        <c:ser>
          <c:idx val="2"/>
          <c:order val="1"/>
          <c:tx>
            <c:v>CosmoDB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MongoDB!$C$26:$C$33</c15:sqref>
                  </c15:fullRef>
                </c:ext>
              </c:extLst>
              <c:f>MongoDB!$C$26:$C$29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Resumen!$F$11:$F$18</c15:sqref>
                  </c15:fullRef>
                </c:ext>
              </c:extLst>
              <c:f>Resumen!$F$11:$F$14</c:f>
              <c:numCache>
                <c:formatCode>General</c:formatCode>
                <c:ptCount val="4"/>
                <c:pt idx="0">
                  <c:v>4.66</c:v>
                </c:pt>
                <c:pt idx="1">
                  <c:v>36.97</c:v>
                </c:pt>
                <c:pt idx="2">
                  <c:v>204.91</c:v>
                </c:pt>
                <c:pt idx="3">
                  <c:v>401.58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223-8FFE-6FAD1C2147DE}"/>
            </c:ext>
          </c:extLst>
        </c:ser>
        <c:ser>
          <c:idx val="1"/>
          <c:order val="2"/>
          <c:tx>
            <c:v>Couchbase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1K</c:v>
              </c:pt>
              <c:pt idx="1">
                <c:v>10K</c:v>
              </c:pt>
              <c:pt idx="2">
                <c:v>50K</c:v>
              </c:pt>
              <c:pt idx="3">
                <c:v>100K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Resumen!$G$11:$G$18</c15:sqref>
                  </c15:fullRef>
                </c:ext>
              </c:extLst>
              <c:f>Resumen!$G$11:$G$14</c:f>
              <c:numCache>
                <c:formatCode>General</c:formatCode>
                <c:ptCount val="4"/>
                <c:pt idx="0">
                  <c:v>30.67</c:v>
                </c:pt>
                <c:pt idx="1">
                  <c:v>137.93</c:v>
                </c:pt>
                <c:pt idx="2">
                  <c:v>677.53</c:v>
                </c:pt>
                <c:pt idx="3">
                  <c:v>1433.33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2-4223-8FFE-6FAD1C2147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7481136"/>
        <c:axId val="2057485296"/>
      </c:bar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 Ruta</a:t>
            </a:r>
            <a:r>
              <a:rPr lang="es-MX" baseline="0"/>
              <a:t> Aviones</a:t>
            </a:r>
            <a:r>
              <a:rPr lang="es-MX"/>
              <a:t> en</a:t>
            </a:r>
            <a:r>
              <a:rPr lang="es-MX" baseline="0"/>
              <a:t> Caliente</a:t>
            </a:r>
            <a:endParaRPr lang="es-MX"/>
          </a:p>
          <a:p>
            <a:pPr>
              <a:defRPr/>
            </a:pPr>
            <a:r>
              <a:rPr lang="es-MX"/>
              <a:t>MongoDB vs CosmoDB vs Couchbase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MongoDB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Resumen!$L$11:$L$18</c:f>
              <c:numCache>
                <c:formatCode>General</c:formatCode>
                <c:ptCount val="8"/>
                <c:pt idx="0">
                  <c:v>509</c:v>
                </c:pt>
                <c:pt idx="1">
                  <c:v>489</c:v>
                </c:pt>
                <c:pt idx="2">
                  <c:v>766</c:v>
                </c:pt>
                <c:pt idx="3">
                  <c:v>545</c:v>
                </c:pt>
                <c:pt idx="4">
                  <c:v>554</c:v>
                </c:pt>
                <c:pt idx="5">
                  <c:v>516</c:v>
                </c:pt>
                <c:pt idx="6">
                  <c:v>650</c:v>
                </c:pt>
                <c:pt idx="7">
                  <c:v>770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96-4891-BE9D-617529E07F0D}"/>
            </c:ext>
          </c:extLst>
        </c:ser>
        <c:ser>
          <c:idx val="2"/>
          <c:order val="1"/>
          <c:tx>
            <c:v>CosmoDB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MongoDB!$C$26:$C$33</c:f>
              <c:strCache>
                <c:ptCount val="8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  <c:pt idx="4">
                  <c:v>200K</c:v>
                </c:pt>
                <c:pt idx="5">
                  <c:v>400K</c:v>
                </c:pt>
                <c:pt idx="6">
                  <c:v>600K</c:v>
                </c:pt>
                <c:pt idx="7">
                  <c:v>800K</c:v>
                </c:pt>
              </c:strCache>
            </c:strRef>
          </c:cat>
          <c:val>
            <c:numRef>
              <c:f>Resumen!$M$11:$M$16</c:f>
              <c:numCache>
                <c:formatCode>General</c:formatCode>
                <c:ptCount val="6"/>
                <c:pt idx="0">
                  <c:v>5.68</c:v>
                </c:pt>
                <c:pt idx="1">
                  <c:v>46.36</c:v>
                </c:pt>
                <c:pt idx="2">
                  <c:v>262.22000000000003</c:v>
                </c:pt>
                <c:pt idx="3">
                  <c:v>409.42</c:v>
                </c:pt>
                <c:pt idx="4">
                  <c:v>901.93</c:v>
                </c:pt>
                <c:pt idx="5">
                  <c:v>1474.01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96-4891-BE9D-617529E07F0D}"/>
            </c:ext>
          </c:extLst>
        </c:ser>
        <c:ser>
          <c:idx val="1"/>
          <c:order val="2"/>
          <c:tx>
            <c:v>Couchbase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Resumen!$N$11:$N$16</c:f>
              <c:numCache>
                <c:formatCode>General</c:formatCode>
                <c:ptCount val="6"/>
                <c:pt idx="0">
                  <c:v>43.77</c:v>
                </c:pt>
                <c:pt idx="1">
                  <c:v>306.7</c:v>
                </c:pt>
                <c:pt idx="2">
                  <c:v>1633.33</c:v>
                </c:pt>
                <c:pt idx="3">
                  <c:v>2966.67</c:v>
                </c:pt>
                <c:pt idx="4">
                  <c:v>5833.33</c:v>
                </c:pt>
                <c:pt idx="5">
                  <c:v>11600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96-4891-BE9D-617529E0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481136"/>
        <c:axId val="2057485296"/>
      </c:lineChart>
      <c:catAx>
        <c:axId val="2057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5296"/>
        <c:crosses val="autoZero"/>
        <c:auto val="1"/>
        <c:lblAlgn val="ctr"/>
        <c:lblOffset val="100"/>
        <c:noMultiLvlLbl val="0"/>
      </c:catAx>
      <c:valAx>
        <c:axId val="205748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481136"/>
        <c:crosses val="autoZero"/>
        <c:crossBetween val="between"/>
      </c:valAx>
      <c:spPr>
        <a:solidFill>
          <a:schemeClr val="bg1">
            <a:lumMod val="95000"/>
          </a:schemeClr>
        </a:solidFill>
        <a:ln w="12700" cap="flat" cmpd="sng" algn="ctr">
          <a:solidFill>
            <a:schemeClr val="tx1">
              <a:lumMod val="95000"/>
              <a:lumOff val="5000"/>
            </a:schemeClr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contrasting" dir="t">
        <a:rot lat="0" lon="0" rev="7800000"/>
      </a:lightRig>
    </a:scene3d>
    <a:sp3d>
      <a:bevelT w="139700" h="139700"/>
    </a:sp3d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571500</xdr:colOff>
      <xdr:row>42</xdr:row>
      <xdr:rowOff>6350</xdr:rowOff>
    </xdr:from>
    <xdr:to>
      <xdr:col>29</xdr:col>
      <xdr:colOff>467360</xdr:colOff>
      <xdr:row>56</xdr:row>
      <xdr:rowOff>685800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277A8D-99FC-46B8-BAEE-46D241201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601980</xdr:colOff>
      <xdr:row>4</xdr:row>
      <xdr:rowOff>30480</xdr:rowOff>
    </xdr:from>
    <xdr:to>
      <xdr:col>28</xdr:col>
      <xdr:colOff>789709</xdr:colOff>
      <xdr:row>20</xdr:row>
      <xdr:rowOff>96982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2EE6DE-18A8-4E86-9978-B214FD303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7620</xdr:colOff>
      <xdr:row>21</xdr:row>
      <xdr:rowOff>83819</xdr:rowOff>
    </xdr:from>
    <xdr:to>
      <xdr:col>28</xdr:col>
      <xdr:colOff>803563</xdr:colOff>
      <xdr:row>38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AF7737-8955-4D92-B685-C7E6EF091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1257300</xdr:colOff>
      <xdr:row>4</xdr:row>
      <xdr:rowOff>27709</xdr:rowOff>
    </xdr:from>
    <xdr:to>
      <xdr:col>33</xdr:col>
      <xdr:colOff>965661</xdr:colOff>
      <xdr:row>20</xdr:row>
      <xdr:rowOff>83128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235810-F887-457E-A94D-3A6C22DB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1238250</xdr:colOff>
      <xdr:row>21</xdr:row>
      <xdr:rowOff>117764</xdr:rowOff>
    </xdr:from>
    <xdr:to>
      <xdr:col>33</xdr:col>
      <xdr:colOff>965661</xdr:colOff>
      <xdr:row>37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DFB3D74-7652-4A32-A213-BA4B81053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457200</xdr:colOff>
      <xdr:row>4</xdr:row>
      <xdr:rowOff>19050</xdr:rowOff>
    </xdr:from>
    <xdr:to>
      <xdr:col>38</xdr:col>
      <xdr:colOff>290945</xdr:colOff>
      <xdr:row>20</xdr:row>
      <xdr:rowOff>83127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06544F-9DB1-496E-9D22-4C3D077D2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441613</xdr:colOff>
      <xdr:row>21</xdr:row>
      <xdr:rowOff>99291</xdr:rowOff>
    </xdr:from>
    <xdr:to>
      <xdr:col>38</xdr:col>
      <xdr:colOff>285750</xdr:colOff>
      <xdr:row>37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75237-FB6B-4D13-AF85-B8802FA69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498237</xdr:colOff>
      <xdr:row>42</xdr:row>
      <xdr:rowOff>67104</xdr:rowOff>
    </xdr:from>
    <xdr:to>
      <xdr:col>7</xdr:col>
      <xdr:colOff>218052</xdr:colOff>
      <xdr:row>52</xdr:row>
      <xdr:rowOff>422112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96816F2-727C-4BE0-8915-616AAB29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562137</xdr:colOff>
      <xdr:row>19</xdr:row>
      <xdr:rowOff>121726</xdr:rowOff>
    </xdr:from>
    <xdr:to>
      <xdr:col>14</xdr:col>
      <xdr:colOff>213425</xdr:colOff>
      <xdr:row>39</xdr:row>
      <xdr:rowOff>134642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02E5B29-3804-4EFA-B26B-F5F10DBD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391887</xdr:colOff>
      <xdr:row>19</xdr:row>
      <xdr:rowOff>73386</xdr:rowOff>
    </xdr:from>
    <xdr:to>
      <xdr:col>21</xdr:col>
      <xdr:colOff>411491</xdr:colOff>
      <xdr:row>39</xdr:row>
      <xdr:rowOff>119743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893B9D-6613-4681-AA17-7621B78D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450924</xdr:colOff>
      <xdr:row>76</xdr:row>
      <xdr:rowOff>81915</xdr:rowOff>
    </xdr:from>
    <xdr:to>
      <xdr:col>7</xdr:col>
      <xdr:colOff>106680</xdr:colOff>
      <xdr:row>97</xdr:row>
      <xdr:rowOff>106680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C828B2-790C-4C66-9BA7-6AC517D85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511884</xdr:colOff>
      <xdr:row>76</xdr:row>
      <xdr:rowOff>66675</xdr:rowOff>
    </xdr:from>
    <xdr:to>
      <xdr:col>14</xdr:col>
      <xdr:colOff>198120</xdr:colOff>
      <xdr:row>97</xdr:row>
      <xdr:rowOff>91440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36F0C9E-E671-4367-B9D4-C20F435AE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450924</xdr:colOff>
      <xdr:row>75</xdr:row>
      <xdr:rowOff>112395</xdr:rowOff>
    </xdr:from>
    <xdr:to>
      <xdr:col>21</xdr:col>
      <xdr:colOff>228600</xdr:colOff>
      <xdr:row>97</xdr:row>
      <xdr:rowOff>30480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E54FF72-EAA8-4A62-9274-7D56B0AB2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487680</xdr:colOff>
      <xdr:row>52</xdr:row>
      <xdr:rowOff>756920</xdr:rowOff>
    </xdr:from>
    <xdr:to>
      <xdr:col>7</xdr:col>
      <xdr:colOff>207495</xdr:colOff>
      <xdr:row>57</xdr:row>
      <xdr:rowOff>19728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FAF60-D8CD-4CC8-B337-113A4395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530860</xdr:colOff>
      <xdr:row>19</xdr:row>
      <xdr:rowOff>104140</xdr:rowOff>
    </xdr:from>
    <xdr:to>
      <xdr:col>7</xdr:col>
      <xdr:colOff>213359</xdr:colOff>
      <xdr:row>40</xdr:row>
      <xdr:rowOff>104140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91C8F-62AD-4634-AA9F-DB327D5AC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10557</xdr:colOff>
      <xdr:row>42</xdr:row>
      <xdr:rowOff>0</xdr:rowOff>
    </xdr:from>
    <xdr:to>
      <xdr:col>14</xdr:col>
      <xdr:colOff>446652</xdr:colOff>
      <xdr:row>52</xdr:row>
      <xdr:rowOff>355008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ECE23-C575-4293-B625-545CF55AE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52</xdr:row>
      <xdr:rowOff>731520</xdr:rowOff>
    </xdr:from>
    <xdr:to>
      <xdr:col>14</xdr:col>
      <xdr:colOff>436095</xdr:colOff>
      <xdr:row>56</xdr:row>
      <xdr:rowOff>873168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9E7486-393E-4E9B-8B14-3619A97F2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381001</xdr:colOff>
      <xdr:row>41</xdr:row>
      <xdr:rowOff>165100</xdr:rowOff>
    </xdr:from>
    <xdr:to>
      <xdr:col>21</xdr:col>
      <xdr:colOff>381667</xdr:colOff>
      <xdr:row>52</xdr:row>
      <xdr:rowOff>368300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127AB-E418-4E2E-9999-B34DE45C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431801</xdr:colOff>
      <xdr:row>52</xdr:row>
      <xdr:rowOff>722086</xdr:rowOff>
    </xdr:from>
    <xdr:to>
      <xdr:col>21</xdr:col>
      <xdr:colOff>432467</xdr:colOff>
      <xdr:row>56</xdr:row>
      <xdr:rowOff>761409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538E3-17B7-4113-AAAA-46FE6647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401782</xdr:colOff>
      <xdr:row>99</xdr:row>
      <xdr:rowOff>27709</xdr:rowOff>
    </xdr:from>
    <xdr:to>
      <xdr:col>7</xdr:col>
      <xdr:colOff>121597</xdr:colOff>
      <xdr:row>114</xdr:row>
      <xdr:rowOff>204917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0EE8DD-1D34-438D-9346-D4CD9CF9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401782</xdr:colOff>
      <xdr:row>115</xdr:row>
      <xdr:rowOff>0</xdr:rowOff>
    </xdr:from>
    <xdr:to>
      <xdr:col>7</xdr:col>
      <xdr:colOff>121597</xdr:colOff>
      <xdr:row>118</xdr:row>
      <xdr:rowOff>2684881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4E2E79-B738-43C1-B6F3-041B14A6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495300</xdr:colOff>
      <xdr:row>98</xdr:row>
      <xdr:rowOff>152400</xdr:rowOff>
    </xdr:from>
    <xdr:to>
      <xdr:col>14</xdr:col>
      <xdr:colOff>272265</xdr:colOff>
      <xdr:row>114</xdr:row>
      <xdr:rowOff>139108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594E13-2E7F-4B80-A1FF-5E9590B5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495300</xdr:colOff>
      <xdr:row>114</xdr:row>
      <xdr:rowOff>304800</xdr:rowOff>
    </xdr:from>
    <xdr:to>
      <xdr:col>14</xdr:col>
      <xdr:colOff>272265</xdr:colOff>
      <xdr:row>118</xdr:row>
      <xdr:rowOff>2729908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12C77E-C200-4706-88A8-8AD4066AC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419101</xdr:colOff>
      <xdr:row>98</xdr:row>
      <xdr:rowOff>95250</xdr:rowOff>
    </xdr:from>
    <xdr:to>
      <xdr:col>21</xdr:col>
      <xdr:colOff>247651</xdr:colOff>
      <xdr:row>114</xdr:row>
      <xdr:rowOff>81958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B14D03-1B1A-4CEB-92BE-130F7DA53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419100</xdr:colOff>
      <xdr:row>114</xdr:row>
      <xdr:rowOff>285750</xdr:rowOff>
    </xdr:from>
    <xdr:to>
      <xdr:col>21</xdr:col>
      <xdr:colOff>247650</xdr:colOff>
      <xdr:row>118</xdr:row>
      <xdr:rowOff>2710858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22C008-CB63-41E3-9212-736C55D94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40</xdr:col>
      <xdr:colOff>457200</xdr:colOff>
      <xdr:row>58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EAB038C-0FBE-4BAB-88D7-42B7A3B64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</xdr:col>
      <xdr:colOff>12700</xdr:colOff>
      <xdr:row>27</xdr:row>
      <xdr:rowOff>12700</xdr:rowOff>
    </xdr:from>
    <xdr:to>
      <xdr:col>46</xdr:col>
      <xdr:colOff>177800</xdr:colOff>
      <xdr:row>45</xdr:row>
      <xdr:rowOff>349250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6FA24-093C-4E5B-A6D2-A987105A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348343</xdr:colOff>
      <xdr:row>3</xdr:row>
      <xdr:rowOff>141514</xdr:rowOff>
    </xdr:from>
    <xdr:to>
      <xdr:col>21</xdr:col>
      <xdr:colOff>315686</xdr:colOff>
      <xdr:row>17</xdr:row>
      <xdr:rowOff>163287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65AA8-64F1-43A8-83A1-AB4D110A0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359229</xdr:colOff>
      <xdr:row>21</xdr:row>
      <xdr:rowOff>174172</xdr:rowOff>
    </xdr:from>
    <xdr:to>
      <xdr:col>21</xdr:col>
      <xdr:colOff>326572</xdr:colOff>
      <xdr:row>36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4EE3F3-F613-428F-BCD5-E7C9A54E1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348343</xdr:colOff>
      <xdr:row>41</xdr:row>
      <xdr:rowOff>43543</xdr:rowOff>
    </xdr:from>
    <xdr:to>
      <xdr:col>21</xdr:col>
      <xdr:colOff>315686</xdr:colOff>
      <xdr:row>56</xdr:row>
      <xdr:rowOff>32658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C848CB-A847-4DCE-A10C-89BDAE4E6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359228</xdr:colOff>
      <xdr:row>4</xdr:row>
      <xdr:rowOff>32657</xdr:rowOff>
    </xdr:from>
    <xdr:to>
      <xdr:col>21</xdr:col>
      <xdr:colOff>326571</xdr:colOff>
      <xdr:row>19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0AE56-DB09-48DF-A536-6C03D8B7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348343</xdr:colOff>
      <xdr:row>23</xdr:row>
      <xdr:rowOff>97972</xdr:rowOff>
    </xdr:from>
    <xdr:to>
      <xdr:col>21</xdr:col>
      <xdr:colOff>315686</xdr:colOff>
      <xdr:row>37</xdr:row>
      <xdr:rowOff>141516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64E97-76AD-4F03-B53D-6472372A0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413657</xdr:colOff>
      <xdr:row>42</xdr:row>
      <xdr:rowOff>32657</xdr:rowOff>
    </xdr:from>
    <xdr:to>
      <xdr:col>21</xdr:col>
      <xdr:colOff>381000</xdr:colOff>
      <xdr:row>57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62B2D-603E-4592-99DA-B45D2AD7C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3</xdr:row>
      <xdr:rowOff>276225</xdr:rowOff>
    </xdr:from>
    <xdr:to>
      <xdr:col>21</xdr:col>
      <xdr:colOff>348343</xdr:colOff>
      <xdr:row>18</xdr:row>
      <xdr:rowOff>137433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05DC00-0B98-470B-94BD-D79531AA9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21</xdr:row>
      <xdr:rowOff>228600</xdr:rowOff>
    </xdr:from>
    <xdr:to>
      <xdr:col>21</xdr:col>
      <xdr:colOff>386443</xdr:colOff>
      <xdr:row>36</xdr:row>
      <xdr:rowOff>146958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AA9877-97DE-4B3C-94A5-4B236C7B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40</xdr:row>
      <xdr:rowOff>19050</xdr:rowOff>
    </xdr:from>
    <xdr:to>
      <xdr:col>21</xdr:col>
      <xdr:colOff>395968</xdr:colOff>
      <xdr:row>55</xdr:row>
      <xdr:rowOff>61233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F98B81-031D-4304-9F66-FB27F9423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44A6-2A48-4DC5-AB62-1B4685E754E9}">
  <dimension ref="B1:AT120"/>
  <sheetViews>
    <sheetView tabSelected="1" topLeftCell="A67" zoomScale="40" zoomScaleNormal="40" workbookViewId="0">
      <selection activeCell="AL61" sqref="AL61"/>
    </sheetView>
  </sheetViews>
  <sheetFormatPr defaultRowHeight="14.4" x14ac:dyDescent="0.3"/>
  <cols>
    <col min="4" max="4" width="14.44140625" customWidth="1"/>
    <col min="5" max="5" width="18.77734375" customWidth="1"/>
    <col min="6" max="6" width="18.33203125" customWidth="1"/>
    <col min="7" max="7" width="19.6640625" customWidth="1"/>
    <col min="10" max="10" width="9.77734375" customWidth="1"/>
    <col min="11" max="11" width="15.109375" customWidth="1"/>
    <col min="12" max="12" width="17.44140625" customWidth="1"/>
    <col min="13" max="13" width="17.88671875" customWidth="1"/>
    <col min="14" max="14" width="19.33203125" customWidth="1"/>
    <col min="15" max="15" width="12.21875" customWidth="1"/>
    <col min="17" max="17" width="9" customWidth="1"/>
    <col min="18" max="18" width="14.5546875" customWidth="1"/>
    <col min="19" max="19" width="17" customWidth="1"/>
    <col min="20" max="20" width="17.109375" customWidth="1"/>
    <col min="21" max="21" width="17.44140625" customWidth="1"/>
    <col min="22" max="22" width="10.44140625" customWidth="1"/>
    <col min="26" max="26" width="22" customWidth="1"/>
    <col min="27" max="27" width="16.33203125" customWidth="1"/>
    <col min="29" max="29" width="21.109375" customWidth="1"/>
    <col min="30" max="30" width="12.6640625" customWidth="1"/>
    <col min="31" max="32" width="11.88671875" customWidth="1"/>
    <col min="33" max="33" width="10" customWidth="1"/>
    <col min="34" max="34" width="14.109375" customWidth="1"/>
    <col min="36" max="36" width="22.77734375" customWidth="1"/>
    <col min="37" max="37" width="17.77734375" customWidth="1"/>
    <col min="38" max="38" width="16.33203125" customWidth="1"/>
    <col min="39" max="39" width="13.5546875" customWidth="1"/>
    <col min="41" max="41" width="20.33203125" customWidth="1"/>
    <col min="42" max="42" width="20.5546875" customWidth="1"/>
    <col min="43" max="43" width="17.5546875" customWidth="1"/>
    <col min="44" max="44" width="20" customWidth="1"/>
  </cols>
  <sheetData>
    <row r="1" spans="2:46" ht="15" thickBot="1" x14ac:dyDescent="0.35"/>
    <row r="2" spans="2:46" ht="34.799999999999997" customHeight="1" x14ac:dyDescent="0.85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4"/>
      <c r="Y2" s="113" t="s">
        <v>41</v>
      </c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5"/>
    </row>
    <row r="3" spans="2:46" ht="28.2" customHeight="1" x14ac:dyDescent="0.5">
      <c r="B3" s="59"/>
      <c r="C3" s="111" t="s">
        <v>39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56"/>
      <c r="Y3" s="116" t="s">
        <v>29</v>
      </c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8"/>
      <c r="AP3" t="s">
        <v>48</v>
      </c>
      <c r="AQ3" t="s">
        <v>49</v>
      </c>
      <c r="AR3" t="s">
        <v>50</v>
      </c>
    </row>
    <row r="4" spans="2:46" ht="27.6" x14ac:dyDescent="0.45">
      <c r="B4" s="59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Y4" s="65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66"/>
      <c r="AO4" t="s">
        <v>47</v>
      </c>
      <c r="AP4">
        <f>ROUND(SUM(E11,L11,S11)/3,2)</f>
        <v>403.33</v>
      </c>
      <c r="AQ4">
        <f>ROUND(SUM(F11,M11,T11)/3,2)</f>
        <v>6.28</v>
      </c>
      <c r="AR4">
        <f>ROUND(SUM(G11,N11,U11)/3,2)</f>
        <v>43.81</v>
      </c>
    </row>
    <row r="5" spans="2:46" ht="27.6" x14ac:dyDescent="0.45">
      <c r="B5" s="59"/>
      <c r="C5" s="111" t="s">
        <v>30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56"/>
      <c r="Y5" s="65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66"/>
      <c r="AO5" t="s">
        <v>51</v>
      </c>
      <c r="AP5">
        <f t="shared" ref="AP5:AP8" si="0">ROUND(SUM(E12,L12,S12)/3,2)</f>
        <v>405</v>
      </c>
      <c r="AQ5">
        <f t="shared" ref="AQ5:AQ8" si="1">ROUND(SUM(F12,M12,T12)/3,2)</f>
        <v>48.77</v>
      </c>
      <c r="AR5">
        <f t="shared" ref="AR5:AR8" si="2">ROUND(SUM(G12,N12,U12)/3,2)</f>
        <v>284.85000000000002</v>
      </c>
      <c r="AT5">
        <f>SUM(AP4:AP12)</f>
        <v>4265.17</v>
      </c>
    </row>
    <row r="6" spans="2:46" ht="15" thickBot="1" x14ac:dyDescent="0.35">
      <c r="B6" s="5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56"/>
      <c r="Y6" s="65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66"/>
      <c r="AO6" t="s">
        <v>52</v>
      </c>
      <c r="AP6">
        <f t="shared" si="0"/>
        <v>496</v>
      </c>
      <c r="AQ6">
        <f t="shared" si="1"/>
        <v>249.3</v>
      </c>
      <c r="AR6">
        <f t="shared" si="2"/>
        <v>1448.06</v>
      </c>
    </row>
    <row r="7" spans="2:46" x14ac:dyDescent="0.3">
      <c r="B7" s="60"/>
      <c r="C7" s="39"/>
      <c r="D7" s="40"/>
      <c r="E7" s="40"/>
      <c r="F7" s="40"/>
      <c r="G7" s="40"/>
      <c r="H7" s="41"/>
      <c r="I7" s="2"/>
      <c r="J7" s="39"/>
      <c r="K7" s="40"/>
      <c r="L7" s="40"/>
      <c r="M7" s="40"/>
      <c r="N7" s="40"/>
      <c r="O7" s="41"/>
      <c r="Q7" s="39"/>
      <c r="R7" s="40"/>
      <c r="S7" s="40"/>
      <c r="T7" s="40"/>
      <c r="U7" s="40"/>
      <c r="V7" s="41"/>
      <c r="W7" s="56"/>
      <c r="Y7" s="65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66"/>
      <c r="AO7" t="s">
        <v>53</v>
      </c>
      <c r="AP7">
        <f t="shared" si="0"/>
        <v>420.67</v>
      </c>
      <c r="AQ7">
        <f t="shared" si="1"/>
        <v>466.66</v>
      </c>
      <c r="AR7">
        <f t="shared" si="2"/>
        <v>3000</v>
      </c>
    </row>
    <row r="8" spans="2:46" ht="20.399999999999999" x14ac:dyDescent="0.35">
      <c r="B8" s="59"/>
      <c r="C8" s="42"/>
      <c r="D8" s="110" t="s">
        <v>33</v>
      </c>
      <c r="E8" s="110"/>
      <c r="F8" s="110"/>
      <c r="G8" s="110"/>
      <c r="H8" s="43"/>
      <c r="I8" s="2"/>
      <c r="J8" s="42"/>
      <c r="K8" s="110" t="s">
        <v>34</v>
      </c>
      <c r="L8" s="110"/>
      <c r="M8" s="110"/>
      <c r="N8" s="110"/>
      <c r="O8" s="43"/>
      <c r="P8" s="2"/>
      <c r="Q8" s="42"/>
      <c r="R8" s="110" t="s">
        <v>35</v>
      </c>
      <c r="S8" s="110"/>
      <c r="T8" s="110"/>
      <c r="U8" s="110"/>
      <c r="V8" s="43"/>
      <c r="W8" s="56"/>
      <c r="Y8" s="65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66"/>
      <c r="AO8" t="s">
        <v>54</v>
      </c>
      <c r="AP8">
        <f t="shared" si="0"/>
        <v>430.67</v>
      </c>
      <c r="AQ8">
        <f t="shared" si="1"/>
        <v>911.46</v>
      </c>
      <c r="AR8">
        <f t="shared" si="2"/>
        <v>5755.55</v>
      </c>
    </row>
    <row r="9" spans="2:46" ht="21" thickBot="1" x14ac:dyDescent="0.4">
      <c r="B9" s="59"/>
      <c r="C9" s="42"/>
      <c r="D9" s="44"/>
      <c r="E9" s="44"/>
      <c r="F9" s="44"/>
      <c r="G9" s="52" t="s">
        <v>44</v>
      </c>
      <c r="H9" s="43"/>
      <c r="I9" s="2"/>
      <c r="J9" s="42"/>
      <c r="K9" s="44"/>
      <c r="L9" s="44"/>
      <c r="M9" s="44"/>
      <c r="N9" s="52" t="s">
        <v>44</v>
      </c>
      <c r="O9" s="43"/>
      <c r="P9" s="2"/>
      <c r="Q9" s="42"/>
      <c r="R9" s="44"/>
      <c r="S9" s="44"/>
      <c r="T9" s="44"/>
      <c r="U9" s="52" t="s">
        <v>44</v>
      </c>
      <c r="V9" s="43"/>
      <c r="W9" s="56"/>
      <c r="Y9" s="65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66"/>
      <c r="AO9" t="s">
        <v>42</v>
      </c>
      <c r="AP9">
        <v>288</v>
      </c>
      <c r="AQ9">
        <v>1514.07</v>
      </c>
      <c r="AR9">
        <v>13000</v>
      </c>
    </row>
    <row r="10" spans="2:46" ht="15.6" thickBot="1" x14ac:dyDescent="0.35">
      <c r="B10" s="59"/>
      <c r="C10" s="42"/>
      <c r="D10" s="45" t="s">
        <v>0</v>
      </c>
      <c r="E10" s="24" t="s">
        <v>31</v>
      </c>
      <c r="F10" s="25" t="s">
        <v>32</v>
      </c>
      <c r="G10" s="26" t="s">
        <v>24</v>
      </c>
      <c r="H10" s="43"/>
      <c r="I10" s="2"/>
      <c r="J10" s="42"/>
      <c r="K10" s="45" t="s">
        <v>0</v>
      </c>
      <c r="L10" s="24" t="s">
        <v>31</v>
      </c>
      <c r="M10" s="25" t="s">
        <v>32</v>
      </c>
      <c r="N10" s="26" t="s">
        <v>24</v>
      </c>
      <c r="O10" s="43"/>
      <c r="P10" s="2"/>
      <c r="Q10" s="42"/>
      <c r="R10" s="45" t="s">
        <v>0</v>
      </c>
      <c r="S10" s="24" t="s">
        <v>31</v>
      </c>
      <c r="T10" s="25" t="s">
        <v>32</v>
      </c>
      <c r="U10" s="26" t="s">
        <v>24</v>
      </c>
      <c r="V10" s="43"/>
      <c r="W10" s="56"/>
      <c r="Y10" s="65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66"/>
      <c r="AO10" t="s">
        <v>55</v>
      </c>
      <c r="AP10">
        <f>ROUND(SUM(E16,L16)/2,2)</f>
        <v>488.5</v>
      </c>
      <c r="AQ10">
        <f>ROUND(SUM(F16,M16)/2,2)</f>
        <v>1415.58</v>
      </c>
      <c r="AR10">
        <f>ROUND(SUM(G16,N16)/2,2)</f>
        <v>8366.67</v>
      </c>
    </row>
    <row r="11" spans="2:46" x14ac:dyDescent="0.3">
      <c r="B11" s="59"/>
      <c r="C11" s="42"/>
      <c r="D11" s="36" t="s">
        <v>5</v>
      </c>
      <c r="E11" s="27">
        <v>434</v>
      </c>
      <c r="F11" s="30">
        <v>4.66</v>
      </c>
      <c r="G11" s="33">
        <v>30.67</v>
      </c>
      <c r="H11" s="43"/>
      <c r="I11" s="2"/>
      <c r="J11" s="42"/>
      <c r="K11" s="36" t="s">
        <v>5</v>
      </c>
      <c r="L11" s="27">
        <v>509</v>
      </c>
      <c r="M11" s="30">
        <v>5.68</v>
      </c>
      <c r="N11" s="33">
        <v>43.77</v>
      </c>
      <c r="O11" s="43"/>
      <c r="P11" s="2"/>
      <c r="Q11" s="42"/>
      <c r="R11" s="36" t="s">
        <v>5</v>
      </c>
      <c r="S11" s="27">
        <v>267</v>
      </c>
      <c r="T11" s="30">
        <v>8.49</v>
      </c>
      <c r="U11" s="33">
        <v>57</v>
      </c>
      <c r="V11" s="43"/>
      <c r="W11" s="56"/>
      <c r="Y11" s="65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66"/>
      <c r="AO11" t="s">
        <v>56</v>
      </c>
      <c r="AP11">
        <f>ROUND(SUM(E17,L17)/2,2)</f>
        <v>657</v>
      </c>
      <c r="AQ11" t="s">
        <v>43</v>
      </c>
      <c r="AR11" t="s">
        <v>43</v>
      </c>
    </row>
    <row r="12" spans="2:46" x14ac:dyDescent="0.3">
      <c r="B12" s="59"/>
      <c r="C12" s="42"/>
      <c r="D12" s="37" t="s">
        <v>6</v>
      </c>
      <c r="E12" s="28">
        <v>487</v>
      </c>
      <c r="F12" s="31">
        <v>36.97</v>
      </c>
      <c r="G12" s="34">
        <v>137.93</v>
      </c>
      <c r="H12" s="43"/>
      <c r="I12" s="2"/>
      <c r="J12" s="42"/>
      <c r="K12" s="37" t="s">
        <v>6</v>
      </c>
      <c r="L12" s="28">
        <v>489</v>
      </c>
      <c r="M12" s="31">
        <v>46.36</v>
      </c>
      <c r="N12" s="34">
        <v>306.7</v>
      </c>
      <c r="O12" s="43"/>
      <c r="P12" s="2"/>
      <c r="Q12" s="42"/>
      <c r="R12" s="37" t="s">
        <v>6</v>
      </c>
      <c r="S12" s="28">
        <v>239</v>
      </c>
      <c r="T12" s="31">
        <v>62.99</v>
      </c>
      <c r="U12" s="34">
        <v>409.93</v>
      </c>
      <c r="V12" s="43"/>
      <c r="W12" s="56"/>
      <c r="Y12" s="65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66"/>
      <c r="AO12" t="s">
        <v>57</v>
      </c>
      <c r="AP12">
        <f>ROUND(SUM(E18,L18)/2,2)</f>
        <v>676</v>
      </c>
      <c r="AQ12" t="s">
        <v>43</v>
      </c>
      <c r="AR12" t="s">
        <v>43</v>
      </c>
    </row>
    <row r="13" spans="2:46" x14ac:dyDescent="0.3">
      <c r="B13" s="59"/>
      <c r="C13" s="42"/>
      <c r="D13" s="37" t="s">
        <v>7</v>
      </c>
      <c r="E13" s="28">
        <v>454</v>
      </c>
      <c r="F13" s="31">
        <v>204.91</v>
      </c>
      <c r="G13" s="34">
        <v>677.53</v>
      </c>
      <c r="H13" s="43"/>
      <c r="I13" s="2"/>
      <c r="J13" s="42"/>
      <c r="K13" s="37" t="s">
        <v>7</v>
      </c>
      <c r="L13" s="28">
        <v>766</v>
      </c>
      <c r="M13" s="31">
        <v>262.22000000000003</v>
      </c>
      <c r="N13" s="34">
        <v>1633.33</v>
      </c>
      <c r="O13" s="43"/>
      <c r="P13" s="2"/>
      <c r="Q13" s="42"/>
      <c r="R13" s="37" t="s">
        <v>7</v>
      </c>
      <c r="S13" s="28">
        <v>268</v>
      </c>
      <c r="T13" s="31">
        <v>280.76</v>
      </c>
      <c r="U13" s="34">
        <v>2033.33</v>
      </c>
      <c r="V13" s="43"/>
      <c r="W13" s="56"/>
      <c r="Y13" s="65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66"/>
    </row>
    <row r="14" spans="2:46" x14ac:dyDescent="0.3">
      <c r="B14" s="59"/>
      <c r="C14" s="42"/>
      <c r="D14" s="37" t="s">
        <v>8</v>
      </c>
      <c r="E14" s="28">
        <v>442</v>
      </c>
      <c r="F14" s="31">
        <v>401.58</v>
      </c>
      <c r="G14" s="34">
        <v>1433.33</v>
      </c>
      <c r="H14" s="43"/>
      <c r="I14" s="2"/>
      <c r="J14" s="42"/>
      <c r="K14" s="37" t="s">
        <v>8</v>
      </c>
      <c r="L14" s="28">
        <v>545</v>
      </c>
      <c r="M14" s="31">
        <v>409.42</v>
      </c>
      <c r="N14" s="34">
        <v>2966.67</v>
      </c>
      <c r="O14" s="43"/>
      <c r="P14" s="2"/>
      <c r="Q14" s="42"/>
      <c r="R14" s="37" t="s">
        <v>8</v>
      </c>
      <c r="S14" s="28">
        <v>275</v>
      </c>
      <c r="T14" s="31">
        <v>588.99</v>
      </c>
      <c r="U14" s="34">
        <v>4600</v>
      </c>
      <c r="V14" s="43"/>
      <c r="W14" s="56"/>
      <c r="Y14" s="65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66"/>
    </row>
    <row r="15" spans="2:46" x14ac:dyDescent="0.3">
      <c r="B15" s="59"/>
      <c r="C15" s="42"/>
      <c r="D15" s="37" t="s">
        <v>9</v>
      </c>
      <c r="E15" s="28">
        <v>451</v>
      </c>
      <c r="F15" s="31">
        <v>783.42</v>
      </c>
      <c r="G15" s="34">
        <v>2700</v>
      </c>
      <c r="H15" s="43"/>
      <c r="I15" s="2"/>
      <c r="J15" s="42"/>
      <c r="K15" s="37" t="s">
        <v>9</v>
      </c>
      <c r="L15" s="28">
        <v>554</v>
      </c>
      <c r="M15" s="31">
        <v>901.93</v>
      </c>
      <c r="N15" s="34">
        <v>5833.33</v>
      </c>
      <c r="O15" s="43"/>
      <c r="P15" s="2"/>
      <c r="Q15" s="42"/>
      <c r="R15" s="37" t="s">
        <v>9</v>
      </c>
      <c r="S15" s="28">
        <v>287</v>
      </c>
      <c r="T15" s="31">
        <v>1049.04</v>
      </c>
      <c r="U15" s="34">
        <v>8733.33</v>
      </c>
      <c r="V15" s="43"/>
      <c r="W15" s="56"/>
      <c r="Y15" s="65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66"/>
    </row>
    <row r="16" spans="2:46" ht="15" thickBot="1" x14ac:dyDescent="0.35">
      <c r="B16" s="59"/>
      <c r="C16" s="42"/>
      <c r="D16" s="37" t="s">
        <v>10</v>
      </c>
      <c r="E16" s="28">
        <v>461</v>
      </c>
      <c r="F16" s="31">
        <v>1357.14</v>
      </c>
      <c r="G16" s="34">
        <v>5133.33</v>
      </c>
      <c r="H16" s="43"/>
      <c r="I16" s="2"/>
      <c r="J16" s="42"/>
      <c r="K16" s="37" t="s">
        <v>10</v>
      </c>
      <c r="L16" s="28">
        <v>516</v>
      </c>
      <c r="M16" s="31">
        <v>1474.01</v>
      </c>
      <c r="N16" s="34">
        <v>11600</v>
      </c>
      <c r="O16" s="43"/>
      <c r="P16" s="2"/>
      <c r="Q16" s="42"/>
      <c r="R16" s="38" t="s">
        <v>42</v>
      </c>
      <c r="S16" s="29">
        <v>288</v>
      </c>
      <c r="T16" s="32">
        <v>1514.07</v>
      </c>
      <c r="U16" s="35">
        <v>13000</v>
      </c>
      <c r="V16" s="43"/>
      <c r="W16" s="56"/>
      <c r="Y16" s="65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66"/>
      <c r="AP16" t="s">
        <v>48</v>
      </c>
      <c r="AQ16" t="s">
        <v>49</v>
      </c>
      <c r="AR16" t="s">
        <v>50</v>
      </c>
    </row>
    <row r="17" spans="2:44" x14ac:dyDescent="0.3">
      <c r="B17" s="59"/>
      <c r="C17" s="42"/>
      <c r="D17" s="37" t="s">
        <v>11</v>
      </c>
      <c r="E17" s="28">
        <v>664</v>
      </c>
      <c r="F17" s="31">
        <v>2140.56</v>
      </c>
      <c r="G17" s="34">
        <v>7633.33</v>
      </c>
      <c r="H17" s="43"/>
      <c r="I17" s="2"/>
      <c r="J17" s="42"/>
      <c r="K17" s="37" t="s">
        <v>11</v>
      </c>
      <c r="L17" s="28">
        <v>650</v>
      </c>
      <c r="M17" s="105" t="s">
        <v>43</v>
      </c>
      <c r="N17" s="104" t="s">
        <v>43</v>
      </c>
      <c r="O17" s="43"/>
      <c r="P17" s="2"/>
      <c r="Q17" s="42"/>
      <c r="R17" s="53"/>
      <c r="S17" s="54"/>
      <c r="T17" s="54"/>
      <c r="U17" s="54"/>
      <c r="V17" s="43"/>
      <c r="W17" s="56"/>
      <c r="Y17" s="65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66"/>
      <c r="AO17" t="s">
        <v>47</v>
      </c>
      <c r="AP17">
        <f>ROUND(SUM(E68,L68,S68)/3,2)</f>
        <v>695</v>
      </c>
      <c r="AQ17">
        <f>ROUND(SUM(F68,M68,T68)/3,2)</f>
        <v>216.96</v>
      </c>
      <c r="AR17">
        <f>ROUND(SUM(G68,N68,U68)/3,2)</f>
        <v>1308.7</v>
      </c>
    </row>
    <row r="18" spans="2:44" ht="15" thickBot="1" x14ac:dyDescent="0.35">
      <c r="B18" s="59"/>
      <c r="C18" s="42"/>
      <c r="D18" s="38" t="s">
        <v>12</v>
      </c>
      <c r="E18" s="29">
        <v>582</v>
      </c>
      <c r="F18" s="32">
        <v>2788.08</v>
      </c>
      <c r="G18" s="35">
        <v>11700</v>
      </c>
      <c r="H18" s="43"/>
      <c r="I18" s="2"/>
      <c r="J18" s="42"/>
      <c r="K18" s="38" t="s">
        <v>12</v>
      </c>
      <c r="L18" s="29">
        <v>770</v>
      </c>
      <c r="M18" s="106" t="s">
        <v>43</v>
      </c>
      <c r="N18" s="107" t="s">
        <v>43</v>
      </c>
      <c r="O18" s="43"/>
      <c r="P18" s="2"/>
      <c r="Q18" s="42"/>
      <c r="R18" s="53"/>
      <c r="S18" s="54"/>
      <c r="T18" s="54"/>
      <c r="U18" s="54"/>
      <c r="V18" s="43"/>
      <c r="W18" s="56"/>
      <c r="Y18" s="65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66"/>
      <c r="AO18" t="s">
        <v>51</v>
      </c>
      <c r="AP18">
        <f t="shared" ref="AP18:AP21" si="3">ROUND(SUM(E69,L69,S69)/3,2)</f>
        <v>698.66</v>
      </c>
      <c r="AQ18">
        <f t="shared" ref="AQ18:AQ21" si="4">ROUND(SUM(F69,M69,T69)/3,2)</f>
        <v>797.09</v>
      </c>
      <c r="AR18">
        <f t="shared" ref="AR18:AR21" si="5">ROUND(SUM(G69,N69,U69)/3,2)</f>
        <v>976.75</v>
      </c>
    </row>
    <row r="19" spans="2:44" x14ac:dyDescent="0.3">
      <c r="B19" s="59"/>
      <c r="C19" s="42"/>
      <c r="D19" s="46"/>
      <c r="E19" s="46"/>
      <c r="F19" s="46"/>
      <c r="G19" s="47"/>
      <c r="H19" s="43"/>
      <c r="I19" s="2"/>
      <c r="J19" s="42"/>
      <c r="K19" s="46"/>
      <c r="L19" s="46"/>
      <c r="M19" s="46"/>
      <c r="N19" s="47"/>
      <c r="O19" s="43"/>
      <c r="P19" s="2"/>
      <c r="Q19" s="42"/>
      <c r="R19" s="46"/>
      <c r="S19" s="46"/>
      <c r="T19" s="46"/>
      <c r="U19" s="47"/>
      <c r="V19" s="43"/>
      <c r="W19" s="56"/>
      <c r="Y19" s="65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66"/>
      <c r="AO19" t="s">
        <v>52</v>
      </c>
      <c r="AP19">
        <f t="shared" si="3"/>
        <v>823.22</v>
      </c>
      <c r="AQ19">
        <f t="shared" si="4"/>
        <v>1699.46</v>
      </c>
      <c r="AR19">
        <f t="shared" si="5"/>
        <v>2246.2199999999998</v>
      </c>
    </row>
    <row r="20" spans="2:44" x14ac:dyDescent="0.3">
      <c r="B20" s="59"/>
      <c r="C20" s="42"/>
      <c r="D20" s="48"/>
      <c r="E20" s="48"/>
      <c r="F20" s="48"/>
      <c r="G20" s="48"/>
      <c r="H20" s="43"/>
      <c r="I20" s="2"/>
      <c r="J20" s="42"/>
      <c r="K20" s="48"/>
      <c r="L20" s="48"/>
      <c r="M20" s="48"/>
      <c r="N20" s="48"/>
      <c r="O20" s="43"/>
      <c r="P20" s="2"/>
      <c r="Q20" s="42"/>
      <c r="R20" s="48"/>
      <c r="S20" s="48"/>
      <c r="T20" s="48"/>
      <c r="U20" s="48"/>
      <c r="V20" s="43"/>
      <c r="W20" s="56"/>
      <c r="Y20" s="65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66"/>
      <c r="AO20" t="s">
        <v>53</v>
      </c>
      <c r="AP20">
        <f t="shared" si="3"/>
        <v>740.44</v>
      </c>
      <c r="AQ20">
        <f t="shared" si="4"/>
        <v>2268.42</v>
      </c>
      <c r="AR20">
        <f t="shared" si="5"/>
        <v>3911.11</v>
      </c>
    </row>
    <row r="21" spans="2:44" x14ac:dyDescent="0.3">
      <c r="B21" s="59"/>
      <c r="C21" s="42"/>
      <c r="D21" s="48"/>
      <c r="E21" s="48"/>
      <c r="F21" s="48"/>
      <c r="G21" s="48"/>
      <c r="H21" s="43"/>
      <c r="I21" s="2"/>
      <c r="J21" s="42"/>
      <c r="K21" s="48"/>
      <c r="L21" s="48"/>
      <c r="M21" s="48"/>
      <c r="N21" s="48"/>
      <c r="O21" s="43"/>
      <c r="P21" s="2"/>
      <c r="Q21" s="42"/>
      <c r="R21" s="48"/>
      <c r="S21" s="48"/>
      <c r="T21" s="48"/>
      <c r="U21" s="48"/>
      <c r="V21" s="43"/>
      <c r="W21" s="56"/>
      <c r="Y21" s="65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66"/>
      <c r="AO21" t="s">
        <v>54</v>
      </c>
      <c r="AP21">
        <f t="shared" si="3"/>
        <v>731.44</v>
      </c>
      <c r="AQ21">
        <f t="shared" si="4"/>
        <v>3232.73</v>
      </c>
      <c r="AR21">
        <f t="shared" si="5"/>
        <v>6944.45</v>
      </c>
    </row>
    <row r="22" spans="2:44" x14ac:dyDescent="0.3">
      <c r="B22" s="59"/>
      <c r="C22" s="42"/>
      <c r="D22" s="48"/>
      <c r="E22" s="48"/>
      <c r="F22" s="48"/>
      <c r="G22" s="48"/>
      <c r="H22" s="43"/>
      <c r="I22" s="2"/>
      <c r="J22" s="42"/>
      <c r="K22" s="48"/>
      <c r="L22" s="48"/>
      <c r="M22" s="48"/>
      <c r="N22" s="48"/>
      <c r="O22" s="43"/>
      <c r="P22" s="2"/>
      <c r="Q22" s="42"/>
      <c r="R22" s="48"/>
      <c r="S22" s="48"/>
      <c r="T22" s="48"/>
      <c r="U22" s="48"/>
      <c r="V22" s="43"/>
      <c r="W22" s="56"/>
      <c r="Y22" s="65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66"/>
      <c r="AO22" t="s">
        <v>55</v>
      </c>
      <c r="AP22">
        <f>ROUND(SUM(E73,L73)/2,2)</f>
        <v>795</v>
      </c>
      <c r="AQ22">
        <f>ROUND(SUM(F73,M73)/2,2)</f>
        <v>3956.58</v>
      </c>
      <c r="AR22">
        <f>ROUND(SUM(G73,N73)/2,2)</f>
        <v>9133.34</v>
      </c>
    </row>
    <row r="23" spans="2:44" x14ac:dyDescent="0.3">
      <c r="B23" s="59"/>
      <c r="C23" s="42"/>
      <c r="D23" s="48"/>
      <c r="E23" s="48"/>
      <c r="F23" s="48"/>
      <c r="G23" s="48"/>
      <c r="H23" s="43"/>
      <c r="I23" s="2"/>
      <c r="J23" s="42"/>
      <c r="K23" s="48"/>
      <c r="L23" s="48"/>
      <c r="M23" s="48"/>
      <c r="N23" s="48"/>
      <c r="O23" s="43"/>
      <c r="P23" s="2"/>
      <c r="Q23" s="42"/>
      <c r="R23" s="48"/>
      <c r="S23" s="48"/>
      <c r="T23" s="48"/>
      <c r="U23" s="48"/>
      <c r="V23" s="43"/>
      <c r="W23" s="56"/>
      <c r="Y23" s="65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66"/>
      <c r="AO23" t="s">
        <v>56</v>
      </c>
      <c r="AP23">
        <f>ROUND(SUM(E74,L74)/2,2)</f>
        <v>934.17</v>
      </c>
      <c r="AQ23" t="s">
        <v>43</v>
      </c>
      <c r="AR23" t="s">
        <v>43</v>
      </c>
    </row>
    <row r="24" spans="2:44" x14ac:dyDescent="0.3">
      <c r="B24" s="59"/>
      <c r="C24" s="42"/>
      <c r="D24" s="48"/>
      <c r="E24" s="48"/>
      <c r="F24" s="48"/>
      <c r="G24" s="48"/>
      <c r="H24" s="43"/>
      <c r="I24" s="2"/>
      <c r="J24" s="42"/>
      <c r="K24" s="48"/>
      <c r="L24" s="48"/>
      <c r="M24" s="48"/>
      <c r="N24" s="48"/>
      <c r="O24" s="43"/>
      <c r="P24" s="2"/>
      <c r="Q24" s="42"/>
      <c r="R24" s="48"/>
      <c r="S24" s="48"/>
      <c r="T24" s="48"/>
      <c r="U24" s="48"/>
      <c r="V24" s="43"/>
      <c r="W24" s="56"/>
      <c r="Y24" s="65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66"/>
      <c r="AO24" t="s">
        <v>57</v>
      </c>
      <c r="AP24">
        <f t="shared" ref="AP24" si="6">ROUND(SUM(E75,L75)/2,2)</f>
        <v>971.5</v>
      </c>
      <c r="AQ24" t="s">
        <v>43</v>
      </c>
      <c r="AR24" t="s">
        <v>43</v>
      </c>
    </row>
    <row r="25" spans="2:44" x14ac:dyDescent="0.3">
      <c r="B25" s="59"/>
      <c r="C25" s="42"/>
      <c r="D25" s="48"/>
      <c r="E25" s="48"/>
      <c r="F25" s="48"/>
      <c r="G25" s="48"/>
      <c r="H25" s="43"/>
      <c r="I25" s="2"/>
      <c r="J25" s="42"/>
      <c r="K25" s="48"/>
      <c r="L25" s="48"/>
      <c r="M25" s="48"/>
      <c r="N25" s="48"/>
      <c r="O25" s="43"/>
      <c r="P25" s="2"/>
      <c r="Q25" s="42"/>
      <c r="R25" s="48"/>
      <c r="S25" s="48"/>
      <c r="T25" s="48"/>
      <c r="U25" s="48"/>
      <c r="V25" s="43"/>
      <c r="W25" s="56"/>
      <c r="Y25" s="65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66"/>
    </row>
    <row r="26" spans="2:44" x14ac:dyDescent="0.3">
      <c r="B26" s="59"/>
      <c r="C26" s="42"/>
      <c r="D26" s="48"/>
      <c r="E26" s="48"/>
      <c r="F26" s="48"/>
      <c r="G26" s="48"/>
      <c r="H26" s="43"/>
      <c r="I26" s="2"/>
      <c r="J26" s="42"/>
      <c r="K26" s="48"/>
      <c r="L26" s="48"/>
      <c r="M26" s="48"/>
      <c r="N26" s="48"/>
      <c r="O26" s="43"/>
      <c r="P26" s="2"/>
      <c r="Q26" s="42"/>
      <c r="R26" s="48"/>
      <c r="S26" s="48"/>
      <c r="T26" s="48"/>
      <c r="U26" s="48"/>
      <c r="V26" s="43"/>
      <c r="W26" s="56"/>
      <c r="Y26" s="65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66"/>
    </row>
    <row r="27" spans="2:44" x14ac:dyDescent="0.3">
      <c r="B27" s="59"/>
      <c r="C27" s="42"/>
      <c r="D27" s="48"/>
      <c r="E27" s="48"/>
      <c r="F27" s="48"/>
      <c r="G27" s="48"/>
      <c r="H27" s="43"/>
      <c r="I27" s="2"/>
      <c r="J27" s="42"/>
      <c r="K27" s="48"/>
      <c r="L27" s="48"/>
      <c r="M27" s="48"/>
      <c r="N27" s="48"/>
      <c r="O27" s="43"/>
      <c r="P27" s="2"/>
      <c r="Q27" s="42"/>
      <c r="R27" s="48"/>
      <c r="S27" s="48"/>
      <c r="T27" s="48"/>
      <c r="U27" s="48"/>
      <c r="V27" s="43"/>
      <c r="W27" s="56"/>
      <c r="Y27" s="65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66"/>
    </row>
    <row r="28" spans="2:44" x14ac:dyDescent="0.3">
      <c r="B28" s="59"/>
      <c r="C28" s="42"/>
      <c r="D28" s="48"/>
      <c r="E28" s="48"/>
      <c r="F28" s="48"/>
      <c r="G28" s="48"/>
      <c r="H28" s="43"/>
      <c r="I28" s="2"/>
      <c r="J28" s="42"/>
      <c r="K28" s="48"/>
      <c r="L28" s="48"/>
      <c r="M28" s="48"/>
      <c r="N28" s="48"/>
      <c r="O28" s="43"/>
      <c r="P28" s="2"/>
      <c r="Q28" s="42"/>
      <c r="R28" s="48"/>
      <c r="S28" s="48"/>
      <c r="T28" s="48"/>
      <c r="U28" s="48"/>
      <c r="V28" s="43"/>
      <c r="W28" s="56"/>
      <c r="Y28" s="65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66"/>
    </row>
    <row r="29" spans="2:44" x14ac:dyDescent="0.3">
      <c r="B29" s="59"/>
      <c r="C29" s="42"/>
      <c r="D29" s="48"/>
      <c r="E29" s="48"/>
      <c r="F29" s="48"/>
      <c r="G29" s="48"/>
      <c r="H29" s="43"/>
      <c r="I29" s="2"/>
      <c r="J29" s="42"/>
      <c r="K29" s="48"/>
      <c r="L29" s="48"/>
      <c r="M29" s="48"/>
      <c r="N29" s="48"/>
      <c r="O29" s="43"/>
      <c r="P29" s="2"/>
      <c r="Q29" s="42"/>
      <c r="R29" s="48"/>
      <c r="S29" s="48"/>
      <c r="T29" s="48"/>
      <c r="U29" s="48"/>
      <c r="V29" s="43"/>
      <c r="W29" s="56"/>
      <c r="Y29" s="65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66"/>
    </row>
    <row r="30" spans="2:44" x14ac:dyDescent="0.3">
      <c r="B30" s="59"/>
      <c r="C30" s="42"/>
      <c r="D30" s="48"/>
      <c r="E30" s="48"/>
      <c r="F30" s="48"/>
      <c r="G30" s="48"/>
      <c r="H30" s="43"/>
      <c r="I30" s="2"/>
      <c r="J30" s="42"/>
      <c r="K30" s="48"/>
      <c r="L30" s="48"/>
      <c r="M30" s="48"/>
      <c r="N30" s="48"/>
      <c r="O30" s="43"/>
      <c r="P30" s="2"/>
      <c r="Q30" s="42"/>
      <c r="R30" s="48"/>
      <c r="S30" s="48"/>
      <c r="T30" s="48"/>
      <c r="U30" s="48"/>
      <c r="V30" s="43"/>
      <c r="W30" s="56"/>
      <c r="Y30" s="65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66"/>
    </row>
    <row r="31" spans="2:44" x14ac:dyDescent="0.3">
      <c r="B31" s="59"/>
      <c r="C31" s="42"/>
      <c r="D31" s="48"/>
      <c r="E31" s="48"/>
      <c r="F31" s="48"/>
      <c r="G31" s="48"/>
      <c r="H31" s="43"/>
      <c r="I31" s="2"/>
      <c r="J31" s="42"/>
      <c r="K31" s="48"/>
      <c r="L31" s="48"/>
      <c r="M31" s="48"/>
      <c r="N31" s="48"/>
      <c r="O31" s="43"/>
      <c r="P31" s="2"/>
      <c r="Q31" s="42"/>
      <c r="R31" s="48"/>
      <c r="S31" s="48"/>
      <c r="T31" s="48"/>
      <c r="U31" s="48"/>
      <c r="V31" s="43"/>
      <c r="W31" s="56"/>
      <c r="Y31" s="65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66"/>
    </row>
    <row r="32" spans="2:44" x14ac:dyDescent="0.3">
      <c r="B32" s="59"/>
      <c r="C32" s="42"/>
      <c r="D32" s="48"/>
      <c r="E32" s="48"/>
      <c r="F32" s="48"/>
      <c r="G32" s="48"/>
      <c r="H32" s="43"/>
      <c r="I32" s="2"/>
      <c r="J32" s="42"/>
      <c r="K32" s="48"/>
      <c r="L32" s="48"/>
      <c r="M32" s="48"/>
      <c r="N32" s="48"/>
      <c r="O32" s="43"/>
      <c r="P32" s="2"/>
      <c r="Q32" s="42"/>
      <c r="R32" s="48"/>
      <c r="S32" s="48"/>
      <c r="T32" s="48"/>
      <c r="U32" s="48"/>
      <c r="V32" s="43"/>
      <c r="W32" s="56"/>
      <c r="Y32" s="65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66"/>
    </row>
    <row r="33" spans="2:39" x14ac:dyDescent="0.3">
      <c r="B33" s="59"/>
      <c r="C33" s="42"/>
      <c r="D33" s="48"/>
      <c r="E33" s="48"/>
      <c r="F33" s="48"/>
      <c r="G33" s="48"/>
      <c r="H33" s="43"/>
      <c r="I33" s="2"/>
      <c r="J33" s="42"/>
      <c r="K33" s="48"/>
      <c r="L33" s="48"/>
      <c r="M33" s="48"/>
      <c r="N33" s="48"/>
      <c r="O33" s="43"/>
      <c r="P33" s="2"/>
      <c r="Q33" s="42"/>
      <c r="R33" s="48"/>
      <c r="S33" s="48"/>
      <c r="T33" s="48"/>
      <c r="U33" s="48"/>
      <c r="V33" s="43"/>
      <c r="W33" s="56"/>
      <c r="Y33" s="65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66"/>
    </row>
    <row r="34" spans="2:39" x14ac:dyDescent="0.3">
      <c r="B34" s="59"/>
      <c r="C34" s="42"/>
      <c r="D34" s="48"/>
      <c r="E34" s="48"/>
      <c r="F34" s="48"/>
      <c r="G34" s="48"/>
      <c r="H34" s="43"/>
      <c r="I34" s="2"/>
      <c r="J34" s="42"/>
      <c r="K34" s="48"/>
      <c r="L34" s="48"/>
      <c r="M34" s="48"/>
      <c r="N34" s="48"/>
      <c r="O34" s="43"/>
      <c r="P34" s="2"/>
      <c r="Q34" s="42"/>
      <c r="R34" s="48"/>
      <c r="S34" s="48"/>
      <c r="T34" s="48"/>
      <c r="U34" s="48"/>
      <c r="V34" s="43"/>
      <c r="W34" s="56"/>
      <c r="Y34" s="65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66"/>
    </row>
    <row r="35" spans="2:39" x14ac:dyDescent="0.3">
      <c r="B35" s="59"/>
      <c r="C35" s="42"/>
      <c r="D35" s="48"/>
      <c r="E35" s="48"/>
      <c r="F35" s="48"/>
      <c r="G35" s="48"/>
      <c r="H35" s="43"/>
      <c r="I35" s="2"/>
      <c r="J35" s="42"/>
      <c r="K35" s="48"/>
      <c r="L35" s="48"/>
      <c r="M35" s="48"/>
      <c r="N35" s="48"/>
      <c r="O35" s="43"/>
      <c r="P35" s="2"/>
      <c r="Q35" s="42"/>
      <c r="R35" s="48"/>
      <c r="S35" s="48"/>
      <c r="T35" s="48"/>
      <c r="U35" s="48"/>
      <c r="V35" s="43"/>
      <c r="W35" s="56"/>
      <c r="Y35" s="65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66"/>
    </row>
    <row r="36" spans="2:39" x14ac:dyDescent="0.3">
      <c r="B36" s="59"/>
      <c r="C36" s="42"/>
      <c r="D36" s="48"/>
      <c r="E36" s="48"/>
      <c r="F36" s="48"/>
      <c r="G36" s="48"/>
      <c r="H36" s="43"/>
      <c r="I36" s="2"/>
      <c r="J36" s="42"/>
      <c r="K36" s="48"/>
      <c r="L36" s="48"/>
      <c r="M36" s="48"/>
      <c r="N36" s="48"/>
      <c r="O36" s="43"/>
      <c r="P36" s="2"/>
      <c r="Q36" s="42"/>
      <c r="R36" s="48"/>
      <c r="S36" s="48"/>
      <c r="T36" s="48"/>
      <c r="U36" s="48"/>
      <c r="V36" s="43"/>
      <c r="W36" s="56"/>
      <c r="Y36" s="65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66"/>
    </row>
    <row r="37" spans="2:39" x14ac:dyDescent="0.3">
      <c r="B37" s="59"/>
      <c r="C37" s="42"/>
      <c r="D37" s="48"/>
      <c r="E37" s="48"/>
      <c r="F37" s="48"/>
      <c r="G37" s="48"/>
      <c r="H37" s="43"/>
      <c r="I37" s="2"/>
      <c r="J37" s="42"/>
      <c r="K37" s="48"/>
      <c r="L37" s="48"/>
      <c r="M37" s="48"/>
      <c r="N37" s="48"/>
      <c r="O37" s="43"/>
      <c r="P37" s="2"/>
      <c r="Q37" s="42"/>
      <c r="R37" s="48"/>
      <c r="S37" s="48"/>
      <c r="T37" s="48"/>
      <c r="U37" s="48"/>
      <c r="V37" s="43"/>
      <c r="W37" s="56"/>
      <c r="Y37" s="65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66"/>
    </row>
    <row r="38" spans="2:39" x14ac:dyDescent="0.3">
      <c r="B38" s="59"/>
      <c r="C38" s="42"/>
      <c r="D38" s="48"/>
      <c r="E38" s="48"/>
      <c r="F38" s="48"/>
      <c r="G38" s="48"/>
      <c r="H38" s="43"/>
      <c r="I38" s="2"/>
      <c r="J38" s="42"/>
      <c r="K38" s="48"/>
      <c r="L38" s="48"/>
      <c r="M38" s="48"/>
      <c r="N38" s="48"/>
      <c r="O38" s="43"/>
      <c r="P38" s="2"/>
      <c r="Q38" s="42"/>
      <c r="R38" s="48"/>
      <c r="S38" s="48"/>
      <c r="T38" s="48"/>
      <c r="U38" s="48"/>
      <c r="V38" s="43"/>
      <c r="W38" s="56"/>
      <c r="Y38" s="65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66"/>
    </row>
    <row r="39" spans="2:39" x14ac:dyDescent="0.3">
      <c r="B39" s="59"/>
      <c r="C39" s="42"/>
      <c r="D39" s="48"/>
      <c r="E39" s="48"/>
      <c r="F39" s="48"/>
      <c r="G39" s="48"/>
      <c r="H39" s="43"/>
      <c r="I39" s="2"/>
      <c r="J39" s="42"/>
      <c r="K39" s="48"/>
      <c r="L39" s="48"/>
      <c r="M39" s="48"/>
      <c r="N39" s="48"/>
      <c r="O39" s="43"/>
      <c r="P39" s="2"/>
      <c r="Q39" s="42"/>
      <c r="R39" s="48"/>
      <c r="S39" s="48"/>
      <c r="T39" s="48"/>
      <c r="U39" s="48"/>
      <c r="V39" s="43"/>
      <c r="W39" s="56"/>
      <c r="Y39" s="65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66"/>
    </row>
    <row r="40" spans="2:39" ht="15" thickBot="1" x14ac:dyDescent="0.35">
      <c r="B40" s="59"/>
      <c r="C40" s="42"/>
      <c r="D40" s="48"/>
      <c r="E40" s="48"/>
      <c r="F40" s="48"/>
      <c r="G40" s="48"/>
      <c r="H40" s="43"/>
      <c r="I40" s="2"/>
      <c r="J40" s="42"/>
      <c r="K40" s="48"/>
      <c r="L40" s="48"/>
      <c r="M40" s="48"/>
      <c r="N40" s="48"/>
      <c r="O40" s="43"/>
      <c r="P40" s="2"/>
      <c r="Q40" s="42"/>
      <c r="R40" s="48"/>
      <c r="S40" s="48"/>
      <c r="T40" s="48"/>
      <c r="U40" s="48"/>
      <c r="V40" s="43"/>
      <c r="W40" s="56"/>
      <c r="Y40" s="67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9"/>
    </row>
    <row r="41" spans="2:39" x14ac:dyDescent="0.3">
      <c r="B41" s="59"/>
      <c r="C41" s="42"/>
      <c r="D41" s="48"/>
      <c r="E41" s="48"/>
      <c r="F41" s="48"/>
      <c r="G41" s="48"/>
      <c r="H41" s="43"/>
      <c r="I41" s="2"/>
      <c r="J41" s="42"/>
      <c r="K41" s="48"/>
      <c r="L41" s="48"/>
      <c r="M41" s="48"/>
      <c r="N41" s="48"/>
      <c r="O41" s="43"/>
      <c r="P41" s="2"/>
      <c r="Q41" s="42"/>
      <c r="R41" s="48"/>
      <c r="S41" s="48"/>
      <c r="T41" s="48"/>
      <c r="U41" s="48"/>
      <c r="V41" s="43"/>
      <c r="W41" s="56"/>
    </row>
    <row r="42" spans="2:39" x14ac:dyDescent="0.3">
      <c r="B42" s="59"/>
      <c r="C42" s="42"/>
      <c r="D42" s="48"/>
      <c r="E42" s="48"/>
      <c r="F42" s="48"/>
      <c r="G42" s="48"/>
      <c r="H42" s="43"/>
      <c r="I42" s="2"/>
      <c r="J42" s="42"/>
      <c r="K42" s="48"/>
      <c r="L42" s="48"/>
      <c r="M42" s="48"/>
      <c r="N42" s="48"/>
      <c r="O42" s="43"/>
      <c r="P42" s="2"/>
      <c r="Q42" s="42"/>
      <c r="R42" s="48"/>
      <c r="S42" s="48"/>
      <c r="T42" s="48"/>
      <c r="U42" s="48"/>
      <c r="V42" s="43"/>
      <c r="W42" s="56"/>
      <c r="AG42" t="s">
        <v>58</v>
      </c>
    </row>
    <row r="43" spans="2:39" x14ac:dyDescent="0.3">
      <c r="B43" s="59"/>
      <c r="C43" s="42"/>
      <c r="D43" s="48"/>
      <c r="E43" s="48"/>
      <c r="F43" s="48"/>
      <c r="G43" s="48"/>
      <c r="H43" s="43"/>
      <c r="I43" s="2"/>
      <c r="J43" s="42"/>
      <c r="K43" s="48"/>
      <c r="L43" s="48"/>
      <c r="M43" s="48"/>
      <c r="N43" s="48"/>
      <c r="O43" s="43"/>
      <c r="P43" s="2"/>
      <c r="Q43" s="42"/>
      <c r="R43" s="48"/>
      <c r="S43" s="48"/>
      <c r="T43" s="48"/>
      <c r="U43" s="48"/>
      <c r="V43" s="43"/>
      <c r="W43" s="56"/>
      <c r="AG43" t="s">
        <v>60</v>
      </c>
    </row>
    <row r="44" spans="2:39" x14ac:dyDescent="0.3">
      <c r="B44" s="59"/>
      <c r="C44" s="42"/>
      <c r="D44" s="48"/>
      <c r="E44" s="48"/>
      <c r="F44" s="48"/>
      <c r="G44" s="48"/>
      <c r="H44" s="43"/>
      <c r="I44" s="2"/>
      <c r="J44" s="42"/>
      <c r="K44" s="48"/>
      <c r="L44" s="48"/>
      <c r="M44" s="48"/>
      <c r="N44" s="48"/>
      <c r="O44" s="43"/>
      <c r="P44" s="2"/>
      <c r="Q44" s="42"/>
      <c r="R44" s="48"/>
      <c r="S44" s="48"/>
      <c r="T44" s="48"/>
      <c r="U44" s="48"/>
      <c r="V44" s="43"/>
      <c r="W44" s="56"/>
      <c r="AG44" t="s">
        <v>59</v>
      </c>
    </row>
    <row r="45" spans="2:39" x14ac:dyDescent="0.3">
      <c r="B45" s="59"/>
      <c r="C45" s="42"/>
      <c r="D45" s="48"/>
      <c r="E45" s="48"/>
      <c r="F45" s="48"/>
      <c r="G45" s="48"/>
      <c r="H45" s="43"/>
      <c r="I45" s="2"/>
      <c r="J45" s="42"/>
      <c r="K45" s="48"/>
      <c r="L45" s="48"/>
      <c r="M45" s="48"/>
      <c r="N45" s="48"/>
      <c r="O45" s="43"/>
      <c r="P45" s="2"/>
      <c r="Q45" s="42"/>
      <c r="R45" s="48"/>
      <c r="S45" s="48"/>
      <c r="T45" s="48"/>
      <c r="U45" s="48"/>
      <c r="V45" s="43"/>
      <c r="W45" s="56"/>
    </row>
    <row r="46" spans="2:39" ht="31.2" customHeight="1" x14ac:dyDescent="0.3">
      <c r="B46" s="59"/>
      <c r="C46" s="42"/>
      <c r="D46" s="48"/>
      <c r="E46" s="48"/>
      <c r="F46" s="48"/>
      <c r="G46" s="48"/>
      <c r="H46" s="43"/>
      <c r="I46" s="2"/>
      <c r="J46" s="42"/>
      <c r="K46" s="48"/>
      <c r="L46" s="48"/>
      <c r="M46" s="48"/>
      <c r="N46" s="48"/>
      <c r="O46" s="43"/>
      <c r="P46" s="2"/>
      <c r="Q46" s="42"/>
      <c r="R46" s="48"/>
      <c r="S46" s="48"/>
      <c r="T46" s="48"/>
      <c r="U46" s="48"/>
      <c r="V46" s="43"/>
      <c r="W46" s="56"/>
      <c r="AG46">
        <f>SUM(E11:E18,L11:L16,S11:S16)</f>
        <v>8978</v>
      </c>
    </row>
    <row r="47" spans="2:39" ht="31.2" customHeight="1" x14ac:dyDescent="0.3">
      <c r="B47" s="59"/>
      <c r="C47" s="42"/>
      <c r="D47" s="48"/>
      <c r="E47" s="48"/>
      <c r="F47" s="48"/>
      <c r="G47" s="48"/>
      <c r="H47" s="43"/>
      <c r="I47" s="2"/>
      <c r="J47" s="42"/>
      <c r="K47" s="48"/>
      <c r="L47" s="48"/>
      <c r="M47" s="48"/>
      <c r="N47" s="48"/>
      <c r="O47" s="43"/>
      <c r="P47" s="2"/>
      <c r="Q47" s="42"/>
      <c r="R47" s="48"/>
      <c r="S47" s="48"/>
      <c r="T47" s="48"/>
      <c r="U47" s="48"/>
      <c r="V47" s="43"/>
      <c r="W47" s="56"/>
      <c r="AG47">
        <f>SUM(F11:F18,M11:M16,T11:T16)</f>
        <v>14321.279999999999</v>
      </c>
    </row>
    <row r="48" spans="2:39" ht="31.2" customHeight="1" x14ac:dyDescent="0.3">
      <c r="B48" s="59"/>
      <c r="C48" s="42"/>
      <c r="D48" s="48"/>
      <c r="E48" s="48"/>
      <c r="F48" s="48"/>
      <c r="G48" s="48"/>
      <c r="H48" s="43"/>
      <c r="I48" s="2"/>
      <c r="J48" s="42"/>
      <c r="K48" s="48"/>
      <c r="L48" s="48"/>
      <c r="M48" s="48"/>
      <c r="N48" s="48"/>
      <c r="O48" s="43"/>
      <c r="P48" s="2"/>
      <c r="Q48" s="42"/>
      <c r="R48" s="48"/>
      <c r="S48" s="48"/>
      <c r="T48" s="48"/>
      <c r="U48" s="48"/>
      <c r="V48" s="43"/>
      <c r="W48" s="56"/>
      <c r="AG48">
        <f>SUM(G11:G18,N11:N16,U11:U16)</f>
        <v>80663.510000000009</v>
      </c>
    </row>
    <row r="49" spans="2:33" ht="31.2" customHeight="1" x14ac:dyDescent="0.3">
      <c r="B49" s="59"/>
      <c r="C49" s="42"/>
      <c r="D49" s="48"/>
      <c r="E49" s="48"/>
      <c r="F49" s="48"/>
      <c r="G49" s="48"/>
      <c r="H49" s="43"/>
      <c r="I49" s="2"/>
      <c r="J49" s="42"/>
      <c r="K49" s="48"/>
      <c r="L49" s="48"/>
      <c r="M49" s="48"/>
      <c r="N49" s="48"/>
      <c r="O49" s="43"/>
      <c r="P49" s="2"/>
      <c r="Q49" s="42"/>
      <c r="R49" s="48"/>
      <c r="S49" s="48"/>
      <c r="T49" s="48"/>
      <c r="U49" s="48"/>
      <c r="V49" s="43"/>
      <c r="W49" s="56"/>
    </row>
    <row r="50" spans="2:33" ht="31.2" customHeight="1" x14ac:dyDescent="0.3">
      <c r="B50" s="59"/>
      <c r="C50" s="42"/>
      <c r="D50" s="48"/>
      <c r="E50" s="48"/>
      <c r="F50" s="48"/>
      <c r="G50" s="48"/>
      <c r="H50" s="43"/>
      <c r="I50" s="2"/>
      <c r="J50" s="42"/>
      <c r="K50" s="48"/>
      <c r="L50" s="48"/>
      <c r="M50" s="48"/>
      <c r="N50" s="48"/>
      <c r="O50" s="43"/>
      <c r="P50" s="2"/>
      <c r="Q50" s="42"/>
      <c r="R50" s="48"/>
      <c r="S50" s="48"/>
      <c r="T50" s="48"/>
      <c r="U50" s="48"/>
      <c r="V50" s="43"/>
      <c r="W50" s="56"/>
      <c r="AG50" s="109">
        <f>AG46/AG46</f>
        <v>1</v>
      </c>
    </row>
    <row r="51" spans="2:33" ht="31.2" customHeight="1" x14ac:dyDescent="0.3">
      <c r="B51" s="59"/>
      <c r="C51" s="42"/>
      <c r="D51" s="48"/>
      <c r="E51" s="48"/>
      <c r="F51" s="48"/>
      <c r="G51" s="48"/>
      <c r="H51" s="43"/>
      <c r="I51" s="2"/>
      <c r="J51" s="42"/>
      <c r="K51" s="48"/>
      <c r="L51" s="48"/>
      <c r="M51" s="48"/>
      <c r="N51" s="48"/>
      <c r="O51" s="43"/>
      <c r="P51" s="2"/>
      <c r="Q51" s="42"/>
      <c r="R51" s="48"/>
      <c r="S51" s="48"/>
      <c r="T51" s="48"/>
      <c r="U51" s="48"/>
      <c r="V51" s="43"/>
      <c r="W51" s="56"/>
      <c r="AG51" s="109">
        <f>AG47/AG46</f>
        <v>1.5951525952327912</v>
      </c>
    </row>
    <row r="52" spans="2:33" ht="31.2" customHeight="1" x14ac:dyDescent="0.3">
      <c r="B52" s="59"/>
      <c r="C52" s="42"/>
      <c r="D52" s="48"/>
      <c r="E52" s="48"/>
      <c r="F52" s="48"/>
      <c r="G52" s="48"/>
      <c r="H52" s="43"/>
      <c r="I52" s="2"/>
      <c r="J52" s="42"/>
      <c r="K52" s="48"/>
      <c r="L52" s="48"/>
      <c r="M52" s="48"/>
      <c r="N52" s="48"/>
      <c r="O52" s="43"/>
      <c r="P52" s="2"/>
      <c r="Q52" s="42"/>
      <c r="R52" s="48"/>
      <c r="S52" s="48"/>
      <c r="T52" s="48"/>
      <c r="U52" s="48"/>
      <c r="V52" s="43"/>
      <c r="W52" s="56"/>
      <c r="AG52" s="109">
        <f>AG48/AG46</f>
        <v>8.9845745154822918</v>
      </c>
    </row>
    <row r="53" spans="2:33" ht="69.599999999999994" customHeight="1" x14ac:dyDescent="0.3">
      <c r="B53" s="59"/>
      <c r="C53" s="42"/>
      <c r="D53" s="48"/>
      <c r="E53" s="48"/>
      <c r="F53" s="48"/>
      <c r="G53" s="48"/>
      <c r="H53" s="43"/>
      <c r="I53" s="2"/>
      <c r="J53" s="42"/>
      <c r="K53" s="48"/>
      <c r="L53" s="48"/>
      <c r="M53" s="48"/>
      <c r="N53" s="48"/>
      <c r="O53" s="43"/>
      <c r="P53" s="2"/>
      <c r="Q53" s="42"/>
      <c r="R53" s="48"/>
      <c r="S53" s="48"/>
      <c r="T53" s="48"/>
      <c r="U53" s="48"/>
      <c r="V53" s="43"/>
      <c r="W53" s="56"/>
    </row>
    <row r="54" spans="2:33" ht="69.599999999999994" customHeight="1" x14ac:dyDescent="0.3">
      <c r="B54" s="59"/>
      <c r="C54" s="42"/>
      <c r="D54" s="48"/>
      <c r="E54" s="48"/>
      <c r="F54" s="48"/>
      <c r="G54" s="48"/>
      <c r="H54" s="43"/>
      <c r="I54" s="2"/>
      <c r="J54" s="42"/>
      <c r="K54" s="48"/>
      <c r="L54" s="48"/>
      <c r="M54" s="48"/>
      <c r="N54" s="48"/>
      <c r="O54" s="43"/>
      <c r="P54" s="2"/>
      <c r="Q54" s="42"/>
      <c r="R54" s="48"/>
      <c r="S54" s="48"/>
      <c r="T54" s="48"/>
      <c r="U54" s="48"/>
      <c r="V54" s="43"/>
      <c r="W54" s="56"/>
    </row>
    <row r="55" spans="2:33" ht="69.599999999999994" customHeight="1" x14ac:dyDescent="0.3">
      <c r="B55" s="59"/>
      <c r="C55" s="42"/>
      <c r="D55" s="48"/>
      <c r="E55" s="48"/>
      <c r="F55" s="48"/>
      <c r="G55" s="48"/>
      <c r="H55" s="43"/>
      <c r="I55" s="2"/>
      <c r="J55" s="42"/>
      <c r="K55" s="48"/>
      <c r="L55" s="48"/>
      <c r="M55" s="48"/>
      <c r="N55" s="48"/>
      <c r="O55" s="43"/>
      <c r="P55" s="2"/>
      <c r="Q55" s="42"/>
      <c r="R55" s="48"/>
      <c r="S55" s="48"/>
      <c r="T55" s="48"/>
      <c r="U55" s="48"/>
      <c r="V55" s="43"/>
      <c r="W55" s="56"/>
    </row>
    <row r="56" spans="2:33" ht="69.599999999999994" customHeight="1" x14ac:dyDescent="0.3">
      <c r="B56" s="59"/>
      <c r="C56" s="42"/>
      <c r="D56" s="48"/>
      <c r="E56" s="48"/>
      <c r="F56" s="48"/>
      <c r="G56" s="48"/>
      <c r="H56" s="43"/>
      <c r="I56" s="2"/>
      <c r="J56" s="42"/>
      <c r="K56" s="48"/>
      <c r="L56" s="48"/>
      <c r="M56" s="48"/>
      <c r="N56" s="48"/>
      <c r="O56" s="43"/>
      <c r="P56" s="2"/>
      <c r="Q56" s="42"/>
      <c r="R56" s="48"/>
      <c r="S56" s="48"/>
      <c r="T56" s="48"/>
      <c r="U56" s="48"/>
      <c r="V56" s="43"/>
      <c r="W56" s="56"/>
    </row>
    <row r="57" spans="2:33" ht="69.599999999999994" customHeight="1" x14ac:dyDescent="0.3">
      <c r="B57" s="59"/>
      <c r="C57" s="42"/>
      <c r="D57" s="48"/>
      <c r="E57" s="48"/>
      <c r="F57" s="48"/>
      <c r="G57" s="48"/>
      <c r="H57" s="43"/>
      <c r="I57" s="2"/>
      <c r="J57" s="42"/>
      <c r="K57" s="48"/>
      <c r="L57" s="48"/>
      <c r="M57" s="48"/>
      <c r="N57" s="48"/>
      <c r="O57" s="43"/>
      <c r="P57" s="2"/>
      <c r="Q57" s="42"/>
      <c r="R57" s="48"/>
      <c r="S57" s="48"/>
      <c r="T57" s="48"/>
      <c r="U57" s="48"/>
      <c r="V57" s="43"/>
      <c r="W57" s="56"/>
    </row>
    <row r="58" spans="2:33" x14ac:dyDescent="0.3">
      <c r="B58" s="59"/>
      <c r="C58" s="42"/>
      <c r="D58" s="48"/>
      <c r="E58" s="48"/>
      <c r="F58" s="48"/>
      <c r="G58" s="48"/>
      <c r="H58" s="43"/>
      <c r="I58" s="2"/>
      <c r="J58" s="42"/>
      <c r="K58" s="48"/>
      <c r="L58" s="48"/>
      <c r="M58" s="48"/>
      <c r="N58" s="48"/>
      <c r="O58" s="43"/>
      <c r="P58" s="2"/>
      <c r="Q58" s="42"/>
      <c r="R58" s="48"/>
      <c r="S58" s="48"/>
      <c r="T58" s="48"/>
      <c r="U58" s="48"/>
      <c r="V58" s="43"/>
      <c r="W58" s="56"/>
    </row>
    <row r="59" spans="2:33" x14ac:dyDescent="0.3">
      <c r="B59" s="59"/>
      <c r="C59" s="42"/>
      <c r="D59" s="48"/>
      <c r="E59" s="48"/>
      <c r="F59" s="48"/>
      <c r="G59" s="48"/>
      <c r="H59" s="43"/>
      <c r="I59" s="2"/>
      <c r="J59" s="42"/>
      <c r="K59" s="48"/>
      <c r="L59" s="48"/>
      <c r="M59" s="48"/>
      <c r="N59" s="48"/>
      <c r="O59" s="43"/>
      <c r="P59" s="2"/>
      <c r="Q59" s="42"/>
      <c r="R59" s="48"/>
      <c r="S59" s="48"/>
      <c r="T59" s="48"/>
      <c r="U59" s="48"/>
      <c r="V59" s="43"/>
      <c r="W59" s="56"/>
    </row>
    <row r="60" spans="2:33" ht="15" thickBot="1" x14ac:dyDescent="0.35">
      <c r="B60" s="59"/>
      <c r="C60" s="49"/>
      <c r="D60" s="50"/>
      <c r="E60" s="50"/>
      <c r="F60" s="50"/>
      <c r="G60" s="50"/>
      <c r="H60" s="51"/>
      <c r="I60" s="2"/>
      <c r="J60" s="49"/>
      <c r="K60" s="50"/>
      <c r="L60" s="50"/>
      <c r="M60" s="50"/>
      <c r="N60" s="50"/>
      <c r="O60" s="51"/>
      <c r="P60" s="2"/>
      <c r="Q60" s="49"/>
      <c r="R60" s="50"/>
      <c r="S60" s="50"/>
      <c r="T60" s="50"/>
      <c r="U60" s="50"/>
      <c r="V60" s="51"/>
      <c r="W60" s="56"/>
    </row>
    <row r="61" spans="2:33" x14ac:dyDescent="0.3">
      <c r="B61" s="5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56"/>
    </row>
    <row r="62" spans="2:33" ht="27.6" x14ac:dyDescent="0.45">
      <c r="B62" s="59"/>
      <c r="C62" s="111" t="s">
        <v>16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56"/>
    </row>
    <row r="63" spans="2:33" ht="15" thickBot="1" x14ac:dyDescent="0.35"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56"/>
    </row>
    <row r="64" spans="2:33" x14ac:dyDescent="0.3">
      <c r="B64" s="59"/>
      <c r="C64" s="39"/>
      <c r="D64" s="40"/>
      <c r="E64" s="40"/>
      <c r="F64" s="40"/>
      <c r="G64" s="40"/>
      <c r="H64" s="41"/>
      <c r="J64" s="39"/>
      <c r="K64" s="40"/>
      <c r="L64" s="40"/>
      <c r="M64" s="40"/>
      <c r="N64" s="40"/>
      <c r="O64" s="41"/>
      <c r="Q64" s="39"/>
      <c r="R64" s="40"/>
      <c r="S64" s="40"/>
      <c r="T64" s="40"/>
      <c r="U64" s="40"/>
      <c r="V64" s="41"/>
      <c r="W64" s="56"/>
    </row>
    <row r="65" spans="2:23" ht="20.399999999999999" x14ac:dyDescent="0.35">
      <c r="B65" s="59"/>
      <c r="C65" s="42"/>
      <c r="D65" s="110" t="s">
        <v>36</v>
      </c>
      <c r="E65" s="110"/>
      <c r="F65" s="110"/>
      <c r="G65" s="110"/>
      <c r="H65" s="43"/>
      <c r="I65" s="2"/>
      <c r="J65" s="42"/>
      <c r="K65" s="110" t="s">
        <v>37</v>
      </c>
      <c r="L65" s="110"/>
      <c r="M65" s="110"/>
      <c r="N65" s="110"/>
      <c r="O65" s="43"/>
      <c r="P65" s="2"/>
      <c r="Q65" s="42"/>
      <c r="R65" s="110" t="s">
        <v>38</v>
      </c>
      <c r="S65" s="110"/>
      <c r="T65" s="110"/>
      <c r="U65" s="110"/>
      <c r="V65" s="43"/>
      <c r="W65" s="56"/>
    </row>
    <row r="66" spans="2:23" ht="21" thickBot="1" x14ac:dyDescent="0.4">
      <c r="B66" s="59"/>
      <c r="C66" s="42"/>
      <c r="D66" s="44"/>
      <c r="E66" s="44"/>
      <c r="F66" s="44"/>
      <c r="G66" s="52" t="s">
        <v>44</v>
      </c>
      <c r="H66" s="43"/>
      <c r="I66" s="2"/>
      <c r="J66" s="42"/>
      <c r="K66" s="44"/>
      <c r="L66" s="44"/>
      <c r="M66" s="44"/>
      <c r="N66" s="52" t="s">
        <v>44</v>
      </c>
      <c r="O66" s="43"/>
      <c r="P66" s="2"/>
      <c r="Q66" s="42"/>
      <c r="R66" s="44"/>
      <c r="S66" s="44"/>
      <c r="T66" s="44"/>
      <c r="U66" s="52" t="s">
        <v>44</v>
      </c>
      <c r="V66" s="43"/>
      <c r="W66" s="56"/>
    </row>
    <row r="67" spans="2:23" ht="15.6" thickBot="1" x14ac:dyDescent="0.35">
      <c r="B67" s="59"/>
      <c r="C67" s="42"/>
      <c r="D67" s="45" t="s">
        <v>0</v>
      </c>
      <c r="E67" s="24" t="s">
        <v>31</v>
      </c>
      <c r="F67" s="25" t="s">
        <v>32</v>
      </c>
      <c r="G67" s="26" t="s">
        <v>24</v>
      </c>
      <c r="H67" s="43"/>
      <c r="I67" s="2"/>
      <c r="J67" s="42"/>
      <c r="K67" s="45" t="s">
        <v>0</v>
      </c>
      <c r="L67" s="24" t="s">
        <v>31</v>
      </c>
      <c r="M67" s="25" t="s">
        <v>32</v>
      </c>
      <c r="N67" s="26" t="s">
        <v>24</v>
      </c>
      <c r="O67" s="43"/>
      <c r="P67" s="2"/>
      <c r="Q67" s="42"/>
      <c r="R67" s="45" t="s">
        <v>0</v>
      </c>
      <c r="S67" s="24" t="s">
        <v>31</v>
      </c>
      <c r="T67" s="25" t="s">
        <v>32</v>
      </c>
      <c r="U67" s="26" t="s">
        <v>24</v>
      </c>
      <c r="V67" s="43"/>
      <c r="W67" s="56"/>
    </row>
    <row r="68" spans="2:23" x14ac:dyDescent="0.3">
      <c r="B68" s="59"/>
      <c r="C68" s="42"/>
      <c r="D68" s="36" t="s">
        <v>5</v>
      </c>
      <c r="E68" s="27">
        <v>603</v>
      </c>
      <c r="F68" s="30">
        <v>157.59</v>
      </c>
      <c r="G68" s="33">
        <v>1220.03</v>
      </c>
      <c r="H68" s="43"/>
      <c r="I68" s="2"/>
      <c r="J68" s="42"/>
      <c r="K68" s="36" t="s">
        <v>5</v>
      </c>
      <c r="L68" s="27">
        <v>882.33</v>
      </c>
      <c r="M68" s="30">
        <v>210.68</v>
      </c>
      <c r="N68" s="33">
        <v>1790.33</v>
      </c>
      <c r="O68" s="43"/>
      <c r="P68" s="2"/>
      <c r="Q68" s="42"/>
      <c r="R68" s="36" t="s">
        <v>5</v>
      </c>
      <c r="S68" s="27">
        <v>599.66999999999996</v>
      </c>
      <c r="T68" s="30">
        <v>282.62</v>
      </c>
      <c r="U68" s="33">
        <v>915.73</v>
      </c>
      <c r="V68" s="43"/>
      <c r="W68" s="56"/>
    </row>
    <row r="69" spans="2:23" x14ac:dyDescent="0.3">
      <c r="B69" s="59"/>
      <c r="C69" s="42"/>
      <c r="D69" s="37" t="s">
        <v>6</v>
      </c>
      <c r="E69" s="28">
        <v>666.33</v>
      </c>
      <c r="F69" s="31">
        <v>530.65</v>
      </c>
      <c r="G69" s="34">
        <v>1146.07</v>
      </c>
      <c r="H69" s="43"/>
      <c r="I69" s="2"/>
      <c r="J69" s="42"/>
      <c r="K69" s="37" t="s">
        <v>6</v>
      </c>
      <c r="L69" s="28">
        <v>875.33</v>
      </c>
      <c r="M69" s="31">
        <v>793.07</v>
      </c>
      <c r="N69" s="34">
        <v>865.87</v>
      </c>
      <c r="O69" s="43"/>
      <c r="P69" s="2"/>
      <c r="Q69" s="42"/>
      <c r="R69" s="37" t="s">
        <v>6</v>
      </c>
      <c r="S69" s="28">
        <v>554.33000000000004</v>
      </c>
      <c r="T69" s="31">
        <v>1067.55</v>
      </c>
      <c r="U69" s="34">
        <v>918.3</v>
      </c>
      <c r="V69" s="43"/>
      <c r="W69" s="56"/>
    </row>
    <row r="70" spans="2:23" x14ac:dyDescent="0.3">
      <c r="B70" s="59"/>
      <c r="C70" s="42"/>
      <c r="D70" s="37" t="s">
        <v>7</v>
      </c>
      <c r="E70" s="28">
        <v>676.33</v>
      </c>
      <c r="F70" s="31">
        <v>728.79</v>
      </c>
      <c r="G70" s="34">
        <v>1072</v>
      </c>
      <c r="H70" s="43"/>
      <c r="I70" s="2"/>
      <c r="J70" s="42"/>
      <c r="K70" s="37" t="s">
        <v>7</v>
      </c>
      <c r="L70" s="28">
        <v>1166.67</v>
      </c>
      <c r="M70" s="31">
        <v>2080.67</v>
      </c>
      <c r="N70" s="34">
        <v>3300</v>
      </c>
      <c r="O70" s="43"/>
      <c r="P70" s="2"/>
      <c r="Q70" s="42"/>
      <c r="R70" s="37" t="s">
        <v>7</v>
      </c>
      <c r="S70" s="28">
        <v>626.66999999999996</v>
      </c>
      <c r="T70" s="31">
        <v>2288.9299999999998</v>
      </c>
      <c r="U70" s="34">
        <v>2366.67</v>
      </c>
      <c r="V70" s="43"/>
      <c r="W70" s="56"/>
    </row>
    <row r="71" spans="2:23" x14ac:dyDescent="0.3">
      <c r="B71" s="59"/>
      <c r="C71" s="42"/>
      <c r="D71" s="37" t="s">
        <v>8</v>
      </c>
      <c r="E71" s="28">
        <v>647.33000000000004</v>
      </c>
      <c r="F71" s="31">
        <v>1144.1099999999999</v>
      </c>
      <c r="G71" s="34">
        <v>3900</v>
      </c>
      <c r="H71" s="43"/>
      <c r="I71" s="2"/>
      <c r="J71" s="42"/>
      <c r="K71" s="37" t="s">
        <v>8</v>
      </c>
      <c r="L71" s="28">
        <v>954.67</v>
      </c>
      <c r="M71" s="31">
        <v>2931.17</v>
      </c>
      <c r="N71" s="34">
        <v>3533.33</v>
      </c>
      <c r="O71" s="43"/>
      <c r="P71" s="2"/>
      <c r="Q71" s="42"/>
      <c r="R71" s="37" t="s">
        <v>8</v>
      </c>
      <c r="S71" s="28">
        <v>619.33000000000004</v>
      </c>
      <c r="T71" s="31">
        <v>2729.98</v>
      </c>
      <c r="U71" s="34">
        <v>4300</v>
      </c>
      <c r="V71" s="43"/>
      <c r="W71" s="56"/>
    </row>
    <row r="72" spans="2:23" x14ac:dyDescent="0.3">
      <c r="B72" s="59"/>
      <c r="C72" s="42"/>
      <c r="D72" s="37" t="s">
        <v>9</v>
      </c>
      <c r="E72" s="28">
        <v>646.33000000000004</v>
      </c>
      <c r="F72" s="31">
        <v>2067.6</v>
      </c>
      <c r="G72" s="34">
        <v>4200</v>
      </c>
      <c r="H72" s="43"/>
      <c r="I72" s="2"/>
      <c r="J72" s="42"/>
      <c r="K72" s="37" t="s">
        <v>9</v>
      </c>
      <c r="L72" s="28">
        <v>920.33</v>
      </c>
      <c r="M72" s="31">
        <v>4229.16</v>
      </c>
      <c r="N72" s="34">
        <v>6366.67</v>
      </c>
      <c r="O72" s="43"/>
      <c r="P72" s="2"/>
      <c r="Q72" s="42"/>
      <c r="R72" s="37" t="s">
        <v>9</v>
      </c>
      <c r="S72" s="28">
        <v>627.66999999999996</v>
      </c>
      <c r="T72" s="31">
        <v>3401.43</v>
      </c>
      <c r="U72" s="34">
        <v>10266.67</v>
      </c>
      <c r="V72" s="43"/>
      <c r="W72" s="56"/>
    </row>
    <row r="73" spans="2:23" ht="15" thickBot="1" x14ac:dyDescent="0.35">
      <c r="B73" s="59"/>
      <c r="C73" s="42"/>
      <c r="D73" s="37" t="s">
        <v>10</v>
      </c>
      <c r="E73" s="28">
        <v>657.67</v>
      </c>
      <c r="F73" s="31">
        <v>3325.03</v>
      </c>
      <c r="G73" s="34">
        <v>5866.67</v>
      </c>
      <c r="H73" s="43"/>
      <c r="I73" s="2"/>
      <c r="J73" s="42"/>
      <c r="K73" s="37" t="s">
        <v>10</v>
      </c>
      <c r="L73" s="28">
        <v>932.33</v>
      </c>
      <c r="M73" s="31">
        <v>4588.13</v>
      </c>
      <c r="N73" s="34">
        <v>12400</v>
      </c>
      <c r="O73" s="43"/>
      <c r="P73" s="2"/>
      <c r="Q73" s="42"/>
      <c r="R73" s="38" t="s">
        <v>10</v>
      </c>
      <c r="S73" s="29">
        <v>825</v>
      </c>
      <c r="T73" s="32">
        <v>3917.25</v>
      </c>
      <c r="U73" s="35">
        <v>13800</v>
      </c>
      <c r="V73" s="43"/>
      <c r="W73" s="56"/>
    </row>
    <row r="74" spans="2:23" x14ac:dyDescent="0.3">
      <c r="B74" s="59"/>
      <c r="C74" s="42"/>
      <c r="D74" s="37" t="s">
        <v>11</v>
      </c>
      <c r="E74" s="28">
        <v>839.33</v>
      </c>
      <c r="F74" s="31">
        <v>4322.43</v>
      </c>
      <c r="G74" s="34">
        <v>10100</v>
      </c>
      <c r="H74" s="43"/>
      <c r="I74" s="2"/>
      <c r="J74" s="42"/>
      <c r="K74" s="37" t="s">
        <v>11</v>
      </c>
      <c r="L74" s="28">
        <v>1029</v>
      </c>
      <c r="M74" s="105" t="s">
        <v>43</v>
      </c>
      <c r="N74" s="104" t="s">
        <v>43</v>
      </c>
      <c r="O74" s="43"/>
      <c r="P74" s="2"/>
      <c r="Q74" s="42"/>
      <c r="R74" s="53"/>
      <c r="S74" s="54"/>
      <c r="T74" s="54"/>
      <c r="U74" s="54"/>
      <c r="V74" s="43"/>
      <c r="W74" s="56"/>
    </row>
    <row r="75" spans="2:23" ht="15" thickBot="1" x14ac:dyDescent="0.35">
      <c r="B75" s="59"/>
      <c r="C75" s="42"/>
      <c r="D75" s="38" t="s">
        <v>12</v>
      </c>
      <c r="E75" s="29">
        <v>788</v>
      </c>
      <c r="F75" s="32">
        <v>5379.47</v>
      </c>
      <c r="G75" s="35">
        <v>12600</v>
      </c>
      <c r="H75" s="43"/>
      <c r="I75" s="2"/>
      <c r="J75" s="42"/>
      <c r="K75" s="38" t="s">
        <v>12</v>
      </c>
      <c r="L75" s="29">
        <v>1155</v>
      </c>
      <c r="M75" s="106" t="s">
        <v>43</v>
      </c>
      <c r="N75" s="107" t="s">
        <v>43</v>
      </c>
      <c r="O75" s="43"/>
      <c r="P75" s="2"/>
      <c r="Q75" s="42"/>
      <c r="R75" s="53"/>
      <c r="S75" s="54"/>
      <c r="T75" s="54"/>
      <c r="U75" s="54"/>
      <c r="V75" s="43"/>
      <c r="W75" s="56"/>
    </row>
    <row r="76" spans="2:23" x14ac:dyDescent="0.3">
      <c r="B76" s="59"/>
      <c r="C76" s="42"/>
      <c r="D76" s="46"/>
      <c r="E76" s="46"/>
      <c r="F76" s="46"/>
      <c r="G76" s="47"/>
      <c r="H76" s="43"/>
      <c r="I76" s="2"/>
      <c r="J76" s="42"/>
      <c r="K76" s="46"/>
      <c r="L76" s="46"/>
      <c r="M76" s="46"/>
      <c r="N76" s="47"/>
      <c r="O76" s="43"/>
      <c r="P76" s="2"/>
      <c r="Q76" s="42"/>
      <c r="R76" s="46"/>
      <c r="S76" s="46"/>
      <c r="T76" s="46"/>
      <c r="U76" s="47"/>
      <c r="V76" s="43"/>
      <c r="W76" s="56"/>
    </row>
    <row r="77" spans="2:23" x14ac:dyDescent="0.3">
      <c r="B77" s="59"/>
      <c r="C77" s="42"/>
      <c r="D77" s="48"/>
      <c r="E77" s="48"/>
      <c r="F77" s="48"/>
      <c r="G77" s="48"/>
      <c r="H77" s="43"/>
      <c r="I77" s="2"/>
      <c r="J77" s="42"/>
      <c r="K77" s="48"/>
      <c r="L77" s="48"/>
      <c r="M77" s="48"/>
      <c r="N77" s="48"/>
      <c r="O77" s="43"/>
      <c r="P77" s="2"/>
      <c r="Q77" s="42"/>
      <c r="R77" s="48"/>
      <c r="S77" s="48"/>
      <c r="T77" s="48"/>
      <c r="U77" s="48"/>
      <c r="V77" s="43"/>
      <c r="W77" s="56"/>
    </row>
    <row r="78" spans="2:23" x14ac:dyDescent="0.3">
      <c r="B78" s="59"/>
      <c r="C78" s="42"/>
      <c r="D78" s="48"/>
      <c r="E78" s="48"/>
      <c r="F78" s="48"/>
      <c r="G78" s="48"/>
      <c r="H78" s="43"/>
      <c r="I78" s="2"/>
      <c r="J78" s="42"/>
      <c r="K78" s="48"/>
      <c r="L78" s="48"/>
      <c r="M78" s="48"/>
      <c r="N78" s="48"/>
      <c r="O78" s="43"/>
      <c r="P78" s="2"/>
      <c r="Q78" s="42"/>
      <c r="R78" s="48"/>
      <c r="S78" s="48"/>
      <c r="T78" s="48"/>
      <c r="U78" s="48"/>
      <c r="V78" s="43"/>
      <c r="W78" s="56"/>
    </row>
    <row r="79" spans="2:23" x14ac:dyDescent="0.3">
      <c r="B79" s="59"/>
      <c r="C79" s="42"/>
      <c r="D79" s="48"/>
      <c r="E79" s="48"/>
      <c r="F79" s="48"/>
      <c r="G79" s="48"/>
      <c r="H79" s="43"/>
      <c r="I79" s="2"/>
      <c r="J79" s="42"/>
      <c r="K79" s="48"/>
      <c r="L79" s="48"/>
      <c r="M79" s="48"/>
      <c r="N79" s="48"/>
      <c r="O79" s="43"/>
      <c r="P79" s="2"/>
      <c r="Q79" s="42"/>
      <c r="R79" s="48"/>
      <c r="S79" s="48"/>
      <c r="T79" s="48"/>
      <c r="U79" s="48"/>
      <c r="V79" s="43"/>
      <c r="W79" s="56"/>
    </row>
    <row r="80" spans="2:23" x14ac:dyDescent="0.3">
      <c r="B80" s="59"/>
      <c r="C80" s="42"/>
      <c r="D80" s="48"/>
      <c r="E80" s="48"/>
      <c r="F80" s="48"/>
      <c r="G80" s="48"/>
      <c r="H80" s="43"/>
      <c r="I80" s="2"/>
      <c r="J80" s="42"/>
      <c r="K80" s="48"/>
      <c r="L80" s="48"/>
      <c r="M80" s="48"/>
      <c r="N80" s="48"/>
      <c r="O80" s="43"/>
      <c r="P80" s="2"/>
      <c r="Q80" s="42"/>
      <c r="R80" s="48"/>
      <c r="S80" s="48"/>
      <c r="T80" s="48"/>
      <c r="U80" s="48"/>
      <c r="V80" s="43"/>
      <c r="W80" s="56"/>
    </row>
    <row r="81" spans="2:23" x14ac:dyDescent="0.3">
      <c r="B81" s="59"/>
      <c r="C81" s="42"/>
      <c r="D81" s="48"/>
      <c r="E81" s="48"/>
      <c r="F81" s="48"/>
      <c r="G81" s="48"/>
      <c r="H81" s="43"/>
      <c r="I81" s="2"/>
      <c r="J81" s="42"/>
      <c r="K81" s="48"/>
      <c r="L81" s="48"/>
      <c r="M81" s="48"/>
      <c r="N81" s="48"/>
      <c r="O81" s="43"/>
      <c r="P81" s="2"/>
      <c r="Q81" s="42"/>
      <c r="R81" s="48"/>
      <c r="S81" s="48"/>
      <c r="T81" s="48"/>
      <c r="U81" s="48"/>
      <c r="V81" s="43"/>
      <c r="W81" s="56"/>
    </row>
    <row r="82" spans="2:23" x14ac:dyDescent="0.3">
      <c r="B82" s="59"/>
      <c r="C82" s="42"/>
      <c r="D82" s="48"/>
      <c r="E82" s="48"/>
      <c r="F82" s="48"/>
      <c r="G82" s="48"/>
      <c r="H82" s="43"/>
      <c r="I82" s="2"/>
      <c r="J82" s="42"/>
      <c r="K82" s="48"/>
      <c r="L82" s="48"/>
      <c r="M82" s="48"/>
      <c r="N82" s="48"/>
      <c r="O82" s="43"/>
      <c r="P82" s="2"/>
      <c r="Q82" s="42"/>
      <c r="R82" s="48"/>
      <c r="S82" s="48"/>
      <c r="T82" s="48"/>
      <c r="U82" s="48"/>
      <c r="V82" s="43"/>
      <c r="W82" s="56"/>
    </row>
    <row r="83" spans="2:23" x14ac:dyDescent="0.3">
      <c r="B83" s="59"/>
      <c r="C83" s="42"/>
      <c r="D83" s="48"/>
      <c r="E83" s="48"/>
      <c r="F83" s="48"/>
      <c r="G83" s="48"/>
      <c r="H83" s="43"/>
      <c r="I83" s="2"/>
      <c r="J83" s="42"/>
      <c r="K83" s="48"/>
      <c r="L83" s="48"/>
      <c r="M83" s="48"/>
      <c r="N83" s="48"/>
      <c r="O83" s="43"/>
      <c r="P83" s="2"/>
      <c r="Q83" s="42"/>
      <c r="R83" s="48"/>
      <c r="S83" s="48"/>
      <c r="T83" s="48"/>
      <c r="U83" s="48"/>
      <c r="V83" s="43"/>
      <c r="W83" s="56"/>
    </row>
    <row r="84" spans="2:23" x14ac:dyDescent="0.3">
      <c r="B84" s="59"/>
      <c r="C84" s="42"/>
      <c r="D84" s="48"/>
      <c r="E84" s="48"/>
      <c r="F84" s="48"/>
      <c r="G84" s="48"/>
      <c r="H84" s="43"/>
      <c r="I84" s="2"/>
      <c r="J84" s="42"/>
      <c r="K84" s="48"/>
      <c r="L84" s="48"/>
      <c r="M84" s="48"/>
      <c r="N84" s="48"/>
      <c r="O84" s="43"/>
      <c r="P84" s="2"/>
      <c r="Q84" s="42"/>
      <c r="R84" s="48"/>
      <c r="S84" s="48"/>
      <c r="T84" s="48"/>
      <c r="U84" s="48"/>
      <c r="V84" s="43"/>
      <c r="W84" s="56"/>
    </row>
    <row r="85" spans="2:23" x14ac:dyDescent="0.3">
      <c r="B85" s="59"/>
      <c r="C85" s="42"/>
      <c r="D85" s="48"/>
      <c r="E85" s="48"/>
      <c r="F85" s="48"/>
      <c r="G85" s="48"/>
      <c r="H85" s="43"/>
      <c r="I85" s="2"/>
      <c r="J85" s="42"/>
      <c r="K85" s="48"/>
      <c r="L85" s="48"/>
      <c r="M85" s="48"/>
      <c r="N85" s="48"/>
      <c r="O85" s="43"/>
      <c r="P85" s="2"/>
      <c r="Q85" s="42"/>
      <c r="R85" s="48"/>
      <c r="S85" s="48"/>
      <c r="T85" s="48"/>
      <c r="U85" s="48"/>
      <c r="V85" s="43"/>
      <c r="W85" s="56"/>
    </row>
    <row r="86" spans="2:23" x14ac:dyDescent="0.3">
      <c r="B86" s="59"/>
      <c r="C86" s="42"/>
      <c r="D86" s="48"/>
      <c r="E86" s="48"/>
      <c r="F86" s="48"/>
      <c r="G86" s="48"/>
      <c r="H86" s="43"/>
      <c r="I86" s="2"/>
      <c r="J86" s="42"/>
      <c r="K86" s="48"/>
      <c r="L86" s="48"/>
      <c r="M86" s="48"/>
      <c r="N86" s="48"/>
      <c r="O86" s="43"/>
      <c r="P86" s="2"/>
      <c r="Q86" s="42"/>
      <c r="R86" s="48"/>
      <c r="S86" s="48"/>
      <c r="T86" s="48"/>
      <c r="U86" s="48"/>
      <c r="V86" s="43"/>
      <c r="W86" s="56"/>
    </row>
    <row r="87" spans="2:23" x14ac:dyDescent="0.3">
      <c r="B87" s="59"/>
      <c r="C87" s="42"/>
      <c r="D87" s="48"/>
      <c r="E87" s="48"/>
      <c r="F87" s="48"/>
      <c r="G87" s="48"/>
      <c r="H87" s="43"/>
      <c r="I87" s="2"/>
      <c r="J87" s="42"/>
      <c r="K87" s="48"/>
      <c r="L87" s="48"/>
      <c r="M87" s="48"/>
      <c r="N87" s="48"/>
      <c r="O87" s="43"/>
      <c r="P87" s="2"/>
      <c r="Q87" s="42"/>
      <c r="R87" s="48"/>
      <c r="S87" s="48"/>
      <c r="T87" s="48"/>
      <c r="U87" s="48"/>
      <c r="V87" s="43"/>
      <c r="W87" s="56"/>
    </row>
    <row r="88" spans="2:23" x14ac:dyDescent="0.3">
      <c r="B88" s="59"/>
      <c r="C88" s="42"/>
      <c r="D88" s="48"/>
      <c r="E88" s="48"/>
      <c r="F88" s="48"/>
      <c r="G88" s="48"/>
      <c r="H88" s="43"/>
      <c r="I88" s="2"/>
      <c r="J88" s="42"/>
      <c r="K88" s="48"/>
      <c r="L88" s="48"/>
      <c r="M88" s="48"/>
      <c r="N88" s="48"/>
      <c r="O88" s="43"/>
      <c r="P88" s="2"/>
      <c r="Q88" s="42"/>
      <c r="R88" s="48"/>
      <c r="S88" s="48"/>
      <c r="T88" s="48"/>
      <c r="U88" s="48"/>
      <c r="V88" s="43"/>
      <c r="W88" s="56"/>
    </row>
    <row r="89" spans="2:23" x14ac:dyDescent="0.3">
      <c r="B89" s="59"/>
      <c r="C89" s="42"/>
      <c r="D89" s="48"/>
      <c r="E89" s="48"/>
      <c r="F89" s="48"/>
      <c r="G89" s="48"/>
      <c r="H89" s="43"/>
      <c r="I89" s="2"/>
      <c r="J89" s="42"/>
      <c r="K89" s="48"/>
      <c r="L89" s="48"/>
      <c r="M89" s="48"/>
      <c r="N89" s="48"/>
      <c r="O89" s="43"/>
      <c r="P89" s="2"/>
      <c r="Q89" s="42"/>
      <c r="R89" s="48"/>
      <c r="S89" s="48"/>
      <c r="T89" s="48"/>
      <c r="U89" s="48"/>
      <c r="V89" s="43"/>
      <c r="W89" s="56"/>
    </row>
    <row r="90" spans="2:23" x14ac:dyDescent="0.3">
      <c r="B90" s="59"/>
      <c r="C90" s="42"/>
      <c r="D90" s="48"/>
      <c r="E90" s="48"/>
      <c r="F90" s="48"/>
      <c r="G90" s="48"/>
      <c r="H90" s="43"/>
      <c r="I90" s="2"/>
      <c r="J90" s="42"/>
      <c r="K90" s="48"/>
      <c r="L90" s="48"/>
      <c r="M90" s="48"/>
      <c r="N90" s="48"/>
      <c r="O90" s="43"/>
      <c r="P90" s="2"/>
      <c r="Q90" s="42"/>
      <c r="R90" s="48"/>
      <c r="S90" s="48"/>
      <c r="T90" s="48"/>
      <c r="U90" s="48"/>
      <c r="V90" s="43"/>
      <c r="W90" s="56"/>
    </row>
    <row r="91" spans="2:23" x14ac:dyDescent="0.3">
      <c r="B91" s="59"/>
      <c r="C91" s="42"/>
      <c r="D91" s="48"/>
      <c r="E91" s="48"/>
      <c r="F91" s="48"/>
      <c r="G91" s="48"/>
      <c r="H91" s="43"/>
      <c r="I91" s="2"/>
      <c r="J91" s="42"/>
      <c r="K91" s="48"/>
      <c r="L91" s="48"/>
      <c r="M91" s="48"/>
      <c r="N91" s="48"/>
      <c r="O91" s="43"/>
      <c r="P91" s="2"/>
      <c r="Q91" s="42"/>
      <c r="R91" s="48"/>
      <c r="S91" s="48"/>
      <c r="T91" s="48"/>
      <c r="U91" s="48"/>
      <c r="V91" s="43"/>
      <c r="W91" s="56"/>
    </row>
    <row r="92" spans="2:23" x14ac:dyDescent="0.3">
      <c r="B92" s="59"/>
      <c r="C92" s="42"/>
      <c r="D92" s="48"/>
      <c r="E92" s="48"/>
      <c r="F92" s="48"/>
      <c r="G92" s="48"/>
      <c r="H92" s="43"/>
      <c r="I92" s="2"/>
      <c r="J92" s="42"/>
      <c r="K92" s="48"/>
      <c r="L92" s="48"/>
      <c r="M92" s="48"/>
      <c r="N92" s="48"/>
      <c r="O92" s="43"/>
      <c r="P92" s="2"/>
      <c r="Q92" s="42"/>
      <c r="R92" s="48"/>
      <c r="S92" s="48"/>
      <c r="T92" s="48"/>
      <c r="U92" s="48"/>
      <c r="V92" s="43"/>
      <c r="W92" s="56"/>
    </row>
    <row r="93" spans="2:23" x14ac:dyDescent="0.3">
      <c r="B93" s="59"/>
      <c r="C93" s="42"/>
      <c r="D93" s="48"/>
      <c r="E93" s="48"/>
      <c r="F93" s="48"/>
      <c r="G93" s="48"/>
      <c r="H93" s="43"/>
      <c r="I93" s="2"/>
      <c r="J93" s="42"/>
      <c r="K93" s="48"/>
      <c r="L93" s="48"/>
      <c r="M93" s="48"/>
      <c r="N93" s="48"/>
      <c r="O93" s="43"/>
      <c r="P93" s="2"/>
      <c r="Q93" s="42"/>
      <c r="R93" s="48"/>
      <c r="S93" s="48"/>
      <c r="T93" s="48"/>
      <c r="U93" s="48"/>
      <c r="V93" s="43"/>
      <c r="W93" s="56"/>
    </row>
    <row r="94" spans="2:23" x14ac:dyDescent="0.3">
      <c r="B94" s="59"/>
      <c r="C94" s="42"/>
      <c r="D94" s="48"/>
      <c r="E94" s="48"/>
      <c r="F94" s="48"/>
      <c r="G94" s="48"/>
      <c r="H94" s="43"/>
      <c r="I94" s="2"/>
      <c r="J94" s="42"/>
      <c r="K94" s="48"/>
      <c r="L94" s="48"/>
      <c r="M94" s="48"/>
      <c r="N94" s="48"/>
      <c r="O94" s="43"/>
      <c r="P94" s="2"/>
      <c r="Q94" s="42"/>
      <c r="R94" s="48"/>
      <c r="S94" s="48"/>
      <c r="T94" s="48"/>
      <c r="U94" s="48"/>
      <c r="V94" s="43"/>
      <c r="W94" s="56"/>
    </row>
    <row r="95" spans="2:23" x14ac:dyDescent="0.3">
      <c r="B95" s="59"/>
      <c r="C95" s="42"/>
      <c r="D95" s="48"/>
      <c r="E95" s="48"/>
      <c r="F95" s="48"/>
      <c r="G95" s="48"/>
      <c r="H95" s="43"/>
      <c r="I95" s="2"/>
      <c r="J95" s="42"/>
      <c r="K95" s="48"/>
      <c r="L95" s="48"/>
      <c r="M95" s="48"/>
      <c r="N95" s="48"/>
      <c r="O95" s="43"/>
      <c r="P95" s="2"/>
      <c r="Q95" s="42"/>
      <c r="R95" s="48"/>
      <c r="S95" s="48"/>
      <c r="T95" s="48"/>
      <c r="U95" s="48"/>
      <c r="V95" s="43"/>
      <c r="W95" s="56"/>
    </row>
    <row r="96" spans="2:23" x14ac:dyDescent="0.3">
      <c r="B96" s="59"/>
      <c r="C96" s="42"/>
      <c r="D96" s="48"/>
      <c r="E96" s="48"/>
      <c r="F96" s="48"/>
      <c r="G96" s="48"/>
      <c r="H96" s="43"/>
      <c r="I96" s="2"/>
      <c r="J96" s="42"/>
      <c r="K96" s="48"/>
      <c r="L96" s="48"/>
      <c r="M96" s="48"/>
      <c r="N96" s="48"/>
      <c r="O96" s="43"/>
      <c r="P96" s="2"/>
      <c r="Q96" s="42"/>
      <c r="R96" s="48"/>
      <c r="S96" s="48"/>
      <c r="T96" s="48"/>
      <c r="U96" s="48"/>
      <c r="V96" s="43"/>
      <c r="W96" s="56"/>
    </row>
    <row r="97" spans="2:23" x14ac:dyDescent="0.3">
      <c r="B97" s="59"/>
      <c r="C97" s="42"/>
      <c r="D97" s="48"/>
      <c r="E97" s="48"/>
      <c r="F97" s="48"/>
      <c r="G97" s="48"/>
      <c r="H97" s="43"/>
      <c r="I97" s="2"/>
      <c r="J97" s="42"/>
      <c r="K97" s="48"/>
      <c r="L97" s="48"/>
      <c r="M97" s="48"/>
      <c r="N97" s="48"/>
      <c r="O97" s="43"/>
      <c r="P97" s="2"/>
      <c r="Q97" s="42"/>
      <c r="R97" s="48"/>
      <c r="S97" s="48"/>
      <c r="T97" s="48"/>
      <c r="U97" s="48"/>
      <c r="V97" s="43"/>
      <c r="W97" s="56"/>
    </row>
    <row r="98" spans="2:23" x14ac:dyDescent="0.3">
      <c r="B98" s="59"/>
      <c r="C98" s="42"/>
      <c r="D98" s="48"/>
      <c r="E98" s="48"/>
      <c r="F98" s="48"/>
      <c r="G98" s="48"/>
      <c r="H98" s="43"/>
      <c r="I98" s="2"/>
      <c r="J98" s="42"/>
      <c r="K98" s="48"/>
      <c r="L98" s="48"/>
      <c r="M98" s="48"/>
      <c r="N98" s="48"/>
      <c r="O98" s="43"/>
      <c r="P98" s="2"/>
      <c r="Q98" s="42"/>
      <c r="R98" s="48"/>
      <c r="S98" s="48"/>
      <c r="T98" s="48"/>
      <c r="U98" s="48"/>
      <c r="V98" s="43"/>
      <c r="W98" s="56"/>
    </row>
    <row r="99" spans="2:23" x14ac:dyDescent="0.3">
      <c r="B99" s="59"/>
      <c r="C99" s="42"/>
      <c r="D99" s="48"/>
      <c r="E99" s="48"/>
      <c r="F99" s="48"/>
      <c r="G99" s="48"/>
      <c r="H99" s="43"/>
      <c r="I99" s="2"/>
      <c r="J99" s="42"/>
      <c r="K99" s="48"/>
      <c r="L99" s="48"/>
      <c r="M99" s="48"/>
      <c r="N99" s="48"/>
      <c r="O99" s="43"/>
      <c r="P99" s="2"/>
      <c r="Q99" s="42"/>
      <c r="R99" s="48"/>
      <c r="S99" s="48"/>
      <c r="T99" s="48"/>
      <c r="U99" s="48"/>
      <c r="V99" s="43"/>
      <c r="W99" s="56"/>
    </row>
    <row r="100" spans="2:23" x14ac:dyDescent="0.3">
      <c r="B100" s="59"/>
      <c r="C100" s="42"/>
      <c r="D100" s="48"/>
      <c r="E100" s="48"/>
      <c r="F100" s="48"/>
      <c r="G100" s="48"/>
      <c r="H100" s="43"/>
      <c r="I100" s="2"/>
      <c r="J100" s="42"/>
      <c r="K100" s="48"/>
      <c r="L100" s="48"/>
      <c r="M100" s="48"/>
      <c r="N100" s="48"/>
      <c r="O100" s="43"/>
      <c r="P100" s="2"/>
      <c r="Q100" s="42"/>
      <c r="R100" s="48"/>
      <c r="S100" s="48"/>
      <c r="T100" s="48"/>
      <c r="U100" s="48"/>
      <c r="V100" s="43"/>
      <c r="W100" s="56"/>
    </row>
    <row r="101" spans="2:23" x14ac:dyDescent="0.3">
      <c r="B101" s="59"/>
      <c r="C101" s="42"/>
      <c r="D101" s="48"/>
      <c r="E101" s="48"/>
      <c r="F101" s="48"/>
      <c r="G101" s="48"/>
      <c r="H101" s="43"/>
      <c r="I101" s="2"/>
      <c r="J101" s="42"/>
      <c r="K101" s="48"/>
      <c r="L101" s="48"/>
      <c r="M101" s="48"/>
      <c r="N101" s="48"/>
      <c r="O101" s="43"/>
      <c r="P101" s="2"/>
      <c r="Q101" s="42"/>
      <c r="R101" s="48"/>
      <c r="S101" s="48"/>
      <c r="T101" s="48"/>
      <c r="U101" s="48"/>
      <c r="V101" s="43"/>
      <c r="W101" s="56"/>
    </row>
    <row r="102" spans="2:23" x14ac:dyDescent="0.3">
      <c r="B102" s="59"/>
      <c r="C102" s="42"/>
      <c r="D102" s="48"/>
      <c r="E102" s="48"/>
      <c r="F102" s="48"/>
      <c r="G102" s="48"/>
      <c r="H102" s="43"/>
      <c r="I102" s="2"/>
      <c r="J102" s="42"/>
      <c r="K102" s="48"/>
      <c r="L102" s="48"/>
      <c r="M102" s="48"/>
      <c r="N102" s="48"/>
      <c r="O102" s="43"/>
      <c r="P102" s="2"/>
      <c r="Q102" s="42"/>
      <c r="R102" s="48"/>
      <c r="S102" s="48"/>
      <c r="T102" s="48"/>
      <c r="U102" s="48"/>
      <c r="V102" s="43"/>
      <c r="W102" s="56"/>
    </row>
    <row r="103" spans="2:23" x14ac:dyDescent="0.3">
      <c r="B103" s="59"/>
      <c r="C103" s="42"/>
      <c r="D103" s="48"/>
      <c r="E103" s="48"/>
      <c r="F103" s="48"/>
      <c r="G103" s="48"/>
      <c r="H103" s="43"/>
      <c r="I103" s="2"/>
      <c r="J103" s="42"/>
      <c r="K103" s="48"/>
      <c r="L103" s="48"/>
      <c r="M103" s="48"/>
      <c r="N103" s="48"/>
      <c r="O103" s="43"/>
      <c r="P103" s="2"/>
      <c r="Q103" s="42"/>
      <c r="R103" s="48"/>
      <c r="S103" s="48"/>
      <c r="T103" s="48"/>
      <c r="U103" s="48"/>
      <c r="V103" s="43"/>
      <c r="W103" s="56"/>
    </row>
    <row r="104" spans="2:23" x14ac:dyDescent="0.3">
      <c r="B104" s="59"/>
      <c r="C104" s="42"/>
      <c r="D104" s="48"/>
      <c r="E104" s="48"/>
      <c r="F104" s="48"/>
      <c r="G104" s="48"/>
      <c r="H104" s="43"/>
      <c r="I104" s="2"/>
      <c r="J104" s="42"/>
      <c r="K104" s="48"/>
      <c r="L104" s="48"/>
      <c r="M104" s="48"/>
      <c r="N104" s="48"/>
      <c r="O104" s="43"/>
      <c r="P104" s="2"/>
      <c r="Q104" s="42"/>
      <c r="R104" s="48"/>
      <c r="S104" s="48"/>
      <c r="T104" s="48"/>
      <c r="U104" s="48"/>
      <c r="V104" s="43"/>
      <c r="W104" s="56"/>
    </row>
    <row r="105" spans="2:23" x14ac:dyDescent="0.3">
      <c r="B105" s="59"/>
      <c r="C105" s="42"/>
      <c r="D105" s="48"/>
      <c r="E105" s="48"/>
      <c r="F105" s="48"/>
      <c r="G105" s="48"/>
      <c r="H105" s="43"/>
      <c r="I105" s="2"/>
      <c r="J105" s="42"/>
      <c r="K105" s="48"/>
      <c r="L105" s="48"/>
      <c r="M105" s="48"/>
      <c r="N105" s="48"/>
      <c r="O105" s="43"/>
      <c r="P105" s="2"/>
      <c r="Q105" s="42"/>
      <c r="R105" s="48"/>
      <c r="S105" s="48"/>
      <c r="T105" s="48"/>
      <c r="U105" s="48"/>
      <c r="V105" s="43"/>
      <c r="W105" s="56"/>
    </row>
    <row r="106" spans="2:23" x14ac:dyDescent="0.3">
      <c r="B106" s="59"/>
      <c r="C106" s="42"/>
      <c r="D106" s="48"/>
      <c r="E106" s="48"/>
      <c r="F106" s="48"/>
      <c r="G106" s="48"/>
      <c r="H106" s="43"/>
      <c r="I106" s="2"/>
      <c r="J106" s="42"/>
      <c r="K106" s="48"/>
      <c r="L106" s="48"/>
      <c r="M106" s="48"/>
      <c r="N106" s="48"/>
      <c r="O106" s="43"/>
      <c r="P106" s="2"/>
      <c r="Q106" s="42"/>
      <c r="R106" s="48"/>
      <c r="S106" s="48"/>
      <c r="T106" s="48"/>
      <c r="U106" s="48"/>
      <c r="V106" s="43"/>
      <c r="W106" s="56"/>
    </row>
    <row r="107" spans="2:23" x14ac:dyDescent="0.3">
      <c r="B107" s="59"/>
      <c r="C107" s="42"/>
      <c r="D107" s="48"/>
      <c r="E107" s="48"/>
      <c r="F107" s="48"/>
      <c r="G107" s="48"/>
      <c r="H107" s="43"/>
      <c r="I107" s="2"/>
      <c r="J107" s="42"/>
      <c r="K107" s="48"/>
      <c r="L107" s="48"/>
      <c r="M107" s="48"/>
      <c r="N107" s="48"/>
      <c r="O107" s="43"/>
      <c r="P107" s="2"/>
      <c r="Q107" s="42"/>
      <c r="R107" s="48"/>
      <c r="S107" s="48"/>
      <c r="T107" s="48"/>
      <c r="U107" s="48"/>
      <c r="V107" s="43"/>
      <c r="W107" s="56"/>
    </row>
    <row r="108" spans="2:23" x14ac:dyDescent="0.3">
      <c r="B108" s="59"/>
      <c r="C108" s="42"/>
      <c r="D108" s="48"/>
      <c r="E108" s="48"/>
      <c r="F108" s="48"/>
      <c r="G108" s="48"/>
      <c r="H108" s="43"/>
      <c r="I108" s="2"/>
      <c r="J108" s="42"/>
      <c r="K108" s="48"/>
      <c r="L108" s="48"/>
      <c r="M108" s="48"/>
      <c r="N108" s="48"/>
      <c r="O108" s="43"/>
      <c r="P108" s="2"/>
      <c r="Q108" s="42"/>
      <c r="R108" s="48"/>
      <c r="S108" s="48"/>
      <c r="T108" s="48"/>
      <c r="U108" s="48"/>
      <c r="V108" s="43"/>
      <c r="W108" s="56"/>
    </row>
    <row r="109" spans="2:23" x14ac:dyDescent="0.3">
      <c r="B109" s="59"/>
      <c r="C109" s="42"/>
      <c r="D109" s="48"/>
      <c r="E109" s="48"/>
      <c r="F109" s="48"/>
      <c r="G109" s="48"/>
      <c r="H109" s="43"/>
      <c r="I109" s="2"/>
      <c r="J109" s="42"/>
      <c r="K109" s="48"/>
      <c r="L109" s="48"/>
      <c r="M109" s="48"/>
      <c r="N109" s="48"/>
      <c r="O109" s="43"/>
      <c r="P109" s="2"/>
      <c r="Q109" s="42"/>
      <c r="R109" s="48"/>
      <c r="S109" s="48"/>
      <c r="T109" s="48"/>
      <c r="U109" s="48"/>
      <c r="V109" s="43"/>
      <c r="W109" s="56"/>
    </row>
    <row r="110" spans="2:23" x14ac:dyDescent="0.3">
      <c r="B110" s="59"/>
      <c r="C110" s="42"/>
      <c r="D110" s="48"/>
      <c r="E110" s="48"/>
      <c r="F110" s="48"/>
      <c r="G110" s="48"/>
      <c r="H110" s="43"/>
      <c r="I110" s="2"/>
      <c r="J110" s="42"/>
      <c r="K110" s="48"/>
      <c r="L110" s="48"/>
      <c r="M110" s="48"/>
      <c r="N110" s="48"/>
      <c r="O110" s="43"/>
      <c r="P110" s="2"/>
      <c r="Q110" s="42"/>
      <c r="R110" s="48"/>
      <c r="S110" s="48"/>
      <c r="T110" s="48"/>
      <c r="U110" s="48"/>
      <c r="V110" s="43"/>
      <c r="W110" s="56"/>
    </row>
    <row r="111" spans="2:23" ht="37.200000000000003" customHeight="1" x14ac:dyDescent="0.3">
      <c r="B111" s="59"/>
      <c r="C111" s="42"/>
      <c r="D111" s="48"/>
      <c r="E111" s="48"/>
      <c r="F111" s="48"/>
      <c r="G111" s="48"/>
      <c r="H111" s="43"/>
      <c r="I111" s="2"/>
      <c r="J111" s="42"/>
      <c r="K111" s="48"/>
      <c r="L111" s="48"/>
      <c r="M111" s="48"/>
      <c r="N111" s="48"/>
      <c r="O111" s="43"/>
      <c r="P111" s="2"/>
      <c r="Q111" s="42"/>
      <c r="R111" s="48"/>
      <c r="S111" s="48"/>
      <c r="T111" s="48"/>
      <c r="U111" s="48"/>
      <c r="V111" s="43"/>
      <c r="W111" s="56"/>
    </row>
    <row r="112" spans="2:23" ht="32.4" customHeight="1" x14ac:dyDescent="0.3">
      <c r="B112" s="59"/>
      <c r="C112" s="42"/>
      <c r="D112" s="48"/>
      <c r="E112" s="48"/>
      <c r="F112" s="48"/>
      <c r="G112" s="48"/>
      <c r="H112" s="43"/>
      <c r="I112" s="2"/>
      <c r="J112" s="42"/>
      <c r="K112" s="48"/>
      <c r="L112" s="48"/>
      <c r="M112" s="48"/>
      <c r="N112" s="48"/>
      <c r="O112" s="43"/>
      <c r="P112" s="2"/>
      <c r="Q112" s="42"/>
      <c r="R112" s="48"/>
      <c r="S112" s="48"/>
      <c r="T112" s="48"/>
      <c r="U112" s="48"/>
      <c r="V112" s="43"/>
      <c r="W112" s="56"/>
    </row>
    <row r="113" spans="2:27" x14ac:dyDescent="0.3">
      <c r="B113" s="59"/>
      <c r="C113" s="42"/>
      <c r="D113" s="48"/>
      <c r="E113" s="48"/>
      <c r="F113" s="48"/>
      <c r="G113" s="48"/>
      <c r="H113" s="43"/>
      <c r="I113" s="2"/>
      <c r="J113" s="42"/>
      <c r="K113" s="48"/>
      <c r="L113" s="48"/>
      <c r="M113" s="48"/>
      <c r="N113" s="48"/>
      <c r="O113" s="43"/>
      <c r="P113" s="2"/>
      <c r="Q113" s="42"/>
      <c r="R113" s="48"/>
      <c r="S113" s="48"/>
      <c r="T113" s="48"/>
      <c r="U113" s="48"/>
      <c r="V113" s="43"/>
      <c r="W113" s="56"/>
    </row>
    <row r="114" spans="2:27" ht="37.200000000000003" customHeight="1" x14ac:dyDescent="0.3">
      <c r="B114" s="59"/>
      <c r="C114" s="42"/>
      <c r="D114" s="48"/>
      <c r="E114" s="48"/>
      <c r="F114" s="48"/>
      <c r="G114" s="48"/>
      <c r="H114" s="43"/>
      <c r="I114" s="2"/>
      <c r="J114" s="42"/>
      <c r="K114" s="48"/>
      <c r="L114" s="48"/>
      <c r="M114" s="48"/>
      <c r="N114" s="48"/>
      <c r="O114" s="43"/>
      <c r="P114" s="2"/>
      <c r="Q114" s="42"/>
      <c r="R114" s="48"/>
      <c r="S114" s="48"/>
      <c r="T114" s="48"/>
      <c r="U114" s="48"/>
      <c r="V114" s="43"/>
      <c r="W114" s="56"/>
    </row>
    <row r="115" spans="2:27" ht="30" customHeight="1" x14ac:dyDescent="0.3">
      <c r="B115" s="59"/>
      <c r="C115" s="42"/>
      <c r="D115" s="48"/>
      <c r="E115" s="48"/>
      <c r="F115" s="48"/>
      <c r="G115" s="48"/>
      <c r="H115" s="43"/>
      <c r="I115" s="2"/>
      <c r="J115" s="42"/>
      <c r="K115" s="48"/>
      <c r="L115" s="48"/>
      <c r="M115" s="48"/>
      <c r="N115" s="48"/>
      <c r="O115" s="43"/>
      <c r="P115" s="2"/>
      <c r="Q115" s="42"/>
      <c r="R115" s="48"/>
      <c r="S115" s="48"/>
      <c r="T115" s="48"/>
      <c r="U115" s="48"/>
      <c r="V115" s="43"/>
      <c r="W115" s="56"/>
    </row>
    <row r="116" spans="2:27" ht="38.4" customHeight="1" x14ac:dyDescent="0.3">
      <c r="B116" s="59"/>
      <c r="C116" s="42"/>
      <c r="D116" s="48"/>
      <c r="E116" s="48"/>
      <c r="F116" s="48"/>
      <c r="G116" s="48"/>
      <c r="H116" s="43"/>
      <c r="I116" s="2"/>
      <c r="J116" s="42"/>
      <c r="K116" s="48"/>
      <c r="L116" s="48"/>
      <c r="M116" s="48"/>
      <c r="N116" s="48"/>
      <c r="O116" s="43"/>
      <c r="P116" s="2"/>
      <c r="Q116" s="42"/>
      <c r="R116" s="48"/>
      <c r="S116" s="48"/>
      <c r="T116" s="48"/>
      <c r="U116" s="48"/>
      <c r="V116" s="43"/>
      <c r="W116" s="56"/>
    </row>
    <row r="117" spans="2:27" ht="27.6" customHeight="1" x14ac:dyDescent="0.3">
      <c r="B117" s="59"/>
      <c r="C117" s="42"/>
      <c r="D117" s="48"/>
      <c r="E117" s="48"/>
      <c r="F117" s="48"/>
      <c r="G117" s="48"/>
      <c r="H117" s="43"/>
      <c r="I117" s="2"/>
      <c r="J117" s="42"/>
      <c r="K117" s="48"/>
      <c r="L117" s="48"/>
      <c r="M117" s="48"/>
      <c r="N117" s="48"/>
      <c r="O117" s="43"/>
      <c r="P117" s="2"/>
      <c r="Q117" s="42"/>
      <c r="R117" s="48"/>
      <c r="S117" s="48"/>
      <c r="T117" s="48"/>
      <c r="U117" s="48"/>
      <c r="V117" s="43"/>
      <c r="W117" s="56"/>
    </row>
    <row r="118" spans="2:27" x14ac:dyDescent="0.3">
      <c r="B118" s="59"/>
      <c r="C118" s="42"/>
      <c r="D118" s="48"/>
      <c r="E118" s="48"/>
      <c r="F118" s="48"/>
      <c r="G118" s="48"/>
      <c r="H118" s="43"/>
      <c r="I118" s="2"/>
      <c r="J118" s="42"/>
      <c r="K118" s="48"/>
      <c r="L118" s="48"/>
      <c r="M118" s="48"/>
      <c r="N118" s="48"/>
      <c r="O118" s="43"/>
      <c r="P118" s="2"/>
      <c r="Q118" s="42"/>
      <c r="R118" s="48"/>
      <c r="S118" s="48"/>
      <c r="T118" s="48"/>
      <c r="U118" s="48"/>
      <c r="V118" s="43"/>
      <c r="W118" s="56"/>
    </row>
    <row r="119" spans="2:27" ht="238.2" customHeight="1" thickBot="1" x14ac:dyDescent="0.35">
      <c r="B119" s="59"/>
      <c r="C119" s="49"/>
      <c r="D119" s="50"/>
      <c r="E119" s="50"/>
      <c r="F119" s="50"/>
      <c r="G119" s="50"/>
      <c r="H119" s="51"/>
      <c r="I119" s="2"/>
      <c r="J119" s="49"/>
      <c r="K119" s="50"/>
      <c r="L119" s="50"/>
      <c r="M119" s="50"/>
      <c r="N119" s="50"/>
      <c r="O119" s="51"/>
      <c r="P119" s="2"/>
      <c r="Q119" s="49"/>
      <c r="R119" s="50"/>
      <c r="S119" s="50"/>
      <c r="T119" s="50"/>
      <c r="U119" s="50"/>
      <c r="V119" s="51"/>
      <c r="W119" s="56"/>
    </row>
    <row r="120" spans="2:27" x14ac:dyDescent="0.3">
      <c r="B120" s="61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8"/>
      <c r="AA120" t="s">
        <v>40</v>
      </c>
    </row>
  </sheetData>
  <mergeCells count="11">
    <mergeCell ref="Y2:AM2"/>
    <mergeCell ref="Y3:AM3"/>
    <mergeCell ref="D8:G8"/>
    <mergeCell ref="K8:N8"/>
    <mergeCell ref="R8:U8"/>
    <mergeCell ref="D65:G65"/>
    <mergeCell ref="K65:N65"/>
    <mergeCell ref="R65:U65"/>
    <mergeCell ref="C3:V3"/>
    <mergeCell ref="C5:V5"/>
    <mergeCell ref="C62:V6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310E-CDA5-4F8C-82F5-786F429E47EA}">
  <dimension ref="B1:V59"/>
  <sheetViews>
    <sheetView topLeftCell="A19" zoomScale="70" zoomScaleNormal="70" workbookViewId="0">
      <selection activeCell="G59" sqref="G59"/>
    </sheetView>
  </sheetViews>
  <sheetFormatPr defaultRowHeight="14.4" x14ac:dyDescent="0.3"/>
  <cols>
    <col min="3" max="3" width="10.88671875" customWidth="1"/>
    <col min="4" max="4" width="10.6640625" customWidth="1"/>
    <col min="5" max="5" width="14.33203125" customWidth="1"/>
    <col min="6" max="6" width="15.44140625" customWidth="1"/>
    <col min="7" max="7" width="11.88671875" customWidth="1"/>
    <col min="8" max="8" width="9.5546875" customWidth="1"/>
    <col min="9" max="9" width="10.5546875" customWidth="1"/>
    <col min="10" max="10" width="11.109375" customWidth="1"/>
    <col min="11" max="11" width="11.5546875" customWidth="1"/>
    <col min="12" max="12" width="11.21875" customWidth="1"/>
    <col min="13" max="13" width="12" customWidth="1"/>
  </cols>
  <sheetData>
    <row r="1" spans="2:22" ht="15" thickBot="1" x14ac:dyDescent="0.35"/>
    <row r="2" spans="2:22" ht="34.200000000000003" customHeight="1" thickBot="1" x14ac:dyDescent="0.9">
      <c r="B2" s="119" t="s">
        <v>14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1"/>
    </row>
    <row r="3" spans="2:22" ht="16.8" customHeight="1" thickBot="1" x14ac:dyDescent="0.65">
      <c r="D3" s="1"/>
    </row>
    <row r="4" spans="2:22" ht="25.2" x14ac:dyDescent="0.6">
      <c r="B4" s="16"/>
      <c r="C4" s="17"/>
      <c r="D4" s="74" t="s">
        <v>18</v>
      </c>
      <c r="E4" s="17"/>
      <c r="F4" s="17"/>
      <c r="G4" s="17" t="s">
        <v>13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8"/>
    </row>
    <row r="5" spans="2:22" x14ac:dyDescent="0.3">
      <c r="B5" s="1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0"/>
    </row>
    <row r="6" spans="2:22" ht="21.6" thickBot="1" x14ac:dyDescent="0.55000000000000004">
      <c r="B6" s="19"/>
      <c r="C6" s="75" t="s">
        <v>30</v>
      </c>
      <c r="D6" s="2"/>
      <c r="E6" s="2"/>
      <c r="F6" s="76"/>
      <c r="G6" s="2"/>
      <c r="H6" s="2"/>
      <c r="I6" s="75" t="s">
        <v>16</v>
      </c>
      <c r="J6" s="2"/>
      <c r="K6" s="2"/>
      <c r="L6" s="76"/>
      <c r="M6" s="2"/>
      <c r="N6" s="2"/>
      <c r="O6" s="2"/>
      <c r="P6" s="2"/>
      <c r="Q6" s="2"/>
      <c r="R6" s="2"/>
      <c r="S6" s="2"/>
      <c r="T6" s="2"/>
      <c r="U6" s="2"/>
      <c r="V6" s="20"/>
    </row>
    <row r="7" spans="2:22" ht="24.6" thickBot="1" x14ac:dyDescent="0.35">
      <c r="B7" s="19"/>
      <c r="C7" s="3" t="s">
        <v>0</v>
      </c>
      <c r="D7" s="4" t="s">
        <v>1</v>
      </c>
      <c r="E7" s="4" t="s">
        <v>2</v>
      </c>
      <c r="F7" s="4" t="s">
        <v>3</v>
      </c>
      <c r="G7" s="5" t="s">
        <v>4</v>
      </c>
      <c r="H7" s="77"/>
      <c r="I7" s="3" t="s">
        <v>0</v>
      </c>
      <c r="J7" s="4" t="s">
        <v>1</v>
      </c>
      <c r="K7" s="4" t="s">
        <v>2</v>
      </c>
      <c r="L7" s="4" t="s">
        <v>3</v>
      </c>
      <c r="M7" s="5" t="s">
        <v>4</v>
      </c>
      <c r="N7" s="2"/>
      <c r="O7" s="2"/>
      <c r="P7" s="2"/>
      <c r="Q7" s="2"/>
      <c r="R7" s="2"/>
      <c r="S7" s="2"/>
      <c r="T7" s="2"/>
      <c r="U7" s="2"/>
      <c r="V7" s="20"/>
    </row>
    <row r="8" spans="2:22" x14ac:dyDescent="0.3">
      <c r="B8" s="19"/>
      <c r="C8" s="6" t="s">
        <v>5</v>
      </c>
      <c r="D8" s="7">
        <v>439</v>
      </c>
      <c r="E8" s="7">
        <v>432</v>
      </c>
      <c r="F8" s="7">
        <v>431</v>
      </c>
      <c r="G8" s="8">
        <v>434</v>
      </c>
      <c r="H8" s="78"/>
      <c r="I8" s="6" t="s">
        <v>5</v>
      </c>
      <c r="J8" s="7">
        <v>588</v>
      </c>
      <c r="K8" s="7">
        <v>609</v>
      </c>
      <c r="L8" s="7">
        <v>612</v>
      </c>
      <c r="M8" s="8">
        <v>603</v>
      </c>
      <c r="N8" s="2"/>
      <c r="O8" s="2"/>
      <c r="P8" s="2"/>
      <c r="Q8" s="2"/>
      <c r="R8" s="2"/>
      <c r="S8" s="2"/>
      <c r="T8" s="2"/>
      <c r="U8" s="2"/>
      <c r="V8" s="20"/>
    </row>
    <row r="9" spans="2:22" x14ac:dyDescent="0.3">
      <c r="B9" s="19"/>
      <c r="C9" s="9" t="s">
        <v>6</v>
      </c>
      <c r="D9" s="10">
        <v>460</v>
      </c>
      <c r="E9" s="10">
        <v>516</v>
      </c>
      <c r="F9" s="10">
        <v>486</v>
      </c>
      <c r="G9" s="70">
        <v>487</v>
      </c>
      <c r="H9" s="78"/>
      <c r="I9" s="9" t="s">
        <v>6</v>
      </c>
      <c r="J9" s="10">
        <v>661</v>
      </c>
      <c r="K9" s="10">
        <v>641</v>
      </c>
      <c r="L9" s="10">
        <v>697</v>
      </c>
      <c r="M9" s="70">
        <v>666.33</v>
      </c>
      <c r="N9" s="2"/>
      <c r="O9" s="2"/>
      <c r="P9" s="2"/>
      <c r="Q9" s="2"/>
      <c r="R9" s="2"/>
      <c r="S9" s="2"/>
      <c r="T9" s="2"/>
      <c r="U9" s="2"/>
      <c r="V9" s="20"/>
    </row>
    <row r="10" spans="2:22" x14ac:dyDescent="0.3">
      <c r="B10" s="19"/>
      <c r="C10" s="9" t="s">
        <v>7</v>
      </c>
      <c r="D10" s="10">
        <v>469</v>
      </c>
      <c r="E10" s="10">
        <v>444</v>
      </c>
      <c r="F10" s="10">
        <v>448</v>
      </c>
      <c r="G10" s="70">
        <v>454</v>
      </c>
      <c r="H10" s="78"/>
      <c r="I10" s="9" t="s">
        <v>7</v>
      </c>
      <c r="J10" s="10">
        <v>685</v>
      </c>
      <c r="K10" s="10">
        <v>686</v>
      </c>
      <c r="L10" s="10">
        <v>658</v>
      </c>
      <c r="M10" s="70">
        <v>676.33</v>
      </c>
      <c r="N10" s="2"/>
      <c r="O10" s="2"/>
      <c r="P10" s="2"/>
      <c r="Q10" s="2"/>
      <c r="R10" s="2"/>
      <c r="S10" s="2"/>
      <c r="T10" s="2"/>
      <c r="U10" s="2"/>
      <c r="V10" s="20"/>
    </row>
    <row r="11" spans="2:22" x14ac:dyDescent="0.3">
      <c r="B11" s="19"/>
      <c r="C11" s="9" t="s">
        <v>8</v>
      </c>
      <c r="D11" s="10">
        <v>440</v>
      </c>
      <c r="E11" s="10">
        <v>450</v>
      </c>
      <c r="F11" s="10">
        <v>435</v>
      </c>
      <c r="G11" s="70">
        <v>442</v>
      </c>
      <c r="H11" s="78"/>
      <c r="I11" s="9" t="s">
        <v>8</v>
      </c>
      <c r="J11" s="10">
        <v>648</v>
      </c>
      <c r="K11" s="10">
        <v>644</v>
      </c>
      <c r="L11" s="10">
        <v>650</v>
      </c>
      <c r="M11" s="70">
        <v>647.33000000000004</v>
      </c>
      <c r="N11" s="2"/>
      <c r="O11" s="2"/>
      <c r="P11" s="2"/>
      <c r="Q11" s="2"/>
      <c r="R11" s="2"/>
      <c r="S11" s="2"/>
      <c r="T11" s="2"/>
      <c r="U11" s="2"/>
      <c r="V11" s="20"/>
    </row>
    <row r="12" spans="2:22" x14ac:dyDescent="0.3">
      <c r="B12" s="19"/>
      <c r="C12" s="9" t="s">
        <v>9</v>
      </c>
      <c r="D12" s="10">
        <v>453</v>
      </c>
      <c r="E12" s="10">
        <v>452</v>
      </c>
      <c r="F12" s="10">
        <v>448</v>
      </c>
      <c r="G12" s="70">
        <v>451</v>
      </c>
      <c r="H12" s="78"/>
      <c r="I12" s="9" t="s">
        <v>9</v>
      </c>
      <c r="J12" s="10">
        <v>629</v>
      </c>
      <c r="K12" s="10">
        <v>657</v>
      </c>
      <c r="L12" s="10">
        <v>653</v>
      </c>
      <c r="M12" s="70">
        <v>646.33000000000004</v>
      </c>
      <c r="N12" s="2"/>
      <c r="O12" s="2"/>
      <c r="P12" s="2"/>
      <c r="Q12" s="2"/>
      <c r="R12" s="2"/>
      <c r="S12" s="2"/>
      <c r="T12" s="2"/>
      <c r="U12" s="2"/>
      <c r="V12" s="20"/>
    </row>
    <row r="13" spans="2:22" x14ac:dyDescent="0.3">
      <c r="B13" s="19"/>
      <c r="C13" s="9" t="s">
        <v>10</v>
      </c>
      <c r="D13" s="10">
        <v>462</v>
      </c>
      <c r="E13" s="10">
        <v>462</v>
      </c>
      <c r="F13" s="10">
        <v>458</v>
      </c>
      <c r="G13" s="70">
        <v>461</v>
      </c>
      <c r="H13" s="78"/>
      <c r="I13" s="9" t="s">
        <v>10</v>
      </c>
      <c r="J13" s="10">
        <v>677</v>
      </c>
      <c r="K13" s="10">
        <v>649</v>
      </c>
      <c r="L13" s="10">
        <v>647</v>
      </c>
      <c r="M13" s="70">
        <v>657.67</v>
      </c>
      <c r="N13" s="2"/>
      <c r="O13" s="2"/>
      <c r="P13" s="2"/>
      <c r="Q13" s="2"/>
      <c r="R13" s="2"/>
      <c r="S13" s="2"/>
      <c r="T13" s="2"/>
      <c r="U13" s="2"/>
      <c r="V13" s="20"/>
    </row>
    <row r="14" spans="2:22" x14ac:dyDescent="0.3">
      <c r="B14" s="19"/>
      <c r="C14" s="9" t="s">
        <v>11</v>
      </c>
      <c r="D14" s="10">
        <v>675</v>
      </c>
      <c r="E14" s="10">
        <v>650</v>
      </c>
      <c r="F14" s="10">
        <v>667</v>
      </c>
      <c r="G14" s="70">
        <v>664</v>
      </c>
      <c r="H14" s="78"/>
      <c r="I14" s="9" t="s">
        <v>11</v>
      </c>
      <c r="J14" s="10">
        <v>821</v>
      </c>
      <c r="K14" s="10">
        <v>826</v>
      </c>
      <c r="L14" s="10">
        <v>871</v>
      </c>
      <c r="M14" s="70">
        <v>839.33</v>
      </c>
      <c r="N14" s="2"/>
      <c r="O14" s="2"/>
      <c r="P14" s="2"/>
      <c r="Q14" s="2"/>
      <c r="R14" s="2"/>
      <c r="S14" s="2"/>
      <c r="T14" s="2"/>
      <c r="U14" s="2"/>
      <c r="V14" s="20"/>
    </row>
    <row r="15" spans="2:22" ht="15" thickBot="1" x14ac:dyDescent="0.35">
      <c r="B15" s="19"/>
      <c r="C15" s="11" t="s">
        <v>12</v>
      </c>
      <c r="D15" s="12">
        <v>595</v>
      </c>
      <c r="E15" s="12">
        <v>568</v>
      </c>
      <c r="F15" s="13">
        <v>583</v>
      </c>
      <c r="G15" s="71">
        <v>582</v>
      </c>
      <c r="H15" s="78"/>
      <c r="I15" s="11" t="s">
        <v>12</v>
      </c>
      <c r="J15" s="12">
        <v>768</v>
      </c>
      <c r="K15" s="12">
        <v>756</v>
      </c>
      <c r="L15" s="12">
        <v>840</v>
      </c>
      <c r="M15" s="72">
        <v>788</v>
      </c>
      <c r="N15" s="2"/>
      <c r="O15" s="2"/>
      <c r="P15" s="2"/>
      <c r="Q15" s="2"/>
      <c r="R15" s="2"/>
      <c r="S15" s="2"/>
      <c r="T15" s="2"/>
      <c r="U15" s="2"/>
      <c r="V15" s="20"/>
    </row>
    <row r="16" spans="2:22" ht="15" thickBot="1" x14ac:dyDescent="0.35">
      <c r="B16" s="19"/>
      <c r="C16" s="2"/>
      <c r="D16" s="2"/>
      <c r="E16" s="2"/>
      <c r="F16" s="14" t="s">
        <v>21</v>
      </c>
      <c r="G16" s="15">
        <f>SUM(G8:G15)</f>
        <v>3975</v>
      </c>
      <c r="H16" s="2"/>
      <c r="I16" s="2"/>
      <c r="J16" s="2"/>
      <c r="K16" s="2"/>
      <c r="L16" s="14" t="s">
        <v>21</v>
      </c>
      <c r="M16" s="73">
        <f>SUM(M8:M15)</f>
        <v>5524.32</v>
      </c>
      <c r="N16" s="2"/>
      <c r="O16" s="2"/>
      <c r="P16" s="2"/>
      <c r="Q16" s="2"/>
      <c r="R16" s="2"/>
      <c r="S16" s="2"/>
      <c r="T16" s="2"/>
      <c r="U16" s="2"/>
      <c r="V16" s="20"/>
    </row>
    <row r="17" spans="2:22" ht="16.2" customHeight="1" x14ac:dyDescent="0.3">
      <c r="B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0"/>
    </row>
    <row r="18" spans="2:22" x14ac:dyDescent="0.3">
      <c r="B18" s="19"/>
      <c r="C18" s="79" t="s">
        <v>23</v>
      </c>
      <c r="D18" s="2"/>
      <c r="E18" s="2"/>
      <c r="F18" s="2"/>
      <c r="G18" s="2"/>
      <c r="H18" s="82">
        <f>M16-G16</f>
        <v>1549.3199999999997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0"/>
    </row>
    <row r="19" spans="2:22" ht="15" thickBot="1" x14ac:dyDescent="0.35">
      <c r="B19" s="21"/>
      <c r="C19" s="80" t="s">
        <v>22</v>
      </c>
      <c r="D19" s="22"/>
      <c r="E19" s="22"/>
      <c r="F19" s="22"/>
      <c r="G19" s="22"/>
      <c r="H19" s="81">
        <f>H18/G16</f>
        <v>0.389766037735849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</row>
    <row r="21" spans="2:22" ht="15" thickBot="1" x14ac:dyDescent="0.35"/>
    <row r="22" spans="2:22" ht="25.2" x14ac:dyDescent="0.6">
      <c r="B22" s="16"/>
      <c r="C22" s="17"/>
      <c r="D22" s="74" t="s">
        <v>17</v>
      </c>
      <c r="E22" s="17"/>
      <c r="F22" s="17"/>
      <c r="G22" s="17" t="s">
        <v>13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8"/>
    </row>
    <row r="23" spans="2:22" x14ac:dyDescent="0.3">
      <c r="B23" s="1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0"/>
    </row>
    <row r="24" spans="2:22" ht="21.6" thickBot="1" x14ac:dyDescent="0.55000000000000004">
      <c r="B24" s="19"/>
      <c r="C24" s="75" t="s">
        <v>30</v>
      </c>
      <c r="D24" s="2"/>
      <c r="E24" s="2"/>
      <c r="F24" s="76"/>
      <c r="G24" s="2"/>
      <c r="H24" s="2"/>
      <c r="I24" s="75" t="s">
        <v>16</v>
      </c>
      <c r="J24" s="2"/>
      <c r="K24" s="2"/>
      <c r="L24" s="76"/>
      <c r="M24" s="2"/>
      <c r="N24" s="2"/>
      <c r="O24" s="2"/>
      <c r="P24" s="2"/>
      <c r="Q24" s="2"/>
      <c r="R24" s="2"/>
      <c r="S24" s="2"/>
      <c r="T24" s="2"/>
      <c r="U24" s="2"/>
      <c r="V24" s="20"/>
    </row>
    <row r="25" spans="2:22" ht="24.6" thickBot="1" x14ac:dyDescent="0.35">
      <c r="B25" s="19"/>
      <c r="C25" s="3" t="s">
        <v>0</v>
      </c>
      <c r="D25" s="4" t="s">
        <v>1</v>
      </c>
      <c r="E25" s="4" t="s">
        <v>2</v>
      </c>
      <c r="F25" s="4" t="s">
        <v>3</v>
      </c>
      <c r="G25" s="5" t="s">
        <v>4</v>
      </c>
      <c r="H25" s="77"/>
      <c r="I25" s="3" t="s">
        <v>0</v>
      </c>
      <c r="J25" s="4" t="s">
        <v>1</v>
      </c>
      <c r="K25" s="4" t="s">
        <v>2</v>
      </c>
      <c r="L25" s="4" t="s">
        <v>3</v>
      </c>
      <c r="M25" s="5" t="s">
        <v>4</v>
      </c>
      <c r="N25" s="2"/>
      <c r="O25" s="2"/>
      <c r="P25" s="2"/>
      <c r="Q25" s="2"/>
      <c r="R25" s="2"/>
      <c r="S25" s="2"/>
      <c r="T25" s="2"/>
      <c r="U25" s="2"/>
      <c r="V25" s="20"/>
    </row>
    <row r="26" spans="2:22" x14ac:dyDescent="0.3">
      <c r="B26" s="19"/>
      <c r="C26" s="6" t="s">
        <v>5</v>
      </c>
      <c r="D26" s="7">
        <v>536</v>
      </c>
      <c r="E26" s="7">
        <v>499</v>
      </c>
      <c r="F26" s="7">
        <v>492</v>
      </c>
      <c r="G26" s="8">
        <v>509</v>
      </c>
      <c r="H26" s="78"/>
      <c r="I26" s="6" t="s">
        <v>5</v>
      </c>
      <c r="J26" s="7">
        <v>837</v>
      </c>
      <c r="K26" s="7">
        <v>873</v>
      </c>
      <c r="L26" s="7">
        <v>937</v>
      </c>
      <c r="M26" s="8">
        <v>882.33</v>
      </c>
      <c r="N26" s="2"/>
      <c r="O26" s="2"/>
      <c r="P26" s="2"/>
      <c r="Q26" s="2"/>
      <c r="R26" s="2"/>
      <c r="S26" s="2"/>
      <c r="T26" s="2"/>
      <c r="U26" s="2"/>
      <c r="V26" s="20"/>
    </row>
    <row r="27" spans="2:22" x14ac:dyDescent="0.3">
      <c r="B27" s="19"/>
      <c r="C27" s="9" t="s">
        <v>6</v>
      </c>
      <c r="D27" s="10">
        <v>480</v>
      </c>
      <c r="E27" s="10">
        <v>503</v>
      </c>
      <c r="F27" s="10">
        <v>483</v>
      </c>
      <c r="G27" s="70">
        <v>489</v>
      </c>
      <c r="H27" s="78"/>
      <c r="I27" s="9" t="s">
        <v>6</v>
      </c>
      <c r="J27" s="10">
        <v>853</v>
      </c>
      <c r="K27" s="10">
        <v>901</v>
      </c>
      <c r="L27" s="10">
        <v>872</v>
      </c>
      <c r="M27" s="70">
        <v>875.33</v>
      </c>
      <c r="N27" s="2"/>
      <c r="O27" s="2"/>
      <c r="P27" s="2"/>
      <c r="Q27" s="2"/>
      <c r="R27" s="2"/>
      <c r="S27" s="2"/>
      <c r="T27" s="2"/>
      <c r="U27" s="2"/>
      <c r="V27" s="20"/>
    </row>
    <row r="28" spans="2:22" x14ac:dyDescent="0.3">
      <c r="B28" s="19"/>
      <c r="C28" s="9" t="s">
        <v>7</v>
      </c>
      <c r="D28" s="10">
        <v>773</v>
      </c>
      <c r="E28" s="10">
        <v>767</v>
      </c>
      <c r="F28" s="10">
        <v>759</v>
      </c>
      <c r="G28" s="70">
        <v>766</v>
      </c>
      <c r="H28" s="78"/>
      <c r="I28" s="9" t="s">
        <v>7</v>
      </c>
      <c r="J28" s="10">
        <v>1191</v>
      </c>
      <c r="K28" s="10">
        <v>1176</v>
      </c>
      <c r="L28" s="10">
        <v>1133</v>
      </c>
      <c r="M28" s="70">
        <v>1166.67</v>
      </c>
      <c r="N28" s="2"/>
      <c r="O28" s="2"/>
      <c r="P28" s="2"/>
      <c r="Q28" s="2"/>
      <c r="R28" s="2"/>
      <c r="S28" s="2"/>
      <c r="T28" s="2"/>
      <c r="U28" s="2"/>
      <c r="V28" s="20"/>
    </row>
    <row r="29" spans="2:22" x14ac:dyDescent="0.3">
      <c r="B29" s="19"/>
      <c r="C29" s="9" t="s">
        <v>8</v>
      </c>
      <c r="D29" s="10">
        <v>550</v>
      </c>
      <c r="E29" s="10">
        <v>544</v>
      </c>
      <c r="F29" s="10">
        <v>540</v>
      </c>
      <c r="G29" s="70">
        <v>545</v>
      </c>
      <c r="H29" s="78"/>
      <c r="I29" s="9" t="s">
        <v>8</v>
      </c>
      <c r="J29" s="10">
        <v>957</v>
      </c>
      <c r="K29" s="10">
        <v>956</v>
      </c>
      <c r="L29" s="10">
        <v>951</v>
      </c>
      <c r="M29" s="70">
        <v>954.67</v>
      </c>
      <c r="N29" s="2"/>
      <c r="O29" s="2"/>
      <c r="P29" s="2"/>
      <c r="Q29" s="2"/>
      <c r="R29" s="2"/>
      <c r="S29" s="2"/>
      <c r="T29" s="2"/>
      <c r="U29" s="2"/>
      <c r="V29" s="20"/>
    </row>
    <row r="30" spans="2:22" x14ac:dyDescent="0.3">
      <c r="B30" s="19"/>
      <c r="C30" s="9" t="s">
        <v>9</v>
      </c>
      <c r="D30" s="10">
        <v>558</v>
      </c>
      <c r="E30" s="10">
        <v>552</v>
      </c>
      <c r="F30" s="10">
        <v>552</v>
      </c>
      <c r="G30" s="70">
        <v>554</v>
      </c>
      <c r="H30" s="78"/>
      <c r="I30" s="9" t="s">
        <v>9</v>
      </c>
      <c r="J30" s="10">
        <v>944</v>
      </c>
      <c r="K30" s="10">
        <v>909</v>
      </c>
      <c r="L30" s="10">
        <v>908</v>
      </c>
      <c r="M30" s="70">
        <v>920.33</v>
      </c>
      <c r="N30" s="2"/>
      <c r="O30" s="2"/>
      <c r="P30" s="2"/>
      <c r="Q30" s="2"/>
      <c r="R30" s="2"/>
      <c r="S30" s="2"/>
      <c r="T30" s="2"/>
      <c r="U30" s="2"/>
      <c r="V30" s="20"/>
    </row>
    <row r="31" spans="2:22" x14ac:dyDescent="0.3">
      <c r="B31" s="19"/>
      <c r="C31" s="9" t="s">
        <v>10</v>
      </c>
      <c r="D31" s="10">
        <v>524</v>
      </c>
      <c r="E31" s="10">
        <v>509</v>
      </c>
      <c r="F31" s="10">
        <v>516</v>
      </c>
      <c r="G31" s="70">
        <v>516</v>
      </c>
      <c r="H31" s="78"/>
      <c r="I31" s="9" t="s">
        <v>10</v>
      </c>
      <c r="J31" s="10">
        <v>949</v>
      </c>
      <c r="K31" s="10">
        <v>907</v>
      </c>
      <c r="L31" s="10">
        <v>941</v>
      </c>
      <c r="M31" s="70">
        <v>932.33</v>
      </c>
      <c r="N31" s="2"/>
      <c r="O31" s="2"/>
      <c r="P31" s="2"/>
      <c r="Q31" s="2"/>
      <c r="R31" s="2"/>
      <c r="S31" s="2"/>
      <c r="T31" s="2"/>
      <c r="U31" s="2"/>
      <c r="V31" s="20"/>
    </row>
    <row r="32" spans="2:22" x14ac:dyDescent="0.3">
      <c r="B32" s="19"/>
      <c r="C32" s="9" t="s">
        <v>11</v>
      </c>
      <c r="D32" s="10">
        <v>645</v>
      </c>
      <c r="E32" s="10">
        <v>652</v>
      </c>
      <c r="F32" s="10">
        <v>654</v>
      </c>
      <c r="G32" s="70">
        <v>650</v>
      </c>
      <c r="H32" s="78"/>
      <c r="I32" s="9" t="s">
        <v>11</v>
      </c>
      <c r="J32" s="10">
        <v>1051</v>
      </c>
      <c r="K32" s="10">
        <v>1023</v>
      </c>
      <c r="L32" s="10">
        <v>1013</v>
      </c>
      <c r="M32" s="70">
        <v>1029</v>
      </c>
      <c r="N32" s="2"/>
      <c r="O32" s="2"/>
      <c r="P32" s="2"/>
      <c r="Q32" s="2"/>
      <c r="R32" s="2"/>
      <c r="S32" s="2"/>
      <c r="T32" s="2"/>
      <c r="U32" s="2"/>
      <c r="V32" s="20"/>
    </row>
    <row r="33" spans="2:22" ht="15" thickBot="1" x14ac:dyDescent="0.35">
      <c r="B33" s="19"/>
      <c r="C33" s="11" t="s">
        <v>12</v>
      </c>
      <c r="D33" s="12">
        <v>763</v>
      </c>
      <c r="E33" s="12">
        <v>784</v>
      </c>
      <c r="F33" s="12">
        <v>764</v>
      </c>
      <c r="G33" s="72">
        <v>770</v>
      </c>
      <c r="H33" s="78"/>
      <c r="I33" s="11" t="s">
        <v>12</v>
      </c>
      <c r="J33" s="12">
        <v>1151</v>
      </c>
      <c r="K33" s="12">
        <v>1152</v>
      </c>
      <c r="L33" s="12">
        <v>1162</v>
      </c>
      <c r="M33" s="72">
        <f>ROUND(SUM(J33:L33)/3,2)</f>
        <v>1155</v>
      </c>
      <c r="N33" s="2"/>
      <c r="O33" s="2"/>
      <c r="P33" s="2"/>
      <c r="Q33" s="2"/>
      <c r="R33" s="2"/>
      <c r="S33" s="2"/>
      <c r="T33" s="2"/>
      <c r="U33" s="2"/>
      <c r="V33" s="20"/>
    </row>
    <row r="34" spans="2:22" ht="15" thickBot="1" x14ac:dyDescent="0.35">
      <c r="B34" s="19"/>
      <c r="C34" s="2"/>
      <c r="D34" s="2"/>
      <c r="E34" s="2"/>
      <c r="F34" s="14" t="s">
        <v>21</v>
      </c>
      <c r="G34" s="73">
        <f>SUM(G26:G33)</f>
        <v>4799</v>
      </c>
      <c r="H34" s="2"/>
      <c r="I34" s="2"/>
      <c r="J34" s="2"/>
      <c r="K34" s="2"/>
      <c r="L34" s="14" t="s">
        <v>21</v>
      </c>
      <c r="M34" s="73">
        <f>SUM(M26:M33)</f>
        <v>7915.66</v>
      </c>
      <c r="N34" s="2"/>
      <c r="O34" s="2"/>
      <c r="P34" s="2"/>
      <c r="Q34" s="2"/>
      <c r="R34" s="2"/>
      <c r="S34" s="2"/>
      <c r="T34" s="2"/>
      <c r="U34" s="2"/>
      <c r="V34" s="20"/>
    </row>
    <row r="35" spans="2:22" x14ac:dyDescent="0.3">
      <c r="B35" s="1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0"/>
    </row>
    <row r="36" spans="2:22" ht="14.4" customHeight="1" x14ac:dyDescent="0.3">
      <c r="B36" s="19"/>
      <c r="C36" s="79" t="s">
        <v>23</v>
      </c>
      <c r="D36" s="2"/>
      <c r="E36" s="2"/>
      <c r="F36" s="2"/>
      <c r="G36" s="2"/>
      <c r="H36" s="79">
        <f>M34-G34</f>
        <v>3116.66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0"/>
    </row>
    <row r="37" spans="2:22" ht="16.2" customHeight="1" thickBot="1" x14ac:dyDescent="0.35">
      <c r="B37" s="21"/>
      <c r="C37" s="80" t="s">
        <v>22</v>
      </c>
      <c r="D37" s="22"/>
      <c r="E37" s="22"/>
      <c r="F37" s="22"/>
      <c r="G37" s="22"/>
      <c r="H37" s="81">
        <f>H36/G34</f>
        <v>0.64943946655553242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</row>
    <row r="39" spans="2:22" ht="15" thickBot="1" x14ac:dyDescent="0.35"/>
    <row r="40" spans="2:22" ht="25.2" x14ac:dyDescent="0.6">
      <c r="B40" s="16"/>
      <c r="C40" s="17"/>
      <c r="D40" s="74" t="s">
        <v>19</v>
      </c>
      <c r="E40" s="17"/>
      <c r="F40" s="17"/>
      <c r="G40" s="17" t="s">
        <v>20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8"/>
    </row>
    <row r="41" spans="2:22" x14ac:dyDescent="0.3">
      <c r="B41" s="19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0"/>
    </row>
    <row r="42" spans="2:22" ht="21.6" thickBot="1" x14ac:dyDescent="0.55000000000000004">
      <c r="B42" s="19"/>
      <c r="C42" s="75" t="s">
        <v>30</v>
      </c>
      <c r="D42" s="2"/>
      <c r="E42" s="2"/>
      <c r="F42" s="76"/>
      <c r="G42" s="2"/>
      <c r="H42" s="2"/>
      <c r="I42" s="75" t="s">
        <v>16</v>
      </c>
      <c r="J42" s="2"/>
      <c r="K42" s="2"/>
      <c r="L42" s="76"/>
      <c r="M42" s="2"/>
      <c r="N42" s="2"/>
      <c r="O42" s="2"/>
      <c r="P42" s="2"/>
      <c r="Q42" s="2"/>
      <c r="R42" s="2"/>
      <c r="S42" s="2"/>
      <c r="T42" s="2"/>
      <c r="U42" s="2"/>
      <c r="V42" s="20"/>
    </row>
    <row r="43" spans="2:22" ht="24.6" thickBot="1" x14ac:dyDescent="0.35">
      <c r="B43" s="19"/>
      <c r="C43" s="3" t="s">
        <v>0</v>
      </c>
      <c r="D43" s="4" t="s">
        <v>1</v>
      </c>
      <c r="E43" s="4" t="s">
        <v>2</v>
      </c>
      <c r="F43" s="4" t="s">
        <v>3</v>
      </c>
      <c r="G43" s="5" t="s">
        <v>4</v>
      </c>
      <c r="H43" s="77"/>
      <c r="I43" s="3" t="s">
        <v>0</v>
      </c>
      <c r="J43" s="4" t="s">
        <v>1</v>
      </c>
      <c r="K43" s="4" t="s">
        <v>2</v>
      </c>
      <c r="L43" s="4" t="s">
        <v>3</v>
      </c>
      <c r="M43" s="5" t="s">
        <v>4</v>
      </c>
      <c r="N43" s="2"/>
      <c r="O43" s="2"/>
      <c r="P43" s="2"/>
      <c r="Q43" s="2"/>
      <c r="R43" s="2"/>
      <c r="S43" s="2"/>
      <c r="T43" s="2"/>
      <c r="U43" s="2"/>
      <c r="V43" s="20"/>
    </row>
    <row r="44" spans="2:22" x14ac:dyDescent="0.3">
      <c r="B44" s="19"/>
      <c r="C44" s="6" t="s">
        <v>5</v>
      </c>
      <c r="D44" s="7">
        <v>264</v>
      </c>
      <c r="E44" s="7">
        <v>276</v>
      </c>
      <c r="F44" s="7">
        <v>260</v>
      </c>
      <c r="G44" s="8">
        <v>267</v>
      </c>
      <c r="H44" s="78"/>
      <c r="I44" s="6" t="s">
        <v>5</v>
      </c>
      <c r="J44" s="7">
        <v>601</v>
      </c>
      <c r="K44" s="7">
        <v>615</v>
      </c>
      <c r="L44" s="7">
        <v>583</v>
      </c>
      <c r="M44" s="8">
        <v>599.66999999999996</v>
      </c>
      <c r="N44" s="2"/>
      <c r="O44" s="2"/>
      <c r="P44" s="2"/>
      <c r="Q44" s="2"/>
      <c r="R44" s="2"/>
      <c r="S44" s="2"/>
      <c r="T44" s="2"/>
      <c r="U44" s="2"/>
      <c r="V44" s="20"/>
    </row>
    <row r="45" spans="2:22" x14ac:dyDescent="0.3">
      <c r="B45" s="19"/>
      <c r="C45" s="9" t="s">
        <v>6</v>
      </c>
      <c r="D45" s="10">
        <v>239</v>
      </c>
      <c r="E45" s="10">
        <v>238</v>
      </c>
      <c r="F45" s="10">
        <v>239</v>
      </c>
      <c r="G45" s="70">
        <v>239</v>
      </c>
      <c r="H45" s="78"/>
      <c r="I45" s="9" t="s">
        <v>6</v>
      </c>
      <c r="J45" s="10">
        <v>544</v>
      </c>
      <c r="K45" s="10">
        <v>567</v>
      </c>
      <c r="L45" s="10">
        <v>552</v>
      </c>
      <c r="M45" s="70">
        <v>554.33000000000004</v>
      </c>
      <c r="N45" s="2"/>
      <c r="O45" s="2"/>
      <c r="P45" s="2"/>
      <c r="Q45" s="2"/>
      <c r="R45" s="2"/>
      <c r="S45" s="2"/>
      <c r="T45" s="2"/>
      <c r="U45" s="2"/>
      <c r="V45" s="20"/>
    </row>
    <row r="46" spans="2:22" x14ac:dyDescent="0.3">
      <c r="B46" s="19"/>
      <c r="C46" s="9" t="s">
        <v>7</v>
      </c>
      <c r="D46" s="10">
        <v>266</v>
      </c>
      <c r="E46" s="10">
        <v>267</v>
      </c>
      <c r="F46" s="10">
        <v>271</v>
      </c>
      <c r="G46" s="70">
        <v>268</v>
      </c>
      <c r="H46" s="78"/>
      <c r="I46" s="9" t="s">
        <v>7</v>
      </c>
      <c r="J46" s="10">
        <v>607</v>
      </c>
      <c r="K46" s="10">
        <v>602</v>
      </c>
      <c r="L46" s="10">
        <v>671</v>
      </c>
      <c r="M46" s="70">
        <v>626.66999999999996</v>
      </c>
      <c r="N46" s="2"/>
      <c r="O46" s="2"/>
      <c r="P46" s="2"/>
      <c r="Q46" s="2"/>
      <c r="R46" s="2"/>
      <c r="S46" s="2"/>
      <c r="T46" s="2"/>
      <c r="U46" s="2"/>
      <c r="V46" s="20"/>
    </row>
    <row r="47" spans="2:22" x14ac:dyDescent="0.3">
      <c r="B47" s="19"/>
      <c r="C47" s="9" t="s">
        <v>8</v>
      </c>
      <c r="D47" s="10">
        <v>272</v>
      </c>
      <c r="E47" s="10">
        <v>278</v>
      </c>
      <c r="F47" s="10">
        <v>275</v>
      </c>
      <c r="G47" s="70">
        <v>275</v>
      </c>
      <c r="H47" s="78"/>
      <c r="I47" s="9" t="s">
        <v>8</v>
      </c>
      <c r="J47" s="10">
        <v>620</v>
      </c>
      <c r="K47" s="10">
        <v>603</v>
      </c>
      <c r="L47" s="10">
        <v>635</v>
      </c>
      <c r="M47" s="70">
        <v>619.33000000000004</v>
      </c>
      <c r="N47" s="2"/>
      <c r="O47" s="2"/>
      <c r="P47" s="2"/>
      <c r="Q47" s="2"/>
      <c r="R47" s="2"/>
      <c r="S47" s="2"/>
      <c r="T47" s="2"/>
      <c r="U47" s="2"/>
      <c r="V47" s="20"/>
    </row>
    <row r="48" spans="2:22" x14ac:dyDescent="0.3">
      <c r="B48" s="19"/>
      <c r="C48" s="9" t="s">
        <v>9</v>
      </c>
      <c r="D48" s="10">
        <v>290</v>
      </c>
      <c r="E48" s="10">
        <v>283</v>
      </c>
      <c r="F48" s="10">
        <v>288</v>
      </c>
      <c r="G48" s="70">
        <v>287</v>
      </c>
      <c r="H48" s="78"/>
      <c r="I48" s="9" t="s">
        <v>9</v>
      </c>
      <c r="J48" s="10">
        <v>628</v>
      </c>
      <c r="K48" s="10">
        <v>636</v>
      </c>
      <c r="L48" s="10">
        <v>619</v>
      </c>
      <c r="M48" s="70">
        <v>627.66999999999996</v>
      </c>
      <c r="N48" s="2"/>
      <c r="O48" s="2"/>
      <c r="P48" s="2"/>
      <c r="Q48" s="2"/>
      <c r="R48" s="2"/>
      <c r="S48" s="2"/>
      <c r="T48" s="2"/>
      <c r="U48" s="2"/>
      <c r="V48" s="20"/>
    </row>
    <row r="49" spans="2:22" ht="15" thickBot="1" x14ac:dyDescent="0.35">
      <c r="B49" s="19"/>
      <c r="C49" s="11" t="s">
        <v>45</v>
      </c>
      <c r="D49" s="12">
        <v>303</v>
      </c>
      <c r="E49" s="12">
        <v>279</v>
      </c>
      <c r="F49" s="12">
        <v>282</v>
      </c>
      <c r="G49" s="72">
        <v>288</v>
      </c>
      <c r="H49" s="78"/>
      <c r="I49" s="11" t="s">
        <v>45</v>
      </c>
      <c r="J49" s="12">
        <v>612</v>
      </c>
      <c r="K49" s="12">
        <v>1222</v>
      </c>
      <c r="L49" s="12">
        <v>641</v>
      </c>
      <c r="M49" s="72">
        <v>825</v>
      </c>
      <c r="N49" s="2"/>
      <c r="O49" s="2"/>
      <c r="P49" s="2"/>
      <c r="Q49" s="2"/>
      <c r="R49" s="2"/>
      <c r="S49" s="2"/>
      <c r="T49" s="2"/>
      <c r="U49" s="2"/>
      <c r="V49" s="20"/>
    </row>
    <row r="50" spans="2:22" ht="15" thickBot="1" x14ac:dyDescent="0.35">
      <c r="B50" s="19"/>
      <c r="C50" s="2"/>
      <c r="D50" s="2"/>
      <c r="E50" s="2"/>
      <c r="F50" s="14" t="s">
        <v>21</v>
      </c>
      <c r="G50" s="73">
        <f>SUM(G44:G49)</f>
        <v>1624</v>
      </c>
      <c r="H50" s="2"/>
      <c r="I50" s="2"/>
      <c r="J50" s="2"/>
      <c r="K50" s="2"/>
      <c r="L50" s="14" t="s">
        <v>21</v>
      </c>
      <c r="M50" s="73">
        <f>SUM(M44:M49)</f>
        <v>3852.67</v>
      </c>
      <c r="N50" s="2"/>
      <c r="O50" s="2"/>
      <c r="P50" s="2"/>
      <c r="Q50" s="2"/>
      <c r="R50" s="2"/>
      <c r="S50" s="2"/>
      <c r="T50" s="2"/>
      <c r="U50" s="2"/>
      <c r="V50" s="20"/>
    </row>
    <row r="51" spans="2:22" x14ac:dyDescent="0.3">
      <c r="B51" s="1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0"/>
    </row>
    <row r="52" spans="2:22" x14ac:dyDescent="0.3">
      <c r="B52" s="19"/>
      <c r="C52" s="79" t="s">
        <v>23</v>
      </c>
      <c r="D52" s="2"/>
      <c r="E52" s="2"/>
      <c r="F52" s="2"/>
      <c r="G52" s="2"/>
      <c r="H52" s="83">
        <f>M50-G50</f>
        <v>2228.67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0"/>
    </row>
    <row r="53" spans="2:22" x14ac:dyDescent="0.3">
      <c r="B53" s="19"/>
      <c r="C53" s="79" t="s">
        <v>22</v>
      </c>
      <c r="D53" s="2"/>
      <c r="E53" s="2"/>
      <c r="F53" s="2"/>
      <c r="G53" s="2"/>
      <c r="H53" s="84">
        <f>H52/G50</f>
        <v>1.3723337438423646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0"/>
    </row>
    <row r="54" spans="2:22" x14ac:dyDescent="0.3">
      <c r="B54" s="1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0"/>
    </row>
    <row r="55" spans="2:22" x14ac:dyDescent="0.3">
      <c r="B55" s="1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0"/>
    </row>
    <row r="56" spans="2:22" x14ac:dyDescent="0.3">
      <c r="B56" s="19"/>
      <c r="C56" s="2"/>
      <c r="D56" s="2"/>
      <c r="E56" s="2"/>
      <c r="F56" s="2"/>
      <c r="G56" s="2">
        <f>SUM(G16,G34,G50)</f>
        <v>10398</v>
      </c>
      <c r="H56" s="2">
        <f>SUM(M16,M34,M50)</f>
        <v>17292.650000000001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0"/>
    </row>
    <row r="57" spans="2:22" x14ac:dyDescent="0.3">
      <c r="B57" s="1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0"/>
    </row>
    <row r="58" spans="2:22" ht="15.6" x14ac:dyDescent="0.3">
      <c r="B58" s="19"/>
      <c r="C58" s="2"/>
      <c r="D58" s="2"/>
      <c r="E58" s="85" t="s">
        <v>27</v>
      </c>
      <c r="F58" s="2"/>
      <c r="G58" s="79">
        <f>H56-G56</f>
        <v>6894.6500000000015</v>
      </c>
      <c r="H58" s="79" t="s">
        <v>28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0"/>
    </row>
    <row r="59" spans="2:22" ht="16.2" thickBot="1" x14ac:dyDescent="0.35">
      <c r="B59" s="21"/>
      <c r="C59" s="22"/>
      <c r="D59" s="22"/>
      <c r="E59" s="86" t="s">
        <v>26</v>
      </c>
      <c r="F59" s="22"/>
      <c r="G59" s="87">
        <f>G58/G56</f>
        <v>0.6630746297364879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</row>
  </sheetData>
  <mergeCells count="1">
    <mergeCell ref="B2:V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19D5-9716-4157-98E1-01211567848D}">
  <dimension ref="B1:X62"/>
  <sheetViews>
    <sheetView topLeftCell="A13" zoomScale="70" zoomScaleNormal="70" workbookViewId="0">
      <selection activeCell="G16" sqref="G16"/>
    </sheetView>
  </sheetViews>
  <sheetFormatPr defaultRowHeight="14.4" x14ac:dyDescent="0.3"/>
  <cols>
    <col min="3" max="3" width="11.21875" customWidth="1"/>
    <col min="4" max="4" width="10.6640625" customWidth="1"/>
    <col min="5" max="5" width="15.6640625" customWidth="1"/>
    <col min="6" max="6" width="19.77734375" customWidth="1"/>
    <col min="7" max="7" width="11.6640625" customWidth="1"/>
    <col min="9" max="9" width="11.44140625" customWidth="1"/>
    <col min="10" max="10" width="10.77734375" customWidth="1"/>
    <col min="11" max="11" width="13.21875" customWidth="1"/>
    <col min="12" max="12" width="12.21875" customWidth="1"/>
    <col min="13" max="13" width="10.21875" customWidth="1"/>
  </cols>
  <sheetData>
    <row r="1" spans="2:22" ht="15" thickBot="1" x14ac:dyDescent="0.35"/>
    <row r="2" spans="2:22" ht="34.799999999999997" customHeight="1" thickBot="1" x14ac:dyDescent="0.9">
      <c r="B2" s="122" t="s">
        <v>46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4"/>
    </row>
    <row r="3" spans="2:22" ht="25.8" thickBot="1" x14ac:dyDescent="0.65">
      <c r="D3" s="1"/>
    </row>
    <row r="4" spans="2:22" ht="25.2" x14ac:dyDescent="0.6">
      <c r="B4" s="16"/>
      <c r="C4" s="17"/>
      <c r="D4" s="74" t="s">
        <v>18</v>
      </c>
      <c r="E4" s="17"/>
      <c r="F4" s="17"/>
      <c r="G4" s="17" t="s">
        <v>13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8"/>
    </row>
    <row r="5" spans="2:22" x14ac:dyDescent="0.3">
      <c r="B5" s="1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0"/>
    </row>
    <row r="6" spans="2:22" ht="21.6" thickBot="1" x14ac:dyDescent="0.55000000000000004">
      <c r="B6" s="19"/>
      <c r="C6" s="75" t="s">
        <v>15</v>
      </c>
      <c r="D6" s="2"/>
      <c r="E6" s="2"/>
      <c r="F6" s="76"/>
      <c r="G6" s="2"/>
      <c r="H6" s="2"/>
      <c r="I6" s="75" t="s">
        <v>16</v>
      </c>
      <c r="J6" s="2"/>
      <c r="K6" s="2"/>
      <c r="L6" s="76"/>
      <c r="M6" s="2"/>
      <c r="N6" s="2"/>
      <c r="O6" s="2"/>
      <c r="P6" s="2"/>
      <c r="Q6" s="2"/>
      <c r="R6" s="2"/>
      <c r="S6" s="2"/>
      <c r="T6" s="2"/>
      <c r="U6" s="2"/>
      <c r="V6" s="20"/>
    </row>
    <row r="7" spans="2:22" ht="24.6" thickBot="1" x14ac:dyDescent="0.35">
      <c r="B7" s="19"/>
      <c r="C7" s="3" t="s">
        <v>0</v>
      </c>
      <c r="D7" s="4" t="s">
        <v>1</v>
      </c>
      <c r="E7" s="4" t="s">
        <v>2</v>
      </c>
      <c r="F7" s="4" t="s">
        <v>3</v>
      </c>
      <c r="G7" s="5" t="s">
        <v>4</v>
      </c>
      <c r="H7" s="77"/>
      <c r="I7" s="3" t="s">
        <v>0</v>
      </c>
      <c r="J7" s="4" t="s">
        <v>1</v>
      </c>
      <c r="K7" s="4" t="s">
        <v>2</v>
      </c>
      <c r="L7" s="4" t="s">
        <v>3</v>
      </c>
      <c r="M7" s="5" t="s">
        <v>4</v>
      </c>
      <c r="N7" s="2"/>
      <c r="O7" s="2"/>
      <c r="P7" s="2"/>
      <c r="Q7" s="2"/>
      <c r="R7" s="2"/>
      <c r="S7" s="2"/>
      <c r="T7" s="2"/>
      <c r="U7" s="2"/>
      <c r="V7" s="20"/>
    </row>
    <row r="8" spans="2:22" x14ac:dyDescent="0.3">
      <c r="B8" s="19"/>
      <c r="C8" s="6" t="s">
        <v>5</v>
      </c>
      <c r="D8" s="88">
        <v>4.5599999999999996</v>
      </c>
      <c r="E8" s="88">
        <v>4.7</v>
      </c>
      <c r="F8" s="88">
        <v>4.7300000000000004</v>
      </c>
      <c r="G8" s="89">
        <f>ROUND(SUM(D8:F8)/3,2)</f>
        <v>4.66</v>
      </c>
      <c r="H8" s="78"/>
      <c r="I8" s="6" t="s">
        <v>5</v>
      </c>
      <c r="J8" s="7">
        <v>145.36000000000001</v>
      </c>
      <c r="K8" s="7">
        <v>165.07</v>
      </c>
      <c r="L8" s="7">
        <v>162.35</v>
      </c>
      <c r="M8" s="8">
        <f>ROUND(SUM(J8:L8)/3,2)</f>
        <v>157.59</v>
      </c>
      <c r="N8" s="2"/>
      <c r="O8" s="2"/>
      <c r="P8" s="2"/>
      <c r="Q8" s="2"/>
      <c r="R8" s="2"/>
      <c r="S8" s="2"/>
      <c r="T8" s="2"/>
      <c r="U8" s="2"/>
      <c r="V8" s="20"/>
    </row>
    <row r="9" spans="2:22" x14ac:dyDescent="0.3">
      <c r="B9" s="19"/>
      <c r="C9" s="9" t="s">
        <v>6</v>
      </c>
      <c r="D9" s="90">
        <v>35.86</v>
      </c>
      <c r="E9" s="90">
        <v>38.49</v>
      </c>
      <c r="F9" s="90">
        <v>36.57</v>
      </c>
      <c r="G9" s="89">
        <f t="shared" ref="G9:G15" si="0">ROUND(SUM(D9:F9)/3,2)</f>
        <v>36.97</v>
      </c>
      <c r="H9" s="78"/>
      <c r="I9" s="9" t="s">
        <v>6</v>
      </c>
      <c r="J9" s="10">
        <v>499.31</v>
      </c>
      <c r="K9" s="10">
        <v>514.66</v>
      </c>
      <c r="L9" s="10">
        <v>577.99</v>
      </c>
      <c r="M9" s="8">
        <f t="shared" ref="M9:M15" si="1">ROUND(SUM(J9:L9)/3,2)</f>
        <v>530.65</v>
      </c>
      <c r="N9" s="2"/>
      <c r="O9" s="2"/>
      <c r="P9" s="2"/>
      <c r="Q9" s="2"/>
      <c r="R9" s="2"/>
      <c r="S9" s="2"/>
      <c r="T9" s="2"/>
      <c r="U9" s="2"/>
      <c r="V9" s="20"/>
    </row>
    <row r="10" spans="2:22" x14ac:dyDescent="0.3">
      <c r="B10" s="19"/>
      <c r="C10" s="9" t="s">
        <v>7</v>
      </c>
      <c r="D10" s="90">
        <v>261.70999999999998</v>
      </c>
      <c r="E10" s="90">
        <v>170.62</v>
      </c>
      <c r="F10" s="90">
        <v>182.41</v>
      </c>
      <c r="G10" s="89">
        <f t="shared" si="0"/>
        <v>204.91</v>
      </c>
      <c r="H10" s="78"/>
      <c r="I10" s="9" t="s">
        <v>7</v>
      </c>
      <c r="J10" s="10">
        <v>712.87</v>
      </c>
      <c r="K10" s="10">
        <v>694.5</v>
      </c>
      <c r="L10" s="10">
        <v>778.99</v>
      </c>
      <c r="M10" s="8">
        <f t="shared" si="1"/>
        <v>728.79</v>
      </c>
      <c r="N10" s="2"/>
      <c r="O10" s="2"/>
      <c r="P10" s="2"/>
      <c r="Q10" s="2"/>
      <c r="R10" s="2"/>
      <c r="S10" s="2"/>
      <c r="T10" s="2"/>
      <c r="U10" s="2"/>
      <c r="V10" s="20"/>
    </row>
    <row r="11" spans="2:22" x14ac:dyDescent="0.3">
      <c r="B11" s="19"/>
      <c r="C11" s="9" t="s">
        <v>8</v>
      </c>
      <c r="D11" s="90">
        <v>511.1</v>
      </c>
      <c r="E11" s="90">
        <v>356.77</v>
      </c>
      <c r="F11" s="90">
        <v>336.88</v>
      </c>
      <c r="G11" s="89">
        <f t="shared" si="0"/>
        <v>401.58</v>
      </c>
      <c r="H11" s="78"/>
      <c r="I11" s="9" t="s">
        <v>8</v>
      </c>
      <c r="J11" s="10">
        <v>1080.6300000000001</v>
      </c>
      <c r="K11" s="10">
        <v>1302.5999999999999</v>
      </c>
      <c r="L11" s="10">
        <v>1049.0899999999999</v>
      </c>
      <c r="M11" s="8">
        <f t="shared" si="1"/>
        <v>1144.1099999999999</v>
      </c>
      <c r="N11" s="2"/>
      <c r="O11" s="2"/>
      <c r="P11" s="2"/>
      <c r="Q11" s="2"/>
      <c r="R11" s="2"/>
      <c r="S11" s="2"/>
      <c r="T11" s="2"/>
      <c r="U11" s="2"/>
      <c r="V11" s="20"/>
    </row>
    <row r="12" spans="2:22" x14ac:dyDescent="0.3">
      <c r="B12" s="19"/>
      <c r="C12" s="9" t="s">
        <v>9</v>
      </c>
      <c r="D12" s="90">
        <v>696.36</v>
      </c>
      <c r="E12" s="90">
        <v>941.24</v>
      </c>
      <c r="F12" s="90">
        <v>712.66</v>
      </c>
      <c r="G12" s="89">
        <f t="shared" si="0"/>
        <v>783.42</v>
      </c>
      <c r="H12" s="78"/>
      <c r="I12" s="9" t="s">
        <v>9</v>
      </c>
      <c r="J12" s="10">
        <v>1720.6</v>
      </c>
      <c r="K12" s="10">
        <v>2224.84</v>
      </c>
      <c r="L12" s="10">
        <v>2257.36</v>
      </c>
      <c r="M12" s="8">
        <f t="shared" si="1"/>
        <v>2067.6</v>
      </c>
      <c r="N12" s="2"/>
      <c r="O12" s="2"/>
      <c r="P12" s="2"/>
      <c r="Q12" s="2"/>
      <c r="R12" s="2"/>
      <c r="S12" s="2"/>
      <c r="T12" s="2"/>
      <c r="U12" s="2"/>
      <c r="V12" s="20"/>
    </row>
    <row r="13" spans="2:22" x14ac:dyDescent="0.3">
      <c r="B13" s="19"/>
      <c r="C13" s="9" t="s">
        <v>10</v>
      </c>
      <c r="D13" s="90">
        <v>1373.56</v>
      </c>
      <c r="E13" s="90">
        <v>1355.35</v>
      </c>
      <c r="F13" s="90">
        <v>1342.5</v>
      </c>
      <c r="G13" s="89">
        <f t="shared" si="0"/>
        <v>1357.14</v>
      </c>
      <c r="H13" s="78"/>
      <c r="I13" s="9" t="s">
        <v>10</v>
      </c>
      <c r="J13" s="10">
        <v>2966.27</v>
      </c>
      <c r="K13" s="10">
        <v>4048.52</v>
      </c>
      <c r="L13" s="10">
        <v>2960.29</v>
      </c>
      <c r="M13" s="8">
        <f t="shared" si="1"/>
        <v>3325.03</v>
      </c>
      <c r="N13" s="2"/>
      <c r="O13" s="2"/>
      <c r="P13" s="2"/>
      <c r="Q13" s="2"/>
      <c r="R13" s="2"/>
      <c r="S13" s="2"/>
      <c r="T13" s="2"/>
      <c r="U13" s="2"/>
      <c r="V13" s="20"/>
    </row>
    <row r="14" spans="2:22" x14ac:dyDescent="0.3">
      <c r="B14" s="19"/>
      <c r="C14" s="9" t="s">
        <v>11</v>
      </c>
      <c r="D14" s="90">
        <v>2142.0500000000002</v>
      </c>
      <c r="E14" s="90">
        <v>2164.9299999999998</v>
      </c>
      <c r="F14" s="90">
        <v>2114.6999999999998</v>
      </c>
      <c r="G14" s="89">
        <f t="shared" si="0"/>
        <v>2140.56</v>
      </c>
      <c r="H14" s="78"/>
      <c r="I14" s="9" t="s">
        <v>11</v>
      </c>
      <c r="J14" s="10">
        <v>3938.6</v>
      </c>
      <c r="K14" s="10">
        <v>4198.3</v>
      </c>
      <c r="L14" s="10">
        <v>4830.3900000000003</v>
      </c>
      <c r="M14" s="8">
        <f t="shared" si="1"/>
        <v>4322.43</v>
      </c>
      <c r="N14" s="2"/>
      <c r="O14" s="2"/>
      <c r="P14" s="2"/>
      <c r="Q14" s="2"/>
      <c r="R14" s="2"/>
      <c r="S14" s="2"/>
      <c r="T14" s="2"/>
      <c r="U14" s="2"/>
      <c r="V14" s="20"/>
    </row>
    <row r="15" spans="2:22" ht="15" thickBot="1" x14ac:dyDescent="0.35">
      <c r="B15" s="19"/>
      <c r="C15" s="11" t="s">
        <v>12</v>
      </c>
      <c r="D15" s="91">
        <v>2862.86</v>
      </c>
      <c r="E15" s="91">
        <v>2749.22</v>
      </c>
      <c r="F15" s="92">
        <v>2752.16</v>
      </c>
      <c r="G15" s="89">
        <f t="shared" si="0"/>
        <v>2788.08</v>
      </c>
      <c r="H15" s="78"/>
      <c r="I15" s="11" t="s">
        <v>12</v>
      </c>
      <c r="J15" s="12">
        <v>6117.42</v>
      </c>
      <c r="K15" s="12">
        <v>4963.1000000000004</v>
      </c>
      <c r="L15" s="12">
        <v>5057.88</v>
      </c>
      <c r="M15" s="8">
        <f t="shared" si="1"/>
        <v>5379.47</v>
      </c>
      <c r="N15" s="2"/>
      <c r="O15" s="2"/>
      <c r="P15" s="2"/>
      <c r="Q15" s="2"/>
      <c r="R15" s="2"/>
      <c r="S15" s="2"/>
      <c r="T15" s="2"/>
      <c r="U15" s="2"/>
      <c r="V15" s="20"/>
    </row>
    <row r="16" spans="2:22" ht="15" thickBot="1" x14ac:dyDescent="0.35">
      <c r="B16" s="19"/>
      <c r="C16" s="2"/>
      <c r="D16" s="2"/>
      <c r="E16" s="2"/>
      <c r="F16" s="14" t="s">
        <v>21</v>
      </c>
      <c r="G16" s="15">
        <f>SUM(G8:G15)</f>
        <v>7717.32</v>
      </c>
      <c r="H16" s="2"/>
      <c r="I16" s="2"/>
      <c r="J16" s="2"/>
      <c r="K16" s="2"/>
      <c r="L16" s="14" t="s">
        <v>21</v>
      </c>
      <c r="M16" s="73">
        <f>SUM(M8:M15)</f>
        <v>17655.670000000002</v>
      </c>
      <c r="N16" s="2"/>
      <c r="O16" s="2"/>
      <c r="P16" s="2"/>
      <c r="Q16" s="2"/>
      <c r="R16" s="2"/>
      <c r="S16" s="2"/>
      <c r="T16" s="2"/>
      <c r="U16" s="2"/>
      <c r="V16" s="20"/>
    </row>
    <row r="17" spans="2:22" x14ac:dyDescent="0.3">
      <c r="B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0"/>
    </row>
    <row r="18" spans="2:22" x14ac:dyDescent="0.3">
      <c r="B18" s="19"/>
      <c r="C18" s="79" t="s">
        <v>23</v>
      </c>
      <c r="D18" s="2"/>
      <c r="E18" s="2"/>
      <c r="F18" s="2"/>
      <c r="G18" s="2"/>
      <c r="H18" s="82">
        <f>M16-G16</f>
        <v>9938.3500000000022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0"/>
    </row>
    <row r="19" spans="2:22" x14ac:dyDescent="0.3">
      <c r="B19" s="19"/>
      <c r="C19" s="79" t="s">
        <v>22</v>
      </c>
      <c r="D19" s="2"/>
      <c r="E19" s="2"/>
      <c r="F19" s="2"/>
      <c r="G19" s="2"/>
      <c r="H19" s="84">
        <f>H18/G16</f>
        <v>1.2877980957119832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0"/>
    </row>
    <row r="20" spans="2:22" x14ac:dyDescent="0.3">
      <c r="B20" s="1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0"/>
    </row>
    <row r="21" spans="2:22" ht="15" thickBot="1" x14ac:dyDescent="0.3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</row>
    <row r="22" spans="2:22" ht="15" thickBot="1" x14ac:dyDescent="0.35"/>
    <row r="23" spans="2:22" x14ac:dyDescent="0.3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8"/>
    </row>
    <row r="24" spans="2:22" ht="25.2" x14ac:dyDescent="0.6">
      <c r="B24" s="19"/>
      <c r="C24" s="2"/>
      <c r="D24" s="93" t="s">
        <v>17</v>
      </c>
      <c r="E24" s="2"/>
      <c r="F24" s="2"/>
      <c r="G24" s="2" t="s">
        <v>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0"/>
    </row>
    <row r="25" spans="2:22" x14ac:dyDescent="0.3">
      <c r="B25" s="1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0"/>
    </row>
    <row r="26" spans="2:22" ht="21.6" thickBot="1" x14ac:dyDescent="0.55000000000000004">
      <c r="B26" s="19"/>
      <c r="C26" s="75" t="s">
        <v>15</v>
      </c>
      <c r="D26" s="2"/>
      <c r="E26" s="2"/>
      <c r="F26" s="76"/>
      <c r="G26" s="2"/>
      <c r="H26" s="2"/>
      <c r="I26" s="75" t="s">
        <v>16</v>
      </c>
      <c r="J26" s="2"/>
      <c r="K26" s="2"/>
      <c r="L26" s="76"/>
      <c r="M26" s="2"/>
      <c r="N26" s="2"/>
      <c r="O26" s="2"/>
      <c r="P26" s="2"/>
      <c r="Q26" s="2"/>
      <c r="R26" s="2"/>
      <c r="S26" s="2"/>
      <c r="T26" s="2"/>
      <c r="U26" s="2"/>
      <c r="V26" s="20"/>
    </row>
    <row r="27" spans="2:22" ht="24.6" thickBot="1" x14ac:dyDescent="0.35">
      <c r="B27" s="19"/>
      <c r="C27" s="3" t="s">
        <v>0</v>
      </c>
      <c r="D27" s="4" t="s">
        <v>1</v>
      </c>
      <c r="E27" s="4" t="s">
        <v>2</v>
      </c>
      <c r="F27" s="4" t="s">
        <v>3</v>
      </c>
      <c r="G27" s="5" t="s">
        <v>4</v>
      </c>
      <c r="H27" s="77"/>
      <c r="I27" s="3" t="s">
        <v>0</v>
      </c>
      <c r="J27" s="4" t="s">
        <v>1</v>
      </c>
      <c r="K27" s="4" t="s">
        <v>2</v>
      </c>
      <c r="L27" s="4" t="s">
        <v>3</v>
      </c>
      <c r="M27" s="5" t="s">
        <v>4</v>
      </c>
      <c r="N27" s="2"/>
      <c r="O27" s="2"/>
      <c r="P27" s="2"/>
      <c r="Q27" s="2"/>
      <c r="R27" s="2"/>
      <c r="S27" s="2"/>
      <c r="T27" s="2"/>
      <c r="U27" s="2"/>
      <c r="V27" s="20"/>
    </row>
    <row r="28" spans="2:22" x14ac:dyDescent="0.3">
      <c r="B28" s="19"/>
      <c r="C28" s="6" t="s">
        <v>5</v>
      </c>
      <c r="D28" s="7">
        <v>5.36</v>
      </c>
      <c r="E28" s="7">
        <v>5.45</v>
      </c>
      <c r="F28" s="7">
        <v>6.23</v>
      </c>
      <c r="G28" s="8">
        <f>ROUND(SUM(D28:F28)/3,2)</f>
        <v>5.68</v>
      </c>
      <c r="H28" s="78"/>
      <c r="I28" s="6" t="s">
        <v>5</v>
      </c>
      <c r="J28" s="7">
        <v>204.2</v>
      </c>
      <c r="K28" s="7">
        <v>209.77</v>
      </c>
      <c r="L28" s="7">
        <v>218.07</v>
      </c>
      <c r="M28" s="8">
        <f>ROUND(SUM(J28:L28)/3,2)</f>
        <v>210.68</v>
      </c>
      <c r="N28" s="2"/>
      <c r="O28" s="2"/>
      <c r="P28" s="2"/>
      <c r="Q28" s="2"/>
      <c r="R28" s="2"/>
      <c r="S28" s="2"/>
      <c r="T28" s="2"/>
      <c r="U28" s="2"/>
      <c r="V28" s="20"/>
    </row>
    <row r="29" spans="2:22" x14ac:dyDescent="0.3">
      <c r="B29" s="19"/>
      <c r="C29" s="9" t="s">
        <v>6</v>
      </c>
      <c r="D29" s="10">
        <v>46.45</v>
      </c>
      <c r="E29" s="10">
        <v>45.89</v>
      </c>
      <c r="F29" s="10">
        <v>46.73</v>
      </c>
      <c r="G29" s="8">
        <f t="shared" ref="G29:G33" si="2">ROUND(SUM(D29:F29)/3,2)</f>
        <v>46.36</v>
      </c>
      <c r="H29" s="78"/>
      <c r="I29" s="9" t="s">
        <v>6</v>
      </c>
      <c r="J29" s="10">
        <v>844.24</v>
      </c>
      <c r="K29" s="10">
        <v>755.14</v>
      </c>
      <c r="L29" s="10">
        <v>779.83</v>
      </c>
      <c r="M29" s="8">
        <f t="shared" ref="M29:M33" si="3">ROUND(SUM(J29:L29)/3,2)</f>
        <v>793.07</v>
      </c>
      <c r="N29" s="2"/>
      <c r="O29" s="2"/>
      <c r="P29" s="2"/>
      <c r="Q29" s="2"/>
      <c r="R29" s="2"/>
      <c r="S29" s="2"/>
      <c r="T29" s="2"/>
      <c r="U29" s="2"/>
      <c r="V29" s="20"/>
    </row>
    <row r="30" spans="2:22" x14ac:dyDescent="0.3">
      <c r="B30" s="19"/>
      <c r="C30" s="9" t="s">
        <v>7</v>
      </c>
      <c r="D30" s="10">
        <v>275.61</v>
      </c>
      <c r="E30" s="10">
        <v>294.92</v>
      </c>
      <c r="F30" s="10">
        <v>216.12</v>
      </c>
      <c r="G30" s="8">
        <f t="shared" si="2"/>
        <v>262.22000000000003</v>
      </c>
      <c r="H30" s="78"/>
      <c r="I30" s="9" t="s">
        <v>7</v>
      </c>
      <c r="J30" s="10">
        <v>2205.6</v>
      </c>
      <c r="K30" s="10">
        <v>1994.76</v>
      </c>
      <c r="L30" s="10">
        <v>2041.65</v>
      </c>
      <c r="M30" s="8">
        <f t="shared" si="3"/>
        <v>2080.67</v>
      </c>
      <c r="N30" s="2"/>
      <c r="O30" s="2"/>
      <c r="P30" s="2"/>
      <c r="Q30" s="2"/>
      <c r="R30" s="2"/>
      <c r="S30" s="2"/>
      <c r="T30" s="2"/>
      <c r="U30" s="2"/>
      <c r="V30" s="20"/>
    </row>
    <row r="31" spans="2:22" x14ac:dyDescent="0.3">
      <c r="B31" s="19"/>
      <c r="C31" s="9" t="s">
        <v>8</v>
      </c>
      <c r="D31" s="10">
        <v>402.15</v>
      </c>
      <c r="E31" s="10">
        <v>411.73</v>
      </c>
      <c r="F31" s="10">
        <v>414.39</v>
      </c>
      <c r="G31" s="8">
        <f t="shared" si="2"/>
        <v>409.42</v>
      </c>
      <c r="H31" s="78"/>
      <c r="I31" s="9" t="s">
        <v>8</v>
      </c>
      <c r="J31" s="10">
        <v>2743.2</v>
      </c>
      <c r="K31" s="10">
        <v>3037</v>
      </c>
      <c r="L31" s="10">
        <v>3013.3</v>
      </c>
      <c r="M31" s="8">
        <f t="shared" si="3"/>
        <v>2931.17</v>
      </c>
      <c r="N31" s="2"/>
      <c r="O31" s="2"/>
      <c r="P31" s="2"/>
      <c r="Q31" s="2"/>
      <c r="R31" s="2"/>
      <c r="S31" s="2"/>
      <c r="T31" s="2"/>
      <c r="U31" s="2"/>
      <c r="V31" s="20"/>
    </row>
    <row r="32" spans="2:22" x14ac:dyDescent="0.3">
      <c r="B32" s="19"/>
      <c r="C32" s="9" t="s">
        <v>9</v>
      </c>
      <c r="D32" s="10">
        <v>1178.5899999999999</v>
      </c>
      <c r="E32" s="10">
        <v>757.64</v>
      </c>
      <c r="F32" s="10">
        <v>769.56</v>
      </c>
      <c r="G32" s="8">
        <f t="shared" si="2"/>
        <v>901.93</v>
      </c>
      <c r="H32" s="78"/>
      <c r="I32" s="9" t="s">
        <v>9</v>
      </c>
      <c r="J32" s="10">
        <v>5374.33</v>
      </c>
      <c r="K32" s="10">
        <v>3565.9</v>
      </c>
      <c r="L32" s="10">
        <v>3747.24</v>
      </c>
      <c r="M32" s="8">
        <f t="shared" si="3"/>
        <v>4229.16</v>
      </c>
      <c r="N32" s="2"/>
      <c r="O32" s="2"/>
      <c r="P32" s="2"/>
      <c r="Q32" s="2"/>
      <c r="R32" s="2"/>
      <c r="S32" s="2"/>
      <c r="T32" s="2"/>
      <c r="U32" s="2"/>
      <c r="V32" s="20"/>
    </row>
    <row r="33" spans="2:22" x14ac:dyDescent="0.3">
      <c r="B33" s="19"/>
      <c r="C33" s="9" t="s">
        <v>10</v>
      </c>
      <c r="D33" s="10">
        <v>1500.72</v>
      </c>
      <c r="E33" s="10">
        <v>1431.92</v>
      </c>
      <c r="F33" s="10">
        <v>1489.38</v>
      </c>
      <c r="G33" s="8">
        <f t="shared" si="2"/>
        <v>1474.01</v>
      </c>
      <c r="H33" s="78"/>
      <c r="I33" s="9" t="s">
        <v>10</v>
      </c>
      <c r="J33" s="10">
        <v>4662.28</v>
      </c>
      <c r="K33" s="10">
        <v>4465.3999999999996</v>
      </c>
      <c r="L33" s="10">
        <v>4636.7</v>
      </c>
      <c r="M33" s="8">
        <f t="shared" si="3"/>
        <v>4588.13</v>
      </c>
      <c r="N33" s="2"/>
      <c r="O33" s="2"/>
      <c r="P33" s="2"/>
      <c r="Q33" s="2"/>
      <c r="R33" s="2"/>
      <c r="S33" s="2"/>
      <c r="T33" s="2"/>
      <c r="U33" s="2"/>
      <c r="V33" s="20"/>
    </row>
    <row r="34" spans="2:22" x14ac:dyDescent="0.3">
      <c r="B34" s="19"/>
      <c r="C34" s="9" t="s">
        <v>11</v>
      </c>
      <c r="D34" s="10" t="s">
        <v>43</v>
      </c>
      <c r="E34" s="10" t="s">
        <v>43</v>
      </c>
      <c r="F34" s="10" t="s">
        <v>43</v>
      </c>
      <c r="G34" s="70" t="s">
        <v>43</v>
      </c>
      <c r="H34" s="78"/>
      <c r="I34" s="9" t="s">
        <v>11</v>
      </c>
      <c r="J34" s="10" t="s">
        <v>43</v>
      </c>
      <c r="K34" s="10" t="s">
        <v>43</v>
      </c>
      <c r="L34" s="10" t="s">
        <v>43</v>
      </c>
      <c r="M34" s="70" t="s">
        <v>43</v>
      </c>
      <c r="N34" s="2"/>
      <c r="O34" s="2"/>
      <c r="P34" s="2"/>
      <c r="Q34" s="2"/>
      <c r="R34" s="2"/>
      <c r="S34" s="2"/>
      <c r="T34" s="2"/>
      <c r="U34" s="2"/>
      <c r="V34" s="20"/>
    </row>
    <row r="35" spans="2:22" ht="15" thickBot="1" x14ac:dyDescent="0.35">
      <c r="B35" s="19"/>
      <c r="C35" s="11" t="s">
        <v>12</v>
      </c>
      <c r="D35" s="12" t="s">
        <v>43</v>
      </c>
      <c r="E35" s="12" t="s">
        <v>43</v>
      </c>
      <c r="F35" s="12" t="s">
        <v>43</v>
      </c>
      <c r="G35" s="72" t="s">
        <v>43</v>
      </c>
      <c r="H35" s="78"/>
      <c r="I35" s="11" t="s">
        <v>12</v>
      </c>
      <c r="J35" s="12" t="s">
        <v>43</v>
      </c>
      <c r="K35" s="12" t="s">
        <v>43</v>
      </c>
      <c r="L35" s="12" t="s">
        <v>43</v>
      </c>
      <c r="M35" s="72" t="s">
        <v>43</v>
      </c>
      <c r="N35" s="2"/>
      <c r="O35" s="2"/>
      <c r="P35" s="2"/>
      <c r="Q35" s="2"/>
      <c r="R35" s="2"/>
      <c r="S35" s="2"/>
      <c r="T35" s="2"/>
      <c r="U35" s="2"/>
      <c r="V35" s="20"/>
    </row>
    <row r="36" spans="2:22" ht="15" thickBot="1" x14ac:dyDescent="0.35">
      <c r="B36" s="19"/>
      <c r="C36" s="2"/>
      <c r="D36" s="2"/>
      <c r="E36" s="2"/>
      <c r="F36" s="14" t="s">
        <v>21</v>
      </c>
      <c r="G36" s="73">
        <f>SUM(G28:G35)</f>
        <v>3099.62</v>
      </c>
      <c r="H36" s="2"/>
      <c r="I36" s="2"/>
      <c r="J36" s="2"/>
      <c r="K36" s="2"/>
      <c r="L36" s="14" t="s">
        <v>21</v>
      </c>
      <c r="M36" s="73">
        <f>SUM(M28:M35)</f>
        <v>14832.880000000001</v>
      </c>
      <c r="N36" s="2"/>
      <c r="O36" s="2"/>
      <c r="P36" s="2"/>
      <c r="Q36" s="2"/>
      <c r="R36" s="2"/>
      <c r="S36" s="2"/>
      <c r="T36" s="2"/>
      <c r="U36" s="2"/>
      <c r="V36" s="20"/>
    </row>
    <row r="37" spans="2:22" x14ac:dyDescent="0.3">
      <c r="B37" s="1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0"/>
    </row>
    <row r="38" spans="2:22" x14ac:dyDescent="0.3">
      <c r="B38" s="19"/>
      <c r="C38" s="79" t="s">
        <v>23</v>
      </c>
      <c r="D38" s="2"/>
      <c r="E38" s="2"/>
      <c r="F38" s="2"/>
      <c r="G38" s="2"/>
      <c r="H38" s="79">
        <f>M36-G36</f>
        <v>11733.260000000002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0"/>
    </row>
    <row r="39" spans="2:22" ht="15" thickBot="1" x14ac:dyDescent="0.35">
      <c r="B39" s="21"/>
      <c r="C39" s="80" t="s">
        <v>22</v>
      </c>
      <c r="D39" s="22"/>
      <c r="E39" s="22"/>
      <c r="F39" s="22"/>
      <c r="G39" s="22"/>
      <c r="H39" s="81">
        <f>H38/G36</f>
        <v>3.7853865957762571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</row>
    <row r="41" spans="2:22" ht="15" thickBot="1" x14ac:dyDescent="0.35"/>
    <row r="42" spans="2:22" ht="25.2" x14ac:dyDescent="0.6">
      <c r="B42" s="16"/>
      <c r="C42" s="17"/>
      <c r="D42" s="74" t="s">
        <v>19</v>
      </c>
      <c r="E42" s="17"/>
      <c r="F42" s="17"/>
      <c r="G42" s="17" t="s">
        <v>20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</row>
    <row r="43" spans="2:22" x14ac:dyDescent="0.3">
      <c r="B43" s="19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0"/>
    </row>
    <row r="44" spans="2:22" ht="21.6" thickBot="1" x14ac:dyDescent="0.55000000000000004">
      <c r="B44" s="19"/>
      <c r="C44" s="75" t="s">
        <v>15</v>
      </c>
      <c r="D44" s="2"/>
      <c r="E44" s="2"/>
      <c r="F44" s="76"/>
      <c r="G44" s="2"/>
      <c r="H44" s="2"/>
      <c r="I44" s="75" t="s">
        <v>16</v>
      </c>
      <c r="J44" s="2"/>
      <c r="K44" s="2"/>
      <c r="L44" s="76"/>
      <c r="M44" s="2"/>
      <c r="N44" s="2"/>
      <c r="O44" s="2"/>
      <c r="P44" s="2"/>
      <c r="Q44" s="2"/>
      <c r="R44" s="2"/>
      <c r="S44" s="2"/>
      <c r="T44" s="2"/>
      <c r="U44" s="2"/>
      <c r="V44" s="20"/>
    </row>
    <row r="45" spans="2:22" ht="24.6" thickBot="1" x14ac:dyDescent="0.35">
      <c r="B45" s="19"/>
      <c r="C45" s="3" t="s">
        <v>0</v>
      </c>
      <c r="D45" s="4" t="s">
        <v>1</v>
      </c>
      <c r="E45" s="4" t="s">
        <v>2</v>
      </c>
      <c r="F45" s="4" t="s">
        <v>3</v>
      </c>
      <c r="G45" s="5" t="s">
        <v>4</v>
      </c>
      <c r="H45" s="77"/>
      <c r="I45" s="3" t="s">
        <v>0</v>
      </c>
      <c r="J45" s="4" t="s">
        <v>1</v>
      </c>
      <c r="K45" s="4" t="s">
        <v>2</v>
      </c>
      <c r="L45" s="4" t="s">
        <v>3</v>
      </c>
      <c r="M45" s="5" t="s">
        <v>4</v>
      </c>
      <c r="N45" s="2"/>
      <c r="O45" s="2"/>
      <c r="P45" s="2"/>
      <c r="Q45" s="2"/>
      <c r="R45" s="2"/>
      <c r="S45" s="2"/>
      <c r="T45" s="2"/>
      <c r="U45" s="2"/>
      <c r="V45" s="20"/>
    </row>
    <row r="46" spans="2:22" x14ac:dyDescent="0.3">
      <c r="B46" s="19"/>
      <c r="C46" s="6" t="s">
        <v>5</v>
      </c>
      <c r="D46" s="7">
        <v>9.23</v>
      </c>
      <c r="E46" s="7">
        <v>8.15</v>
      </c>
      <c r="F46" s="7">
        <v>8.1</v>
      </c>
      <c r="G46" s="8">
        <f>ROUND(SUM(D46:F46)/3,2)</f>
        <v>8.49</v>
      </c>
      <c r="H46" s="78"/>
      <c r="I46" s="6" t="s">
        <v>5</v>
      </c>
      <c r="J46" s="7">
        <v>238.21</v>
      </c>
      <c r="K46" s="7">
        <v>306.27</v>
      </c>
      <c r="L46" s="7">
        <v>303.38</v>
      </c>
      <c r="M46" s="8">
        <f>ROUND(SUM(J46:L46)/3,2)</f>
        <v>282.62</v>
      </c>
      <c r="N46" s="2"/>
      <c r="O46" s="2"/>
      <c r="P46" s="2"/>
      <c r="Q46" s="2"/>
      <c r="R46" s="2"/>
      <c r="S46" s="2"/>
      <c r="T46" s="2"/>
      <c r="U46" s="2"/>
      <c r="V46" s="20"/>
    </row>
    <row r="47" spans="2:22" x14ac:dyDescent="0.3">
      <c r="B47" s="19"/>
      <c r="C47" s="9" t="s">
        <v>6</v>
      </c>
      <c r="D47" s="10">
        <v>69.680000000000007</v>
      </c>
      <c r="E47" s="10">
        <v>61.05</v>
      </c>
      <c r="F47" s="10">
        <v>58.23</v>
      </c>
      <c r="G47" s="8">
        <f t="shared" ref="G47:G51" si="4">ROUND(SUM(D47:F47)/3,2)</f>
        <v>62.99</v>
      </c>
      <c r="H47" s="78"/>
      <c r="I47" s="9" t="s">
        <v>6</v>
      </c>
      <c r="J47" s="10">
        <v>1092.93</v>
      </c>
      <c r="K47" s="10">
        <v>1028.69</v>
      </c>
      <c r="L47" s="10">
        <v>1081.03</v>
      </c>
      <c r="M47" s="8">
        <f t="shared" ref="M47:M51" si="5">ROUND(SUM(J47:L47)/3,2)</f>
        <v>1067.55</v>
      </c>
      <c r="N47" s="2"/>
      <c r="O47" s="2"/>
      <c r="P47" s="2"/>
      <c r="Q47" s="2"/>
      <c r="R47" s="2"/>
      <c r="S47" s="2"/>
      <c r="T47" s="2"/>
      <c r="U47" s="2"/>
      <c r="V47" s="20"/>
    </row>
    <row r="48" spans="2:22" x14ac:dyDescent="0.3">
      <c r="B48" s="19"/>
      <c r="C48" s="9" t="s">
        <v>7</v>
      </c>
      <c r="D48" s="10">
        <v>279.43</v>
      </c>
      <c r="E48" s="10">
        <v>283.51</v>
      </c>
      <c r="F48" s="10">
        <v>279.33</v>
      </c>
      <c r="G48" s="8">
        <f t="shared" si="4"/>
        <v>280.76</v>
      </c>
      <c r="H48" s="78"/>
      <c r="I48" s="9" t="s">
        <v>7</v>
      </c>
      <c r="J48" s="10">
        <v>2398.6</v>
      </c>
      <c r="K48" s="10">
        <v>2154.48</v>
      </c>
      <c r="L48" s="10">
        <v>2313.6999999999998</v>
      </c>
      <c r="M48" s="8">
        <f t="shared" si="5"/>
        <v>2288.9299999999998</v>
      </c>
      <c r="N48" s="2"/>
      <c r="O48" s="2"/>
      <c r="P48" s="2"/>
      <c r="Q48" s="2"/>
      <c r="R48" s="2"/>
      <c r="S48" s="2"/>
      <c r="T48" s="2"/>
      <c r="U48" s="2"/>
      <c r="V48" s="20"/>
    </row>
    <row r="49" spans="2:24" x14ac:dyDescent="0.3">
      <c r="B49" s="19"/>
      <c r="C49" s="9" t="s">
        <v>8</v>
      </c>
      <c r="D49" s="10">
        <v>719.84</v>
      </c>
      <c r="E49" s="10">
        <v>519.63</v>
      </c>
      <c r="F49" s="10">
        <v>527.5</v>
      </c>
      <c r="G49" s="8">
        <f t="shared" si="4"/>
        <v>588.99</v>
      </c>
      <c r="H49" s="78"/>
      <c r="I49" s="9" t="s">
        <v>8</v>
      </c>
      <c r="J49" s="10">
        <v>2699.9</v>
      </c>
      <c r="K49" s="10">
        <v>2631.16</v>
      </c>
      <c r="L49" s="10">
        <v>2858.87</v>
      </c>
      <c r="M49" s="8">
        <f t="shared" si="5"/>
        <v>2729.98</v>
      </c>
      <c r="N49" s="2"/>
      <c r="O49" s="2"/>
      <c r="P49" s="2"/>
      <c r="Q49" s="2"/>
      <c r="R49" s="2"/>
      <c r="S49" s="2"/>
      <c r="T49" s="2"/>
      <c r="U49" s="2"/>
      <c r="V49" s="20"/>
    </row>
    <row r="50" spans="2:24" x14ac:dyDescent="0.3">
      <c r="B50" s="19"/>
      <c r="C50" s="9" t="s">
        <v>9</v>
      </c>
      <c r="D50" s="10">
        <v>1091.57</v>
      </c>
      <c r="E50" s="10">
        <v>1027.1300000000001</v>
      </c>
      <c r="F50" s="10">
        <v>1028.42</v>
      </c>
      <c r="G50" s="8">
        <f t="shared" si="4"/>
        <v>1049.04</v>
      </c>
      <c r="H50" s="78"/>
      <c r="I50" s="9" t="s">
        <v>9</v>
      </c>
      <c r="J50" s="10">
        <v>3363.8</v>
      </c>
      <c r="K50" s="10">
        <v>3653.1</v>
      </c>
      <c r="L50" s="10">
        <v>3187.38</v>
      </c>
      <c r="M50" s="8">
        <f t="shared" si="5"/>
        <v>3401.43</v>
      </c>
      <c r="N50" s="2"/>
      <c r="O50" s="2"/>
      <c r="P50" s="2"/>
      <c r="Q50" s="2"/>
      <c r="R50" s="2"/>
      <c r="S50" s="2"/>
      <c r="T50" s="2"/>
      <c r="U50" s="2"/>
      <c r="V50" s="20"/>
    </row>
    <row r="51" spans="2:24" ht="15" thickBot="1" x14ac:dyDescent="0.35">
      <c r="B51" s="19"/>
      <c r="C51" s="11" t="s">
        <v>45</v>
      </c>
      <c r="D51" s="12">
        <v>1557.44</v>
      </c>
      <c r="E51" s="12">
        <v>1487.94</v>
      </c>
      <c r="F51" s="12">
        <v>1496.83</v>
      </c>
      <c r="G51" s="8">
        <f t="shared" si="4"/>
        <v>1514.07</v>
      </c>
      <c r="H51" s="78"/>
      <c r="I51" s="11" t="s">
        <v>45</v>
      </c>
      <c r="J51" s="12">
        <v>3975.2</v>
      </c>
      <c r="K51" s="12">
        <v>3966.2</v>
      </c>
      <c r="L51" s="12">
        <v>3810.36</v>
      </c>
      <c r="M51" s="8">
        <f t="shared" si="5"/>
        <v>3917.25</v>
      </c>
      <c r="N51" s="2"/>
      <c r="O51" s="2"/>
      <c r="P51" s="2"/>
      <c r="Q51" s="2"/>
      <c r="R51" s="2"/>
      <c r="S51" s="2"/>
      <c r="T51" s="2"/>
      <c r="U51" s="2"/>
      <c r="V51" s="20"/>
    </row>
    <row r="52" spans="2:24" ht="15" thickBot="1" x14ac:dyDescent="0.35">
      <c r="B52" s="19"/>
      <c r="C52" s="2"/>
      <c r="D52" s="2"/>
      <c r="E52" s="2"/>
      <c r="F52" s="14" t="s">
        <v>21</v>
      </c>
      <c r="G52" s="73">
        <f>SUM(G46:G51)</f>
        <v>3504.34</v>
      </c>
      <c r="H52" s="2"/>
      <c r="I52" s="2"/>
      <c r="J52" s="2"/>
      <c r="K52" s="2"/>
      <c r="L52" s="14" t="s">
        <v>21</v>
      </c>
      <c r="M52" s="73">
        <f>SUM(M46:M51)</f>
        <v>13687.76</v>
      </c>
      <c r="N52" s="2"/>
      <c r="O52" s="2"/>
      <c r="P52" s="2"/>
      <c r="Q52" s="2"/>
      <c r="R52" s="2"/>
      <c r="S52" s="2"/>
      <c r="T52" s="2"/>
      <c r="U52" s="2"/>
      <c r="V52" s="20"/>
    </row>
    <row r="53" spans="2:24" x14ac:dyDescent="0.3">
      <c r="B53" s="1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0"/>
    </row>
    <row r="54" spans="2:24" x14ac:dyDescent="0.3">
      <c r="B54" s="19"/>
      <c r="C54" s="79" t="s">
        <v>23</v>
      </c>
      <c r="D54" s="2"/>
      <c r="E54" s="2"/>
      <c r="F54" s="2"/>
      <c r="G54" s="2"/>
      <c r="H54" s="83">
        <f>M52-G52</f>
        <v>10183.42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0"/>
    </row>
    <row r="55" spans="2:24" x14ac:dyDescent="0.3">
      <c r="B55" s="19"/>
      <c r="C55" s="79" t="s">
        <v>22</v>
      </c>
      <c r="D55" s="2"/>
      <c r="E55" s="2"/>
      <c r="F55" s="2"/>
      <c r="G55" s="2"/>
      <c r="H55" s="84">
        <f>H54/G52</f>
        <v>2.9059451993813386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0"/>
    </row>
    <row r="56" spans="2:24" x14ac:dyDescent="0.3">
      <c r="B56" s="1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0"/>
      <c r="X56" s="108" t="s">
        <v>45</v>
      </c>
    </row>
    <row r="57" spans="2:24" x14ac:dyDescent="0.3">
      <c r="B57" s="19"/>
      <c r="C57" s="2"/>
      <c r="D57" s="2"/>
      <c r="E57" s="2">
        <v>2.9</v>
      </c>
      <c r="F57" s="2">
        <v>247.41</v>
      </c>
      <c r="G57" s="2">
        <v>29.12</v>
      </c>
      <c r="H57" s="2">
        <f>SUM(E57:G57)</f>
        <v>279.43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0"/>
    </row>
    <row r="58" spans="2:24" x14ac:dyDescent="0.3">
      <c r="B58" s="1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0"/>
    </row>
    <row r="59" spans="2:24" x14ac:dyDescent="0.3">
      <c r="B59" s="19"/>
      <c r="C59" s="2"/>
      <c r="D59" s="2"/>
      <c r="E59" s="2"/>
      <c r="F59" s="2"/>
      <c r="G59" s="2">
        <f>SUM(G16,G36,G52)</f>
        <v>14321.279999999999</v>
      </c>
      <c r="H59" s="2">
        <f>SUM(M16,M36,M52)</f>
        <v>46176.310000000005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0"/>
    </row>
    <row r="60" spans="2:24" x14ac:dyDescent="0.3">
      <c r="B60" s="1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0"/>
    </row>
    <row r="61" spans="2:24" ht="15.6" x14ac:dyDescent="0.3">
      <c r="B61" s="19"/>
      <c r="C61" s="2"/>
      <c r="D61" s="2"/>
      <c r="E61" s="85" t="s">
        <v>27</v>
      </c>
      <c r="F61" s="2"/>
      <c r="G61" s="79">
        <f>H59-G59</f>
        <v>31855.030000000006</v>
      </c>
      <c r="H61" s="79" t="s">
        <v>28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0"/>
    </row>
    <row r="62" spans="2:24" ht="16.2" thickBot="1" x14ac:dyDescent="0.35">
      <c r="B62" s="21"/>
      <c r="C62" s="22"/>
      <c r="D62" s="22"/>
      <c r="E62" s="86" t="s">
        <v>26</v>
      </c>
      <c r="F62" s="22"/>
      <c r="G62" s="87">
        <f>G61/G59</f>
        <v>2.2243144467533633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3"/>
    </row>
  </sheetData>
  <mergeCells count="1">
    <mergeCell ref="B2:V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70D8-0001-4E35-A4AE-1680E7609707}">
  <dimension ref="B1:V60"/>
  <sheetViews>
    <sheetView zoomScale="80" zoomScaleNormal="80" workbookViewId="0">
      <selection activeCell="G16" sqref="G16"/>
    </sheetView>
  </sheetViews>
  <sheetFormatPr defaultRowHeight="14.4" x14ac:dyDescent="0.3"/>
  <cols>
    <col min="3" max="3" width="11.44140625" customWidth="1"/>
    <col min="4" max="4" width="15.44140625" customWidth="1"/>
    <col min="5" max="5" width="15.109375" customWidth="1"/>
    <col min="6" max="6" width="15.6640625" customWidth="1"/>
    <col min="7" max="7" width="11" customWidth="1"/>
    <col min="9" max="9" width="11.88671875" customWidth="1"/>
    <col min="10" max="10" width="9.6640625" customWidth="1"/>
    <col min="11" max="11" width="10.109375" customWidth="1"/>
    <col min="12" max="13" width="10.44140625" customWidth="1"/>
  </cols>
  <sheetData>
    <row r="1" spans="2:22" ht="15" thickBot="1" x14ac:dyDescent="0.35"/>
    <row r="2" spans="2:22" ht="33" customHeight="1" thickBot="1" x14ac:dyDescent="0.9">
      <c r="B2" s="119" t="s">
        <v>24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1"/>
    </row>
    <row r="3" spans="2:22" ht="25.8" thickBot="1" x14ac:dyDescent="0.65">
      <c r="D3" s="1"/>
    </row>
    <row r="4" spans="2:22" ht="25.2" x14ac:dyDescent="0.6">
      <c r="B4" s="16"/>
      <c r="C4" s="17"/>
      <c r="D4" s="74" t="s">
        <v>18</v>
      </c>
      <c r="E4" s="17"/>
      <c r="F4" s="17"/>
      <c r="G4" s="17" t="s">
        <v>13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8"/>
    </row>
    <row r="5" spans="2:22" x14ac:dyDescent="0.3">
      <c r="B5" s="1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0"/>
    </row>
    <row r="6" spans="2:22" ht="21.6" thickBot="1" x14ac:dyDescent="0.55000000000000004">
      <c r="B6" s="19"/>
      <c r="C6" s="75" t="s">
        <v>30</v>
      </c>
      <c r="D6" s="2"/>
      <c r="E6" s="2"/>
      <c r="F6" s="76"/>
      <c r="G6" s="2"/>
      <c r="H6" s="2"/>
      <c r="I6" s="75" t="s">
        <v>16</v>
      </c>
      <c r="J6" s="2"/>
      <c r="K6" s="2"/>
      <c r="L6" s="76"/>
      <c r="M6" s="2"/>
      <c r="N6" s="2"/>
      <c r="O6" s="2"/>
      <c r="P6" s="2"/>
      <c r="Q6" s="2"/>
      <c r="R6" s="2"/>
      <c r="S6" s="2"/>
      <c r="T6" s="2"/>
      <c r="U6" s="2"/>
      <c r="V6" s="20"/>
    </row>
    <row r="7" spans="2:22" ht="24.6" thickBot="1" x14ac:dyDescent="0.35">
      <c r="B7" s="19"/>
      <c r="C7" s="3" t="s">
        <v>0</v>
      </c>
      <c r="D7" s="4" t="s">
        <v>1</v>
      </c>
      <c r="E7" s="4" t="s">
        <v>2</v>
      </c>
      <c r="F7" s="4" t="s">
        <v>3</v>
      </c>
      <c r="G7" s="5" t="s">
        <v>4</v>
      </c>
      <c r="H7" s="77"/>
      <c r="I7" s="3" t="s">
        <v>0</v>
      </c>
      <c r="J7" s="4" t="s">
        <v>1</v>
      </c>
      <c r="K7" s="4" t="s">
        <v>2</v>
      </c>
      <c r="L7" s="4" t="s">
        <v>3</v>
      </c>
      <c r="M7" s="5" t="s">
        <v>4</v>
      </c>
      <c r="N7" s="2"/>
      <c r="O7" s="2"/>
      <c r="P7" s="2"/>
      <c r="Q7" s="2"/>
      <c r="R7" s="2"/>
      <c r="S7" s="2"/>
      <c r="T7" s="2"/>
      <c r="U7" s="2"/>
      <c r="V7" s="20"/>
    </row>
    <row r="8" spans="2:22" x14ac:dyDescent="0.3">
      <c r="B8" s="19"/>
      <c r="C8" s="6" t="s">
        <v>5</v>
      </c>
      <c r="D8" s="7">
        <v>30.2</v>
      </c>
      <c r="E8" s="7">
        <v>29.1</v>
      </c>
      <c r="F8" s="7">
        <v>32.700000000000003</v>
      </c>
      <c r="G8" s="8">
        <f>ROUND(SUM(D8:F8)/3,2)</f>
        <v>30.67</v>
      </c>
      <c r="H8" s="78"/>
      <c r="I8" s="6" t="s">
        <v>5</v>
      </c>
      <c r="J8" s="7">
        <v>60.1</v>
      </c>
      <c r="K8" s="7">
        <v>2000</v>
      </c>
      <c r="L8" s="7">
        <v>1600</v>
      </c>
      <c r="M8" s="8">
        <f>ROUND(SUM(J8:L8)/3,2)</f>
        <v>1220.03</v>
      </c>
      <c r="N8" s="2"/>
      <c r="O8" s="2"/>
      <c r="P8" s="2"/>
      <c r="Q8" s="2"/>
      <c r="R8" s="2"/>
      <c r="S8" s="2"/>
      <c r="T8" s="2"/>
      <c r="U8" s="2"/>
      <c r="V8" s="20"/>
    </row>
    <row r="9" spans="2:22" x14ac:dyDescent="0.3">
      <c r="B9" s="19"/>
      <c r="C9" s="9" t="s">
        <v>6</v>
      </c>
      <c r="D9" s="10">
        <v>132.4</v>
      </c>
      <c r="E9" s="10">
        <v>146.5</v>
      </c>
      <c r="F9" s="10">
        <v>134.9</v>
      </c>
      <c r="G9" s="8">
        <f t="shared" ref="G9:G15" si="0">ROUND(SUM(D9:F9)/3,2)</f>
        <v>137.93</v>
      </c>
      <c r="H9" s="78"/>
      <c r="I9" s="9" t="s">
        <v>6</v>
      </c>
      <c r="J9" s="10">
        <v>1900</v>
      </c>
      <c r="K9" s="10">
        <v>781</v>
      </c>
      <c r="L9" s="10">
        <v>757.2</v>
      </c>
      <c r="M9" s="8">
        <f t="shared" ref="M9:M15" si="1">ROUND(SUM(J9:L9)/3,2)</f>
        <v>1146.07</v>
      </c>
      <c r="N9" s="2"/>
      <c r="O9" s="2"/>
      <c r="P9" s="2"/>
      <c r="Q9" s="2"/>
      <c r="R9" s="2"/>
      <c r="S9" s="2"/>
      <c r="T9" s="2"/>
      <c r="U9" s="2"/>
      <c r="V9" s="20"/>
    </row>
    <row r="10" spans="2:22" x14ac:dyDescent="0.3">
      <c r="B10" s="19"/>
      <c r="C10" s="9" t="s">
        <v>7</v>
      </c>
      <c r="D10" s="10">
        <v>726</v>
      </c>
      <c r="E10" s="10">
        <v>656.9</v>
      </c>
      <c r="F10" s="10">
        <v>649.70000000000005</v>
      </c>
      <c r="G10" s="8">
        <f t="shared" si="0"/>
        <v>677.53</v>
      </c>
      <c r="H10" s="78"/>
      <c r="I10" s="9" t="s">
        <v>7</v>
      </c>
      <c r="J10" s="10">
        <v>1300</v>
      </c>
      <c r="K10" s="10">
        <v>716</v>
      </c>
      <c r="L10" s="10">
        <v>1200</v>
      </c>
      <c r="M10" s="8">
        <f t="shared" si="1"/>
        <v>1072</v>
      </c>
      <c r="N10" s="2"/>
      <c r="O10" s="2"/>
      <c r="P10" s="2"/>
      <c r="Q10" s="2"/>
      <c r="R10" s="2"/>
      <c r="S10" s="2"/>
      <c r="T10" s="2"/>
      <c r="U10" s="2"/>
      <c r="V10" s="20"/>
    </row>
    <row r="11" spans="2:22" x14ac:dyDescent="0.3">
      <c r="B11" s="19"/>
      <c r="C11" s="9" t="s">
        <v>8</v>
      </c>
      <c r="D11" s="10">
        <v>1700</v>
      </c>
      <c r="E11" s="10">
        <v>1300</v>
      </c>
      <c r="F11" s="10">
        <v>1300</v>
      </c>
      <c r="G11" s="8">
        <f t="shared" si="0"/>
        <v>1433.33</v>
      </c>
      <c r="H11" s="78"/>
      <c r="I11" s="9" t="s">
        <v>8</v>
      </c>
      <c r="J11" s="10">
        <v>2900</v>
      </c>
      <c r="K11" s="10">
        <v>6500</v>
      </c>
      <c r="L11" s="10">
        <v>2300</v>
      </c>
      <c r="M11" s="8">
        <f t="shared" si="1"/>
        <v>3900</v>
      </c>
      <c r="N11" s="2"/>
      <c r="O11" s="2"/>
      <c r="P11" s="2"/>
      <c r="Q11" s="2"/>
      <c r="R11" s="2"/>
      <c r="S11" s="2"/>
      <c r="T11" s="2"/>
      <c r="U11" s="2"/>
      <c r="V11" s="20"/>
    </row>
    <row r="12" spans="2:22" x14ac:dyDescent="0.3">
      <c r="B12" s="19"/>
      <c r="C12" s="9" t="s">
        <v>9</v>
      </c>
      <c r="D12" s="10">
        <v>2700</v>
      </c>
      <c r="E12" s="10">
        <v>2600</v>
      </c>
      <c r="F12" s="10">
        <v>2800</v>
      </c>
      <c r="G12" s="8">
        <f t="shared" si="0"/>
        <v>2700</v>
      </c>
      <c r="H12" s="78"/>
      <c r="I12" s="9" t="s">
        <v>9</v>
      </c>
      <c r="J12" s="10">
        <v>5000</v>
      </c>
      <c r="K12" s="10">
        <v>4800</v>
      </c>
      <c r="L12" s="10">
        <v>2800</v>
      </c>
      <c r="M12" s="8">
        <f t="shared" si="1"/>
        <v>4200</v>
      </c>
      <c r="N12" s="2"/>
      <c r="O12" s="2"/>
      <c r="P12" s="2"/>
      <c r="Q12" s="2"/>
      <c r="R12" s="2"/>
      <c r="S12" s="2"/>
      <c r="T12" s="2"/>
      <c r="U12" s="2"/>
      <c r="V12" s="20"/>
    </row>
    <row r="13" spans="2:22" ht="17.399999999999999" customHeight="1" x14ac:dyDescent="0.3">
      <c r="B13" s="19"/>
      <c r="C13" s="9" t="s">
        <v>10</v>
      </c>
      <c r="D13" s="10">
        <v>5300</v>
      </c>
      <c r="E13" s="10">
        <v>5100</v>
      </c>
      <c r="F13" s="10">
        <v>5000</v>
      </c>
      <c r="G13" s="8">
        <f t="shared" si="0"/>
        <v>5133.33</v>
      </c>
      <c r="H13" s="78"/>
      <c r="I13" s="9" t="s">
        <v>10</v>
      </c>
      <c r="J13" s="10">
        <v>5100</v>
      </c>
      <c r="K13" s="10">
        <v>6100</v>
      </c>
      <c r="L13" s="10">
        <v>6400</v>
      </c>
      <c r="M13" s="8">
        <f t="shared" si="1"/>
        <v>5866.67</v>
      </c>
      <c r="N13" s="2"/>
      <c r="O13" s="2"/>
      <c r="P13" s="2"/>
      <c r="Q13" s="2"/>
      <c r="R13" s="2"/>
      <c r="S13" s="2"/>
      <c r="T13" s="2"/>
      <c r="U13" s="2"/>
      <c r="V13" s="20"/>
    </row>
    <row r="14" spans="2:22" x14ac:dyDescent="0.3">
      <c r="B14" s="19"/>
      <c r="C14" s="9" t="s">
        <v>11</v>
      </c>
      <c r="D14" s="10">
        <v>7600</v>
      </c>
      <c r="E14" s="10">
        <v>7700</v>
      </c>
      <c r="F14" s="10">
        <v>7600</v>
      </c>
      <c r="G14" s="8">
        <f t="shared" si="0"/>
        <v>7633.33</v>
      </c>
      <c r="H14" s="78"/>
      <c r="I14" s="9" t="s">
        <v>11</v>
      </c>
      <c r="J14" s="10">
        <v>8400</v>
      </c>
      <c r="K14" s="10">
        <v>12500</v>
      </c>
      <c r="L14" s="10">
        <v>9400</v>
      </c>
      <c r="M14" s="8">
        <f t="shared" si="1"/>
        <v>10100</v>
      </c>
      <c r="N14" s="2"/>
      <c r="O14" s="2"/>
      <c r="P14" s="2"/>
      <c r="Q14" s="2"/>
      <c r="R14" s="2"/>
      <c r="S14" s="2"/>
      <c r="T14" s="2"/>
      <c r="U14" s="2"/>
      <c r="V14" s="20"/>
    </row>
    <row r="15" spans="2:22" ht="15" thickBot="1" x14ac:dyDescent="0.35">
      <c r="B15" s="19"/>
      <c r="C15" s="11" t="s">
        <v>12</v>
      </c>
      <c r="D15" s="12">
        <v>11700</v>
      </c>
      <c r="E15" s="12">
        <v>11600</v>
      </c>
      <c r="F15" s="13">
        <v>11800</v>
      </c>
      <c r="G15" s="8">
        <f t="shared" si="0"/>
        <v>11700</v>
      </c>
      <c r="H15" s="78"/>
      <c r="I15" s="11" t="s">
        <v>12</v>
      </c>
      <c r="J15" s="12">
        <v>12200</v>
      </c>
      <c r="K15" s="12">
        <v>13200</v>
      </c>
      <c r="L15" s="12">
        <v>12400</v>
      </c>
      <c r="M15" s="8">
        <f t="shared" si="1"/>
        <v>12600</v>
      </c>
      <c r="N15" s="2"/>
      <c r="O15" s="2"/>
      <c r="P15" s="2"/>
      <c r="Q15" s="2"/>
      <c r="R15" s="2"/>
      <c r="S15" s="2"/>
      <c r="T15" s="2"/>
      <c r="U15" s="2"/>
      <c r="V15" s="20"/>
    </row>
    <row r="16" spans="2:22" ht="15" thickBot="1" x14ac:dyDescent="0.35">
      <c r="B16" s="19"/>
      <c r="C16" s="2"/>
      <c r="D16" s="2"/>
      <c r="E16" s="2"/>
      <c r="F16" s="14" t="s">
        <v>21</v>
      </c>
      <c r="G16" s="15">
        <f>SUM(G8:G15)</f>
        <v>29446.120000000003</v>
      </c>
      <c r="H16" s="2"/>
      <c r="I16" s="2"/>
      <c r="J16" s="2"/>
      <c r="K16" s="2"/>
      <c r="L16" s="14" t="s">
        <v>21</v>
      </c>
      <c r="M16" s="73">
        <f>SUM(M8:M15)</f>
        <v>40104.770000000004</v>
      </c>
      <c r="N16" s="2"/>
      <c r="O16" s="2"/>
      <c r="P16" s="2"/>
      <c r="Q16" s="2"/>
      <c r="R16" s="2"/>
      <c r="S16" s="2"/>
      <c r="T16" s="2"/>
      <c r="U16" s="2"/>
      <c r="V16" s="20"/>
    </row>
    <row r="17" spans="2:22" x14ac:dyDescent="0.3">
      <c r="B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0"/>
    </row>
    <row r="18" spans="2:22" x14ac:dyDescent="0.3">
      <c r="B18" s="19"/>
      <c r="C18" s="79" t="s">
        <v>23</v>
      </c>
      <c r="D18" s="2"/>
      <c r="E18" s="2"/>
      <c r="F18" s="2"/>
      <c r="G18" s="2"/>
      <c r="H18" s="82">
        <f>M16-G16</f>
        <v>10658.650000000001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0"/>
    </row>
    <row r="19" spans="2:22" x14ac:dyDescent="0.3">
      <c r="B19" s="19"/>
      <c r="C19" s="79" t="s">
        <v>22</v>
      </c>
      <c r="D19" s="2"/>
      <c r="E19" s="2"/>
      <c r="F19" s="2"/>
      <c r="G19" s="2"/>
      <c r="H19" s="84">
        <f>H18/G16</f>
        <v>0.3619712885772387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0"/>
    </row>
    <row r="20" spans="2:22" ht="15" thickBot="1" x14ac:dyDescent="0.35">
      <c r="B20" s="21"/>
      <c r="C20" s="22"/>
      <c r="D20" s="22"/>
      <c r="E20" s="22"/>
      <c r="F20" s="22"/>
      <c r="G20" s="22"/>
      <c r="H20" s="22"/>
      <c r="I20" s="94"/>
      <c r="J20" s="95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</row>
    <row r="21" spans="2:22" ht="15" thickBot="1" x14ac:dyDescent="0.35"/>
    <row r="22" spans="2:22" ht="25.2" x14ac:dyDescent="0.6">
      <c r="B22" s="16"/>
      <c r="C22" s="17"/>
      <c r="D22" s="74" t="s">
        <v>17</v>
      </c>
      <c r="E22" s="17"/>
      <c r="F22" s="17"/>
      <c r="G22" s="17" t="s">
        <v>13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8"/>
    </row>
    <row r="23" spans="2:22" x14ac:dyDescent="0.3">
      <c r="B23" s="1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0"/>
    </row>
    <row r="24" spans="2:22" ht="21.6" thickBot="1" x14ac:dyDescent="0.55000000000000004">
      <c r="B24" s="19"/>
      <c r="C24" s="75" t="s">
        <v>15</v>
      </c>
      <c r="D24" s="2"/>
      <c r="E24" s="2"/>
      <c r="F24" s="76"/>
      <c r="G24" s="2"/>
      <c r="H24" s="2"/>
      <c r="I24" s="75" t="s">
        <v>16</v>
      </c>
      <c r="J24" s="2"/>
      <c r="K24" s="2"/>
      <c r="L24" s="76"/>
      <c r="M24" s="2"/>
      <c r="N24" s="2"/>
      <c r="O24" s="2"/>
      <c r="P24" s="2"/>
      <c r="Q24" s="2"/>
      <c r="R24" s="2"/>
      <c r="S24" s="2"/>
      <c r="T24" s="2"/>
      <c r="U24" s="2"/>
      <c r="V24" s="20"/>
    </row>
    <row r="25" spans="2:22" ht="23.4" thickBot="1" x14ac:dyDescent="0.35">
      <c r="B25" s="19"/>
      <c r="C25" s="96" t="s">
        <v>0</v>
      </c>
      <c r="D25" s="97" t="s">
        <v>1</v>
      </c>
      <c r="E25" s="97" t="s">
        <v>2</v>
      </c>
      <c r="F25" s="97" t="s">
        <v>3</v>
      </c>
      <c r="G25" s="98" t="s">
        <v>4</v>
      </c>
      <c r="H25" s="77"/>
      <c r="I25" s="96" t="s">
        <v>0</v>
      </c>
      <c r="J25" s="97" t="s">
        <v>1</v>
      </c>
      <c r="K25" s="97" t="s">
        <v>2</v>
      </c>
      <c r="L25" s="97" t="s">
        <v>3</v>
      </c>
      <c r="M25" s="98" t="s">
        <v>4</v>
      </c>
      <c r="N25" s="2"/>
      <c r="O25" s="2"/>
      <c r="P25" s="2"/>
      <c r="Q25" s="2"/>
      <c r="R25" s="2"/>
      <c r="S25" s="2"/>
      <c r="T25" s="2"/>
      <c r="U25" s="2"/>
      <c r="V25" s="20"/>
    </row>
    <row r="26" spans="2:22" x14ac:dyDescent="0.3">
      <c r="B26" s="19"/>
      <c r="C26" s="99" t="s">
        <v>5</v>
      </c>
      <c r="D26" s="7">
        <v>42.8</v>
      </c>
      <c r="E26" s="7">
        <v>46.3</v>
      </c>
      <c r="F26" s="7">
        <v>42.2</v>
      </c>
      <c r="G26" s="8">
        <f>ROUND(SUM(D26:F26)/3,2)</f>
        <v>43.77</v>
      </c>
      <c r="H26" s="78"/>
      <c r="I26" s="99" t="s">
        <v>5</v>
      </c>
      <c r="J26" s="7">
        <v>1200</v>
      </c>
      <c r="K26" s="7">
        <v>171</v>
      </c>
      <c r="L26" s="7">
        <v>4000</v>
      </c>
      <c r="M26" s="8">
        <f>ROUND(SUM(J26:L26)/3,2)</f>
        <v>1790.33</v>
      </c>
      <c r="N26" s="2"/>
      <c r="O26" s="2"/>
      <c r="P26" s="2"/>
      <c r="Q26" s="2"/>
      <c r="R26" s="2"/>
      <c r="S26" s="2"/>
      <c r="T26" s="2"/>
      <c r="U26" s="2"/>
      <c r="V26" s="20"/>
    </row>
    <row r="27" spans="2:22" x14ac:dyDescent="0.3">
      <c r="B27" s="19"/>
      <c r="C27" s="100" t="s">
        <v>6</v>
      </c>
      <c r="D27" s="10">
        <v>311.3</v>
      </c>
      <c r="E27" s="10">
        <v>306.60000000000002</v>
      </c>
      <c r="F27" s="10">
        <v>302.2</v>
      </c>
      <c r="G27" s="8">
        <f t="shared" ref="G27:G31" si="2">ROUND(SUM(D27:F27)/3,2)</f>
        <v>306.7</v>
      </c>
      <c r="H27" s="78"/>
      <c r="I27" s="100" t="s">
        <v>6</v>
      </c>
      <c r="J27" s="10">
        <v>860.4</v>
      </c>
      <c r="K27" s="10">
        <v>881.5</v>
      </c>
      <c r="L27" s="10">
        <v>855.7</v>
      </c>
      <c r="M27" s="8">
        <f t="shared" ref="M27:M31" si="3">ROUND(SUM(J27:L27)/3,2)</f>
        <v>865.87</v>
      </c>
      <c r="N27" s="2"/>
      <c r="O27" s="2"/>
      <c r="P27" s="2"/>
      <c r="Q27" s="2"/>
      <c r="R27" s="2"/>
      <c r="S27" s="2"/>
      <c r="T27" s="2"/>
      <c r="U27" s="2"/>
      <c r="V27" s="20"/>
    </row>
    <row r="28" spans="2:22" x14ac:dyDescent="0.3">
      <c r="B28" s="19"/>
      <c r="C28" s="100" t="s">
        <v>7</v>
      </c>
      <c r="D28" s="10">
        <v>1500</v>
      </c>
      <c r="E28" s="10">
        <v>2000</v>
      </c>
      <c r="F28" s="10">
        <v>1400</v>
      </c>
      <c r="G28" s="8">
        <f t="shared" si="2"/>
        <v>1633.33</v>
      </c>
      <c r="H28" s="78"/>
      <c r="I28" s="100" t="s">
        <v>7</v>
      </c>
      <c r="J28" s="10">
        <v>4400</v>
      </c>
      <c r="K28" s="10">
        <v>3900</v>
      </c>
      <c r="L28" s="10">
        <v>1600</v>
      </c>
      <c r="M28" s="8">
        <f t="shared" si="3"/>
        <v>3300</v>
      </c>
      <c r="N28" s="2"/>
      <c r="O28" s="2"/>
      <c r="P28" s="2"/>
      <c r="Q28" s="2"/>
      <c r="R28" s="2"/>
      <c r="S28" s="2"/>
      <c r="T28" s="2"/>
      <c r="U28" s="2"/>
      <c r="V28" s="20"/>
    </row>
    <row r="29" spans="2:22" x14ac:dyDescent="0.3">
      <c r="B29" s="19"/>
      <c r="C29" s="100" t="s">
        <v>8</v>
      </c>
      <c r="D29" s="10">
        <v>2900</v>
      </c>
      <c r="E29" s="10">
        <v>3000</v>
      </c>
      <c r="F29" s="10">
        <v>3000</v>
      </c>
      <c r="G29" s="8">
        <f t="shared" si="2"/>
        <v>2966.67</v>
      </c>
      <c r="H29" s="78"/>
      <c r="I29" s="100" t="s">
        <v>8</v>
      </c>
      <c r="J29" s="10">
        <v>3000</v>
      </c>
      <c r="K29" s="10">
        <v>3400</v>
      </c>
      <c r="L29" s="10">
        <v>4200</v>
      </c>
      <c r="M29" s="8">
        <f t="shared" si="3"/>
        <v>3533.33</v>
      </c>
      <c r="N29" s="2"/>
      <c r="O29" s="2"/>
      <c r="P29" s="2"/>
      <c r="Q29" s="2"/>
      <c r="R29" s="2"/>
      <c r="S29" s="2"/>
      <c r="T29" s="2"/>
      <c r="U29" s="2"/>
      <c r="V29" s="20"/>
    </row>
    <row r="30" spans="2:22" x14ac:dyDescent="0.3">
      <c r="B30" s="19"/>
      <c r="C30" s="100" t="s">
        <v>9</v>
      </c>
      <c r="D30" s="10">
        <v>5900</v>
      </c>
      <c r="E30" s="10">
        <v>5800</v>
      </c>
      <c r="F30" s="10">
        <v>5800</v>
      </c>
      <c r="G30" s="8">
        <f t="shared" si="2"/>
        <v>5833.33</v>
      </c>
      <c r="H30" s="78"/>
      <c r="I30" s="100" t="s">
        <v>9</v>
      </c>
      <c r="J30" s="10">
        <v>6300</v>
      </c>
      <c r="K30" s="10">
        <v>6300</v>
      </c>
      <c r="L30" s="10">
        <v>6500</v>
      </c>
      <c r="M30" s="8">
        <f t="shared" si="3"/>
        <v>6366.67</v>
      </c>
      <c r="N30" s="2"/>
      <c r="O30" s="2"/>
      <c r="P30" s="2"/>
      <c r="Q30" s="2"/>
      <c r="R30" s="2"/>
      <c r="S30" s="2"/>
      <c r="T30" s="2"/>
      <c r="U30" s="2"/>
      <c r="V30" s="20"/>
    </row>
    <row r="31" spans="2:22" x14ac:dyDescent="0.3">
      <c r="B31" s="19"/>
      <c r="C31" s="100" t="s">
        <v>10</v>
      </c>
      <c r="D31" s="10">
        <v>11600</v>
      </c>
      <c r="E31" s="10">
        <v>11600</v>
      </c>
      <c r="F31" s="10">
        <v>11600</v>
      </c>
      <c r="G31" s="8">
        <f t="shared" si="2"/>
        <v>11600</v>
      </c>
      <c r="H31" s="78"/>
      <c r="I31" s="100" t="s">
        <v>10</v>
      </c>
      <c r="J31" s="10">
        <v>12200</v>
      </c>
      <c r="K31" s="10">
        <v>12300</v>
      </c>
      <c r="L31" s="10">
        <v>12700</v>
      </c>
      <c r="M31" s="8">
        <f t="shared" si="3"/>
        <v>12400</v>
      </c>
      <c r="N31" s="2"/>
      <c r="O31" s="2"/>
      <c r="P31" s="2"/>
      <c r="Q31" s="2"/>
      <c r="R31" s="2"/>
      <c r="S31" s="2"/>
      <c r="T31" s="2"/>
      <c r="U31" s="2"/>
      <c r="V31" s="20"/>
    </row>
    <row r="32" spans="2:22" x14ac:dyDescent="0.3">
      <c r="B32" s="19"/>
      <c r="C32" s="100" t="s">
        <v>11</v>
      </c>
      <c r="D32" s="10" t="s">
        <v>43</v>
      </c>
      <c r="E32" s="10" t="s">
        <v>43</v>
      </c>
      <c r="F32" s="10" t="s">
        <v>43</v>
      </c>
      <c r="G32" s="8" t="s">
        <v>43</v>
      </c>
      <c r="H32" s="78"/>
      <c r="I32" s="100" t="s">
        <v>11</v>
      </c>
      <c r="J32" s="10" t="s">
        <v>43</v>
      </c>
      <c r="K32" s="10" t="s">
        <v>43</v>
      </c>
      <c r="L32" s="10" t="s">
        <v>43</v>
      </c>
      <c r="M32" s="70" t="s">
        <v>43</v>
      </c>
      <c r="N32" s="2"/>
      <c r="O32" s="2"/>
      <c r="P32" s="2"/>
      <c r="Q32" s="2"/>
      <c r="R32" s="2"/>
      <c r="S32" s="2"/>
      <c r="T32" s="2"/>
      <c r="U32" s="2"/>
      <c r="V32" s="20"/>
    </row>
    <row r="33" spans="2:22" ht="15" thickBot="1" x14ac:dyDescent="0.35">
      <c r="B33" s="19"/>
      <c r="C33" s="101" t="s">
        <v>12</v>
      </c>
      <c r="D33" s="12" t="s">
        <v>43</v>
      </c>
      <c r="E33" s="12" t="s">
        <v>43</v>
      </c>
      <c r="F33" s="12" t="s">
        <v>43</v>
      </c>
      <c r="G33" s="8" t="s">
        <v>43</v>
      </c>
      <c r="H33" s="78"/>
      <c r="I33" s="101" t="s">
        <v>12</v>
      </c>
      <c r="J33" s="12" t="s">
        <v>43</v>
      </c>
      <c r="K33" s="12" t="s">
        <v>43</v>
      </c>
      <c r="L33" s="12" t="s">
        <v>43</v>
      </c>
      <c r="M33" s="72" t="s">
        <v>43</v>
      </c>
      <c r="N33" s="2"/>
      <c r="O33" s="2"/>
      <c r="P33" s="2"/>
      <c r="Q33" s="2"/>
      <c r="R33" s="2"/>
      <c r="S33" s="2"/>
      <c r="T33" s="2"/>
      <c r="U33" s="2"/>
      <c r="V33" s="20"/>
    </row>
    <row r="34" spans="2:22" ht="15" thickBot="1" x14ac:dyDescent="0.35">
      <c r="B34" s="19"/>
      <c r="C34" s="2"/>
      <c r="D34" s="2"/>
      <c r="E34" s="2"/>
      <c r="F34" s="102" t="s">
        <v>21</v>
      </c>
      <c r="G34" s="73">
        <f>SUM(G26:G33)</f>
        <v>22383.8</v>
      </c>
      <c r="H34" s="2"/>
      <c r="I34" s="2"/>
      <c r="J34" s="2"/>
      <c r="K34" s="2"/>
      <c r="L34" s="102" t="s">
        <v>21</v>
      </c>
      <c r="M34" s="73">
        <f>SUM(M26:M33)</f>
        <v>28256.199999999997</v>
      </c>
      <c r="N34" s="2"/>
      <c r="O34" s="2"/>
      <c r="P34" s="2"/>
      <c r="Q34" s="2"/>
      <c r="R34" s="2"/>
      <c r="S34" s="2"/>
      <c r="T34" s="2"/>
      <c r="U34" s="2"/>
      <c r="V34" s="20"/>
    </row>
    <row r="35" spans="2:22" x14ac:dyDescent="0.3">
      <c r="B35" s="1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0"/>
    </row>
    <row r="36" spans="2:22" x14ac:dyDescent="0.3">
      <c r="B36" s="19"/>
      <c r="C36" s="79" t="s">
        <v>23</v>
      </c>
      <c r="D36" s="2"/>
      <c r="E36" s="2"/>
      <c r="F36" s="2"/>
      <c r="G36" s="2"/>
      <c r="H36" s="79">
        <f>M34-G34</f>
        <v>5872.3999999999978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0"/>
    </row>
    <row r="37" spans="2:22" x14ac:dyDescent="0.3">
      <c r="B37" s="19"/>
      <c r="C37" s="79" t="s">
        <v>22</v>
      </c>
      <c r="D37" s="2"/>
      <c r="E37" s="2"/>
      <c r="F37" s="2"/>
      <c r="G37" s="2"/>
      <c r="H37" s="84">
        <f>H36/G34</f>
        <v>0.26235044987893019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0"/>
    </row>
    <row r="38" spans="2:22" ht="15" thickBot="1" x14ac:dyDescent="0.35"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</row>
    <row r="39" spans="2:22" ht="15" thickBot="1" x14ac:dyDescent="0.35"/>
    <row r="40" spans="2:22" ht="25.2" x14ac:dyDescent="0.6">
      <c r="B40" s="16"/>
      <c r="C40" s="17"/>
      <c r="D40" s="74" t="s">
        <v>19</v>
      </c>
      <c r="E40" s="17"/>
      <c r="F40" s="17"/>
      <c r="G40" s="17" t="s">
        <v>20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8"/>
    </row>
    <row r="41" spans="2:22" x14ac:dyDescent="0.3">
      <c r="B41" s="19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0"/>
    </row>
    <row r="42" spans="2:22" ht="21.6" thickBot="1" x14ac:dyDescent="0.55000000000000004">
      <c r="B42" s="19"/>
      <c r="C42" s="75" t="s">
        <v>15</v>
      </c>
      <c r="D42" s="2"/>
      <c r="E42" s="2"/>
      <c r="F42" s="76"/>
      <c r="G42" s="2"/>
      <c r="H42" s="2"/>
      <c r="I42" s="75" t="s">
        <v>16</v>
      </c>
      <c r="J42" s="2"/>
      <c r="K42" s="2"/>
      <c r="L42" s="76"/>
      <c r="M42" s="2"/>
      <c r="N42" s="2"/>
      <c r="O42" s="2"/>
      <c r="P42" s="2"/>
      <c r="Q42" s="2"/>
      <c r="R42" s="2"/>
      <c r="S42" s="2"/>
      <c r="T42" s="2"/>
      <c r="U42" s="2"/>
      <c r="V42" s="20"/>
    </row>
    <row r="43" spans="2:22" ht="24.6" thickBot="1" x14ac:dyDescent="0.35">
      <c r="B43" s="19"/>
      <c r="C43" s="3" t="s">
        <v>0</v>
      </c>
      <c r="D43" s="4" t="s">
        <v>1</v>
      </c>
      <c r="E43" s="4" t="s">
        <v>2</v>
      </c>
      <c r="F43" s="4" t="s">
        <v>3</v>
      </c>
      <c r="G43" s="5" t="s">
        <v>4</v>
      </c>
      <c r="H43" s="77"/>
      <c r="I43" s="3" t="s">
        <v>0</v>
      </c>
      <c r="J43" s="4" t="s">
        <v>1</v>
      </c>
      <c r="K43" s="4" t="s">
        <v>2</v>
      </c>
      <c r="L43" s="4" t="s">
        <v>3</v>
      </c>
      <c r="M43" s="5" t="s">
        <v>4</v>
      </c>
      <c r="N43" s="2"/>
      <c r="O43" s="2"/>
      <c r="P43" s="2"/>
      <c r="Q43" s="2"/>
      <c r="R43" s="2"/>
      <c r="S43" s="2"/>
      <c r="T43" s="2"/>
      <c r="U43" s="2"/>
      <c r="V43" s="20"/>
    </row>
    <row r="44" spans="2:22" x14ac:dyDescent="0.3">
      <c r="B44" s="19"/>
      <c r="C44" s="6" t="s">
        <v>5</v>
      </c>
      <c r="D44" s="7">
        <v>60.5</v>
      </c>
      <c r="E44" s="7">
        <v>50.6</v>
      </c>
      <c r="F44" s="7">
        <v>59.9</v>
      </c>
      <c r="G44" s="8">
        <f>ROUND(SUM(D44:F44)/3,2)</f>
        <v>57</v>
      </c>
      <c r="H44" s="78"/>
      <c r="I44" s="6" t="s">
        <v>5</v>
      </c>
      <c r="J44" s="7">
        <v>171.5</v>
      </c>
      <c r="K44" s="7">
        <v>2400</v>
      </c>
      <c r="L44" s="7">
        <v>175.7</v>
      </c>
      <c r="M44" s="8">
        <f>ROUND(SUM(J44:L44)/3,2)</f>
        <v>915.73</v>
      </c>
      <c r="N44" s="2"/>
      <c r="O44" s="2"/>
      <c r="P44" s="2"/>
      <c r="Q44" s="2"/>
      <c r="R44" s="2"/>
      <c r="S44" s="2"/>
      <c r="T44" s="2"/>
      <c r="U44" s="2"/>
      <c r="V44" s="20"/>
    </row>
    <row r="45" spans="2:22" x14ac:dyDescent="0.3">
      <c r="B45" s="19"/>
      <c r="C45" s="9" t="s">
        <v>6</v>
      </c>
      <c r="D45" s="10">
        <v>390.2</v>
      </c>
      <c r="E45" s="10">
        <v>418.2</v>
      </c>
      <c r="F45" s="10">
        <v>421.4</v>
      </c>
      <c r="G45" s="8">
        <f t="shared" ref="G45:G49" si="4">ROUND(SUM(D45:F45)/3,2)</f>
        <v>409.93</v>
      </c>
      <c r="H45" s="78"/>
      <c r="I45" s="9" t="s">
        <v>6</v>
      </c>
      <c r="J45" s="10">
        <v>919.4</v>
      </c>
      <c r="K45" s="10">
        <v>1000</v>
      </c>
      <c r="L45" s="10">
        <v>835.5</v>
      </c>
      <c r="M45" s="8">
        <f t="shared" ref="M45:M49" si="5">ROUND(SUM(J45:L45)/3,2)</f>
        <v>918.3</v>
      </c>
      <c r="N45" s="2"/>
      <c r="O45" s="2"/>
      <c r="P45" s="2"/>
      <c r="Q45" s="2"/>
      <c r="R45" s="2"/>
      <c r="S45" s="2"/>
      <c r="T45" s="2"/>
      <c r="U45" s="2"/>
      <c r="V45" s="20"/>
    </row>
    <row r="46" spans="2:22" x14ac:dyDescent="0.3">
      <c r="B46" s="19"/>
      <c r="C46" s="9" t="s">
        <v>7</v>
      </c>
      <c r="D46" s="10">
        <v>2000</v>
      </c>
      <c r="E46" s="10">
        <v>2000</v>
      </c>
      <c r="F46" s="10">
        <v>2100</v>
      </c>
      <c r="G46" s="8">
        <f t="shared" si="4"/>
        <v>2033.33</v>
      </c>
      <c r="H46" s="78"/>
      <c r="I46" s="9" t="s">
        <v>7</v>
      </c>
      <c r="J46" s="10">
        <v>2300</v>
      </c>
      <c r="K46" s="10">
        <v>2400</v>
      </c>
      <c r="L46" s="10">
        <v>2400</v>
      </c>
      <c r="M46" s="8">
        <f t="shared" si="5"/>
        <v>2366.67</v>
      </c>
      <c r="N46" s="2"/>
      <c r="O46" s="2"/>
      <c r="P46" s="2"/>
      <c r="Q46" s="2"/>
      <c r="R46" s="2"/>
      <c r="S46" s="2"/>
      <c r="T46" s="2"/>
      <c r="U46" s="2"/>
      <c r="V46" s="20"/>
    </row>
    <row r="47" spans="2:22" x14ac:dyDescent="0.3">
      <c r="B47" s="19"/>
      <c r="C47" s="9" t="s">
        <v>8</v>
      </c>
      <c r="D47" s="10">
        <v>5300</v>
      </c>
      <c r="E47" s="10">
        <v>4000</v>
      </c>
      <c r="F47" s="10">
        <v>4500</v>
      </c>
      <c r="G47" s="8">
        <f t="shared" si="4"/>
        <v>4600</v>
      </c>
      <c r="H47" s="78"/>
      <c r="I47" s="9" t="s">
        <v>8</v>
      </c>
      <c r="J47" s="10">
        <v>4500</v>
      </c>
      <c r="K47" s="10">
        <v>4200</v>
      </c>
      <c r="L47" s="10">
        <v>4200</v>
      </c>
      <c r="M47" s="8">
        <f t="shared" si="5"/>
        <v>4300</v>
      </c>
      <c r="N47" s="2"/>
      <c r="O47" s="2"/>
      <c r="P47" s="2"/>
      <c r="Q47" s="2"/>
      <c r="R47" s="2"/>
      <c r="S47" s="2"/>
      <c r="T47" s="2"/>
      <c r="U47" s="2"/>
      <c r="V47" s="20"/>
    </row>
    <row r="48" spans="2:22" x14ac:dyDescent="0.3">
      <c r="B48" s="19"/>
      <c r="C48" s="9" t="s">
        <v>9</v>
      </c>
      <c r="D48" s="10">
        <v>8000</v>
      </c>
      <c r="E48" s="10">
        <v>9800</v>
      </c>
      <c r="F48" s="10">
        <v>8400</v>
      </c>
      <c r="G48" s="8">
        <f t="shared" si="4"/>
        <v>8733.33</v>
      </c>
      <c r="H48" s="78"/>
      <c r="I48" s="9" t="s">
        <v>9</v>
      </c>
      <c r="J48" s="10">
        <v>10200</v>
      </c>
      <c r="K48" s="10">
        <v>12100</v>
      </c>
      <c r="L48" s="10">
        <v>8500</v>
      </c>
      <c r="M48" s="8">
        <f t="shared" si="5"/>
        <v>10266.67</v>
      </c>
      <c r="N48" s="2"/>
      <c r="O48" s="2"/>
      <c r="P48" s="2"/>
      <c r="Q48" s="2"/>
      <c r="R48" s="2"/>
      <c r="S48" s="2"/>
      <c r="T48" s="2"/>
      <c r="U48" s="2"/>
      <c r="V48" s="20"/>
    </row>
    <row r="49" spans="2:22" ht="15" thickBot="1" x14ac:dyDescent="0.35">
      <c r="B49" s="19"/>
      <c r="C49" s="11" t="s">
        <v>45</v>
      </c>
      <c r="D49" s="12">
        <v>11700</v>
      </c>
      <c r="E49" s="12">
        <v>14400</v>
      </c>
      <c r="F49" s="12">
        <v>12900</v>
      </c>
      <c r="G49" s="8">
        <f t="shared" si="4"/>
        <v>13000</v>
      </c>
      <c r="H49" s="78"/>
      <c r="I49" s="11" t="s">
        <v>45</v>
      </c>
      <c r="J49" s="12">
        <v>13100</v>
      </c>
      <c r="K49" s="12">
        <v>12200</v>
      </c>
      <c r="L49" s="12">
        <v>16100</v>
      </c>
      <c r="M49" s="8">
        <f t="shared" si="5"/>
        <v>13800</v>
      </c>
      <c r="N49" s="2"/>
      <c r="O49" s="2"/>
      <c r="P49" s="2"/>
      <c r="Q49" s="2"/>
      <c r="R49" s="2"/>
      <c r="S49" s="2"/>
      <c r="T49" s="2"/>
      <c r="U49" s="2"/>
      <c r="V49" s="20"/>
    </row>
    <row r="50" spans="2:22" ht="15" thickBot="1" x14ac:dyDescent="0.35">
      <c r="B50" s="19"/>
      <c r="C50" s="2"/>
      <c r="D50" s="2"/>
      <c r="E50" s="2"/>
      <c r="F50" s="14" t="s">
        <v>21</v>
      </c>
      <c r="G50" s="73">
        <f>SUM(G44:G49)</f>
        <v>28833.59</v>
      </c>
      <c r="H50" s="2"/>
      <c r="I50" s="2"/>
      <c r="J50" s="2"/>
      <c r="K50" s="2"/>
      <c r="L50" s="14" t="s">
        <v>21</v>
      </c>
      <c r="M50" s="73">
        <f>SUM(M44:M49)</f>
        <v>32567.370000000003</v>
      </c>
      <c r="N50" s="2"/>
      <c r="O50" s="2"/>
      <c r="P50" s="2"/>
      <c r="Q50" s="2"/>
      <c r="R50" s="2"/>
      <c r="S50" s="2"/>
      <c r="T50" s="2"/>
      <c r="U50" s="2"/>
      <c r="V50" s="20"/>
    </row>
    <row r="51" spans="2:22" x14ac:dyDescent="0.3">
      <c r="B51" s="1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0"/>
    </row>
    <row r="52" spans="2:22" x14ac:dyDescent="0.3">
      <c r="B52" s="19"/>
      <c r="C52" s="79" t="s">
        <v>23</v>
      </c>
      <c r="D52" s="2"/>
      <c r="E52" s="2"/>
      <c r="F52" s="2"/>
      <c r="G52" s="2"/>
      <c r="H52" s="83">
        <f>M50-G50</f>
        <v>3733.7800000000025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0"/>
    </row>
    <row r="53" spans="2:22" x14ac:dyDescent="0.3">
      <c r="B53" s="19"/>
      <c r="C53" s="79" t="s">
        <v>22</v>
      </c>
      <c r="D53" s="2"/>
      <c r="E53" s="2"/>
      <c r="F53" s="2"/>
      <c r="G53" s="2"/>
      <c r="H53" s="84">
        <f>H52/G50</f>
        <v>0.12949410739349496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0"/>
    </row>
    <row r="54" spans="2:22" x14ac:dyDescent="0.3">
      <c r="B54" s="1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0"/>
    </row>
    <row r="55" spans="2:22" x14ac:dyDescent="0.3">
      <c r="B55" s="1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0"/>
    </row>
    <row r="56" spans="2:22" x14ac:dyDescent="0.3">
      <c r="B56" s="19"/>
      <c r="C56" s="2"/>
      <c r="D56" s="2"/>
      <c r="E56" s="2"/>
      <c r="F56" s="2"/>
      <c r="G56" s="2" t="s">
        <v>25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0"/>
    </row>
    <row r="57" spans="2:22" x14ac:dyDescent="0.3">
      <c r="B57" s="19"/>
      <c r="C57" s="2"/>
      <c r="D57" s="2"/>
      <c r="E57" s="2"/>
      <c r="F57" s="2"/>
      <c r="G57" s="2">
        <f>SUM(G34,G16,G50)</f>
        <v>80663.509999999995</v>
      </c>
      <c r="H57" s="2">
        <f>SUM(M16,M34,M50)</f>
        <v>100928.34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0"/>
    </row>
    <row r="58" spans="2:22" x14ac:dyDescent="0.3">
      <c r="B58" s="1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0"/>
    </row>
    <row r="59" spans="2:22" ht="15.6" x14ac:dyDescent="0.3">
      <c r="B59" s="19"/>
      <c r="C59" s="2"/>
      <c r="D59" s="2"/>
      <c r="E59" s="85" t="s">
        <v>27</v>
      </c>
      <c r="F59" s="2"/>
      <c r="G59" s="79">
        <f>H57-G57</f>
        <v>20264.830000000002</v>
      </c>
      <c r="H59" s="79" t="s">
        <v>28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0"/>
    </row>
    <row r="60" spans="2:22" ht="16.2" thickBot="1" x14ac:dyDescent="0.35">
      <c r="B60" s="21"/>
      <c r="C60" s="22"/>
      <c r="D60" s="22"/>
      <c r="E60" s="86" t="s">
        <v>26</v>
      </c>
      <c r="F60" s="22"/>
      <c r="G60" s="87">
        <f>G59/G57</f>
        <v>0.2512267318890537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3"/>
    </row>
  </sheetData>
  <mergeCells count="1">
    <mergeCell ref="B2:V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MongoDB</vt:lpstr>
      <vt:lpstr>AzureDB</vt:lpstr>
      <vt:lpstr>Couchbase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2022-11-15T21:31:59Z</dcterms:created>
  <dcterms:modified xsi:type="dcterms:W3CDTF">2023-01-18T21:49:56Z</dcterms:modified>
</cp:coreProperties>
</file>