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edium\"/>
    </mc:Choice>
  </mc:AlternateContent>
  <xr:revisionPtr revIDLastSave="0" documentId="13_ncr:1_{B8E7DC09-2732-4F4F-ABB7-8514B33FDD11}" xr6:coauthVersionLast="45" xr6:coauthVersionMax="45" xr10:uidLastSave="{00000000-0000-0000-0000-000000000000}"/>
  <bookViews>
    <workbookView xWindow="-90" yWindow="-90" windowWidth="19380" windowHeight="10380" xr2:uid="{08B9B44F-3B79-422D-84E6-A72EDB3BCCD9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J16" i="2"/>
  <c r="J3" i="2"/>
  <c r="J18" i="2"/>
  <c r="J13" i="2"/>
  <c r="J8" i="2"/>
  <c r="J15" i="2"/>
  <c r="J21" i="2"/>
  <c r="J20" i="2"/>
  <c r="J9" i="2"/>
  <c r="J4" i="2"/>
  <c r="J11" i="2"/>
  <c r="J12" i="2"/>
  <c r="J10" i="2"/>
  <c r="J19" i="2"/>
  <c r="J17" i="2"/>
  <c r="J6" i="2"/>
  <c r="J22" i="2"/>
  <c r="J7" i="2"/>
  <c r="J14" i="2"/>
  <c r="J5" i="2"/>
  <c r="I3" i="2"/>
  <c r="I18" i="2"/>
  <c r="I13" i="2"/>
  <c r="I8" i="2"/>
  <c r="I15" i="2"/>
  <c r="I21" i="2"/>
  <c r="I20" i="2"/>
  <c r="I9" i="2"/>
  <c r="I4" i="2"/>
  <c r="I11" i="2"/>
  <c r="I12" i="2"/>
  <c r="I10" i="2"/>
  <c r="I19" i="2"/>
  <c r="I17" i="2"/>
  <c r="I6" i="2"/>
  <c r="I22" i="2"/>
  <c r="I7" i="2"/>
  <c r="I14" i="2"/>
  <c r="I16" i="2"/>
  <c r="I5" i="2"/>
  <c r="G25" i="2"/>
  <c r="F25" i="2"/>
  <c r="D25" i="2"/>
  <c r="C25" i="2"/>
  <c r="H14" i="2"/>
  <c r="E14" i="2"/>
  <c r="H7" i="2"/>
  <c r="E7" i="2"/>
  <c r="H22" i="2"/>
  <c r="E22" i="2"/>
  <c r="H6" i="2"/>
  <c r="E6" i="2"/>
  <c r="H17" i="2"/>
  <c r="E17" i="2"/>
  <c r="H19" i="2"/>
  <c r="E19" i="2"/>
  <c r="H10" i="2"/>
  <c r="E10" i="2"/>
  <c r="H12" i="2"/>
  <c r="E12" i="2"/>
  <c r="H11" i="2"/>
  <c r="E11" i="2"/>
  <c r="H4" i="2"/>
  <c r="E4" i="2"/>
  <c r="E9" i="2"/>
  <c r="K9" i="2" s="1"/>
  <c r="H20" i="2"/>
  <c r="E20" i="2"/>
  <c r="H21" i="2"/>
  <c r="E21" i="2"/>
  <c r="H15" i="2"/>
  <c r="E15" i="2"/>
  <c r="H8" i="2"/>
  <c r="E8" i="2"/>
  <c r="H13" i="2"/>
  <c r="E13" i="2"/>
  <c r="H18" i="2"/>
  <c r="E18" i="2"/>
  <c r="H3" i="2"/>
  <c r="E3" i="2"/>
  <c r="H16" i="2"/>
  <c r="E16" i="2"/>
  <c r="E5" i="2"/>
  <c r="D28" i="2" l="1"/>
  <c r="C28" i="2"/>
  <c r="J25" i="2"/>
  <c r="I25" i="2"/>
  <c r="K14" i="2"/>
  <c r="K7" i="2"/>
  <c r="K5" i="2"/>
  <c r="K16" i="2"/>
  <c r="K3" i="2"/>
  <c r="K11" i="2"/>
  <c r="K10" i="2"/>
  <c r="K18" i="2"/>
  <c r="K8" i="2"/>
  <c r="K17" i="2"/>
  <c r="K13" i="2"/>
  <c r="K4" i="2"/>
  <c r="K12" i="2"/>
  <c r="K22" i="2"/>
  <c r="K19" i="2"/>
  <c r="K20" i="2"/>
  <c r="K6" i="2"/>
  <c r="K15" i="2"/>
  <c r="K21" i="2"/>
  <c r="E25" i="2"/>
  <c r="L5" i="2" s="1"/>
  <c r="H25" i="2"/>
  <c r="L4" i="2" l="1"/>
  <c r="M4" i="2" s="1"/>
  <c r="L8" i="2"/>
  <c r="M8" i="2" s="1"/>
  <c r="L12" i="2"/>
  <c r="M12" i="2" s="1"/>
  <c r="L16" i="2"/>
  <c r="M16" i="2" s="1"/>
  <c r="L20" i="2"/>
  <c r="M20" i="2" s="1"/>
  <c r="L10" i="2"/>
  <c r="M10" i="2" s="1"/>
  <c r="L18" i="2"/>
  <c r="M18" i="2" s="1"/>
  <c r="L11" i="2"/>
  <c r="M11" i="2" s="1"/>
  <c r="L19" i="2"/>
  <c r="M19" i="2" s="1"/>
  <c r="M5" i="2"/>
  <c r="L9" i="2"/>
  <c r="M9" i="2" s="1"/>
  <c r="L13" i="2"/>
  <c r="M13" i="2" s="1"/>
  <c r="L17" i="2"/>
  <c r="M17" i="2" s="1"/>
  <c r="L21" i="2"/>
  <c r="M21" i="2" s="1"/>
  <c r="L6" i="2"/>
  <c r="M6" i="2" s="1"/>
  <c r="L14" i="2"/>
  <c r="M14" i="2" s="1"/>
  <c r="L22" i="2"/>
  <c r="M22" i="2" s="1"/>
  <c r="L7" i="2"/>
  <c r="M7" i="2" s="1"/>
  <c r="L15" i="2"/>
  <c r="M15" i="2" s="1"/>
  <c r="L3" i="2"/>
  <c r="K25" i="2"/>
  <c r="E28" i="2"/>
  <c r="L25" i="2" l="1"/>
  <c r="M3" i="2"/>
</calcChain>
</file>

<file path=xl/sharedStrings.xml><?xml version="1.0" encoding="utf-8"?>
<sst xmlns="http://schemas.openxmlformats.org/spreadsheetml/2006/main" count="37" uniqueCount="31">
  <si>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</si>
  <si>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</si>
  <si>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</si>
  <si>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</si>
  <si>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</si>
  <si>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</si>
  <si>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</si>
  <si>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</si>
  <si>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</si>
  <si>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</si>
  <si>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</si>
  <si>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</si>
  <si>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</si>
  <si>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</si>
  <si>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</si>
  <si>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</si>
  <si>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</si>
  <si>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</si>
  <si>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</si>
  <si>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</si>
  <si>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Sales</t>
  </si>
  <si>
    <t>Gross Margin</t>
  </si>
  <si>
    <t>Gross Margin Percentage</t>
  </si>
  <si>
    <t>Project</t>
  </si>
  <si>
    <t>Actuals Month 2</t>
  </si>
  <si>
    <t>MoM Difference</t>
  </si>
  <si>
    <t>Month on Month Difference</t>
  </si>
  <si>
    <t>Actuals Month 1</t>
  </si>
  <si>
    <t>Grand Total</t>
  </si>
  <si>
    <t>#</t>
  </si>
  <si>
    <t>Percentage Difference Break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</si>
</sst>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4" borderId="0" xfId="0" applyFill="1"/>
    <xf numFmtId="3" fontId="0" fillId="0" borderId="1" xfId="0" applyNumberFormat="1" applyBorder="1"/>
    <xf numFmtId="3" fontId="0" fillId="0" borderId="1" xfId="0" applyNumberFormat="1" applyFill="1" applyBorder="1"/>
    <xf numFmtId="3" fontId="0" fillId="0" borderId="0" xfId="0" applyNumberFormat="1" applyFill="1" applyBorder="1"/>
    <xf numFmtId="164" fontId="0" fillId="0" borderId="0" xfId="1" applyNumberFormat="1" applyFont="1" applyFill="1" applyBorder="1"/>
    <xf numFmtId="3" fontId="0" fillId="0" borderId="1" xfId="1" applyNumberFormat="1" applyFont="1" applyBorder="1"/>
    <xf numFmtId="3" fontId="0" fillId="0" borderId="0" xfId="1" applyNumberFormat="1" applyFont="1" applyBorder="1"/>
    <xf numFmtId="164" fontId="0" fillId="0" borderId="2" xfId="1" applyNumberFormat="1" applyFont="1" applyFill="1" applyBorder="1"/>
    <xf numFmtId="0" fontId="2" fillId="4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3" fillId="6" borderId="0" xfId="0" applyFont="1" applyFill="1"/>
    <xf numFmtId="3" fontId="3" fillId="6" borderId="0" xfId="0" applyNumberFormat="1" applyFont="1" applyFill="1"/>
    <xf numFmtId="10" fontId="3" fillId="6" borderId="0" xfId="1" applyNumberFormat="1" applyFont="1" applyFill="1"/>
    <xf numFmtId="10" fontId="4" fillId="5" borderId="0" xfId="1" applyNumberFormat="1" applyFont="1" applyFill="1"/>
    <xf numFmtId="0" fontId="2" fillId="4" borderId="3" xfId="0" applyFont="1" applyFill="1" applyBorder="1" applyAlignment="1">
      <alignment wrapText="1"/>
    </xf>
    <xf numFmtId="3" fontId="0" fillId="0" borderId="6" xfId="0" applyNumberFormat="1" applyBorder="1"/>
    <xf numFmtId="3" fontId="0" fillId="0" borderId="0" xfId="1" applyNumberFormat="1" applyFont="1" applyFill="1" applyBorder="1"/>
    <xf numFmtId="3" fontId="3" fillId="10" borderId="1" xfId="0" applyNumberFormat="1" applyFont="1" applyFill="1" applyBorder="1"/>
    <xf numFmtId="3" fontId="3" fillId="10" borderId="0" xfId="1" applyNumberFormat="1" applyFont="1" applyFill="1" applyBorder="1"/>
    <xf numFmtId="0" fontId="2" fillId="10" borderId="0" xfId="0" applyFont="1" applyFill="1"/>
    <xf numFmtId="10" fontId="4" fillId="10" borderId="0" xfId="1" applyNumberFormat="1" applyFont="1" applyFill="1"/>
    <xf numFmtId="3" fontId="0" fillId="0" borderId="0" xfId="1" applyNumberFormat="1" applyFont="1" applyBorder="1" applyAlignment="1">
      <alignment horizontal="right"/>
    </xf>
    <xf numFmtId="165" fontId="0" fillId="0" borderId="0" xfId="1" applyNumberFormat="1" applyFont="1"/>
    <xf numFmtId="0" fontId="2" fillId="5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5" borderId="0" xfId="0" applyFont="1" applyFill="1" applyBorder="1" applyAlignment="1">
      <alignment wrapText="1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F10A-2A11-49B6-9F3F-0827B49425EA}">
  <dimension ref="A1:T33"/>
  <sheetViews>
    <sheetView showGridLines="0" tabSelected="1" topLeftCell="B1" zoomScale="70" zoomScaleNormal="70" workbookViewId="0">
      <selection activeCell="E19" sqref="E19"/>
    </sheetView>
  </sheetViews>
  <sheetFormatPr defaultRowHeight="14.75" x14ac:dyDescent="0.75"/>
  <cols>
    <col min="1" max="1" width="4.04296875" hidden="1" customWidth="1"/>
    <col min="2" max="2" width="14.31640625" customWidth="1"/>
    <col min="3" max="11" width="11.86328125" customWidth="1"/>
    <col min="12" max="12" width="8.7265625" customWidth="1"/>
    <col min="13" max="13" width="7.04296875" customWidth="1"/>
  </cols>
  <sheetData>
    <row r="1" spans="1:13" ht="14.75" customHeight="1" x14ac:dyDescent="0.75">
      <c r="A1" s="5"/>
      <c r="B1" s="5"/>
      <c r="C1" s="34" t="s">
        <v>24</v>
      </c>
      <c r="D1" s="35"/>
      <c r="E1" s="36"/>
      <c r="F1" s="37" t="s">
        <v>27</v>
      </c>
      <c r="G1" s="38"/>
      <c r="H1" s="39"/>
      <c r="I1" s="40" t="s">
        <v>26</v>
      </c>
      <c r="J1" s="41"/>
      <c r="K1" s="42"/>
      <c r="L1" s="43"/>
      <c r="M1" s="43"/>
    </row>
    <row r="2" spans="1:13" ht="44.25" customHeight="1" x14ac:dyDescent="0.75">
      <c r="A2" s="5" t="s">
        <v>29</v>
      </c>
      <c r="B2" s="13" t="s">
        <v>23</v>
      </c>
      <c r="C2" s="14" t="s">
        <v>20</v>
      </c>
      <c r="D2" s="15" t="s">
        <v>21</v>
      </c>
      <c r="E2" s="16" t="s">
        <v>22</v>
      </c>
      <c r="F2" s="17" t="s">
        <v>20</v>
      </c>
      <c r="G2" s="18" t="s">
        <v>21</v>
      </c>
      <c r="H2" s="18" t="s">
        <v>22</v>
      </c>
      <c r="I2" s="19" t="s">
        <v>20</v>
      </c>
      <c r="J2" s="24" t="s">
        <v>21</v>
      </c>
      <c r="K2" s="24" t="s">
        <v>22</v>
      </c>
      <c r="L2" s="33" t="s">
        <v>30</v>
      </c>
      <c r="M2" s="33"/>
    </row>
    <row r="3" spans="1:13" x14ac:dyDescent="0.75">
      <c r="A3">
        <v>3</v>
      </c>
      <c r="B3" t="s">
        <v>2</v>
      </c>
      <c r="C3" s="10">
        <v>53330</v>
      </c>
      <c r="D3" s="11">
        <v>3859.0977443609022</v>
      </c>
      <c r="E3" s="12">
        <f>D3/C3</f>
        <v>7.2362605369602512E-2</v>
      </c>
      <c r="F3" s="7">
        <v>1330</v>
      </c>
      <c r="G3" s="8">
        <v>96.242265141571337</v>
      </c>
      <c r="H3" s="9">
        <f>G3/F3</f>
        <v>7.2362605369602512E-2</v>
      </c>
      <c r="I3" s="25">
        <f>C3-F3</f>
        <v>52000</v>
      </c>
      <c r="J3" s="26">
        <f>D3-G3</f>
        <v>3762.8554792193308</v>
      </c>
      <c r="K3" s="9">
        <f>E3-H3</f>
        <v>0</v>
      </c>
      <c r="L3" s="1">
        <f>(2*(D3-G3)-($E$25+$H$25)*(C3-F3))/($C$25+$F$25)</f>
        <v>-1.9339681761416757E-2</v>
      </c>
      <c r="M3" s="2">
        <f>L3</f>
        <v>-1.9339681761416757E-2</v>
      </c>
    </row>
    <row r="4" spans="1:13" x14ac:dyDescent="0.75">
      <c r="A4">
        <v>11</v>
      </c>
      <c r="B4" t="s">
        <v>10</v>
      </c>
      <c r="C4" s="10">
        <v>13073.68</v>
      </c>
      <c r="D4" s="11">
        <v>922.73014000000001</v>
      </c>
      <c r="E4" s="12">
        <f>D4/C4</f>
        <v>7.0579220234853537E-2</v>
      </c>
      <c r="F4" s="7">
        <v>17613</v>
      </c>
      <c r="G4" s="8">
        <v>3159.4270000000001</v>
      </c>
      <c r="H4" s="9">
        <f>G4/F4</f>
        <v>0.17938040084028842</v>
      </c>
      <c r="I4" s="6">
        <f>C4-F4</f>
        <v>-4539.32</v>
      </c>
      <c r="J4" s="26">
        <f>D4-G4</f>
        <v>-2236.69686</v>
      </c>
      <c r="K4" s="9">
        <f>E4-H4</f>
        <v>-0.10880118060543488</v>
      </c>
      <c r="L4" s="1">
        <f>(2*(D4-G4)-($E$25+$H$25)*(C4-F4))/($C$25+$F$25)</f>
        <v>-1.0346496803380675E-2</v>
      </c>
      <c r="M4" s="2">
        <f>L4</f>
        <v>-1.0346496803380675E-2</v>
      </c>
    </row>
    <row r="5" spans="1:13" x14ac:dyDescent="0.75">
      <c r="A5">
        <v>1</v>
      </c>
      <c r="B5" t="s">
        <v>0</v>
      </c>
      <c r="C5" s="10">
        <v>12665.28</v>
      </c>
      <c r="D5" s="11">
        <v>2059.3488200000002</v>
      </c>
      <c r="E5" s="12">
        <f>D5/C5</f>
        <v>0.16259797019884281</v>
      </c>
      <c r="F5" s="7">
        <v>18016</v>
      </c>
      <c r="G5" s="8">
        <v>3572.0219999999999</v>
      </c>
      <c r="H5" s="9">
        <f>G5/F5</f>
        <v>0.1982694271758437</v>
      </c>
      <c r="I5" s="6">
        <f>C5-F5</f>
        <v>-5350.7199999999993</v>
      </c>
      <c r="J5" s="26">
        <f>D5-G5</f>
        <v>-1512.6731799999998</v>
      </c>
      <c r="K5" s="9">
        <f>E5-H5</f>
        <v>-3.5671456977000887E-2</v>
      </c>
      <c r="L5" s="1">
        <f>(2*(D5-G5)-($E$25+$H$25)*(C5-F5))/($C$25+$F$25)</f>
        <v>-5.1081527030439723E-3</v>
      </c>
      <c r="M5" s="2">
        <f>L5</f>
        <v>-5.1081527030439723E-3</v>
      </c>
    </row>
    <row r="6" spans="1:13" x14ac:dyDescent="0.75">
      <c r="A6">
        <v>17</v>
      </c>
      <c r="B6" t="s">
        <v>16</v>
      </c>
      <c r="C6" s="10">
        <v>6588.8</v>
      </c>
      <c r="D6" s="11">
        <v>739.43039999999996</v>
      </c>
      <c r="E6" s="12">
        <f>D6/C6</f>
        <v>0.11222535211267605</v>
      </c>
      <c r="F6" s="7">
        <v>4640</v>
      </c>
      <c r="G6" s="8">
        <v>770.24</v>
      </c>
      <c r="H6" s="9">
        <f>G6/F6</f>
        <v>0.16600000000000001</v>
      </c>
      <c r="I6" s="6">
        <f>C6-F6</f>
        <v>1948.8000000000002</v>
      </c>
      <c r="J6" s="26">
        <f>D6-G6</f>
        <v>-30.809600000000046</v>
      </c>
      <c r="K6" s="9">
        <f>E6-H6</f>
        <v>-5.3774647887323959E-2</v>
      </c>
      <c r="L6" s="1">
        <f>(2*(D6-G6)-($E$25+$H$25)*(C6-F6))/($C$25+$F$25)</f>
        <v>-1.8084869744614E-3</v>
      </c>
      <c r="M6" s="2">
        <f>L6</f>
        <v>-1.8084869744614E-3</v>
      </c>
    </row>
    <row r="7" spans="1:13" x14ac:dyDescent="0.75">
      <c r="A7">
        <v>19</v>
      </c>
      <c r="B7" t="s">
        <v>18</v>
      </c>
      <c r="C7" s="10">
        <v>6254.55</v>
      </c>
      <c r="D7" s="11">
        <v>930.96180000000004</v>
      </c>
      <c r="E7" s="12">
        <f>D7/C7</f>
        <v>0.14884552845528456</v>
      </c>
      <c r="F7" s="7">
        <v>5085</v>
      </c>
      <c r="G7" s="8">
        <v>1011.9150000000001</v>
      </c>
      <c r="H7" s="9">
        <f>G7/F7</f>
        <v>0.19900000000000001</v>
      </c>
      <c r="I7" s="6">
        <f>C7-F7</f>
        <v>1169.5500000000002</v>
      </c>
      <c r="J7" s="26">
        <f>D7-G7</f>
        <v>-80.953200000000038</v>
      </c>
      <c r="K7" s="9">
        <f>E7-H7</f>
        <v>-5.0154471544715445E-2</v>
      </c>
      <c r="L7" s="1">
        <f>(2*(D7-G7)-($E$25+$H$25)*(C7-F7))/($C$25+$F$25)</f>
        <v>-1.4792850163406171E-3</v>
      </c>
      <c r="M7" s="2">
        <f>L7</f>
        <v>-1.4792850163406171E-3</v>
      </c>
    </row>
    <row r="8" spans="1:13" x14ac:dyDescent="0.75">
      <c r="A8">
        <v>6</v>
      </c>
      <c r="B8" t="s">
        <v>5</v>
      </c>
      <c r="C8" s="10">
        <v>3431.94</v>
      </c>
      <c r="D8" s="11">
        <v>159.59738000000002</v>
      </c>
      <c r="E8" s="12">
        <f>D8/C8</f>
        <v>4.6503546099290784E-2</v>
      </c>
      <c r="F8" s="7">
        <v>2434</v>
      </c>
      <c r="G8" s="8">
        <v>202.02200000000002</v>
      </c>
      <c r="H8" s="9">
        <f>G8/F8</f>
        <v>8.3000000000000004E-2</v>
      </c>
      <c r="I8" s="6">
        <f>C8-F8</f>
        <v>997.94</v>
      </c>
      <c r="J8" s="26">
        <f>D8-G8</f>
        <v>-42.424620000000004</v>
      </c>
      <c r="K8" s="9">
        <f>E8-H8</f>
        <v>-3.6496453900709221E-2</v>
      </c>
      <c r="L8" s="1">
        <f>(2*(D8-G8)-($E$25+$H$25)*(C8-F8))/($C$25+$F$25)</f>
        <v>-1.0941499049023208E-3</v>
      </c>
      <c r="M8" s="2">
        <f>L8</f>
        <v>-1.0941499049023208E-3</v>
      </c>
    </row>
    <row r="9" spans="1:13" x14ac:dyDescent="0.75">
      <c r="A9">
        <v>10</v>
      </c>
      <c r="B9" t="s">
        <v>9</v>
      </c>
      <c r="C9" s="10">
        <v>2356</v>
      </c>
      <c r="D9" s="11">
        <v>172</v>
      </c>
      <c r="E9" s="12">
        <f>D9/C9</f>
        <v>7.3005093378607805E-2</v>
      </c>
      <c r="F9" s="7"/>
      <c r="G9" s="8"/>
      <c r="H9" s="9"/>
      <c r="I9" s="6">
        <f>C9-F9</f>
        <v>2356</v>
      </c>
      <c r="J9" s="26">
        <f>D9-G9</f>
        <v>172</v>
      </c>
      <c r="K9" s="9">
        <f>E9-H9</f>
        <v>7.3005093378607805E-2</v>
      </c>
      <c r="L9" s="1">
        <f>(2*(D9-G9)-($E$25+$H$25)*(C9-F9))/($C$25+$F$25)</f>
        <v>-8.6668974748149946E-4</v>
      </c>
      <c r="M9" s="2">
        <f>L9</f>
        <v>-8.6668974748149946E-4</v>
      </c>
    </row>
    <row r="10" spans="1:13" x14ac:dyDescent="0.75">
      <c r="A10">
        <v>14</v>
      </c>
      <c r="B10" t="s">
        <v>13</v>
      </c>
      <c r="C10" s="10">
        <v>4908.1499999999996</v>
      </c>
      <c r="D10" s="11">
        <v>230.30549999999999</v>
      </c>
      <c r="E10" s="12">
        <f>D10/C10</f>
        <v>4.6923076923076928E-2</v>
      </c>
      <c r="F10" s="7">
        <v>4195</v>
      </c>
      <c r="G10" s="8">
        <v>255.89499999999998</v>
      </c>
      <c r="H10" s="9">
        <f>G10/F10</f>
        <v>6.0999999999999999E-2</v>
      </c>
      <c r="I10" s="6">
        <f>C10-F10</f>
        <v>713.14999999999964</v>
      </c>
      <c r="J10" s="26">
        <f>D10-G10</f>
        <v>-25.589499999999987</v>
      </c>
      <c r="K10" s="9">
        <f>E10-H10</f>
        <v>-1.407692307692307E-2</v>
      </c>
      <c r="L10" s="1">
        <f>(2*(D10-G10)-($E$25+$H$25)*(C10-F10))/($C$25+$F$25)</f>
        <v>-7.5208475684177586E-4</v>
      </c>
      <c r="M10" s="2">
        <f>L10</f>
        <v>-7.5208475684177586E-4</v>
      </c>
    </row>
    <row r="11" spans="1:13" x14ac:dyDescent="0.75">
      <c r="A11">
        <v>12</v>
      </c>
      <c r="B11" t="s">
        <v>11</v>
      </c>
      <c r="C11" s="10">
        <v>3216.04</v>
      </c>
      <c r="D11" s="11">
        <v>270.32940000000002</v>
      </c>
      <c r="E11" s="12">
        <f>D11/C11</f>
        <v>8.4056603773584912E-2</v>
      </c>
      <c r="F11" s="7">
        <v>3034</v>
      </c>
      <c r="G11" s="8">
        <v>300.36600000000004</v>
      </c>
      <c r="H11" s="9">
        <f>G11/F11</f>
        <v>9.9000000000000019E-2</v>
      </c>
      <c r="I11" s="6">
        <f>C11-F11</f>
        <v>182.03999999999996</v>
      </c>
      <c r="J11" s="26">
        <f>D11-G11</f>
        <v>-30.036600000000021</v>
      </c>
      <c r="K11" s="9">
        <f>E11-H11</f>
        <v>-1.4943396226415107E-2</v>
      </c>
      <c r="L11" s="1">
        <f>(2*(D11-G11)-($E$25+$H$25)*(C11-F11))/($C$25+$F$25)</f>
        <v>-3.4021704924656399E-4</v>
      </c>
      <c r="M11" s="2">
        <f>L11</f>
        <v>-3.4021704924656399E-4</v>
      </c>
    </row>
    <row r="12" spans="1:13" x14ac:dyDescent="0.75">
      <c r="A12">
        <v>13</v>
      </c>
      <c r="B12" t="s">
        <v>12</v>
      </c>
      <c r="C12" s="10">
        <v>240.84</v>
      </c>
      <c r="D12" s="11">
        <v>51.486239999999995</v>
      </c>
      <c r="E12" s="12">
        <f>D12/C12</f>
        <v>0.21377777777777776</v>
      </c>
      <c r="F12" s="7">
        <v>223</v>
      </c>
      <c r="G12" s="8">
        <v>34.787999999999997</v>
      </c>
      <c r="H12" s="9">
        <f>G12/F12</f>
        <v>0.15599999999999997</v>
      </c>
      <c r="I12" s="6">
        <f>C12-F12</f>
        <v>17.840000000000003</v>
      </c>
      <c r="J12" s="26">
        <f>D12-G12</f>
        <v>16.698239999999998</v>
      </c>
      <c r="K12" s="9">
        <f>E12-H12</f>
        <v>5.7777777777777789E-2</v>
      </c>
      <c r="L12" s="1">
        <f>(2*(D12-G12)-($E$25+$H$25)*(C12-F12))/($C$25+$F$25)</f>
        <v>9.053559215828138E-5</v>
      </c>
      <c r="M12" s="2">
        <f>L12</f>
        <v>9.053559215828138E-5</v>
      </c>
    </row>
    <row r="13" spans="1:13" x14ac:dyDescent="0.75">
      <c r="A13">
        <v>5</v>
      </c>
      <c r="B13" t="s">
        <v>4</v>
      </c>
      <c r="C13" s="10">
        <v>3717</v>
      </c>
      <c r="D13" s="11">
        <v>348.33600000000001</v>
      </c>
      <c r="E13" s="12">
        <f>D13/C13</f>
        <v>9.3714285714285722E-2</v>
      </c>
      <c r="F13" s="7">
        <v>4425</v>
      </c>
      <c r="G13" s="8">
        <v>424.8</v>
      </c>
      <c r="H13" s="9">
        <f>G13/F13</f>
        <v>9.6000000000000002E-2</v>
      </c>
      <c r="I13" s="6">
        <f>C13-F13</f>
        <v>-708</v>
      </c>
      <c r="J13" s="26">
        <f>D13-G13</f>
        <v>-76.463999999999999</v>
      </c>
      <c r="K13" s="9">
        <f>E13-H13</f>
        <v>-2.2857142857142798E-3</v>
      </c>
      <c r="L13" s="1">
        <f>(2*(D13-G13)-($E$25+$H$25)*(C13-F13))/($C$25+$F$25)</f>
        <v>1.0418878283503371E-4</v>
      </c>
      <c r="M13" s="2">
        <f>L13</f>
        <v>1.0418878283503371E-4</v>
      </c>
    </row>
    <row r="14" spans="1:13" x14ac:dyDescent="0.75">
      <c r="A14">
        <v>20</v>
      </c>
      <c r="B14" t="s">
        <v>19</v>
      </c>
      <c r="C14" s="10">
        <v>100</v>
      </c>
      <c r="D14" s="11">
        <v>63.919349999999994</v>
      </c>
      <c r="E14" s="12">
        <f>D14/C14</f>
        <v>0.63919349999999997</v>
      </c>
      <c r="F14" s="7">
        <v>349</v>
      </c>
      <c r="G14" s="8">
        <v>64.564999999999998</v>
      </c>
      <c r="H14" s="9">
        <f>G14/F14</f>
        <v>0.185</v>
      </c>
      <c r="I14" s="6">
        <f>C14-F14</f>
        <v>-249</v>
      </c>
      <c r="J14" s="26">
        <f>D14-G14</f>
        <v>-0.64565000000000339</v>
      </c>
      <c r="K14" s="9">
        <f>E14-H14</f>
        <v>0.45419349999999997</v>
      </c>
      <c r="L14" s="1">
        <f>(2*(D14-G14)-($E$25+$H$25)*(C14-F14))/($C$25+$F$25)</f>
        <v>2.0217295289071797E-4</v>
      </c>
      <c r="M14" s="2">
        <f>L14</f>
        <v>2.0217295289071797E-4</v>
      </c>
    </row>
    <row r="15" spans="1:13" x14ac:dyDescent="0.75">
      <c r="A15">
        <v>7</v>
      </c>
      <c r="B15" t="s">
        <v>6</v>
      </c>
      <c r="C15" s="10">
        <v>8590.2900000000009</v>
      </c>
      <c r="D15" s="11">
        <v>834.67670999999996</v>
      </c>
      <c r="E15" s="12">
        <f>D15/C15</f>
        <v>9.716513761467889E-2</v>
      </c>
      <c r="F15" s="7">
        <v>7881</v>
      </c>
      <c r="G15" s="8">
        <v>701.40899999999999</v>
      </c>
      <c r="H15" s="9">
        <f>G15/F15</f>
        <v>8.8999999999999996E-2</v>
      </c>
      <c r="I15" s="6">
        <f>C15-F15</f>
        <v>709.29000000000087</v>
      </c>
      <c r="J15" s="26">
        <f>D15-G15</f>
        <v>133.26770999999997</v>
      </c>
      <c r="K15" s="9">
        <f>E15-H15</f>
        <v>8.165137614678894E-3</v>
      </c>
      <c r="L15" s="1">
        <f>(2*(D15-G15)-($E$25+$H$25)*(C15-F15))/($C$25+$F$25)</f>
        <v>2.5299194105809922E-4</v>
      </c>
      <c r="M15" s="2">
        <f>L15</f>
        <v>2.5299194105809922E-4</v>
      </c>
    </row>
    <row r="16" spans="1:13" x14ac:dyDescent="0.75">
      <c r="A16">
        <v>2</v>
      </c>
      <c r="B16" t="s">
        <v>1</v>
      </c>
      <c r="C16" s="10">
        <v>23787.760000000002</v>
      </c>
      <c r="D16" s="11">
        <v>3535.65</v>
      </c>
      <c r="E16" s="12">
        <f>D16/C16</f>
        <v>0.14863316260127057</v>
      </c>
      <c r="F16" s="7">
        <v>17491</v>
      </c>
      <c r="G16" s="8">
        <v>2619</v>
      </c>
      <c r="H16" s="9">
        <f>G16/F16</f>
        <v>0.14973414899090962</v>
      </c>
      <c r="I16" s="6">
        <f>C16-F16</f>
        <v>6296.760000000002</v>
      </c>
      <c r="J16" s="26">
        <f>D16-G16</f>
        <v>916.65000000000009</v>
      </c>
      <c r="K16" s="9">
        <f>E16-H16</f>
        <v>-1.1009863896390415E-3</v>
      </c>
      <c r="L16" s="1">
        <f>(2*(D16-G16)-($E$25+$H$25)*(C16-F16))/($C$25+$F$25)</f>
        <v>5.65559860749884E-4</v>
      </c>
      <c r="M16" s="2">
        <f>L16</f>
        <v>5.65559860749884E-4</v>
      </c>
    </row>
    <row r="17" spans="1:13" x14ac:dyDescent="0.75">
      <c r="A17">
        <v>16</v>
      </c>
      <c r="B17" t="s">
        <v>15</v>
      </c>
      <c r="C17" s="10">
        <v>3970.05</v>
      </c>
      <c r="D17" s="11">
        <v>385.7217</v>
      </c>
      <c r="E17" s="12">
        <f>D17/C17</f>
        <v>9.7157894736842096E-2</v>
      </c>
      <c r="F17" s="7">
        <v>4179</v>
      </c>
      <c r="G17" s="8">
        <v>271.63499999999999</v>
      </c>
      <c r="H17" s="9">
        <f>G17/F17</f>
        <v>6.5000000000000002E-2</v>
      </c>
      <c r="I17" s="6">
        <f>C17-F17</f>
        <v>-208.94999999999982</v>
      </c>
      <c r="J17" s="26">
        <f>D17-G17</f>
        <v>114.08670000000001</v>
      </c>
      <c r="K17" s="9">
        <f>E17-H17</f>
        <v>3.2157894736842094E-2</v>
      </c>
      <c r="L17" s="1">
        <f>(2*(D17-G17)-($E$25+$H$25)*(C17-F17))/($C$25+$F$25)</f>
        <v>8.9259296576773975E-4</v>
      </c>
      <c r="M17" s="2">
        <f>L17</f>
        <v>8.9259296576773975E-4</v>
      </c>
    </row>
    <row r="18" spans="1:13" x14ac:dyDescent="0.75">
      <c r="A18">
        <v>4</v>
      </c>
      <c r="B18" t="s">
        <v>3</v>
      </c>
      <c r="C18" s="10">
        <v>9077.9</v>
      </c>
      <c r="D18" s="11">
        <v>1591.94</v>
      </c>
      <c r="E18" s="12">
        <f>D18/C18</f>
        <v>0.17536434637966933</v>
      </c>
      <c r="F18" s="7">
        <v>6983</v>
      </c>
      <c r="G18" s="8">
        <v>1162</v>
      </c>
      <c r="H18" s="9">
        <f>G18/F18</f>
        <v>0.16640412430187598</v>
      </c>
      <c r="I18" s="6">
        <f>C18-F18</f>
        <v>2094.8999999999996</v>
      </c>
      <c r="J18" s="26">
        <f>D18-G18</f>
        <v>429.94000000000005</v>
      </c>
      <c r="K18" s="9">
        <f>E18-H18</f>
        <v>8.960222077793345E-3</v>
      </c>
      <c r="L18" s="1">
        <f>(2*(D18-G18)-($E$25+$H$25)*(C18-F18))/($C$25+$F$25)</f>
        <v>9.7635163103456258E-4</v>
      </c>
      <c r="M18" s="2">
        <f>L18</f>
        <v>9.7635163103456258E-4</v>
      </c>
    </row>
    <row r="19" spans="1:13" x14ac:dyDescent="0.75">
      <c r="A19">
        <v>15</v>
      </c>
      <c r="B19" t="s">
        <v>14</v>
      </c>
      <c r="C19" s="10">
        <v>8378.7000000000007</v>
      </c>
      <c r="D19" s="11">
        <v>1326.8814</v>
      </c>
      <c r="E19" s="12">
        <f>D19/C19</f>
        <v>0.15836363636363635</v>
      </c>
      <c r="F19" s="7">
        <v>7617</v>
      </c>
      <c r="G19" s="8">
        <v>990.21</v>
      </c>
      <c r="H19" s="9">
        <f>G19/F19</f>
        <v>0.13</v>
      </c>
      <c r="I19" s="6">
        <f>C19-F19</f>
        <v>761.70000000000073</v>
      </c>
      <c r="J19" s="26">
        <f>D19-G19</f>
        <v>336.67139999999995</v>
      </c>
      <c r="K19" s="9">
        <f>E19-H19</f>
        <v>2.8363636363636341E-2</v>
      </c>
      <c r="L19" s="1">
        <f>(2*(D19-G19)-($E$25+$H$25)*(C19-F19))/($C$25+$F$25)</f>
        <v>1.4924060105893436E-3</v>
      </c>
      <c r="M19" s="2">
        <f>L19</f>
        <v>1.4924060105893436E-3</v>
      </c>
    </row>
    <row r="20" spans="1:13" x14ac:dyDescent="0.75">
      <c r="A20">
        <v>9</v>
      </c>
      <c r="B20" t="s">
        <v>8</v>
      </c>
      <c r="C20" s="10">
        <v>8765.82</v>
      </c>
      <c r="D20" s="11">
        <v>2064.6984599999996</v>
      </c>
      <c r="E20" s="12">
        <f>D20/C20</f>
        <v>0.23553968253968249</v>
      </c>
      <c r="F20" s="7">
        <v>6957</v>
      </c>
      <c r="G20" s="8">
        <v>1454.0129999999999</v>
      </c>
      <c r="H20" s="9">
        <f>G20/F20</f>
        <v>0.20899999999999999</v>
      </c>
      <c r="I20" s="6">
        <f>C20-F20</f>
        <v>1808.8199999999997</v>
      </c>
      <c r="J20" s="26">
        <f>D20-G20</f>
        <v>610.68545999999969</v>
      </c>
      <c r="K20" s="9">
        <f>E20-H20</f>
        <v>2.6539682539682502E-2</v>
      </c>
      <c r="L20" s="1">
        <f>(2*(D20-G20)-($E$25+$H$25)*(C20-F20))/($C$25+$F$25)</f>
        <v>2.3532338074610639E-3</v>
      </c>
      <c r="M20" s="2">
        <f>L20</f>
        <v>2.3532338074610639E-3</v>
      </c>
    </row>
    <row r="21" spans="1:13" x14ac:dyDescent="0.75">
      <c r="A21">
        <v>8</v>
      </c>
      <c r="B21" t="s">
        <v>7</v>
      </c>
      <c r="C21" s="10">
        <v>6027.7</v>
      </c>
      <c r="D21" s="11">
        <v>783.44839999999999</v>
      </c>
      <c r="E21" s="12">
        <f>D21/C21</f>
        <v>0.1299746835443038</v>
      </c>
      <c r="F21" s="7">
        <v>7630</v>
      </c>
      <c r="G21" s="8">
        <v>518.84</v>
      </c>
      <c r="H21" s="9">
        <f>G21/F21</f>
        <v>6.8000000000000005E-2</v>
      </c>
      <c r="I21" s="6">
        <f>C21-F21</f>
        <v>-1602.3000000000002</v>
      </c>
      <c r="J21" s="26">
        <f>D21-G21</f>
        <v>264.60839999999996</v>
      </c>
      <c r="K21" s="9">
        <f>E21-H21</f>
        <v>6.1974683544303799E-2</v>
      </c>
      <c r="L21" s="1">
        <f>(2*(D21-G21)-($E$25+$H$25)*(C21-F21))/($C$25+$F$25)</f>
        <v>2.9960040401777206E-3</v>
      </c>
      <c r="M21" s="2">
        <f>L21</f>
        <v>2.9960040401777206E-3</v>
      </c>
    </row>
    <row r="22" spans="1:13" x14ac:dyDescent="0.75">
      <c r="A22">
        <v>18</v>
      </c>
      <c r="B22" t="s">
        <v>17</v>
      </c>
      <c r="C22" s="10">
        <v>10573.9</v>
      </c>
      <c r="D22" s="11">
        <v>1859</v>
      </c>
      <c r="E22" s="12">
        <f>D22/C22</f>
        <v>0.1758102497659331</v>
      </c>
      <c r="F22" s="7">
        <v>7982</v>
      </c>
      <c r="G22" s="8">
        <v>997.75</v>
      </c>
      <c r="H22" s="9">
        <f>G22/F22</f>
        <v>0.125</v>
      </c>
      <c r="I22" s="6">
        <f>C22-F22</f>
        <v>2591.8999999999996</v>
      </c>
      <c r="J22" s="26">
        <f>D22-G22</f>
        <v>861.25</v>
      </c>
      <c r="K22" s="9">
        <f>E22-H22</f>
        <v>5.0810249765933096E-2</v>
      </c>
      <c r="L22" s="1">
        <f>(2*(D22-G22)-($E$25+$H$25)*(C22-F22))/($C$25+$F$25)</f>
        <v>3.2848728024112476E-3</v>
      </c>
      <c r="M22" s="2">
        <f>L22</f>
        <v>3.2848728024112476E-3</v>
      </c>
    </row>
    <row r="23" spans="1:13" x14ac:dyDescent="0.75">
      <c r="C23" s="31"/>
      <c r="D23" s="31"/>
      <c r="E23" s="31"/>
      <c r="F23" s="31"/>
      <c r="G23" s="31"/>
      <c r="H23" s="31"/>
      <c r="I23" s="31"/>
      <c r="J23" s="31"/>
      <c r="K23" s="31"/>
      <c r="L23" s="1"/>
      <c r="M23" s="2"/>
    </row>
    <row r="24" spans="1:13" ht="14.4" customHeight="1" x14ac:dyDescent="0.75"/>
    <row r="25" spans="1:13" ht="16" x14ac:dyDescent="0.8">
      <c r="B25" s="20" t="s">
        <v>28</v>
      </c>
      <c r="C25" s="21">
        <f>SUM(C3:C22)</f>
        <v>189054.4</v>
      </c>
      <c r="D25" s="21">
        <f>SUM(D3:D22)</f>
        <v>22189.559444360901</v>
      </c>
      <c r="E25" s="22">
        <f>D25/C25</f>
        <v>0.1173712933650891</v>
      </c>
      <c r="F25" s="21">
        <f>SUM(F3:F22)</f>
        <v>128064</v>
      </c>
      <c r="G25" s="21">
        <f>SUM(G3:G22)</f>
        <v>18607.139265141574</v>
      </c>
      <c r="H25" s="22">
        <f>G25/F25</f>
        <v>0.14529562769507101</v>
      </c>
      <c r="I25" s="27">
        <f>C25-F25</f>
        <v>60990.399999999994</v>
      </c>
      <c r="J25" s="28">
        <f>D25-G25</f>
        <v>3582.4201792193271</v>
      </c>
      <c r="K25" s="30">
        <f>E25-H25</f>
        <v>-2.7924334329981912E-2</v>
      </c>
      <c r="L25" s="23">
        <f>SUM(L3:L22)</f>
        <v>-2.7924334329981888E-2</v>
      </c>
    </row>
    <row r="28" spans="1:13" ht="16" x14ac:dyDescent="0.8">
      <c r="B28" s="29" t="s">
        <v>25</v>
      </c>
      <c r="C28" s="27">
        <f>C25-F25</f>
        <v>60990.399999999994</v>
      </c>
      <c r="D28" s="28">
        <f>D25-G25</f>
        <v>3582.4201792193271</v>
      </c>
      <c r="E28" s="30">
        <f>E25-H25</f>
        <v>-2.7924334329981912E-2</v>
      </c>
      <c r="K28" s="3"/>
    </row>
    <row r="31" spans="1:13" x14ac:dyDescent="0.75">
      <c r="F31" s="1"/>
      <c r="G31" s="4"/>
    </row>
    <row r="32" spans="1:13" x14ac:dyDescent="0.75">
      <c r="F32" s="32"/>
    </row>
    <row r="33" spans="6:6" x14ac:dyDescent="0.75">
      <c r="F33" s="2"/>
    </row>
  </sheetData>
  <sortState xmlns:xlrd2="http://schemas.microsoft.com/office/spreadsheetml/2017/richdata2" ref="A3:M22">
    <sortCondition ref="L3:L22"/>
  </sortState>
  <mergeCells count="4">
    <mergeCell ref="C1:E1"/>
    <mergeCell ref="F1:H1"/>
    <mergeCell ref="I1:K1"/>
    <mergeCell ref="L2:M2"/>
  </mergeCells>
  <conditionalFormatting sqref="M3:M23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{34FCE602-5267-4567-8EAD-702D87F24270}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CE602-5267-4567-8EAD-702D87F24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Sallander</dc:creator>
  <cp:lastModifiedBy>Daniel Sallander</cp:lastModifiedBy>
  <dcterms:created xsi:type="dcterms:W3CDTF">2020-06-27T21:29:07Z</dcterms:created>
  <dcterms:modified xsi:type="dcterms:W3CDTF">2020-07-13T20:45:42Z</dcterms:modified>
</cp:coreProperties>
</file>