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dium\"/>
    </mc:Choice>
  </mc:AlternateContent>
  <xr:revisionPtr revIDLastSave="0" documentId="13_ncr:1_{7CB1F847-F29D-4F01-B1D4-2B8FDE053BCD}" xr6:coauthVersionLast="45" xr6:coauthVersionMax="45" xr10:uidLastSave="{00000000-0000-0000-0000-000000000000}"/>
  <bookViews>
    <workbookView xWindow="-90" yWindow="-90" windowWidth="19380" windowHeight="10380" xr2:uid="{08B9B44F-3B79-422D-84E6-A72EDB3BCCD9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J16" i="2"/>
  <c r="J3" i="2"/>
  <c r="J18" i="2"/>
  <c r="J13" i="2"/>
  <c r="J8" i="2"/>
  <c r="J15" i="2"/>
  <c r="J21" i="2"/>
  <c r="J20" i="2"/>
  <c r="J9" i="2"/>
  <c r="J4" i="2"/>
  <c r="J11" i="2"/>
  <c r="J12" i="2"/>
  <c r="J10" i="2"/>
  <c r="J19" i="2"/>
  <c r="J17" i="2"/>
  <c r="J6" i="2"/>
  <c r="J22" i="2"/>
  <c r="J7" i="2"/>
  <c r="J14" i="2"/>
  <c r="J5" i="2"/>
  <c r="I3" i="2"/>
  <c r="I18" i="2"/>
  <c r="I13" i="2"/>
  <c r="I8" i="2"/>
  <c r="I15" i="2"/>
  <c r="I21" i="2"/>
  <c r="I20" i="2"/>
  <c r="I9" i="2"/>
  <c r="I4" i="2"/>
  <c r="I11" i="2"/>
  <c r="I12" i="2"/>
  <c r="I10" i="2"/>
  <c r="I19" i="2"/>
  <c r="I17" i="2"/>
  <c r="I6" i="2"/>
  <c r="I22" i="2"/>
  <c r="I7" i="2"/>
  <c r="I14" i="2"/>
  <c r="I16" i="2"/>
  <c r="I5" i="2"/>
  <c r="G24" i="2"/>
  <c r="Q14" i="2" s="1"/>
  <c r="F24" i="2"/>
  <c r="P4" i="2" s="1"/>
  <c r="D24" i="2"/>
  <c r="M22" i="2" s="1"/>
  <c r="C24" i="2"/>
  <c r="L20" i="2" s="1"/>
  <c r="H14" i="2"/>
  <c r="E14" i="2"/>
  <c r="H7" i="2"/>
  <c r="E7" i="2"/>
  <c r="H22" i="2"/>
  <c r="E22" i="2"/>
  <c r="H6" i="2"/>
  <c r="E6" i="2"/>
  <c r="H17" i="2"/>
  <c r="E17" i="2"/>
  <c r="H19" i="2"/>
  <c r="E19" i="2"/>
  <c r="H10" i="2"/>
  <c r="E10" i="2"/>
  <c r="H12" i="2"/>
  <c r="E12" i="2"/>
  <c r="H11" i="2"/>
  <c r="E11" i="2"/>
  <c r="H4" i="2"/>
  <c r="E4" i="2"/>
  <c r="E9" i="2"/>
  <c r="K9" i="2" s="1"/>
  <c r="H20" i="2"/>
  <c r="E20" i="2"/>
  <c r="H21" i="2"/>
  <c r="E21" i="2"/>
  <c r="H15" i="2"/>
  <c r="E15" i="2"/>
  <c r="H8" i="2"/>
  <c r="E8" i="2"/>
  <c r="H13" i="2"/>
  <c r="E13" i="2"/>
  <c r="H18" i="2"/>
  <c r="E18" i="2"/>
  <c r="H3" i="2"/>
  <c r="E3" i="2"/>
  <c r="H16" i="2"/>
  <c r="E16" i="2"/>
  <c r="E5" i="2"/>
  <c r="P15" i="2" l="1"/>
  <c r="J24" i="2"/>
  <c r="I24" i="2"/>
  <c r="K14" i="2"/>
  <c r="K7" i="2"/>
  <c r="Q21" i="2"/>
  <c r="D26" i="2"/>
  <c r="P5" i="2"/>
  <c r="P22" i="2"/>
  <c r="C26" i="2"/>
  <c r="K5" i="2"/>
  <c r="P3" i="2"/>
  <c r="K16" i="2"/>
  <c r="P8" i="2"/>
  <c r="P16" i="2"/>
  <c r="K3" i="2"/>
  <c r="K11" i="2"/>
  <c r="K10" i="2"/>
  <c r="K18" i="2"/>
  <c r="P13" i="2"/>
  <c r="P20" i="2"/>
  <c r="P19" i="2"/>
  <c r="P18" i="2"/>
  <c r="K8" i="2"/>
  <c r="P21" i="2"/>
  <c r="K17" i="2"/>
  <c r="P6" i="2"/>
  <c r="K13" i="2"/>
  <c r="K4" i="2"/>
  <c r="K12" i="2"/>
  <c r="K22" i="2"/>
  <c r="K19" i="2"/>
  <c r="L5" i="2"/>
  <c r="K20" i="2"/>
  <c r="K6" i="2"/>
  <c r="M4" i="2"/>
  <c r="M5" i="2"/>
  <c r="M16" i="2"/>
  <c r="M3" i="2"/>
  <c r="M18" i="2"/>
  <c r="M13" i="2"/>
  <c r="M8" i="2"/>
  <c r="M15" i="2"/>
  <c r="M11" i="2"/>
  <c r="M9" i="2"/>
  <c r="M21" i="2"/>
  <c r="M20" i="2"/>
  <c r="N20" i="2" s="1"/>
  <c r="M12" i="2"/>
  <c r="M10" i="2"/>
  <c r="M7" i="2"/>
  <c r="M6" i="2"/>
  <c r="M14" i="2"/>
  <c r="M19" i="2"/>
  <c r="M17" i="2"/>
  <c r="L8" i="2"/>
  <c r="L14" i="2"/>
  <c r="P12" i="2"/>
  <c r="P7" i="2"/>
  <c r="P14" i="2"/>
  <c r="R14" i="2" s="1"/>
  <c r="K15" i="2"/>
  <c r="K21" i="2"/>
  <c r="L18" i="2"/>
  <c r="L9" i="2"/>
  <c r="L10" i="2"/>
  <c r="L22" i="2"/>
  <c r="L16" i="2"/>
  <c r="L21" i="2"/>
  <c r="L11" i="2"/>
  <c r="L17" i="2"/>
  <c r="P9" i="2"/>
  <c r="L4" i="2"/>
  <c r="P11" i="2"/>
  <c r="L12" i="2"/>
  <c r="P10" i="2"/>
  <c r="L19" i="2"/>
  <c r="P17" i="2"/>
  <c r="L6" i="2"/>
  <c r="L7" i="2"/>
  <c r="E24" i="2"/>
  <c r="L3" i="2"/>
  <c r="L13" i="2"/>
  <c r="L15" i="2"/>
  <c r="Q16" i="2"/>
  <c r="Q3" i="2"/>
  <c r="R3" i="2" s="1"/>
  <c r="Q13" i="2"/>
  <c r="Q8" i="2"/>
  <c r="R8" i="2" s="1"/>
  <c r="Q20" i="2"/>
  <c r="Q9" i="2"/>
  <c r="Q4" i="2"/>
  <c r="R4" i="2" s="1"/>
  <c r="Q11" i="2"/>
  <c r="Q12" i="2"/>
  <c r="Q10" i="2"/>
  <c r="Q19" i="2"/>
  <c r="Q17" i="2"/>
  <c r="Q6" i="2"/>
  <c r="Q22" i="2"/>
  <c r="Q7" i="2"/>
  <c r="H24" i="2"/>
  <c r="Q5" i="2"/>
  <c r="Q18" i="2"/>
  <c r="Q15" i="2"/>
  <c r="R15" i="2" s="1"/>
  <c r="K24" i="2" l="1"/>
  <c r="R5" i="2"/>
  <c r="S5" i="2" s="1"/>
  <c r="R21" i="2"/>
  <c r="S21" i="2" s="1"/>
  <c r="R22" i="2"/>
  <c r="S22" i="2" s="1"/>
  <c r="N5" i="2"/>
  <c r="O5" i="2" s="1"/>
  <c r="R20" i="2"/>
  <c r="S20" i="2" s="1"/>
  <c r="R6" i="2"/>
  <c r="S6" i="2" s="1"/>
  <c r="R16" i="2"/>
  <c r="S16" i="2" s="1"/>
  <c r="R18" i="2"/>
  <c r="S18" i="2" s="1"/>
  <c r="N9" i="2"/>
  <c r="O9" i="2" s="1"/>
  <c r="R17" i="2"/>
  <c r="S17" i="2" s="1"/>
  <c r="R11" i="2"/>
  <c r="S11" i="2" s="1"/>
  <c r="R19" i="2"/>
  <c r="S19" i="2" s="1"/>
  <c r="R13" i="2"/>
  <c r="S13" i="2" s="1"/>
  <c r="N8" i="2"/>
  <c r="O8" i="2" s="1"/>
  <c r="N16" i="2"/>
  <c r="O16" i="2" s="1"/>
  <c r="N17" i="2"/>
  <c r="O17" i="2" s="1"/>
  <c r="N22" i="2"/>
  <c r="O22" i="2" s="1"/>
  <c r="N19" i="2"/>
  <c r="N4" i="2"/>
  <c r="O4" i="2" s="1"/>
  <c r="N10" i="2"/>
  <c r="O10" i="2" s="1"/>
  <c r="N14" i="2"/>
  <c r="O14" i="2" s="1"/>
  <c r="S14" i="2"/>
  <c r="R12" i="2"/>
  <c r="S12" i="2" s="1"/>
  <c r="N13" i="2"/>
  <c r="O13" i="2" s="1"/>
  <c r="N21" i="2"/>
  <c r="O21" i="2" s="1"/>
  <c r="N18" i="2"/>
  <c r="O18" i="2" s="1"/>
  <c r="N15" i="2"/>
  <c r="O15" i="2" s="1"/>
  <c r="N3" i="2"/>
  <c r="O3" i="2" s="1"/>
  <c r="N7" i="2"/>
  <c r="O7" i="2" s="1"/>
  <c r="N12" i="2"/>
  <c r="O12" i="2" s="1"/>
  <c r="N11" i="2"/>
  <c r="O11" i="2" s="1"/>
  <c r="N6" i="2"/>
  <c r="O6" i="2" s="1"/>
  <c r="R7" i="2"/>
  <c r="S7" i="2" s="1"/>
  <c r="O19" i="2"/>
  <c r="O20" i="2"/>
  <c r="E26" i="2"/>
  <c r="R10" i="2"/>
  <c r="S10" i="2" s="1"/>
  <c r="R9" i="2"/>
  <c r="S9" i="2" s="1"/>
  <c r="S4" i="2"/>
  <c r="S15" i="2"/>
  <c r="S8" i="2"/>
  <c r="S3" i="2"/>
  <c r="T7" i="2" l="1"/>
  <c r="U7" i="2" s="1"/>
  <c r="T5" i="2"/>
  <c r="U5" i="2" s="1"/>
  <c r="T3" i="2"/>
  <c r="U3" i="2" s="1"/>
  <c r="T21" i="2"/>
  <c r="U21" i="2" s="1"/>
  <c r="T16" i="2"/>
  <c r="U16" i="2" s="1"/>
  <c r="T22" i="2"/>
  <c r="U22" i="2" s="1"/>
  <c r="T13" i="2"/>
  <c r="U13" i="2" s="1"/>
  <c r="T10" i="2"/>
  <c r="U10" i="2" s="1"/>
  <c r="T6" i="2"/>
  <c r="U6" i="2" s="1"/>
  <c r="T9" i="2"/>
  <c r="U9" i="2" s="1"/>
  <c r="T12" i="2"/>
  <c r="U12" i="2" s="1"/>
  <c r="T18" i="2"/>
  <c r="U18" i="2" s="1"/>
  <c r="T8" i="2"/>
  <c r="U8" i="2" s="1"/>
  <c r="T4" i="2"/>
  <c r="U4" i="2" s="1"/>
  <c r="T17" i="2"/>
  <c r="U17" i="2" s="1"/>
  <c r="T19" i="2"/>
  <c r="U19" i="2" s="1"/>
  <c r="T11" i="2"/>
  <c r="U11" i="2" s="1"/>
  <c r="T15" i="2"/>
  <c r="U15" i="2" s="1"/>
  <c r="T14" i="2"/>
  <c r="U14" i="2" s="1"/>
  <c r="T20" i="2"/>
  <c r="U20" i="2" s="1"/>
  <c r="T24" i="2" l="1"/>
</calcChain>
</file>

<file path=xl/sharedStrings.xml><?xml version="1.0" encoding="utf-8"?>
<sst xmlns="http://schemas.openxmlformats.org/spreadsheetml/2006/main" count="47" uniqueCount="34">
  <si>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</si>
  <si>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</si>
  <si>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</si>
  <si>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</si>
  <si>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</si>
  <si>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</si>
  <si>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</si>
  <si>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</si>
  <si>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</si>
  <si>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</si>
  <si>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</si>
  <si>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</si>
  <si>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</si>
  <si>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</si>
  <si>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</si>
  <si>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</si>
  <si>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</si>
  <si>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</si>
  <si>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</si>
  <si>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</si>
  <si>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Sales</t>
  </si>
  <si>
    <t>Gross Margin</t>
  </si>
  <si>
    <t>Gross Margin Percentage</t>
  </si>
  <si>
    <t>Difference from Actual</t>
  </si>
  <si>
    <t>Project</t>
  </si>
  <si>
    <t>Actuals Month 2</t>
  </si>
  <si>
    <t>Month 2 Total with values from Month 1</t>
  </si>
  <si>
    <t>Month 1 total with values from Month 2</t>
  </si>
  <si>
    <t>MoM Difference</t>
  </si>
  <si>
    <t>Month on Month Difference</t>
  </si>
  <si>
    <t>Actuals Month 1</t>
  </si>
  <si>
    <t>Percentage Difference Break-Down</t>
  </si>
  <si>
    <t>Grand Total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</si>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</sst>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4" borderId="0" xfId="0" applyFill="1"/>
    <xf numFmtId="0" fontId="3" fillId="10" borderId="1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3" fontId="0" fillId="0" borderId="1" xfId="0" applyNumberFormat="1" applyBorder="1"/>
    <xf numFmtId="3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3" fontId="0" fillId="0" borderId="1" xfId="0" applyNumberFormat="1" applyFill="1" applyBorder="1"/>
    <xf numFmtId="3" fontId="0" fillId="0" borderId="0" xfId="0" applyNumberFormat="1" applyFill="1" applyBorder="1"/>
    <xf numFmtId="164" fontId="0" fillId="0" borderId="0" xfId="1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0" fillId="0" borderId="1" xfId="1" applyNumberFormat="1" applyFont="1" applyBorder="1"/>
    <xf numFmtId="3" fontId="0" fillId="0" borderId="0" xfId="1" applyNumberFormat="1" applyFont="1" applyBorder="1"/>
    <xf numFmtId="164" fontId="0" fillId="0" borderId="2" xfId="1" applyNumberFormat="1" applyFont="1" applyFill="1" applyBorder="1"/>
    <xf numFmtId="0" fontId="3" fillId="10" borderId="2" xfId="0" applyFont="1" applyFill="1" applyBorder="1" applyAlignment="1">
      <alignment horizontal="center" wrapText="1"/>
    </xf>
    <xf numFmtId="10" fontId="0" fillId="0" borderId="2" xfId="1" applyNumberFormat="1" applyFont="1" applyBorder="1"/>
    <xf numFmtId="0" fontId="3" fillId="4" borderId="3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9" borderId="4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4" fillId="6" borderId="0" xfId="0" applyFont="1" applyFill="1"/>
    <xf numFmtId="3" fontId="4" fillId="6" borderId="0" xfId="0" applyNumberFormat="1" applyFont="1" applyFill="1"/>
    <xf numFmtId="10" fontId="4" fillId="6" borderId="0" xfId="1" applyNumberFormat="1" applyFont="1" applyFill="1"/>
    <xf numFmtId="10" fontId="5" fillId="5" borderId="0" xfId="1" applyNumberFormat="1" applyFont="1" applyFill="1"/>
    <xf numFmtId="0" fontId="3" fillId="4" borderId="3" xfId="0" applyFont="1" applyFill="1" applyBorder="1" applyAlignment="1">
      <alignment wrapText="1"/>
    </xf>
    <xf numFmtId="3" fontId="0" fillId="0" borderId="6" xfId="0" applyNumberFormat="1" applyBorder="1"/>
    <xf numFmtId="3" fontId="0" fillId="0" borderId="0" xfId="1" applyNumberFormat="1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0" fontId="2" fillId="0" borderId="1" xfId="1" applyNumberFormat="1" applyFont="1" applyFill="1" applyBorder="1"/>
    <xf numFmtId="0" fontId="3" fillId="5" borderId="1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0" fillId="5" borderId="0" xfId="0" applyFill="1"/>
    <xf numFmtId="0" fontId="0" fillId="13" borderId="0" xfId="0" applyFill="1" applyAlignment="1">
      <alignment wrapText="1"/>
    </xf>
    <xf numFmtId="0" fontId="0" fillId="13" borderId="0" xfId="0" applyFill="1"/>
    <xf numFmtId="3" fontId="4" fillId="12" borderId="1" xfId="0" applyNumberFormat="1" applyFont="1" applyFill="1" applyBorder="1"/>
    <xf numFmtId="3" fontId="4" fillId="12" borderId="0" xfId="1" applyNumberFormat="1" applyFont="1" applyFill="1" applyBorder="1"/>
    <xf numFmtId="0" fontId="3" fillId="12" borderId="0" xfId="0" applyFont="1" applyFill="1"/>
    <xf numFmtId="10" fontId="5" fillId="12" borderId="0" xfId="1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10A-2A11-49B6-9F3F-0827B49425EA}">
  <dimension ref="A1:U26"/>
  <sheetViews>
    <sheetView showGridLines="0" tabSelected="1" topLeftCell="B1" zoomScale="70" zoomScaleNormal="70" workbookViewId="0">
      <selection activeCell="I17" sqref="I17"/>
    </sheetView>
  </sheetViews>
  <sheetFormatPr defaultRowHeight="14.75" x14ac:dyDescent="0.75"/>
  <cols>
    <col min="1" max="1" width="4.04296875" hidden="1" customWidth="1"/>
    <col min="2" max="2" width="14.31640625" customWidth="1"/>
    <col min="3" max="11" width="11.86328125" customWidth="1"/>
    <col min="12" max="14" width="12" customWidth="1"/>
    <col min="15" max="17" width="11.86328125" customWidth="1"/>
    <col min="18" max="18" width="12.26953125" customWidth="1"/>
    <col min="19" max="19" width="10.90625" customWidth="1"/>
    <col min="20" max="20" width="7.6796875" customWidth="1"/>
    <col min="21" max="21" width="11.31640625" customWidth="1"/>
  </cols>
  <sheetData>
    <row r="1" spans="1:21" x14ac:dyDescent="0.75">
      <c r="A1" s="5"/>
      <c r="B1" s="5"/>
      <c r="C1" s="17" t="s">
        <v>25</v>
      </c>
      <c r="D1" s="18"/>
      <c r="E1" s="19"/>
      <c r="F1" s="12" t="s">
        <v>30</v>
      </c>
      <c r="G1" s="13"/>
      <c r="H1" s="46"/>
      <c r="I1" s="43" t="s">
        <v>29</v>
      </c>
      <c r="J1" s="44"/>
      <c r="K1" s="45"/>
      <c r="L1" s="6" t="s">
        <v>26</v>
      </c>
      <c r="M1" s="7"/>
      <c r="N1" s="7"/>
      <c r="O1" s="23"/>
      <c r="P1" s="6" t="s">
        <v>27</v>
      </c>
      <c r="Q1" s="7"/>
      <c r="R1" s="7"/>
      <c r="S1" s="7"/>
      <c r="T1" s="51"/>
      <c r="U1" s="52"/>
    </row>
    <row r="2" spans="1:21" ht="44.25" customHeight="1" x14ac:dyDescent="0.75">
      <c r="A2" s="5" t="s">
        <v>33</v>
      </c>
      <c r="B2" s="25" t="s">
        <v>24</v>
      </c>
      <c r="C2" s="26" t="s">
        <v>20</v>
      </c>
      <c r="D2" s="27" t="s">
        <v>21</v>
      </c>
      <c r="E2" s="28" t="s">
        <v>22</v>
      </c>
      <c r="F2" s="29" t="s">
        <v>20</v>
      </c>
      <c r="G2" s="30" t="s">
        <v>21</v>
      </c>
      <c r="H2" s="30" t="s">
        <v>22</v>
      </c>
      <c r="I2" s="31" t="s">
        <v>20</v>
      </c>
      <c r="J2" s="40" t="s">
        <v>21</v>
      </c>
      <c r="K2" s="40" t="s">
        <v>22</v>
      </c>
      <c r="L2" s="32" t="s">
        <v>20</v>
      </c>
      <c r="M2" s="33" t="s">
        <v>21</v>
      </c>
      <c r="N2" s="34" t="s">
        <v>22</v>
      </c>
      <c r="O2" s="35" t="s">
        <v>23</v>
      </c>
      <c r="P2" s="32" t="s">
        <v>20</v>
      </c>
      <c r="Q2" s="33" t="s">
        <v>21</v>
      </c>
      <c r="R2" s="34" t="s">
        <v>22</v>
      </c>
      <c r="S2" s="34" t="s">
        <v>23</v>
      </c>
      <c r="T2" s="48" t="s">
        <v>31</v>
      </c>
      <c r="U2" s="49"/>
    </row>
    <row r="3" spans="1:21" x14ac:dyDescent="0.75">
      <c r="A3">
        <v>3</v>
      </c>
      <c r="B3" t="s">
        <v>2</v>
      </c>
      <c r="C3" s="20">
        <v>53330</v>
      </c>
      <c r="D3" s="21">
        <v>3859.0977443609022</v>
      </c>
      <c r="E3" s="22">
        <f>D3/C3</f>
        <v>7.2362605369602512E-2</v>
      </c>
      <c r="F3" s="14">
        <v>1330</v>
      </c>
      <c r="G3" s="15">
        <v>96.242265141571337</v>
      </c>
      <c r="H3" s="16">
        <f>G3/F3</f>
        <v>7.2362605369602512E-2</v>
      </c>
      <c r="I3" s="41">
        <f>C3-F3</f>
        <v>52000</v>
      </c>
      <c r="J3" s="42">
        <f>D3-G3</f>
        <v>3762.8554792193308</v>
      </c>
      <c r="K3" s="16">
        <f>E3-H3</f>
        <v>0</v>
      </c>
      <c r="L3" s="41">
        <f>($C$24-C3+F3)</f>
        <v>137054.39999999999</v>
      </c>
      <c r="M3" s="9">
        <f>($D$24-D3+G3)</f>
        <v>18426.703965141573</v>
      </c>
      <c r="N3" s="10">
        <f>M3/L3</f>
        <v>0.13444810210501504</v>
      </c>
      <c r="O3" s="24">
        <f>$E$24-N3</f>
        <v>-1.7076808739925939E-2</v>
      </c>
      <c r="P3" s="8">
        <f>($F$24-F3+C3)</f>
        <v>180064</v>
      </c>
      <c r="Q3" s="9">
        <f>($G$24-G3+D3)</f>
        <v>22369.994744360902</v>
      </c>
      <c r="R3" s="10">
        <f>Q3/P3</f>
        <v>0.12423357664142139</v>
      </c>
      <c r="S3" s="11">
        <f>$H$24-R3</f>
        <v>2.1062051053649625E-2</v>
      </c>
      <c r="T3" s="47">
        <f>(L3*O3-P3*S3)/($C$24+$F$24)</f>
        <v>-1.9339681761416781E-2</v>
      </c>
      <c r="U3" s="2">
        <f>T3</f>
        <v>-1.9339681761416781E-2</v>
      </c>
    </row>
    <row r="4" spans="1:21" x14ac:dyDescent="0.75">
      <c r="A4">
        <v>11</v>
      </c>
      <c r="B4" t="s">
        <v>10</v>
      </c>
      <c r="C4" s="20">
        <v>13073.68</v>
      </c>
      <c r="D4" s="21">
        <v>922.73014000000001</v>
      </c>
      <c r="E4" s="22">
        <f>D4/C4</f>
        <v>7.0579220234853537E-2</v>
      </c>
      <c r="F4" s="14">
        <v>17613</v>
      </c>
      <c r="G4" s="15">
        <v>3159.4270000000001</v>
      </c>
      <c r="H4" s="16">
        <f>G4/F4</f>
        <v>0.17938040084028842</v>
      </c>
      <c r="I4" s="8">
        <f>C4-F4</f>
        <v>-4539.32</v>
      </c>
      <c r="J4" s="42">
        <f>D4-G4</f>
        <v>-2236.69686</v>
      </c>
      <c r="K4" s="16">
        <f>E4-H4</f>
        <v>-0.10880118060543488</v>
      </c>
      <c r="L4" s="8">
        <f>($C$24-C4+F4)</f>
        <v>193593.72</v>
      </c>
      <c r="M4" s="9">
        <f>($D$24-D4+G4)</f>
        <v>24426.256304360901</v>
      </c>
      <c r="N4" s="10">
        <f>M4/L4</f>
        <v>0.12617277205252783</v>
      </c>
      <c r="O4" s="24">
        <f>$E$24-N4</f>
        <v>-8.8014786874387324E-3</v>
      </c>
      <c r="P4" s="8">
        <f>($F$24-F4+C4)</f>
        <v>123524.68</v>
      </c>
      <c r="Q4" s="9">
        <f>($G$24-G4+D4)</f>
        <v>16370.442405141574</v>
      </c>
      <c r="R4" s="10">
        <f>Q4/P4</f>
        <v>0.13252770543620573</v>
      </c>
      <c r="S4" s="11">
        <f>$H$24-R4</f>
        <v>1.2767922258865277E-2</v>
      </c>
      <c r="T4" s="47">
        <f>(L4*O4-P4*S4)/($C$24+$F$24)</f>
        <v>-1.0346496803380666E-2</v>
      </c>
      <c r="U4" s="2">
        <f>T4</f>
        <v>-1.0346496803380666E-2</v>
      </c>
    </row>
    <row r="5" spans="1:21" x14ac:dyDescent="0.75">
      <c r="A5">
        <v>1</v>
      </c>
      <c r="B5" t="s">
        <v>0</v>
      </c>
      <c r="C5" s="20">
        <v>12665.28</v>
      </c>
      <c r="D5" s="21">
        <v>2059.3488200000002</v>
      </c>
      <c r="E5" s="22">
        <f>D5/C5</f>
        <v>0.16259797019884281</v>
      </c>
      <c r="F5" s="14">
        <v>18016</v>
      </c>
      <c r="G5" s="15">
        <v>3572.0219999999999</v>
      </c>
      <c r="H5" s="16">
        <f>G5/F5</f>
        <v>0.1982694271758437</v>
      </c>
      <c r="I5" s="8">
        <f>C5-F5</f>
        <v>-5350.7199999999993</v>
      </c>
      <c r="J5" s="42">
        <f>D5-G5</f>
        <v>-1512.6731799999998</v>
      </c>
      <c r="K5" s="16">
        <f>E5-H5</f>
        <v>-3.5671456977000887E-2</v>
      </c>
      <c r="L5" s="8">
        <f>($C$24-C5+F5)</f>
        <v>194405.12</v>
      </c>
      <c r="M5" s="9">
        <f>($D$24-D5+G5)</f>
        <v>23702.232624360902</v>
      </c>
      <c r="N5" s="10">
        <f>M5/L5</f>
        <v>0.12192185382957456</v>
      </c>
      <c r="O5" s="24">
        <f>$E$24-N5</f>
        <v>-4.5505604644854591E-3</v>
      </c>
      <c r="P5" s="8">
        <f>($F$24-F5+C5)</f>
        <v>122713.28</v>
      </c>
      <c r="Q5" s="9">
        <f>($G$24-G5+D5)</f>
        <v>17094.466085141572</v>
      </c>
      <c r="R5" s="10">
        <f>Q5/P5</f>
        <v>0.13930412490923208</v>
      </c>
      <c r="S5" s="11">
        <f>$H$24-R5</f>
        <v>5.9915027858389314E-3</v>
      </c>
      <c r="T5" s="47">
        <f>(L5*O5-P5*S5)/($C$24+$F$24)</f>
        <v>-5.1081527030439862E-3</v>
      </c>
      <c r="U5" s="2">
        <f>T5</f>
        <v>-5.1081527030439862E-3</v>
      </c>
    </row>
    <row r="6" spans="1:21" x14ac:dyDescent="0.75">
      <c r="A6">
        <v>17</v>
      </c>
      <c r="B6" t="s">
        <v>16</v>
      </c>
      <c r="C6" s="20">
        <v>6588.8</v>
      </c>
      <c r="D6" s="21">
        <v>739.43039999999996</v>
      </c>
      <c r="E6" s="22">
        <f>D6/C6</f>
        <v>0.11222535211267605</v>
      </c>
      <c r="F6" s="14">
        <v>4640</v>
      </c>
      <c r="G6" s="15">
        <v>770.24</v>
      </c>
      <c r="H6" s="16">
        <f>G6/F6</f>
        <v>0.16600000000000001</v>
      </c>
      <c r="I6" s="8">
        <f>C6-F6</f>
        <v>1948.8000000000002</v>
      </c>
      <c r="J6" s="42">
        <f>D6-G6</f>
        <v>-30.809600000000046</v>
      </c>
      <c r="K6" s="16">
        <f>E6-H6</f>
        <v>-5.3774647887323959E-2</v>
      </c>
      <c r="L6" s="8">
        <f>($C$24-C6+F6)</f>
        <v>187105.6</v>
      </c>
      <c r="M6" s="9">
        <f>($D$24-D6+G6)</f>
        <v>22220.369044360901</v>
      </c>
      <c r="N6" s="10">
        <f>M6/L6</f>
        <v>0.11875843932175681</v>
      </c>
      <c r="O6" s="24">
        <f>$E$24-N6</f>
        <v>-1.3871459566677097E-3</v>
      </c>
      <c r="P6" s="8">
        <f>($F$24-F6+C6)</f>
        <v>130012.8</v>
      </c>
      <c r="Q6" s="9">
        <f>($G$24-G6+D6)</f>
        <v>18576.329665141573</v>
      </c>
      <c r="R6" s="10">
        <f>Q6/P6</f>
        <v>0.14288077531705781</v>
      </c>
      <c r="S6" s="11">
        <f>$H$24-R6</f>
        <v>2.4148523780131992E-3</v>
      </c>
      <c r="T6" s="47">
        <f>(L6*O6-P6*S6)/($C$24+$F$24)</f>
        <v>-1.8084869744614007E-3</v>
      </c>
      <c r="U6" s="2">
        <f>T6</f>
        <v>-1.8084869744614007E-3</v>
      </c>
    </row>
    <row r="7" spans="1:21" x14ac:dyDescent="0.75">
      <c r="A7">
        <v>19</v>
      </c>
      <c r="B7" t="s">
        <v>18</v>
      </c>
      <c r="C7" s="20">
        <v>6254.55</v>
      </c>
      <c r="D7" s="21">
        <v>930.96180000000004</v>
      </c>
      <c r="E7" s="22">
        <f>D7/C7</f>
        <v>0.14884552845528456</v>
      </c>
      <c r="F7" s="14">
        <v>5085</v>
      </c>
      <c r="G7" s="15">
        <v>1011.9150000000001</v>
      </c>
      <c r="H7" s="16">
        <f>G7/F7</f>
        <v>0.19900000000000001</v>
      </c>
      <c r="I7" s="8">
        <f>C7-F7</f>
        <v>1169.5500000000002</v>
      </c>
      <c r="J7" s="42">
        <f>D7-G7</f>
        <v>-80.953200000000038</v>
      </c>
      <c r="K7" s="16">
        <f>E7-H7</f>
        <v>-5.0154471544715445E-2</v>
      </c>
      <c r="L7" s="8">
        <f>($C$24-C7+F7)</f>
        <v>187884.85</v>
      </c>
      <c r="M7" s="9">
        <f>($D$24-D7+G7)</f>
        <v>22270.512644360901</v>
      </c>
      <c r="N7" s="10">
        <f>M7/L7</f>
        <v>0.11853277496488354</v>
      </c>
      <c r="O7" s="24">
        <f>$E$24-N7</f>
        <v>-1.1614815997944422E-3</v>
      </c>
      <c r="P7" s="8">
        <f>($F$24-F7+C7)</f>
        <v>129233.55</v>
      </c>
      <c r="Q7" s="9">
        <f>($G$24-G7+D7)</f>
        <v>18526.186065141574</v>
      </c>
      <c r="R7" s="10">
        <f>Q7/P7</f>
        <v>0.14335430749322892</v>
      </c>
      <c r="S7" s="11">
        <f>$H$24-R7</f>
        <v>1.941320201842095E-3</v>
      </c>
      <c r="T7" s="47">
        <f>(L7*O7-P7*S7)/($C$24+$F$24)</f>
        <v>-1.4792850163406136E-3</v>
      </c>
      <c r="U7" s="2">
        <f>T7</f>
        <v>-1.4792850163406136E-3</v>
      </c>
    </row>
    <row r="8" spans="1:21" x14ac:dyDescent="0.75">
      <c r="A8">
        <v>6</v>
      </c>
      <c r="B8" t="s">
        <v>5</v>
      </c>
      <c r="C8" s="20">
        <v>3431.94</v>
      </c>
      <c r="D8" s="21">
        <v>159.59738000000002</v>
      </c>
      <c r="E8" s="22">
        <f>D8/C8</f>
        <v>4.6503546099290784E-2</v>
      </c>
      <c r="F8" s="14">
        <v>2434</v>
      </c>
      <c r="G8" s="15">
        <v>202.02200000000002</v>
      </c>
      <c r="H8" s="16">
        <f>G8/F8</f>
        <v>8.3000000000000004E-2</v>
      </c>
      <c r="I8" s="8">
        <f>C8-F8</f>
        <v>997.94</v>
      </c>
      <c r="J8" s="42">
        <f>D8-G8</f>
        <v>-42.424620000000004</v>
      </c>
      <c r="K8" s="16">
        <f>E8-H8</f>
        <v>-3.6496453900709221E-2</v>
      </c>
      <c r="L8" s="8">
        <f>($C$24-C8+F8)</f>
        <v>188056.46</v>
      </c>
      <c r="M8" s="9">
        <f>($D$24-D8+G8)</f>
        <v>22231.984064360902</v>
      </c>
      <c r="N8" s="10">
        <f>M8/L8</f>
        <v>0.11821973073597633</v>
      </c>
      <c r="O8" s="24">
        <f>$E$24-N8</f>
        <v>-8.4843737088723115E-4</v>
      </c>
      <c r="P8" s="8">
        <f>($F$24-F8+C8)</f>
        <v>129061.94</v>
      </c>
      <c r="Q8" s="9">
        <f>($G$24-G8+D8)</f>
        <v>18564.714645141572</v>
      </c>
      <c r="R8" s="10">
        <f>Q8/P8</f>
        <v>0.14384344947194791</v>
      </c>
      <c r="S8" s="11">
        <f>$H$24-R8</f>
        <v>1.4521782231231017E-3</v>
      </c>
      <c r="T8" s="47">
        <f>(L8*O8-P8*S8)/($C$24+$F$24)</f>
        <v>-1.0941499049023332E-3</v>
      </c>
      <c r="U8" s="2">
        <f>T8</f>
        <v>-1.0941499049023332E-3</v>
      </c>
    </row>
    <row r="9" spans="1:21" x14ac:dyDescent="0.75">
      <c r="A9">
        <v>10</v>
      </c>
      <c r="B9" t="s">
        <v>9</v>
      </c>
      <c r="C9" s="20">
        <v>2356</v>
      </c>
      <c r="D9" s="21">
        <v>172</v>
      </c>
      <c r="E9" s="22">
        <f>D9/C9</f>
        <v>7.3005093378607805E-2</v>
      </c>
      <c r="F9" s="14"/>
      <c r="G9" s="15"/>
      <c r="H9" s="16"/>
      <c r="I9" s="8">
        <f>C9-F9</f>
        <v>2356</v>
      </c>
      <c r="J9" s="42">
        <f>D9-G9</f>
        <v>172</v>
      </c>
      <c r="K9" s="16">
        <f>E9-H9</f>
        <v>7.3005093378607805E-2</v>
      </c>
      <c r="L9" s="8">
        <f>($C$24-C9+F9)</f>
        <v>186698.4</v>
      </c>
      <c r="M9" s="9">
        <f>($D$24-D9+G9)</f>
        <v>22017.559444360901</v>
      </c>
      <c r="N9" s="10">
        <f>M9/L9</f>
        <v>0.11793116301136433</v>
      </c>
      <c r="O9" s="24">
        <f>$E$24-N9</f>
        <v>-5.5986964627523228E-4</v>
      </c>
      <c r="P9" s="8">
        <f>($F$24-F9+C9)</f>
        <v>130420</v>
      </c>
      <c r="Q9" s="9">
        <f>($G$24-G9+D9)</f>
        <v>18779.139265141574</v>
      </c>
      <c r="R9" s="10">
        <f>Q9/P9</f>
        <v>0.1439897198676704</v>
      </c>
      <c r="S9" s="11">
        <f>$H$24-R9</f>
        <v>1.3059078274006153E-3</v>
      </c>
      <c r="T9" s="47">
        <f>(L9*O9-P9*S9)/($C$24+$F$24)</f>
        <v>-8.6668974748150857E-4</v>
      </c>
      <c r="U9" s="2">
        <f>T9</f>
        <v>-8.6668974748150857E-4</v>
      </c>
    </row>
    <row r="10" spans="1:21" x14ac:dyDescent="0.75">
      <c r="A10">
        <v>14</v>
      </c>
      <c r="B10" t="s">
        <v>13</v>
      </c>
      <c r="C10" s="20">
        <v>4908.1499999999996</v>
      </c>
      <c r="D10" s="21">
        <v>230.30549999999999</v>
      </c>
      <c r="E10" s="22">
        <f>D10/C10</f>
        <v>4.6923076923076928E-2</v>
      </c>
      <c r="F10" s="14">
        <v>4195</v>
      </c>
      <c r="G10" s="15">
        <v>255.89499999999998</v>
      </c>
      <c r="H10" s="16">
        <f>G10/F10</f>
        <v>6.0999999999999999E-2</v>
      </c>
      <c r="I10" s="8">
        <f>C10-F10</f>
        <v>713.14999999999964</v>
      </c>
      <c r="J10" s="42">
        <f>D10-G10</f>
        <v>-25.589499999999987</v>
      </c>
      <c r="K10" s="16">
        <f>E10-H10</f>
        <v>-1.407692307692307E-2</v>
      </c>
      <c r="L10" s="8">
        <f>($C$24-C10+F10)</f>
        <v>188341.25</v>
      </c>
      <c r="M10" s="9">
        <f>($D$24-D10+G10)</f>
        <v>22215.148944360903</v>
      </c>
      <c r="N10" s="10">
        <f>M10/L10</f>
        <v>0.11795158492555881</v>
      </c>
      <c r="O10" s="24">
        <f>$E$24-N10</f>
        <v>-5.8029156046970898E-4</v>
      </c>
      <c r="P10" s="8">
        <f>($F$24-F10+C10)</f>
        <v>128777.15</v>
      </c>
      <c r="Q10" s="9">
        <f>($G$24-G10+D10)</f>
        <v>18581.549765141572</v>
      </c>
      <c r="R10" s="10">
        <f>Q10/P10</f>
        <v>0.14429228916109396</v>
      </c>
      <c r="S10" s="11">
        <f>$H$24-R10</f>
        <v>1.0033385339770495E-3</v>
      </c>
      <c r="T10" s="47">
        <f>(L10*O10-P10*S10)/($C$24+$F$24)</f>
        <v>-7.5208475684179212E-4</v>
      </c>
      <c r="U10" s="2">
        <f>T10</f>
        <v>-7.5208475684179212E-4</v>
      </c>
    </row>
    <row r="11" spans="1:21" x14ac:dyDescent="0.75">
      <c r="A11">
        <v>12</v>
      </c>
      <c r="B11" t="s">
        <v>11</v>
      </c>
      <c r="C11" s="20">
        <v>3216.04</v>
      </c>
      <c r="D11" s="21">
        <v>270.32940000000002</v>
      </c>
      <c r="E11" s="22">
        <f>D11/C11</f>
        <v>8.4056603773584912E-2</v>
      </c>
      <c r="F11" s="14">
        <v>3034</v>
      </c>
      <c r="G11" s="15">
        <v>300.36600000000004</v>
      </c>
      <c r="H11" s="16">
        <f>G11/F11</f>
        <v>9.9000000000000019E-2</v>
      </c>
      <c r="I11" s="8">
        <f>C11-F11</f>
        <v>182.03999999999996</v>
      </c>
      <c r="J11" s="42">
        <f>D11-G11</f>
        <v>-30.036600000000021</v>
      </c>
      <c r="K11" s="16">
        <f>E11-H11</f>
        <v>-1.4943396226415107E-2</v>
      </c>
      <c r="L11" s="8">
        <f>($C$24-C11+F11)</f>
        <v>188872.36</v>
      </c>
      <c r="M11" s="9">
        <f>($D$24-D11+G11)</f>
        <v>22219.596044360904</v>
      </c>
      <c r="N11" s="10">
        <f>M11/L11</f>
        <v>0.11764345002286679</v>
      </c>
      <c r="O11" s="24">
        <f>$E$24-N11</f>
        <v>-2.7215665777768905E-4</v>
      </c>
      <c r="P11" s="8">
        <f>($F$24-F11+C11)</f>
        <v>128246.04</v>
      </c>
      <c r="Q11" s="9">
        <f>($G$24-G11+D11)</f>
        <v>18577.10266514157</v>
      </c>
      <c r="R11" s="10">
        <f>Q11/P11</f>
        <v>0.1448551757632561</v>
      </c>
      <c r="S11" s="11">
        <f>$H$24-R11</f>
        <v>4.4045193181491138E-4</v>
      </c>
      <c r="T11" s="47">
        <f>(L11*O11-P11*S11)/($C$24+$F$24)</f>
        <v>-3.4021704924658069E-4</v>
      </c>
      <c r="U11" s="2">
        <f>T11</f>
        <v>-3.4021704924658069E-4</v>
      </c>
    </row>
    <row r="12" spans="1:21" x14ac:dyDescent="0.75">
      <c r="A12">
        <v>13</v>
      </c>
      <c r="B12" t="s">
        <v>12</v>
      </c>
      <c r="C12" s="20">
        <v>240.84</v>
      </c>
      <c r="D12" s="21">
        <v>51.486239999999995</v>
      </c>
      <c r="E12" s="22">
        <f>D12/C12</f>
        <v>0.21377777777777776</v>
      </c>
      <c r="F12" s="14">
        <v>223</v>
      </c>
      <c r="G12" s="15">
        <v>34.787999999999997</v>
      </c>
      <c r="H12" s="16">
        <f>G12/F12</f>
        <v>0.15599999999999997</v>
      </c>
      <c r="I12" s="8">
        <f>C12-F12</f>
        <v>17.840000000000003</v>
      </c>
      <c r="J12" s="42">
        <f>D12-G12</f>
        <v>16.698239999999998</v>
      </c>
      <c r="K12" s="16">
        <f>E12-H12</f>
        <v>5.7777777777777789E-2</v>
      </c>
      <c r="L12" s="8">
        <f>($C$24-C12+F12)</f>
        <v>189036.56</v>
      </c>
      <c r="M12" s="9">
        <f>($D$24-D12+G12)</f>
        <v>22172.861204360903</v>
      </c>
      <c r="N12" s="10">
        <f>M12/L12</f>
        <v>0.11729403668983875</v>
      </c>
      <c r="O12" s="24">
        <f>$E$24-N12</f>
        <v>7.7256675250353402E-5</v>
      </c>
      <c r="P12" s="8">
        <f>($F$24-F12+C12)</f>
        <v>128081.84</v>
      </c>
      <c r="Q12" s="9">
        <f>($G$24-G12+D12)</f>
        <v>18623.837505141571</v>
      </c>
      <c r="R12" s="10">
        <f>Q12/P12</f>
        <v>0.14540576170003158</v>
      </c>
      <c r="S12" s="11">
        <f>$H$24-R12</f>
        <v>-1.1013400496057146E-4</v>
      </c>
      <c r="T12" s="47">
        <f>(L12*O12-P12*S12)/($C$24+$F$24)</f>
        <v>9.0535592158269806E-5</v>
      </c>
      <c r="U12" s="2">
        <f>T12</f>
        <v>9.0535592158269806E-5</v>
      </c>
    </row>
    <row r="13" spans="1:21" x14ac:dyDescent="0.75">
      <c r="A13">
        <v>5</v>
      </c>
      <c r="B13" t="s">
        <v>4</v>
      </c>
      <c r="C13" s="20">
        <v>3717</v>
      </c>
      <c r="D13" s="21">
        <v>348.33600000000001</v>
      </c>
      <c r="E13" s="22">
        <f>D13/C13</f>
        <v>9.3714285714285722E-2</v>
      </c>
      <c r="F13" s="14">
        <v>4425</v>
      </c>
      <c r="G13" s="15">
        <v>424.8</v>
      </c>
      <c r="H13" s="16">
        <f>G13/F13</f>
        <v>9.6000000000000002E-2</v>
      </c>
      <c r="I13" s="8">
        <f>C13-F13</f>
        <v>-708</v>
      </c>
      <c r="J13" s="42">
        <f>D13-G13</f>
        <v>-76.463999999999999</v>
      </c>
      <c r="K13" s="16">
        <f>E13-H13</f>
        <v>-2.2857142857142798E-3</v>
      </c>
      <c r="L13" s="8">
        <f>($C$24-C13+F13)</f>
        <v>189762.4</v>
      </c>
      <c r="M13" s="9">
        <f>($D$24-D13+G13)</f>
        <v>22266.023444360901</v>
      </c>
      <c r="N13" s="10">
        <f>M13/L13</f>
        <v>0.11733632924310032</v>
      </c>
      <c r="O13" s="24">
        <f>$E$24-N13</f>
        <v>3.4964121988778629E-5</v>
      </c>
      <c r="P13" s="8">
        <f>($F$24-F13+C13)</f>
        <v>127356</v>
      </c>
      <c r="Q13" s="9">
        <f>($G$24-G13+D13)</f>
        <v>18530.675265141574</v>
      </c>
      <c r="R13" s="10">
        <f>Q13/P13</f>
        <v>0.14550296228792969</v>
      </c>
      <c r="S13" s="11">
        <f>$H$24-R13</f>
        <v>-2.0733459285868228E-4</v>
      </c>
      <c r="T13" s="47">
        <f>(L13*O13-P13*S13)/($C$24+$F$24)</f>
        <v>1.0418878283503494E-4</v>
      </c>
      <c r="U13" s="2">
        <f>T13</f>
        <v>1.0418878283503494E-4</v>
      </c>
    </row>
    <row r="14" spans="1:21" x14ac:dyDescent="0.75">
      <c r="A14">
        <v>20</v>
      </c>
      <c r="B14" t="s">
        <v>19</v>
      </c>
      <c r="C14" s="20">
        <v>100</v>
      </c>
      <c r="D14" s="21">
        <v>63.919349999999994</v>
      </c>
      <c r="E14" s="22">
        <f>D14/C14</f>
        <v>0.63919349999999997</v>
      </c>
      <c r="F14" s="14">
        <v>349</v>
      </c>
      <c r="G14" s="15">
        <v>64.564999999999998</v>
      </c>
      <c r="H14" s="16">
        <f>G14/F14</f>
        <v>0.185</v>
      </c>
      <c r="I14" s="8">
        <f>C14-F14</f>
        <v>-249</v>
      </c>
      <c r="J14" s="42">
        <f>D14-G14</f>
        <v>-0.64565000000000339</v>
      </c>
      <c r="K14" s="16">
        <f>E14-H14</f>
        <v>0.45419349999999997</v>
      </c>
      <c r="L14" s="8">
        <f>($C$24-C14+F14)</f>
        <v>189303.4</v>
      </c>
      <c r="M14" s="9">
        <f>($D$24-D14+G14)</f>
        <v>22190.205094360899</v>
      </c>
      <c r="N14" s="10">
        <f>M14/L14</f>
        <v>0.11722031983768331</v>
      </c>
      <c r="O14" s="24">
        <f>$E$24-N14</f>
        <v>1.509735274057844E-4</v>
      </c>
      <c r="P14" s="8">
        <f>($F$24-F14+C14)</f>
        <v>127815</v>
      </c>
      <c r="Q14" s="9">
        <f>($G$24-G14+D14)</f>
        <v>18606.493615141575</v>
      </c>
      <c r="R14" s="10">
        <f>Q14/P14</f>
        <v>0.14557363075649629</v>
      </c>
      <c r="S14" s="11">
        <f>$H$24-R14</f>
        <v>-2.7800306142528042E-4</v>
      </c>
      <c r="T14" s="47">
        <f>(L14*O14-P14*S14)/($C$24+$F$24)</f>
        <v>2.0217295289071965E-4</v>
      </c>
      <c r="U14" s="2">
        <f>T14</f>
        <v>2.0217295289071965E-4</v>
      </c>
    </row>
    <row r="15" spans="1:21" x14ac:dyDescent="0.75">
      <c r="A15">
        <v>7</v>
      </c>
      <c r="B15" t="s">
        <v>6</v>
      </c>
      <c r="C15" s="20">
        <v>8590.2900000000009</v>
      </c>
      <c r="D15" s="21">
        <v>834.67670999999996</v>
      </c>
      <c r="E15" s="22">
        <f>D15/C15</f>
        <v>9.716513761467889E-2</v>
      </c>
      <c r="F15" s="14">
        <v>7881</v>
      </c>
      <c r="G15" s="15">
        <v>701.40899999999999</v>
      </c>
      <c r="H15" s="16">
        <f>G15/F15</f>
        <v>8.8999999999999996E-2</v>
      </c>
      <c r="I15" s="8">
        <f>C15-F15</f>
        <v>709.29000000000087</v>
      </c>
      <c r="J15" s="42">
        <f>D15-G15</f>
        <v>133.26770999999997</v>
      </c>
      <c r="K15" s="16">
        <f>E15-H15</f>
        <v>8.165137614678894E-3</v>
      </c>
      <c r="L15" s="8">
        <f>($C$24-C15+F15)</f>
        <v>188345.11</v>
      </c>
      <c r="M15" s="9">
        <f>($D$24-D15+G15)</f>
        <v>22056.291734360901</v>
      </c>
      <c r="N15" s="10">
        <f>M15/L15</f>
        <v>0.11710573072144481</v>
      </c>
      <c r="O15" s="24">
        <f>$E$24-N15</f>
        <v>2.6556264364428761E-4</v>
      </c>
      <c r="P15" s="8">
        <f>($F$24-F15+C15)</f>
        <v>128773.29000000001</v>
      </c>
      <c r="Q15" s="9">
        <f>($G$24-G15+D15)</f>
        <v>18740.406975141574</v>
      </c>
      <c r="R15" s="10">
        <f>Q15/P15</f>
        <v>0.145530233600008</v>
      </c>
      <c r="S15" s="11">
        <f>$H$24-R15</f>
        <v>-2.346059049369853E-4</v>
      </c>
      <c r="T15" s="47">
        <f>(L15*O15-P15*S15)/($C$24+$F$24)</f>
        <v>2.5299194105809369E-4</v>
      </c>
      <c r="U15" s="2">
        <f>T15</f>
        <v>2.5299194105809369E-4</v>
      </c>
    </row>
    <row r="16" spans="1:21" x14ac:dyDescent="0.75">
      <c r="A16">
        <v>2</v>
      </c>
      <c r="B16" t="s">
        <v>1</v>
      </c>
      <c r="C16" s="20">
        <v>23787.760000000002</v>
      </c>
      <c r="D16" s="21">
        <v>3535.65</v>
      </c>
      <c r="E16" s="22">
        <f>D16/C16</f>
        <v>0.14863316260127057</v>
      </c>
      <c r="F16" s="14">
        <v>17491</v>
      </c>
      <c r="G16" s="15">
        <v>2619</v>
      </c>
      <c r="H16" s="16">
        <f>G16/F16</f>
        <v>0.14973414899090962</v>
      </c>
      <c r="I16" s="8">
        <f>C16-F16</f>
        <v>6296.760000000002</v>
      </c>
      <c r="J16" s="42">
        <f>D16-G16</f>
        <v>916.65000000000009</v>
      </c>
      <c r="K16" s="16">
        <f>E16-H16</f>
        <v>-1.1009863896390415E-3</v>
      </c>
      <c r="L16" s="8">
        <f>($C$24-C16+F16)</f>
        <v>182757.63999999998</v>
      </c>
      <c r="M16" s="9">
        <f>($D$24-D16+G16)</f>
        <v>21272.909444360899</v>
      </c>
      <c r="N16" s="10">
        <f>M16/L16</f>
        <v>0.11639956307359244</v>
      </c>
      <c r="O16" s="24">
        <f>$E$24-N16</f>
        <v>9.7173029149666412E-4</v>
      </c>
      <c r="P16" s="8">
        <f>($F$24-F16+C16)</f>
        <v>134360.76</v>
      </c>
      <c r="Q16" s="9">
        <f>($G$24-G16+D16)</f>
        <v>19523.789265141575</v>
      </c>
      <c r="R16" s="10">
        <f>Q16/P16</f>
        <v>0.14530871413008958</v>
      </c>
      <c r="S16" s="11">
        <f>$H$24-R16</f>
        <v>-1.3086435018572207E-5</v>
      </c>
      <c r="T16" s="47">
        <f>(L16*O16-P16*S16)/($C$24+$F$24)</f>
        <v>5.6555986074989138E-4</v>
      </c>
      <c r="U16" s="2">
        <f>T16</f>
        <v>5.6555986074989138E-4</v>
      </c>
    </row>
    <row r="17" spans="1:21" x14ac:dyDescent="0.75">
      <c r="A17">
        <v>16</v>
      </c>
      <c r="B17" t="s">
        <v>15</v>
      </c>
      <c r="C17" s="20">
        <v>3970.05</v>
      </c>
      <c r="D17" s="21">
        <v>385.7217</v>
      </c>
      <c r="E17" s="22">
        <f>D17/C17</f>
        <v>9.7157894736842096E-2</v>
      </c>
      <c r="F17" s="14">
        <v>4179</v>
      </c>
      <c r="G17" s="15">
        <v>271.63499999999999</v>
      </c>
      <c r="H17" s="16">
        <f>G17/F17</f>
        <v>6.5000000000000002E-2</v>
      </c>
      <c r="I17" s="8">
        <f>C17-F17</f>
        <v>-208.94999999999982</v>
      </c>
      <c r="J17" s="42">
        <f>D17-G17</f>
        <v>114.08670000000001</v>
      </c>
      <c r="K17" s="16">
        <f>E17-H17</f>
        <v>3.2157894736842094E-2</v>
      </c>
      <c r="L17" s="8">
        <f>($C$24-C17+F17)</f>
        <v>189263.35</v>
      </c>
      <c r="M17" s="9">
        <f>($D$24-D17+G17)</f>
        <v>22075.472744360901</v>
      </c>
      <c r="N17" s="10">
        <f>M17/L17</f>
        <v>0.11663892002525</v>
      </c>
      <c r="O17" s="24">
        <f>$E$24-N17</f>
        <v>7.323733398390958E-4</v>
      </c>
      <c r="P17" s="8">
        <f>($F$24-F17+C17)</f>
        <v>127855.05</v>
      </c>
      <c r="Q17" s="9">
        <f>($G$24-G17+D17)</f>
        <v>18721.225965141573</v>
      </c>
      <c r="R17" s="10">
        <f>Q17/P17</f>
        <v>0.1464253931709508</v>
      </c>
      <c r="S17" s="11">
        <f>$H$24-R17</f>
        <v>-1.1297654758797848E-3</v>
      </c>
      <c r="T17" s="47">
        <f>(L17*O17-P17*S17)/($C$24+$F$24)</f>
        <v>8.9259296576773672E-4</v>
      </c>
      <c r="U17" s="2">
        <f>T17</f>
        <v>8.9259296576773672E-4</v>
      </c>
    </row>
    <row r="18" spans="1:21" x14ac:dyDescent="0.75">
      <c r="A18">
        <v>4</v>
      </c>
      <c r="B18" t="s">
        <v>3</v>
      </c>
      <c r="C18" s="20">
        <v>9077.9</v>
      </c>
      <c r="D18" s="21">
        <v>1591.94</v>
      </c>
      <c r="E18" s="22">
        <f>D18/C18</f>
        <v>0.17536434637966933</v>
      </c>
      <c r="F18" s="14">
        <v>6983</v>
      </c>
      <c r="G18" s="15">
        <v>1162</v>
      </c>
      <c r="H18" s="16">
        <f>G18/F18</f>
        <v>0.16640412430187598</v>
      </c>
      <c r="I18" s="8">
        <f>C18-F18</f>
        <v>2094.8999999999996</v>
      </c>
      <c r="J18" s="42">
        <f>D18-G18</f>
        <v>429.94000000000005</v>
      </c>
      <c r="K18" s="16">
        <f>E18-H18</f>
        <v>8.960222077793345E-3</v>
      </c>
      <c r="L18" s="8">
        <f>($C$24-C18+F18)</f>
        <v>186959.5</v>
      </c>
      <c r="M18" s="9">
        <f>($D$24-D18+G18)</f>
        <v>21759.619444360902</v>
      </c>
      <c r="N18" s="10">
        <f>M18/L18</f>
        <v>0.11638680807533665</v>
      </c>
      <c r="O18" s="24">
        <f>$E$24-N18</f>
        <v>9.8448528975245142E-4</v>
      </c>
      <c r="P18" s="8">
        <f>($F$24-F18+C18)</f>
        <v>130158.9</v>
      </c>
      <c r="Q18" s="9">
        <f>($G$24-G18+D18)</f>
        <v>19037.079265141572</v>
      </c>
      <c r="R18" s="10">
        <f>Q18/P18</f>
        <v>0.14626029618521341</v>
      </c>
      <c r="S18" s="11">
        <f>$H$24-R18</f>
        <v>-9.6466849014240075E-4</v>
      </c>
      <c r="T18" s="47">
        <f>(L18*O18-P18*S18)/($C$24+$F$24)</f>
        <v>9.7635163103455716E-4</v>
      </c>
      <c r="U18" s="2">
        <f>T18</f>
        <v>9.7635163103455716E-4</v>
      </c>
    </row>
    <row r="19" spans="1:21" x14ac:dyDescent="0.75">
      <c r="A19">
        <v>15</v>
      </c>
      <c r="B19" t="s">
        <v>14</v>
      </c>
      <c r="C19" s="20">
        <v>8378.7000000000007</v>
      </c>
      <c r="D19" s="21">
        <v>1326.8814</v>
      </c>
      <c r="E19" s="22">
        <f>D19/C19</f>
        <v>0.15836363636363635</v>
      </c>
      <c r="F19" s="14">
        <v>7617</v>
      </c>
      <c r="G19" s="15">
        <v>990.21</v>
      </c>
      <c r="H19" s="16">
        <f>G19/F19</f>
        <v>0.13</v>
      </c>
      <c r="I19" s="8">
        <f>C19-F19</f>
        <v>761.70000000000073</v>
      </c>
      <c r="J19" s="42">
        <f>D19-G19</f>
        <v>336.67139999999995</v>
      </c>
      <c r="K19" s="16">
        <f>E19-H19</f>
        <v>2.8363636363636341E-2</v>
      </c>
      <c r="L19" s="8">
        <f>($C$24-C19+F19)</f>
        <v>188292.69999999998</v>
      </c>
      <c r="M19" s="9">
        <f>($D$24-D19+G19)</f>
        <v>21852.888044360901</v>
      </c>
      <c r="N19" s="10">
        <f>M19/L19</f>
        <v>0.11605807365001884</v>
      </c>
      <c r="O19" s="24">
        <f>$E$24-N19</f>
        <v>1.3132197150702574E-3</v>
      </c>
      <c r="P19" s="8">
        <f>($F$24-F19+C19)</f>
        <v>128825.7</v>
      </c>
      <c r="Q19" s="9">
        <f>($G$24-G19+D19)</f>
        <v>18943.810665141573</v>
      </c>
      <c r="R19" s="10">
        <f>Q19/P19</f>
        <v>0.14704993386522699</v>
      </c>
      <c r="S19" s="11">
        <f>$H$24-R19</f>
        <v>-1.7543061701559837E-3</v>
      </c>
      <c r="T19" s="47">
        <f>(L19*O19-P19*S19)/($C$24+$F$24)</f>
        <v>1.4924060105893353E-3</v>
      </c>
      <c r="U19" s="2">
        <f>T19</f>
        <v>1.4924060105893353E-3</v>
      </c>
    </row>
    <row r="20" spans="1:21" x14ac:dyDescent="0.75">
      <c r="A20">
        <v>9</v>
      </c>
      <c r="B20" t="s">
        <v>8</v>
      </c>
      <c r="C20" s="20">
        <v>8765.82</v>
      </c>
      <c r="D20" s="21">
        <v>2064.6984599999996</v>
      </c>
      <c r="E20" s="22">
        <f>D20/C20</f>
        <v>0.23553968253968249</v>
      </c>
      <c r="F20" s="14">
        <v>6957</v>
      </c>
      <c r="G20" s="15">
        <v>1454.0129999999999</v>
      </c>
      <c r="H20" s="16">
        <f>G20/F20</f>
        <v>0.20899999999999999</v>
      </c>
      <c r="I20" s="8">
        <f>C20-F20</f>
        <v>1808.8199999999997</v>
      </c>
      <c r="J20" s="42">
        <f>D20-G20</f>
        <v>610.68545999999969</v>
      </c>
      <c r="K20" s="16">
        <f>E20-H20</f>
        <v>2.6539682539682502E-2</v>
      </c>
      <c r="L20" s="8">
        <f>($C$24-C20+F20)</f>
        <v>187245.58</v>
      </c>
      <c r="M20" s="9">
        <f>($D$24-D20+G20)</f>
        <v>21578.8739843609</v>
      </c>
      <c r="N20" s="10">
        <f>M20/L20</f>
        <v>0.11524370286530075</v>
      </c>
      <c r="O20" s="24">
        <f>$E$24-N20</f>
        <v>2.1275904997883482E-3</v>
      </c>
      <c r="P20" s="8">
        <f>($F$24-F20+C20)</f>
        <v>129872.82</v>
      </c>
      <c r="Q20" s="9">
        <f>($G$24-G20+D20)</f>
        <v>19217.824725141574</v>
      </c>
      <c r="R20" s="10">
        <f>Q20/P20</f>
        <v>0.14797418524631692</v>
      </c>
      <c r="S20" s="11">
        <f>$H$24-R20</f>
        <v>-2.6785575512459081E-3</v>
      </c>
      <c r="T20" s="47">
        <f>(L20*O20-P20*S20)/($C$24+$F$24)</f>
        <v>2.3532338074610604E-3</v>
      </c>
      <c r="U20" s="2">
        <f>T20</f>
        <v>2.3532338074610604E-3</v>
      </c>
    </row>
    <row r="21" spans="1:21" x14ac:dyDescent="0.75">
      <c r="A21">
        <v>8</v>
      </c>
      <c r="B21" t="s">
        <v>7</v>
      </c>
      <c r="C21" s="20">
        <v>6027.7</v>
      </c>
      <c r="D21" s="21">
        <v>783.44839999999999</v>
      </c>
      <c r="E21" s="22">
        <f>D21/C21</f>
        <v>0.1299746835443038</v>
      </c>
      <c r="F21" s="14">
        <v>7630</v>
      </c>
      <c r="G21" s="15">
        <v>518.84</v>
      </c>
      <c r="H21" s="16">
        <f>G21/F21</f>
        <v>6.8000000000000005E-2</v>
      </c>
      <c r="I21" s="8">
        <f>C21-F21</f>
        <v>-1602.3000000000002</v>
      </c>
      <c r="J21" s="42">
        <f>D21-G21</f>
        <v>264.60839999999996</v>
      </c>
      <c r="K21" s="16">
        <f>E21-H21</f>
        <v>6.1974683544303799E-2</v>
      </c>
      <c r="L21" s="8">
        <f>($C$24-C21+F21)</f>
        <v>190656.69999999998</v>
      </c>
      <c r="M21" s="9">
        <f>($D$24-D21+G21)</f>
        <v>21924.9510443609</v>
      </c>
      <c r="N21" s="10">
        <f>M21/L21</f>
        <v>0.1149970131884214</v>
      </c>
      <c r="O21" s="24">
        <f>$E$24-N21</f>
        <v>2.3742801766677007E-3</v>
      </c>
      <c r="P21" s="8">
        <f>($F$24-F21+C21)</f>
        <v>126461.7</v>
      </c>
      <c r="Q21" s="9">
        <f>($G$24-G21+D21)</f>
        <v>18871.747665141575</v>
      </c>
      <c r="R21" s="10">
        <f>Q21/P21</f>
        <v>0.14922895758274304</v>
      </c>
      <c r="S21" s="11">
        <f>$H$24-R21</f>
        <v>-3.9333298876720324E-3</v>
      </c>
      <c r="T21" s="47">
        <f>(L21*O21-P21*S21)/($C$24+$F$24)</f>
        <v>2.9960040401777223E-3</v>
      </c>
      <c r="U21" s="2">
        <f>T21</f>
        <v>2.9960040401777223E-3</v>
      </c>
    </row>
    <row r="22" spans="1:21" x14ac:dyDescent="0.75">
      <c r="A22">
        <v>18</v>
      </c>
      <c r="B22" t="s">
        <v>17</v>
      </c>
      <c r="C22" s="20">
        <v>10573.9</v>
      </c>
      <c r="D22" s="21">
        <v>1859</v>
      </c>
      <c r="E22" s="22">
        <f>D22/C22</f>
        <v>0.1758102497659331</v>
      </c>
      <c r="F22" s="14">
        <v>7982</v>
      </c>
      <c r="G22" s="15">
        <v>997.75</v>
      </c>
      <c r="H22" s="16">
        <f>G22/F22</f>
        <v>0.125</v>
      </c>
      <c r="I22" s="8">
        <f>C22-F22</f>
        <v>2591.8999999999996</v>
      </c>
      <c r="J22" s="42">
        <f>D22-G22</f>
        <v>861.25</v>
      </c>
      <c r="K22" s="16">
        <f>E22-H22</f>
        <v>5.0810249765933096E-2</v>
      </c>
      <c r="L22" s="8">
        <f>($C$24-C22+F22)</f>
        <v>186462.5</v>
      </c>
      <c r="M22" s="9">
        <f>($D$24-D22+G22)</f>
        <v>21328.309444360901</v>
      </c>
      <c r="N22" s="10">
        <f>M22/L22</f>
        <v>0.11438390799415915</v>
      </c>
      <c r="O22" s="24">
        <f>$E$24-N22</f>
        <v>2.9873853709299486E-3</v>
      </c>
      <c r="P22" s="8">
        <f>($F$24-F22+C22)</f>
        <v>130655.9</v>
      </c>
      <c r="Q22" s="9">
        <f>($G$24-G22+D22)</f>
        <v>19468.389265141574</v>
      </c>
      <c r="R22" s="10">
        <f>Q22/P22</f>
        <v>0.14900505270057895</v>
      </c>
      <c r="S22" s="11">
        <f>$H$24-R22</f>
        <v>-3.7094250055079436E-3</v>
      </c>
      <c r="T22" s="47">
        <f>(L22*O22-P22*S22)/($C$24+$F$24)</f>
        <v>3.2848728024112471E-3</v>
      </c>
      <c r="U22" s="2">
        <f>T22</f>
        <v>3.2848728024112471E-3</v>
      </c>
    </row>
    <row r="23" spans="1:21" ht="14.35" customHeight="1" x14ac:dyDescent="0.75"/>
    <row r="24" spans="1:21" ht="16" x14ac:dyDescent="0.8">
      <c r="B24" s="36" t="s">
        <v>32</v>
      </c>
      <c r="C24" s="37">
        <f>SUM(C3:C22)</f>
        <v>189054.4</v>
      </c>
      <c r="D24" s="37">
        <f>SUM(D3:D22)</f>
        <v>22189.559444360901</v>
      </c>
      <c r="E24" s="38">
        <f>D24/C24</f>
        <v>0.1173712933650891</v>
      </c>
      <c r="F24" s="37">
        <f>SUM(F3:F22)</f>
        <v>128064</v>
      </c>
      <c r="G24" s="37">
        <f>SUM(G3:G22)</f>
        <v>18607.139265141574</v>
      </c>
      <c r="H24" s="38">
        <f>G24/F24</f>
        <v>0.14529562769507101</v>
      </c>
      <c r="I24" s="53">
        <f>C24-F24</f>
        <v>60990.399999999994</v>
      </c>
      <c r="J24" s="54">
        <f>D24-G24</f>
        <v>3582.4201792193271</v>
      </c>
      <c r="K24" s="56">
        <f>E24-H24</f>
        <v>-2.7924334329981912E-2</v>
      </c>
      <c r="M24" s="4"/>
      <c r="N24" s="1"/>
      <c r="O24" s="1"/>
      <c r="R24" s="1"/>
      <c r="S24" s="2"/>
      <c r="T24" s="39">
        <f>SUM(T3:T22)</f>
        <v>-2.7924334329982002E-2</v>
      </c>
      <c r="U24" s="50"/>
    </row>
    <row r="26" spans="1:21" ht="16" x14ac:dyDescent="0.8">
      <c r="B26" s="55" t="s">
        <v>28</v>
      </c>
      <c r="C26" s="53">
        <f>C24-F24</f>
        <v>60990.399999999994</v>
      </c>
      <c r="D26" s="54">
        <f>D24-G24</f>
        <v>3582.4201792193271</v>
      </c>
      <c r="E26" s="56">
        <f>E24-H24</f>
        <v>-2.7924334329981912E-2</v>
      </c>
      <c r="K26" s="3"/>
    </row>
  </sheetData>
  <sortState xmlns:xlrd2="http://schemas.microsoft.com/office/spreadsheetml/2017/richdata2" ref="A3:U22">
    <sortCondition ref="T3:T22"/>
  </sortState>
  <mergeCells count="6">
    <mergeCell ref="T2:U2"/>
    <mergeCell ref="C1:E1"/>
    <mergeCell ref="F1:H1"/>
    <mergeCell ref="L1:O1"/>
    <mergeCell ref="P1:S1"/>
    <mergeCell ref="I1:K1"/>
  </mergeCells>
  <conditionalFormatting sqref="U3:U22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{34FCE602-5267-4567-8EAD-702D87F24270}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E602-5267-4567-8EAD-702D87F24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Sallander</dc:creator>
  <cp:lastModifiedBy>Daniel Sallander</cp:lastModifiedBy>
  <dcterms:created xsi:type="dcterms:W3CDTF">2020-06-27T21:29:07Z</dcterms:created>
  <dcterms:modified xsi:type="dcterms:W3CDTF">2020-07-01T19:14:44Z</dcterms:modified>
</cp:coreProperties>
</file>