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7" activeTab="14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Resumen" sheetId="14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C7" i="14" l="1"/>
  <c r="C4" i="14"/>
  <c r="C6" i="14"/>
  <c r="J12" i="16" l="1"/>
  <c r="I12" i="16"/>
  <c r="B11" i="16"/>
  <c r="B12" i="16" s="1"/>
  <c r="C12" i="16" s="1"/>
  <c r="D12" i="16" s="1"/>
  <c r="E12" i="16" s="1"/>
  <c r="F12" i="16" s="1"/>
  <c r="G12" i="16" s="1"/>
  <c r="H12" i="16" s="1"/>
  <c r="C11" i="16" l="1"/>
  <c r="D11" i="16" s="1"/>
  <c r="E11" i="16" s="1"/>
  <c r="F11" i="16" s="1"/>
  <c r="G11" i="16" s="1"/>
  <c r="H11" i="16" s="1"/>
  <c r="D10" i="15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B9" i="14"/>
  <c r="C9" i="14" l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<sst xmlns="http://schemas.openxmlformats.org/spreadsheetml/2006/main" count="325" uniqueCount="245">
  <si>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</si>
  <si>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</si>
  <si>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</si>
  <si>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</si>
  <si>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</si>
  <si>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</si>
  <si>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</si>
  <si>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</si>
  <si>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</si>
  <si>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</si>
  <si>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</si>
  <si>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</si>
  <si>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</si>
  <si>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</si>
  <si>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</si>
  <si>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</si>
  <si>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</si>
  <si>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</si>
  <si>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</si>
  <si>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</si>
  <si>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</si>
  <si>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</si>
  <si>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</si>
  <si>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</si>
  <si>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</si>
  <si>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</si>
  <si>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</si>
  <si>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</si>
  <si>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</si>
  <si>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</si>
  <si>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</si>
  <si>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</si>
  <si>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</si>
  <si>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</si>
  <si>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</si>
  <si>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</si>
  <si>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</si>
  <si>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</si>
  <si>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</si>
  <si>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</si>
  <si>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</si>
  <si>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</si>
  <si>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</si>
  <si>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</si>
  <si>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</si>
  <si>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</si>
  <si>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</si>
  <si>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</si>
  <si>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</si>
  <si>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</si>
  <si>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</si>
  <si>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</si>
  <si>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</si>
  <si>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</si>
  <si>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</si>
  <si>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</si>
  <si>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</si>
  <si>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</si>
  <si>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</si>
  <si>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</si>
  <si>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</si>
  <si>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</si>
  <si>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</si>
  <si>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</si>
  <si>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</si>
  <si>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</si>
  <si>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</si>
  <si>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</si>
  <si>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</si>
  <si>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</si>
  <si>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</si>
  <si>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</si>
  <si>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</si>
  <si>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</si>
  <si>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</si>
  <si>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</si>
  <si>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</si>
  <si>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</si>
  <si>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</si>
  <si>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</si>
  <si>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</si>
  <si>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</si>
  <si>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</si>
  <si>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</si>
  <si>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</si>
  <si>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</si>
  <si>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</si>
  <si>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</si>
  <si>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</si>
  <si>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</si>
  <si>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</si>
  <si>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</si>
  <si>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</si>
  <si>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</si>
  <si>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</si>
  <si>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</si>
  <si>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</si>
  <si>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</si>
  <si>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</si>
  <si>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</si>
  <si>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</si>
  <si>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</si>
  <si>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</si>
  <si>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</si>
  <si>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</si>
  <si>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</si>
  <si>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</si>
  <si>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</si>
  <si>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</si>
  <si>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</si>
  <si>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</si>
  <si>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</si>
  <si>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</si>
  <si>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</si>
  <si>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</si>
  <si>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</si>
  <si>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</si>
  <si>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</si>
  <si>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</si>
  <si>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</si>
  <si>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</si>
  <si>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</si>
  <si>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</si>
  <si>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</si>
  <si>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</si>
  <si>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</si>
  <si>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</si>
  <si>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</si>
  <si>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</si>
  <si>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</si>
  <si>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</si>
  <si>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</si>
  <si>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</si>
  <si>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</si>
  <si>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</si>
  <si>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</si>
  <si>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</si>
  <si>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</si>
  <si>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</si>
  <si>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</si>
  <si>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</si>
  <si>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</si>
  <si>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</si>
  <si>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</si>
  <si>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</si>
  <si>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</si>
  <si>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</si>
  <si>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</si>
  <si>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</si>
  <si>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</si>
  <si>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</si>
  <si>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</si>
  <si>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</si>
  <si>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</si>
  <si>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</si>
  <si>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</si>
  <si>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</si>
  <si>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</si>
  <si>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</si>
  <si>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</si>
  <si>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</si>
  <si>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</si>
  <si>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</si>
  <si>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</si>
  <si>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</si>
  <si>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</si>
  <si>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</si>
  <si>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</si>
  <si>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</si>
  <si>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</si>
  <si>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</si>
  <si>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</si>
  <si>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</si>
  <si>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</si>
  <si>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</si>
  <si>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</si>
  <si>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</si>
  <si>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</si>
  <si>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</si>
  <si>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</si>
  <si>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</si>
  <si>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</si>
  <si>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</si>
  <si>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</si>
  <si>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</si>
  <si>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</si>
  <si>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</si>
  <si>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</si>
  <si>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</si>
  <si>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</si>
  <si>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</si>
  <si>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</si>
  <si>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</si>
  <si>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</si>
  <si>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</si>
  <si>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</si>
  <si>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</si>
  <si>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</si>
  <si>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</si>
  <si>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</si>
  <si>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</si>
  <si>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</si>
  <si>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</si>
  <si>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</si>
  <si>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</si>
  <si>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</si>
  <si>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</si>
  <si>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</si>
  <si>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</si>
  <si>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</si>
  <si>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</si>
  <si>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</si>
  <si>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</si>
  <si>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</si>
  <si>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</si>
  <si>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</si>
  <si>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</si>
  <si>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</si>
  <si>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</si>
  <si>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</si>
  <si>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</si>
  <si>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</si>
  <si>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</si>
  <si>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</si>
  <si>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</si>
  <si>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</si>
  <si>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</si>
  <si>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</si>
  <si>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</si>
  <si>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</si>
  <si>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</si>
  <si>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</si>
  <si>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</si>
  <si>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</si>
  <si>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</si>
  <si>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</si>
  <si>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</si>
  <si>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</si>
  <si>
    <t>Documentar el tercer anexo (Especificación de diseño).</t>
  </si>
  <si>
    <t>Documentar el cuarto anexo (Documentación técnica de programación).</t>
  </si>
  <si>
    <t>Documentar el quinto anexo (Documentación de usuario).</t>
  </si>
  <si>
    <t>Eliminar bugs encontrados por SonarQube.</t>
  </si>
  <si>
    <t>Hasta Sprint 13</t>
  </si>
  <si>
    <t>Añadir test unitario ausente de la clase DatabaseAdministration.</t>
  </si>
  <si>
    <t>Añadir SonarQube como herramienta de medición de calidad de código.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</si>
</sst>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9" fontId="0" fillId="0" borderId="0" xfId="7" applyFont="1"/>
    <xf numFmtId="1" fontId="0" fillId="0" borderId="0" xfId="0" applyNumberFormat="1"/>
    <xf numFmtId="2" fontId="0" fillId="9" borderId="0" xfId="0" applyNumberFormat="1" applyFill="1" applyBorder="1" applyAlignment="1">
      <alignment wrapText="1"/>
    </xf>
    <xf numFmtId="2" fontId="0" fillId="9" borderId="0" xfId="0" applyNumberFormat="1" applyFill="1" applyBorder="1"/>
    <xf numFmtId="2" fontId="0" fillId="10" borderId="9" xfId="5" applyNumberFormat="1" applyFont="1" applyFill="1" applyBorder="1" applyAlignment="1"/>
    <xf numFmtId="2" fontId="1" fillId="10" borderId="0" xfId="5" applyNumberFormat="1" applyFill="1" applyBorder="1" applyAlignment="1">
      <alignment wrapText="1"/>
    </xf>
    <xf numFmtId="2" fontId="1" fillId="10" borderId="0" xfId="5" applyNumberFormat="1" applyFill="1" applyBorder="1"/>
    <xf numFmtId="2" fontId="1" fillId="10" borderId="10" xfId="5" applyNumberFormat="1" applyFill="1" applyBorder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13'!$B$11:$H$11</c:f>
              <c:numCache>
                <c:formatCode>0.00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4.75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13'!$B$12:$H$12</c:f>
              <c:numCache>
                <c:formatCode>0.00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0.29678328576293361</c:v>
                </c:pt>
                <c:pt idx="1">
                  <c:v>3.7567503932531096E-2</c:v>
                </c:pt>
                <c:pt idx="2">
                  <c:v>7.8656961358736982E-2</c:v>
                </c:pt>
                <c:pt idx="3">
                  <c:v>0.58699224894579838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14</xdr:row>
      <xdr:rowOff>47626</xdr:rowOff>
    </xdr:from>
    <xdr:to>
      <xdr:col>2</xdr:col>
      <xdr:colOff>390525</xdr:colOff>
      <xdr:row>30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704850</xdr:colOff>
      <xdr:row>14</xdr:row>
      <xdr:rowOff>28575</xdr:rowOff>
    </xdr:from>
    <xdr:to>
      <xdr:col>10</xdr:col>
      <xdr:colOff>126208</xdr:colOff>
      <xdr:row>30</xdr:row>
      <xdr:rowOff>132480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FDA65E-37EF-453F-AEBC-4F30CECB7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2924175"/>
          <a:ext cx="5517358" cy="315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E8B1F2-9153-42B3-890B-D7130CB26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71" t="s">
        <v>14</v>
      </c>
      <c r="C2" s="72"/>
      <c r="D2" s="72"/>
      <c r="E2" s="72"/>
      <c r="F2" s="72"/>
      <c r="G2" s="72"/>
      <c r="H2" s="72"/>
      <c r="I2" s="73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71" t="s">
        <v>175</v>
      </c>
      <c r="C2" s="72"/>
      <c r="D2" s="72"/>
      <c r="E2" s="72"/>
      <c r="F2" s="72"/>
      <c r="G2" s="72"/>
      <c r="H2" s="72"/>
      <c r="I2" s="72"/>
      <c r="J2" s="72"/>
      <c r="K2" s="73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71" t="s">
        <v>177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71" t="s">
        <v>199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71" t="s">
        <v>218</v>
      </c>
      <c r="C2" s="72"/>
      <c r="D2" s="72"/>
      <c r="E2" s="72"/>
      <c r="F2" s="72"/>
      <c r="G2" s="72"/>
      <c r="H2" s="72"/>
    </row>
    <row r="3" spans="1:10" ht="30.75" thickBot="1" x14ac:dyDescent="0.3">
      <c r="A3" s="41"/>
      <c r="B3" s="42" t="s">
        <v>7</v>
      </c>
      <c r="C3" s="21" t="s">
        <v>219</v>
      </c>
      <c r="D3" s="21" t="s">
        <v>220</v>
      </c>
      <c r="E3" s="21" t="s">
        <v>221</v>
      </c>
      <c r="F3" s="21" t="s">
        <v>222</v>
      </c>
      <c r="G3" s="21" t="s">
        <v>223</v>
      </c>
      <c r="H3" s="21" t="s">
        <v>224</v>
      </c>
    </row>
    <row r="4" spans="1:10" x14ac:dyDescent="0.25">
      <c r="A4" s="56" t="s">
        <v>217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225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226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227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229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228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6" sqref="D16"/>
    </sheetView>
  </sheetViews>
  <sheetFormatPr baseColWidth="10" defaultRowHeight="15" x14ac:dyDescent="0.25"/>
  <cols>
    <col min="1" max="1" width="65.5703125" bestFit="1" customWidth="1"/>
  </cols>
  <sheetData>
    <row r="1" spans="1:10" ht="15.75" thickBot="1" x14ac:dyDescent="0.3"/>
    <row r="2" spans="1:10" x14ac:dyDescent="0.25">
      <c r="A2" s="44"/>
      <c r="B2" s="71" t="s">
        <v>231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232</v>
      </c>
      <c r="D3" s="21" t="s">
        <v>233</v>
      </c>
      <c r="E3" s="21" t="s">
        <v>234</v>
      </c>
      <c r="F3" s="21" t="s">
        <v>235</v>
      </c>
      <c r="G3" s="21" t="s">
        <v>236</v>
      </c>
      <c r="H3" s="22" t="s">
        <v>237</v>
      </c>
    </row>
    <row r="4" spans="1:10" x14ac:dyDescent="0.25">
      <c r="A4" s="56" t="s">
        <v>230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 t="s">
        <v>238</v>
      </c>
      <c r="B5" s="65">
        <v>5</v>
      </c>
      <c r="C5" s="66">
        <v>7</v>
      </c>
      <c r="D5" s="46"/>
      <c r="E5" s="46"/>
      <c r="F5" s="46"/>
      <c r="G5" s="46"/>
      <c r="H5" s="47"/>
    </row>
    <row r="6" spans="1:10" x14ac:dyDescent="0.25">
      <c r="A6" s="43" t="s">
        <v>239</v>
      </c>
      <c r="B6" s="53">
        <v>7</v>
      </c>
      <c r="C6" s="13"/>
      <c r="D6" s="13">
        <v>2</v>
      </c>
      <c r="E6" s="13">
        <v>5</v>
      </c>
      <c r="F6" s="13"/>
      <c r="G6" s="13"/>
      <c r="H6" s="14"/>
    </row>
    <row r="7" spans="1:10" x14ac:dyDescent="0.25">
      <c r="A7" s="58" t="s">
        <v>243</v>
      </c>
      <c r="B7" s="59">
        <v>0.5</v>
      </c>
      <c r="C7" s="60"/>
      <c r="D7" s="60">
        <v>0.5</v>
      </c>
      <c r="E7" s="60">
        <v>0.5</v>
      </c>
      <c r="F7" s="60"/>
      <c r="G7" s="60"/>
      <c r="H7" s="61"/>
    </row>
    <row r="8" spans="1:10" x14ac:dyDescent="0.25">
      <c r="A8" s="67" t="s">
        <v>244</v>
      </c>
      <c r="B8" s="68">
        <v>0.5</v>
      </c>
      <c r="C8" s="69"/>
      <c r="D8" s="69">
        <v>0.75</v>
      </c>
      <c r="E8" s="69"/>
      <c r="F8" s="69"/>
      <c r="G8" s="69"/>
      <c r="H8" s="70"/>
    </row>
    <row r="9" spans="1:10" x14ac:dyDescent="0.25">
      <c r="A9" s="58" t="s">
        <v>241</v>
      </c>
      <c r="B9" s="59">
        <v>0.5</v>
      </c>
      <c r="C9" s="60"/>
      <c r="D9" s="60"/>
      <c r="E9" s="60">
        <v>1</v>
      </c>
      <c r="F9" s="60"/>
      <c r="G9" s="60"/>
      <c r="H9" s="61"/>
    </row>
    <row r="10" spans="1:10" ht="15.75" thickBot="1" x14ac:dyDescent="0.3">
      <c r="A10" s="43" t="s">
        <v>240</v>
      </c>
      <c r="B10" s="53">
        <v>2</v>
      </c>
      <c r="C10" s="13"/>
      <c r="D10" s="13"/>
      <c r="E10" s="13"/>
      <c r="F10" s="13">
        <v>1</v>
      </c>
      <c r="G10" s="13">
        <v>3</v>
      </c>
      <c r="H10" s="14"/>
    </row>
    <row r="11" spans="1:10" x14ac:dyDescent="0.25">
      <c r="A11" s="15" t="s">
        <v>12</v>
      </c>
      <c r="B11" s="54">
        <f>SUM(B4:B10)</f>
        <v>16</v>
      </c>
      <c r="C11" s="16">
        <f t="shared" ref="C11:H11" si="0">IF(B11-SUM(C4:C10)&gt;0,B11-SUM(C4:C10),0)</f>
        <v>8</v>
      </c>
      <c r="D11" s="16">
        <f t="shared" si="0"/>
        <v>4.75</v>
      </c>
      <c r="E11" s="16">
        <f t="shared" si="0"/>
        <v>0</v>
      </c>
      <c r="F11" s="16">
        <f t="shared" si="0"/>
        <v>0</v>
      </c>
      <c r="G11" s="16">
        <f t="shared" si="0"/>
        <v>0</v>
      </c>
      <c r="H11" s="17">
        <f t="shared" si="0"/>
        <v>0</v>
      </c>
      <c r="I11" s="34" t="s">
        <v>13</v>
      </c>
      <c r="J11" s="34" t="s">
        <v>40</v>
      </c>
    </row>
    <row r="12" spans="1:10" ht="15.75" thickBot="1" x14ac:dyDescent="0.3">
      <c r="A12" s="18" t="s">
        <v>13</v>
      </c>
      <c r="B12" s="55">
        <f>B11</f>
        <v>16</v>
      </c>
      <c r="C12" s="19">
        <f t="shared" ref="C12:H12" si="1">B12-($B$12/COUNTA($C$3:$H$3))</f>
        <v>13.333333333333334</v>
      </c>
      <c r="D12" s="19">
        <f t="shared" si="1"/>
        <v>10.666666666666668</v>
      </c>
      <c r="E12" s="19">
        <f t="shared" si="1"/>
        <v>8.0000000000000018</v>
      </c>
      <c r="F12" s="19">
        <f t="shared" si="1"/>
        <v>5.3333333333333357</v>
      </c>
      <c r="G12" s="19">
        <f t="shared" si="1"/>
        <v>2.6666666666666692</v>
      </c>
      <c r="H12" s="20">
        <f t="shared" si="1"/>
        <v>0</v>
      </c>
      <c r="I12" s="35">
        <f>SUM(B4:B10)</f>
        <v>16</v>
      </c>
      <c r="J12" s="35">
        <f>SUM(C4:H10)</f>
        <v>21.75</v>
      </c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6" sqref="C6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242</v>
      </c>
    </row>
    <row r="3" spans="1:5" x14ac:dyDescent="0.25">
      <c r="B3" t="s">
        <v>214</v>
      </c>
      <c r="C3" t="s">
        <v>215</v>
      </c>
      <c r="E3" t="s">
        <v>216</v>
      </c>
    </row>
    <row r="4" spans="1:5" x14ac:dyDescent="0.25">
      <c r="A4" s="13" t="s">
        <v>210</v>
      </c>
      <c r="B4">
        <v>27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12'!$F$8:$H$8)+SUM('Sprint 13'!$C$5,'Sprint 13'!$D$6:$E$6,'Sprint 13'!$F$10:$G$10)</f>
        <v>63.200001</v>
      </c>
      <c r="E4" s="63">
        <f>C4/$C$9</f>
        <v>0.29678328576293361</v>
      </c>
    </row>
    <row r="5" spans="1:5" x14ac:dyDescent="0.25">
      <c r="A5" s="13" t="s">
        <v>211</v>
      </c>
      <c r="B5">
        <v>4</v>
      </c>
      <c r="C5" s="62">
        <f>'Sprint 9'!G13+SUM('Sprint 11'!$F$9,'Sprint 11'!$F$8)+SUM('Sprint 13'!D7:E7)</f>
        <v>8</v>
      </c>
      <c r="E5" s="63">
        <f t="shared" ref="E5:E7" si="0">C5/$C$9</f>
        <v>3.7567503932531096E-2</v>
      </c>
    </row>
    <row r="6" spans="1:5" x14ac:dyDescent="0.25">
      <c r="A6" s="13" t="s">
        <v>212</v>
      </c>
      <c r="B6">
        <v>14</v>
      </c>
      <c r="C6" s="62">
        <f>'Sprint 1'!I9+'Sprint 8'!I11+SUM('Sprint 9'!D4,'Sprint 9'!D5,'Sprint 9'!E9,'Sprint 9'!E10,'Sprint 9'!G12)+SUM('Sprint 11'!$F$8,'Sprint 11'!$D$5)+'Sprint 12'!$H$9+'Sprint 13'!$E$9</f>
        <v>16.75</v>
      </c>
      <c r="E6" s="63">
        <f t="shared" si="0"/>
        <v>7.8656961358736982E-2</v>
      </c>
    </row>
    <row r="7" spans="1:5" x14ac:dyDescent="0.25">
      <c r="A7" s="13" t="s">
        <v>213</v>
      </c>
      <c r="B7">
        <v>64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11'!$D$6)+'Sprint 13'!$C$4</f>
        <v>125</v>
      </c>
      <c r="E7" s="63">
        <f t="shared" si="0"/>
        <v>0.58699224894579838</v>
      </c>
    </row>
    <row r="9" spans="1:5" x14ac:dyDescent="0.25">
      <c r="B9" s="64">
        <f>SUM(B4:B7)</f>
        <v>109</v>
      </c>
      <c r="C9" s="62">
        <f>SUM(C4:C7)</f>
        <v>212.95000099999999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71" t="s">
        <v>22</v>
      </c>
      <c r="C1" s="72"/>
      <c r="D1" s="72"/>
      <c r="E1" s="72"/>
      <c r="F1" s="72"/>
      <c r="G1" s="72"/>
      <c r="H1" s="72"/>
      <c r="I1" s="73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71" t="s">
        <v>42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71" t="s">
        <v>54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71" t="s">
        <v>69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71" t="s">
        <v>81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71" t="s">
        <v>89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71" t="s">
        <v>112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71" t="s">
        <v>137</v>
      </c>
      <c r="C2" s="72"/>
      <c r="D2" s="72"/>
      <c r="E2" s="72"/>
      <c r="F2" s="72"/>
      <c r="G2" s="72"/>
      <c r="H2" s="72"/>
      <c r="I2" s="72"/>
      <c r="J2" s="73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2017-06-18T11:02:20Z</dcterms:modified>
</cp:coreProperties>
</file>